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55097131-0271-499D-A398-10FAC55C108E}" xr6:coauthVersionLast="47" xr6:coauthVersionMax="47" xr10:uidLastSave="{00000000-0000-0000-0000-000000000000}"/>
  <bookViews>
    <workbookView xWindow="-110" yWindow="-110" windowWidth="19420" windowHeight="11500" tabRatio="852" xr2:uid="{00000000-000D-0000-FFFF-FFFF00000000}"/>
  </bookViews>
  <sheets>
    <sheet name="WS目次" sheetId="5" r:id="rId1"/>
    <sheet name="推計メモ" sheetId="75" r:id="rId2"/>
    <sheet name="利用上の注意" sheetId="6" r:id="rId3"/>
    <sheet name="最終需要_まとめ" sheetId="7" r:id="rId4"/>
    <sheet name="部門別まとめ税収1" sheetId="46" r:id="rId5"/>
    <sheet name="税収2定住効果" sheetId="56" r:id="rId6"/>
    <sheet name="税収係数1" sheetId="70" r:id="rId7"/>
    <sheet name="税収係数2" sheetId="71" r:id="rId8"/>
    <sheet name="税収係数3" sheetId="69" r:id="rId9"/>
    <sheet name="税収係数4" sheetId="68" r:id="rId10"/>
    <sheet name="税収比1" sheetId="58" r:id="rId11"/>
    <sheet name="税収比2" sheetId="66" r:id="rId12"/>
    <sheet name="税収比3" sheetId="55" r:id="rId13"/>
    <sheet name="定住人口比率" sheetId="54" r:id="rId14"/>
    <sheet name="就業1" sheetId="61" r:id="rId15"/>
    <sheet name="就業2" sheetId="60" r:id="rId16"/>
    <sheet name="就業3" sheetId="74" r:id="rId17"/>
    <sheet name="1" sheetId="8" r:id="rId18"/>
    <sheet name="2" sheetId="13" r:id="rId19"/>
    <sheet name="3" sheetId="12" r:id="rId20"/>
    <sheet name="4" sheetId="14" r:id="rId21"/>
    <sheet name="5" sheetId="15" r:id="rId22"/>
    <sheet name="6" sheetId="16" r:id="rId23"/>
    <sheet name="7" sheetId="17" r:id="rId24"/>
    <sheet name="8" sheetId="18" r:id="rId25"/>
    <sheet name="9" sheetId="19" r:id="rId26"/>
    <sheet name="10" sheetId="20" r:id="rId27"/>
    <sheet name="11" sheetId="21" r:id="rId28"/>
    <sheet name="12" sheetId="22" r:id="rId29"/>
    <sheet name="13" sheetId="23" r:id="rId30"/>
    <sheet name="14" sheetId="24" r:id="rId31"/>
    <sheet name="15" sheetId="25" r:id="rId32"/>
    <sheet name="16" sheetId="26" r:id="rId33"/>
    <sheet name="17" sheetId="27" r:id="rId34"/>
    <sheet name="18" sheetId="28" r:id="rId35"/>
    <sheet name="19" sheetId="29" r:id="rId36"/>
    <sheet name="20" sheetId="30" r:id="rId37"/>
    <sheet name="21" sheetId="31" r:id="rId38"/>
    <sheet name="22" sheetId="32" r:id="rId39"/>
    <sheet name="23" sheetId="33" r:id="rId40"/>
    <sheet name="24" sheetId="34" r:id="rId41"/>
    <sheet name="25" sheetId="35" r:id="rId42"/>
    <sheet name="26" sheetId="36" r:id="rId43"/>
    <sheet name="27" sheetId="37" r:id="rId44"/>
    <sheet name="28" sheetId="38" r:id="rId45"/>
    <sheet name="29" sheetId="39" r:id="rId46"/>
    <sheet name="30" sheetId="40" r:id="rId47"/>
    <sheet name="31" sheetId="41" r:id="rId48"/>
    <sheet name="32" sheetId="42" r:id="rId49"/>
    <sheet name="33" sheetId="44" r:id="rId50"/>
    <sheet name="34" sheetId="43" r:id="rId51"/>
    <sheet name="35" sheetId="52" r:id="rId52"/>
    <sheet name="36" sheetId="51" r:id="rId53"/>
    <sheet name="37" sheetId="50" r:id="rId54"/>
    <sheet name="38" sheetId="49" r:id="rId55"/>
    <sheet name="39" sheetId="48" r:id="rId56"/>
    <sheet name="取引基本表" sheetId="1" r:id="rId57"/>
    <sheet name="投入係数表" sheetId="2" r:id="rId58"/>
    <sheet name="逆行列係数" sheetId="3" r:id="rId59"/>
    <sheet name="分析係数表" sheetId="4" r:id="rId60"/>
  </sheets>
  <definedNames>
    <definedName name="_Fill" hidden="1">#REF!</definedName>
    <definedName name="_Order1" hidden="1">255</definedName>
    <definedName name="_xlnm.Print_Titles" localSheetId="58">逆行列係数!$A:$B</definedName>
    <definedName name="_xlnm.Print_Titles" localSheetId="56">取引基本表!$A:$B</definedName>
    <definedName name="_xlnm.Print_Titles" localSheetId="57">投入係数表!$A:$B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 i="55" l="1"/>
  <c r="S62" i="55"/>
  <c r="S63" i="55"/>
  <c r="S61" i="55"/>
  <c r="AR17" i="54"/>
  <c r="AR18" i="54"/>
  <c r="AR19" i="54"/>
  <c r="AR20" i="54"/>
  <c r="AR21" i="54"/>
  <c r="AR22" i="54"/>
  <c r="AR23" i="54"/>
  <c r="AR24" i="54"/>
  <c r="AR25" i="54"/>
  <c r="AR26" i="54"/>
  <c r="AR27" i="54"/>
  <c r="AR28" i="54"/>
  <c r="AR29" i="54"/>
  <c r="AR30" i="54"/>
  <c r="AR31" i="54"/>
  <c r="AR32" i="54"/>
  <c r="AR33" i="54"/>
  <c r="AR34" i="54"/>
  <c r="AR35" i="54"/>
  <c r="AR36" i="54"/>
  <c r="AR37" i="54"/>
  <c r="AR38" i="54"/>
  <c r="AR39" i="54"/>
  <c r="AR40" i="54"/>
  <c r="AR41" i="54"/>
  <c r="AR42" i="54"/>
  <c r="AR43" i="54"/>
  <c r="AR44" i="54"/>
  <c r="AR45" i="54"/>
  <c r="AR46" i="54"/>
  <c r="AR47" i="54"/>
  <c r="AR48" i="54"/>
  <c r="AR49" i="54"/>
  <c r="AR50" i="54"/>
  <c r="AR51" i="54"/>
  <c r="AR52" i="54"/>
  <c r="AR53" i="54"/>
  <c r="AR54" i="54"/>
  <c r="AR55" i="54"/>
  <c r="AR56" i="54"/>
  <c r="AR57" i="54"/>
  <c r="AR58" i="54"/>
  <c r="AR59" i="54"/>
  <c r="AR60" i="54"/>
  <c r="AR61" i="54"/>
  <c r="AR62" i="54"/>
  <c r="AR63" i="54"/>
  <c r="AR64" i="54"/>
  <c r="AR65" i="54"/>
  <c r="AR66" i="54"/>
  <c r="AR16" i="54"/>
  <c r="L34" i="7"/>
  <c r="AG17" i="54" l="1"/>
  <c r="AH17" i="54"/>
  <c r="AI17" i="54"/>
  <c r="AG18" i="54"/>
  <c r="AH18" i="54"/>
  <c r="AI18" i="54"/>
  <c r="AG19" i="54"/>
  <c r="AH19" i="54"/>
  <c r="AI19" i="54"/>
  <c r="AG20" i="54"/>
  <c r="AH20" i="54"/>
  <c r="AI20" i="54"/>
  <c r="AG21" i="54"/>
  <c r="AH21" i="54"/>
  <c r="AI21" i="54"/>
  <c r="AG22" i="54"/>
  <c r="AH22" i="54"/>
  <c r="AI22" i="54"/>
  <c r="AG23" i="54"/>
  <c r="AH23" i="54"/>
  <c r="AI23" i="54"/>
  <c r="AG24" i="54"/>
  <c r="AH24" i="54"/>
  <c r="AI24" i="54"/>
  <c r="AG25" i="54"/>
  <c r="AH25" i="54"/>
  <c r="AI25" i="54"/>
  <c r="AG26" i="54"/>
  <c r="AH26" i="54"/>
  <c r="AI26" i="54"/>
  <c r="AG27" i="54"/>
  <c r="AH27" i="54"/>
  <c r="AI27" i="54"/>
  <c r="AG28" i="54"/>
  <c r="AH28" i="54"/>
  <c r="AI28" i="54"/>
  <c r="AG29" i="54"/>
  <c r="AH29" i="54"/>
  <c r="AI29" i="54"/>
  <c r="AG30" i="54"/>
  <c r="AH30" i="54"/>
  <c r="AI30" i="54"/>
  <c r="AG31" i="54"/>
  <c r="AH31" i="54"/>
  <c r="AJ31" i="54" s="1"/>
  <c r="AK31" i="54" s="1"/>
  <c r="AI31" i="54"/>
  <c r="AG32" i="54"/>
  <c r="AH32" i="54"/>
  <c r="AJ32" i="54" s="1"/>
  <c r="AK32" i="54" s="1"/>
  <c r="AI32" i="54"/>
  <c r="AG33" i="54"/>
  <c r="AH33" i="54"/>
  <c r="AI33" i="54"/>
  <c r="AG34" i="54"/>
  <c r="AH34" i="54"/>
  <c r="AI34" i="54"/>
  <c r="AG35" i="54"/>
  <c r="AH35" i="54"/>
  <c r="AI35" i="54"/>
  <c r="AG36" i="54"/>
  <c r="AH36" i="54"/>
  <c r="AI36" i="54"/>
  <c r="AG37" i="54"/>
  <c r="AH37" i="54"/>
  <c r="AI37" i="54"/>
  <c r="AG38" i="54"/>
  <c r="AH38" i="54"/>
  <c r="AI38" i="54"/>
  <c r="AG39" i="54"/>
  <c r="AH39" i="54"/>
  <c r="AI39" i="54"/>
  <c r="AG40" i="54"/>
  <c r="AH40" i="54"/>
  <c r="AI40" i="54"/>
  <c r="AG41" i="54"/>
  <c r="AH41" i="54"/>
  <c r="AI41" i="54"/>
  <c r="AG42" i="54"/>
  <c r="AH42" i="54"/>
  <c r="AI42" i="54"/>
  <c r="AG43" i="54"/>
  <c r="AH43" i="54"/>
  <c r="AI43" i="54"/>
  <c r="AG44" i="54"/>
  <c r="AH44" i="54"/>
  <c r="AI44" i="54"/>
  <c r="AG45" i="54"/>
  <c r="AH45" i="54"/>
  <c r="AI45" i="54"/>
  <c r="AG46" i="54"/>
  <c r="AH46" i="54"/>
  <c r="AI46" i="54"/>
  <c r="AG47" i="54"/>
  <c r="AH47" i="54"/>
  <c r="AJ47" i="54" s="1"/>
  <c r="AK47" i="54" s="1"/>
  <c r="AI47" i="54"/>
  <c r="AG48" i="54"/>
  <c r="AH48" i="54"/>
  <c r="AI48" i="54"/>
  <c r="AG49" i="54"/>
  <c r="AH49" i="54"/>
  <c r="AI49" i="54"/>
  <c r="AG50" i="54"/>
  <c r="AH50" i="54"/>
  <c r="AI50" i="54"/>
  <c r="AG51" i="54"/>
  <c r="AH51" i="54"/>
  <c r="AI51" i="54"/>
  <c r="AG52" i="54"/>
  <c r="AH52" i="54"/>
  <c r="AI52" i="54"/>
  <c r="AG53" i="54"/>
  <c r="AH53" i="54"/>
  <c r="AI53" i="54"/>
  <c r="AG54" i="54"/>
  <c r="AH54" i="54"/>
  <c r="AI54" i="54"/>
  <c r="AG55" i="54"/>
  <c r="AH55" i="54"/>
  <c r="AI55" i="54"/>
  <c r="AG56" i="54"/>
  <c r="AH56" i="54"/>
  <c r="AI56" i="54"/>
  <c r="AG57" i="54"/>
  <c r="AH57" i="54"/>
  <c r="AJ57" i="54" s="1"/>
  <c r="AK57" i="54" s="1"/>
  <c r="AI57" i="54"/>
  <c r="AG58" i="54"/>
  <c r="AH58" i="54"/>
  <c r="AI58" i="54"/>
  <c r="AG59" i="54"/>
  <c r="AH59" i="54"/>
  <c r="AI59" i="54"/>
  <c r="AG60" i="54"/>
  <c r="AH60" i="54"/>
  <c r="AI60" i="54"/>
  <c r="AG61" i="54"/>
  <c r="AH61" i="54"/>
  <c r="AI61" i="54"/>
  <c r="AG62" i="54"/>
  <c r="AH62" i="54"/>
  <c r="AI62" i="54"/>
  <c r="AG63" i="54"/>
  <c r="AH63" i="54"/>
  <c r="AJ63" i="54" s="1"/>
  <c r="AK63" i="54" s="1"/>
  <c r="AI63" i="54"/>
  <c r="AG64" i="54"/>
  <c r="AH64" i="54"/>
  <c r="AJ64" i="54" s="1"/>
  <c r="AK64" i="54" s="1"/>
  <c r="AI64" i="54"/>
  <c r="AG65" i="54"/>
  <c r="AH65" i="54"/>
  <c r="AI65" i="54"/>
  <c r="AG66" i="54"/>
  <c r="AH66" i="54"/>
  <c r="AI66" i="54"/>
  <c r="AI16" i="54"/>
  <c r="AH16" i="54"/>
  <c r="AG16" i="54"/>
  <c r="AJ60" i="54"/>
  <c r="AK60" i="54" s="1"/>
  <c r="K38" i="68"/>
  <c r="L38" i="68"/>
  <c r="J38" i="68"/>
  <c r="AJ21" i="54" l="1"/>
  <c r="AK21" i="54" s="1"/>
  <c r="AJ17" i="54"/>
  <c r="AK17" i="54" s="1"/>
  <c r="AJ65" i="54"/>
  <c r="AK65" i="54" s="1"/>
  <c r="AJ38" i="54"/>
  <c r="AK38" i="54" s="1"/>
  <c r="AJ42" i="54"/>
  <c r="AK42" i="54" s="1"/>
  <c r="AJ26" i="54"/>
  <c r="AK26" i="54" s="1"/>
  <c r="AJ59" i="54"/>
  <c r="AK59" i="54" s="1"/>
  <c r="AJ48" i="54"/>
  <c r="AK48" i="54" s="1"/>
  <c r="AJ53" i="54"/>
  <c r="AK53" i="54" s="1"/>
  <c r="AJ37" i="54"/>
  <c r="AK37" i="54" s="1"/>
  <c r="AJ58" i="54"/>
  <c r="AK58" i="54" s="1"/>
  <c r="AJ54" i="54"/>
  <c r="AK54" i="54" s="1"/>
  <c r="AJ43" i="54"/>
  <c r="AK43" i="54" s="1"/>
  <c r="AJ52" i="54"/>
  <c r="AK52" i="54" s="1"/>
  <c r="AJ36" i="54"/>
  <c r="AK36" i="54" s="1"/>
  <c r="AJ20" i="54"/>
  <c r="AK20" i="54" s="1"/>
  <c r="AJ41" i="54"/>
  <c r="AK41" i="54" s="1"/>
  <c r="AJ25" i="54"/>
  <c r="AK25" i="54" s="1"/>
  <c r="AJ62" i="54"/>
  <c r="AK62" i="54" s="1"/>
  <c r="AJ46" i="54"/>
  <c r="AK46" i="54" s="1"/>
  <c r="AJ30" i="54"/>
  <c r="AK30" i="54" s="1"/>
  <c r="AJ51" i="54"/>
  <c r="AK51" i="54" s="1"/>
  <c r="AJ35" i="54"/>
  <c r="AK35" i="54" s="1"/>
  <c r="AJ19" i="54"/>
  <c r="AK19" i="54" s="1"/>
  <c r="AJ55" i="54"/>
  <c r="AK55" i="54" s="1"/>
  <c r="AJ39" i="54"/>
  <c r="AK39" i="54" s="1"/>
  <c r="AJ23" i="54"/>
  <c r="AK23" i="54" s="1"/>
  <c r="AJ28" i="54"/>
  <c r="AK28" i="54" s="1"/>
  <c r="AJ49" i="54"/>
  <c r="AK49" i="54" s="1"/>
  <c r="AJ22" i="54"/>
  <c r="AK22" i="54" s="1"/>
  <c r="AJ27" i="54"/>
  <c r="AK27" i="54" s="1"/>
  <c r="AJ56" i="54"/>
  <c r="AK56" i="54" s="1"/>
  <c r="AJ24" i="54"/>
  <c r="AK24" i="54" s="1"/>
  <c r="AJ44" i="54"/>
  <c r="AK44" i="54" s="1"/>
  <c r="AJ33" i="54"/>
  <c r="AK33" i="54" s="1"/>
  <c r="AJ61" i="54"/>
  <c r="AK61" i="54" s="1"/>
  <c r="AJ45" i="54"/>
  <c r="AK45" i="54" s="1"/>
  <c r="AJ29" i="54"/>
  <c r="AK29" i="54" s="1"/>
  <c r="AJ40" i="54"/>
  <c r="AK40" i="54" s="1"/>
  <c r="AJ66" i="54"/>
  <c r="AK66" i="54" s="1"/>
  <c r="AJ50" i="54"/>
  <c r="AK50" i="54" s="1"/>
  <c r="AJ34" i="54"/>
  <c r="AK34" i="54" s="1"/>
  <c r="AJ18" i="54"/>
  <c r="AK18" i="54" s="1"/>
  <c r="AJ16" i="54"/>
  <c r="AK16" i="54" s="1"/>
  <c r="C68" i="69" l="1"/>
  <c r="D68" i="69"/>
  <c r="E68" i="69"/>
  <c r="F68" i="69"/>
  <c r="G68" i="69"/>
  <c r="H68" i="69"/>
  <c r="I68" i="69"/>
  <c r="J68" i="69"/>
  <c r="K68" i="69"/>
  <c r="L68" i="69"/>
  <c r="M68" i="69"/>
  <c r="N68" i="69"/>
  <c r="O68" i="69"/>
  <c r="P68" i="69"/>
  <c r="Q68" i="69"/>
  <c r="R68" i="69"/>
  <c r="S68" i="69"/>
  <c r="T68" i="69"/>
  <c r="C69" i="69"/>
  <c r="D69" i="69"/>
  <c r="E69" i="69"/>
  <c r="F69" i="69"/>
  <c r="G69" i="69"/>
  <c r="H69" i="69"/>
  <c r="I69" i="69"/>
  <c r="J69" i="69"/>
  <c r="K69" i="69"/>
  <c r="L69" i="69"/>
  <c r="M69" i="69"/>
  <c r="N69" i="69"/>
  <c r="O69" i="69"/>
  <c r="P69" i="69"/>
  <c r="Q69" i="69"/>
  <c r="R69" i="69"/>
  <c r="S69" i="69"/>
  <c r="T69" i="69"/>
  <c r="C70" i="69"/>
  <c r="D70" i="69"/>
  <c r="E70" i="69"/>
  <c r="F70" i="69"/>
  <c r="G70" i="69"/>
  <c r="H70" i="69"/>
  <c r="I70" i="69"/>
  <c r="J70" i="69"/>
  <c r="K70" i="69"/>
  <c r="L70" i="69"/>
  <c r="M70" i="69"/>
  <c r="N70" i="69"/>
  <c r="O70" i="69"/>
  <c r="P70" i="69"/>
  <c r="Q70" i="69"/>
  <c r="R70" i="69"/>
  <c r="S70" i="69"/>
  <c r="T70" i="69"/>
  <c r="C71" i="69"/>
  <c r="D71" i="69"/>
  <c r="E71" i="69"/>
  <c r="F71" i="69"/>
  <c r="G71" i="69"/>
  <c r="H71" i="69"/>
  <c r="I71" i="69"/>
  <c r="J71" i="69"/>
  <c r="K71" i="69"/>
  <c r="L71" i="69"/>
  <c r="M71" i="69"/>
  <c r="N71" i="69"/>
  <c r="O71" i="69"/>
  <c r="P71" i="69"/>
  <c r="Q71" i="69"/>
  <c r="R71" i="69"/>
  <c r="S71" i="69"/>
  <c r="T71" i="69"/>
  <c r="C72" i="69"/>
  <c r="D72" i="69"/>
  <c r="E72" i="69"/>
  <c r="F72" i="69"/>
  <c r="G72" i="69"/>
  <c r="H72" i="69"/>
  <c r="I72" i="69"/>
  <c r="J72" i="69"/>
  <c r="K72" i="69"/>
  <c r="L72" i="69"/>
  <c r="M72" i="69"/>
  <c r="N72" i="69"/>
  <c r="O72" i="69"/>
  <c r="P72" i="69"/>
  <c r="Q72" i="69"/>
  <c r="R72" i="69"/>
  <c r="S72" i="69"/>
  <c r="T72" i="69"/>
  <c r="B43" i="69"/>
  <c r="B44" i="69"/>
  <c r="N34" i="68" s="1"/>
  <c r="B45" i="69"/>
  <c r="N35" i="68" s="1"/>
  <c r="B46" i="69"/>
  <c r="N36" i="68" s="1"/>
  <c r="B47" i="69"/>
  <c r="N37" i="68" s="1"/>
  <c r="L74" i="69" l="1"/>
  <c r="K74" i="69"/>
  <c r="O35" i="70" s="1"/>
  <c r="P74" i="69"/>
  <c r="O41" i="70" s="1"/>
  <c r="O74" i="69"/>
  <c r="O34" i="70" s="1"/>
  <c r="H74" i="69"/>
  <c r="O29" i="70" s="1"/>
  <c r="G74" i="69"/>
  <c r="O10" i="70" s="1"/>
  <c r="T74" i="69"/>
  <c r="O42" i="70" s="1"/>
  <c r="O40" i="70" s="1"/>
  <c r="D74" i="69"/>
  <c r="O7" i="70" s="1"/>
  <c r="S74" i="69"/>
  <c r="O39" i="70" s="1"/>
  <c r="C74" i="69"/>
  <c r="O6" i="70" s="1"/>
  <c r="J74" i="69"/>
  <c r="O32" i="70" s="1"/>
  <c r="I74" i="69"/>
  <c r="O28" i="70" s="1"/>
  <c r="F74" i="69"/>
  <c r="O9" i="70" s="1"/>
  <c r="E74" i="69"/>
  <c r="O8" i="70" s="1"/>
  <c r="R74" i="69"/>
  <c r="O38" i="70" s="1"/>
  <c r="Q74" i="69"/>
  <c r="O37" i="70" s="1"/>
  <c r="N74" i="69"/>
  <c r="O33" i="70" s="1"/>
  <c r="M74" i="69"/>
  <c r="O36" i="70" s="1"/>
  <c r="N33" i="68"/>
  <c r="E33" i="68" s="1"/>
  <c r="O18" i="71"/>
  <c r="O19" i="71"/>
  <c r="O20" i="71"/>
  <c r="O21" i="71"/>
  <c r="O22" i="71"/>
  <c r="L18" i="71"/>
  <c r="L19" i="71"/>
  <c r="L20" i="71"/>
  <c r="L21" i="71"/>
  <c r="L22" i="71"/>
  <c r="I18" i="71"/>
  <c r="D18" i="71" s="1"/>
  <c r="B18" i="71" s="1"/>
  <c r="I19" i="71"/>
  <c r="D19" i="71" s="1"/>
  <c r="B19" i="71" s="1"/>
  <c r="I20" i="71"/>
  <c r="D20" i="71" s="1"/>
  <c r="B20" i="71" s="1"/>
  <c r="I21" i="71"/>
  <c r="D21" i="71" s="1"/>
  <c r="B21" i="71" s="1"/>
  <c r="I22" i="71"/>
  <c r="D22" i="71" s="1"/>
  <c r="B22" i="71" s="1"/>
  <c r="F18" i="71"/>
  <c r="F19" i="71"/>
  <c r="F20" i="71"/>
  <c r="F21" i="71"/>
  <c r="F22" i="71"/>
  <c r="B18" i="69"/>
  <c r="B68" i="69" s="1"/>
  <c r="F33" i="68" s="1"/>
  <c r="B19" i="69"/>
  <c r="B69" i="69" s="1"/>
  <c r="F34" i="68" s="1"/>
  <c r="B20" i="69"/>
  <c r="B70" i="69" s="1"/>
  <c r="B21" i="69"/>
  <c r="B71" i="69" s="1"/>
  <c r="F36" i="68" s="1"/>
  <c r="B22" i="69"/>
  <c r="B72" i="69" s="1"/>
  <c r="F37" i="68" s="1"/>
  <c r="C34" i="68"/>
  <c r="D34" i="68"/>
  <c r="E34" i="68"/>
  <c r="C35" i="68"/>
  <c r="D35" i="68"/>
  <c r="E35" i="68"/>
  <c r="C36" i="68"/>
  <c r="D36" i="68"/>
  <c r="E36" i="68"/>
  <c r="C37" i="68"/>
  <c r="D37" i="68"/>
  <c r="E37" i="68"/>
  <c r="M33" i="68"/>
  <c r="M34" i="68"/>
  <c r="B34" i="68" s="1"/>
  <c r="M35" i="68"/>
  <c r="M36" i="68"/>
  <c r="B36" i="68" s="1"/>
  <c r="G36" i="68" s="1"/>
  <c r="M37" i="68"/>
  <c r="B37" i="68" s="1"/>
  <c r="M32" i="68"/>
  <c r="M31" i="68"/>
  <c r="M30" i="68"/>
  <c r="M29" i="68"/>
  <c r="M28" i="68"/>
  <c r="M27" i="68"/>
  <c r="M26" i="68"/>
  <c r="M25" i="68"/>
  <c r="M24" i="68"/>
  <c r="M23" i="68"/>
  <c r="M22" i="68"/>
  <c r="M21" i="68"/>
  <c r="M20" i="68"/>
  <c r="B20" i="68" s="1"/>
  <c r="G20" i="68" s="1"/>
  <c r="E20" i="68"/>
  <c r="D20" i="68"/>
  <c r="C20" i="68"/>
  <c r="M19" i="68"/>
  <c r="B19" i="68" s="1"/>
  <c r="G19" i="68" s="1"/>
  <c r="E19" i="68"/>
  <c r="D19" i="68"/>
  <c r="C19" i="68"/>
  <c r="M18" i="68"/>
  <c r="B18" i="68" s="1"/>
  <c r="G18" i="68" s="1"/>
  <c r="E18" i="68"/>
  <c r="D18" i="68"/>
  <c r="C18" i="68"/>
  <c r="M17" i="68"/>
  <c r="B17" i="68" s="1"/>
  <c r="G17" i="68" s="1"/>
  <c r="E17" i="68"/>
  <c r="D17" i="68"/>
  <c r="C17" i="68"/>
  <c r="M16" i="68"/>
  <c r="B16" i="68" s="1"/>
  <c r="G16" i="68" s="1"/>
  <c r="E16" i="68"/>
  <c r="D16" i="68"/>
  <c r="C16" i="68"/>
  <c r="M15" i="68"/>
  <c r="B15" i="68" s="1"/>
  <c r="G15" i="68" s="1"/>
  <c r="E15" i="68"/>
  <c r="D15" i="68"/>
  <c r="C15" i="68"/>
  <c r="M14" i="68"/>
  <c r="B14" i="68" s="1"/>
  <c r="G14" i="68" s="1"/>
  <c r="E14" i="68"/>
  <c r="D14" i="68"/>
  <c r="C14" i="68"/>
  <c r="M13" i="68"/>
  <c r="B13" i="68" s="1"/>
  <c r="G13" i="68" s="1"/>
  <c r="E13" i="68"/>
  <c r="D13" i="68"/>
  <c r="C13" i="68"/>
  <c r="M12" i="68"/>
  <c r="B12" i="68" s="1"/>
  <c r="G12" i="68" s="1"/>
  <c r="E12" i="68"/>
  <c r="D12" i="68"/>
  <c r="C12" i="68"/>
  <c r="M11" i="68"/>
  <c r="B11" i="68" s="1"/>
  <c r="G11" i="68" s="1"/>
  <c r="E11" i="68"/>
  <c r="D11" i="68"/>
  <c r="C11" i="68"/>
  <c r="M10" i="68"/>
  <c r="B10" i="68" s="1"/>
  <c r="G10" i="68" s="1"/>
  <c r="E10" i="68"/>
  <c r="D10" i="68"/>
  <c r="C10" i="68"/>
  <c r="M9" i="68"/>
  <c r="B9" i="68" s="1"/>
  <c r="G9" i="68" s="1"/>
  <c r="E9" i="68"/>
  <c r="D9" i="68"/>
  <c r="C9" i="68"/>
  <c r="M8" i="68"/>
  <c r="E8" i="68"/>
  <c r="D8" i="68"/>
  <c r="C8" i="68"/>
  <c r="B8" i="68"/>
  <c r="G8" i="68" s="1"/>
  <c r="M7" i="68"/>
  <c r="B7" i="68" s="1"/>
  <c r="G7" i="68" s="1"/>
  <c r="E7" i="68"/>
  <c r="D7" i="68"/>
  <c r="C7" i="68"/>
  <c r="M6" i="68"/>
  <c r="B6" i="68" s="1"/>
  <c r="G6" i="68" s="1"/>
  <c r="E6" i="68"/>
  <c r="D6" i="68"/>
  <c r="C6" i="68"/>
  <c r="M5" i="68"/>
  <c r="B5" i="68" s="1"/>
  <c r="G5" i="68" s="1"/>
  <c r="E5" i="68"/>
  <c r="D5" i="68"/>
  <c r="C5" i="68"/>
  <c r="G34" i="68" l="1"/>
  <c r="D33" i="68"/>
  <c r="B33" i="68"/>
  <c r="C33" i="68"/>
  <c r="M22" i="71"/>
  <c r="E22" i="71"/>
  <c r="F35" i="68"/>
  <c r="F39" i="68" s="1"/>
  <c r="B74" i="69"/>
  <c r="O44" i="70" s="1"/>
  <c r="O22" i="70"/>
  <c r="O23" i="70"/>
  <c r="O43" i="70"/>
  <c r="O18" i="70"/>
  <c r="O24" i="70"/>
  <c r="O25" i="70"/>
  <c r="O11" i="70"/>
  <c r="O14" i="70"/>
  <c r="O19" i="70"/>
  <c r="O21" i="70"/>
  <c r="O26" i="70"/>
  <c r="O27" i="70"/>
  <c r="O13" i="70"/>
  <c r="O16" i="70"/>
  <c r="O20" i="70"/>
  <c r="O12" i="70"/>
  <c r="O15" i="70"/>
  <c r="O17" i="70"/>
  <c r="B35" i="68"/>
  <c r="G35" i="68" s="1"/>
  <c r="M38" i="68"/>
  <c r="G33" i="68"/>
  <c r="M21" i="71"/>
  <c r="M20" i="71"/>
  <c r="M23" i="71" s="1"/>
  <c r="K6" i="70" s="1"/>
  <c r="G37" i="68"/>
  <c r="M19" i="71"/>
  <c r="E21" i="71"/>
  <c r="E20" i="71"/>
  <c r="E19" i="71"/>
  <c r="M18" i="71"/>
  <c r="P18" i="71"/>
  <c r="E18" i="71"/>
  <c r="P22" i="71"/>
  <c r="P21" i="71"/>
  <c r="P20" i="71"/>
  <c r="P23" i="71" s="1"/>
  <c r="G6" i="70" s="1"/>
  <c r="P19" i="71"/>
  <c r="M39" i="68"/>
  <c r="K39" i="68" l="1"/>
  <c r="J39" i="68"/>
  <c r="L39" i="68"/>
  <c r="T67" i="69"/>
  <c r="S67" i="69"/>
  <c r="R67" i="69"/>
  <c r="Q67" i="69"/>
  <c r="P67" i="69"/>
  <c r="O67" i="69"/>
  <c r="N67" i="69"/>
  <c r="M67" i="69"/>
  <c r="L67" i="69"/>
  <c r="K67" i="69"/>
  <c r="J67" i="69"/>
  <c r="I67" i="69"/>
  <c r="H67" i="69"/>
  <c r="G67" i="69"/>
  <c r="F67" i="69"/>
  <c r="E67" i="69"/>
  <c r="D67" i="69"/>
  <c r="C67" i="69"/>
  <c r="T66" i="69"/>
  <c r="S66" i="69"/>
  <c r="R66" i="69"/>
  <c r="Q66" i="69"/>
  <c r="P66" i="69"/>
  <c r="O66" i="69"/>
  <c r="N66" i="69"/>
  <c r="M66" i="69"/>
  <c r="L66" i="69"/>
  <c r="K66" i="69"/>
  <c r="J66" i="69"/>
  <c r="I66" i="69"/>
  <c r="H66" i="69"/>
  <c r="G66" i="69"/>
  <c r="F66" i="69"/>
  <c r="E66" i="69"/>
  <c r="D66" i="69"/>
  <c r="C66" i="69"/>
  <c r="T65" i="69"/>
  <c r="S65" i="69"/>
  <c r="R65" i="69"/>
  <c r="Q65" i="69"/>
  <c r="P65" i="69"/>
  <c r="O65" i="69"/>
  <c r="N65" i="69"/>
  <c r="M65" i="69"/>
  <c r="L65" i="69"/>
  <c r="K65" i="69"/>
  <c r="J65" i="69"/>
  <c r="I65" i="69"/>
  <c r="H65" i="69"/>
  <c r="G65" i="69"/>
  <c r="F65" i="69"/>
  <c r="E65" i="69"/>
  <c r="D65" i="69"/>
  <c r="C65" i="69"/>
  <c r="T64" i="69"/>
  <c r="S64" i="69"/>
  <c r="R64" i="69"/>
  <c r="Q64" i="69"/>
  <c r="P64" i="69"/>
  <c r="O64" i="69"/>
  <c r="N64" i="69"/>
  <c r="M64" i="69"/>
  <c r="L64" i="69"/>
  <c r="K64" i="69"/>
  <c r="J64" i="69"/>
  <c r="I64" i="69"/>
  <c r="H64" i="69"/>
  <c r="G64" i="69"/>
  <c r="F64" i="69"/>
  <c r="E64" i="69"/>
  <c r="D64" i="69"/>
  <c r="C64" i="69"/>
  <c r="T63" i="69"/>
  <c r="S63" i="69"/>
  <c r="R63" i="69"/>
  <c r="Q63" i="69"/>
  <c r="P63" i="69"/>
  <c r="O63" i="69"/>
  <c r="N63" i="69"/>
  <c r="M63" i="69"/>
  <c r="L63" i="69"/>
  <c r="K63" i="69"/>
  <c r="J63" i="69"/>
  <c r="I63" i="69"/>
  <c r="H63" i="69"/>
  <c r="G63" i="69"/>
  <c r="F63" i="69"/>
  <c r="E63" i="69"/>
  <c r="D63" i="69"/>
  <c r="C63" i="69"/>
  <c r="T62" i="69"/>
  <c r="S62" i="69"/>
  <c r="R62" i="69"/>
  <c r="Q62" i="69"/>
  <c r="P62" i="69"/>
  <c r="O62" i="69"/>
  <c r="N62" i="69"/>
  <c r="M62" i="69"/>
  <c r="L62" i="69"/>
  <c r="K62" i="69"/>
  <c r="J62" i="69"/>
  <c r="I62" i="69"/>
  <c r="H62" i="69"/>
  <c r="G62" i="69"/>
  <c r="F62" i="69"/>
  <c r="E62" i="69"/>
  <c r="D62" i="69"/>
  <c r="C62" i="69"/>
  <c r="T61" i="69"/>
  <c r="S61" i="69"/>
  <c r="R61" i="69"/>
  <c r="Q61" i="69"/>
  <c r="P61" i="69"/>
  <c r="O61" i="69"/>
  <c r="N61" i="69"/>
  <c r="M61" i="69"/>
  <c r="L61" i="69"/>
  <c r="K61" i="69"/>
  <c r="J61" i="69"/>
  <c r="I61" i="69"/>
  <c r="H61" i="69"/>
  <c r="G61" i="69"/>
  <c r="F61" i="69"/>
  <c r="E61" i="69"/>
  <c r="D61" i="69"/>
  <c r="C61" i="69"/>
  <c r="T60" i="69"/>
  <c r="S60" i="69"/>
  <c r="R60" i="69"/>
  <c r="Q60" i="69"/>
  <c r="P60" i="69"/>
  <c r="O60" i="69"/>
  <c r="N60" i="69"/>
  <c r="M60" i="69"/>
  <c r="L60" i="69"/>
  <c r="K60" i="69"/>
  <c r="J60" i="69"/>
  <c r="I60" i="69"/>
  <c r="H60" i="69"/>
  <c r="G60" i="69"/>
  <c r="F60" i="69"/>
  <c r="E60" i="69"/>
  <c r="D60" i="69"/>
  <c r="C60" i="69"/>
  <c r="T59" i="69"/>
  <c r="S59" i="69"/>
  <c r="R59" i="69"/>
  <c r="Q59" i="69"/>
  <c r="P59" i="69"/>
  <c r="O59" i="69"/>
  <c r="N59" i="69"/>
  <c r="M59" i="69"/>
  <c r="L59" i="69"/>
  <c r="K59" i="69"/>
  <c r="J59" i="69"/>
  <c r="I59" i="69"/>
  <c r="H59" i="69"/>
  <c r="G59" i="69"/>
  <c r="F59" i="69"/>
  <c r="E59" i="69"/>
  <c r="D59" i="69"/>
  <c r="C59" i="69"/>
  <c r="T58" i="69"/>
  <c r="S58" i="69"/>
  <c r="R58" i="69"/>
  <c r="Q58" i="69"/>
  <c r="P58" i="69"/>
  <c r="O58" i="69"/>
  <c r="N58" i="69"/>
  <c r="M58" i="69"/>
  <c r="L58" i="69"/>
  <c r="K58" i="69"/>
  <c r="J58" i="69"/>
  <c r="I58" i="69"/>
  <c r="H58" i="69"/>
  <c r="G58" i="69"/>
  <c r="F58" i="69"/>
  <c r="E58" i="69"/>
  <c r="D58" i="69"/>
  <c r="C58" i="69"/>
  <c r="T57" i="69"/>
  <c r="S57" i="69"/>
  <c r="R57" i="69"/>
  <c r="Q57" i="69"/>
  <c r="P57" i="69"/>
  <c r="O57" i="69"/>
  <c r="N57" i="69"/>
  <c r="M57" i="69"/>
  <c r="L57" i="69"/>
  <c r="K57" i="69"/>
  <c r="J57" i="69"/>
  <c r="I57" i="69"/>
  <c r="H57" i="69"/>
  <c r="G57" i="69"/>
  <c r="F57" i="69"/>
  <c r="E57" i="69"/>
  <c r="D57" i="69"/>
  <c r="C57" i="69"/>
  <c r="T56" i="69"/>
  <c r="S56" i="69"/>
  <c r="R56" i="69"/>
  <c r="Q56" i="69"/>
  <c r="P56" i="69"/>
  <c r="O56" i="69"/>
  <c r="N56" i="69"/>
  <c r="M56" i="69"/>
  <c r="L56" i="69"/>
  <c r="K56" i="69"/>
  <c r="J56" i="69"/>
  <c r="I56" i="69"/>
  <c r="H56" i="69"/>
  <c r="G56" i="69"/>
  <c r="F56" i="69"/>
  <c r="E56" i="69"/>
  <c r="D56" i="69"/>
  <c r="C56" i="69"/>
  <c r="B42" i="69"/>
  <c r="N32" i="68" s="1"/>
  <c r="B41" i="69"/>
  <c r="N31" i="68" s="1"/>
  <c r="B40" i="69"/>
  <c r="N30" i="68" s="1"/>
  <c r="B39" i="69"/>
  <c r="N29" i="68" s="1"/>
  <c r="B38" i="69"/>
  <c r="N28" i="68" s="1"/>
  <c r="B37" i="69"/>
  <c r="N27" i="68" s="1"/>
  <c r="B36" i="69"/>
  <c r="N26" i="68" s="1"/>
  <c r="B35" i="69"/>
  <c r="N25" i="68" s="1"/>
  <c r="B34" i="69"/>
  <c r="N24" i="68" s="1"/>
  <c r="B33" i="69"/>
  <c r="N23" i="68" s="1"/>
  <c r="B32" i="69"/>
  <c r="N22" i="68" s="1"/>
  <c r="B31" i="69"/>
  <c r="N21" i="68" s="1"/>
  <c r="B17" i="69"/>
  <c r="B16" i="69"/>
  <c r="B15" i="69"/>
  <c r="B14" i="69"/>
  <c r="B13" i="69"/>
  <c r="B12" i="69"/>
  <c r="B11" i="69"/>
  <c r="B61" i="69" s="1"/>
  <c r="F26" i="68" s="1"/>
  <c r="B10" i="69"/>
  <c r="B9" i="69"/>
  <c r="B8" i="69"/>
  <c r="B7" i="69"/>
  <c r="B6" i="69"/>
  <c r="O17" i="71"/>
  <c r="L17" i="71"/>
  <c r="I17" i="71"/>
  <c r="D17" i="71" s="1"/>
  <c r="B17" i="71" s="1"/>
  <c r="F17" i="71"/>
  <c r="O16" i="71"/>
  <c r="L16" i="71"/>
  <c r="I16" i="71"/>
  <c r="D16" i="71" s="1"/>
  <c r="F16" i="71"/>
  <c r="E16" i="71" s="1"/>
  <c r="B16" i="71"/>
  <c r="O15" i="71"/>
  <c r="L15" i="71"/>
  <c r="I15" i="71"/>
  <c r="D15" i="71" s="1"/>
  <c r="B15" i="71" s="1"/>
  <c r="F15" i="71"/>
  <c r="O14" i="71"/>
  <c r="L14" i="71"/>
  <c r="I14" i="71"/>
  <c r="D14" i="71" s="1"/>
  <c r="F14" i="71"/>
  <c r="B14" i="71"/>
  <c r="O13" i="71"/>
  <c r="L13" i="71"/>
  <c r="I13" i="71"/>
  <c r="D13" i="71" s="1"/>
  <c r="F13" i="71"/>
  <c r="E13" i="71" s="1"/>
  <c r="B13" i="71"/>
  <c r="O12" i="71"/>
  <c r="L12" i="71"/>
  <c r="I12" i="71"/>
  <c r="D12" i="71" s="1"/>
  <c r="B12" i="71" s="1"/>
  <c r="F12" i="71"/>
  <c r="O11" i="71"/>
  <c r="L11" i="71"/>
  <c r="I11" i="71"/>
  <c r="D11" i="71" s="1"/>
  <c r="F11" i="71"/>
  <c r="B11" i="71"/>
  <c r="O10" i="71"/>
  <c r="L10" i="71"/>
  <c r="I10" i="71"/>
  <c r="D10" i="71" s="1"/>
  <c r="F10" i="71"/>
  <c r="E10" i="71"/>
  <c r="B10" i="71"/>
  <c r="O9" i="71"/>
  <c r="L9" i="71"/>
  <c r="I9" i="71"/>
  <c r="D9" i="71" s="1"/>
  <c r="B9" i="71" s="1"/>
  <c r="F9" i="71"/>
  <c r="O8" i="71"/>
  <c r="L8" i="71"/>
  <c r="I8" i="71"/>
  <c r="D8" i="71" s="1"/>
  <c r="B8" i="71" s="1"/>
  <c r="F8" i="71"/>
  <c r="O7" i="71"/>
  <c r="L7" i="71"/>
  <c r="I7" i="71"/>
  <c r="D7" i="71" s="1"/>
  <c r="B7" i="71" s="1"/>
  <c r="F7" i="71"/>
  <c r="O6" i="71"/>
  <c r="L6" i="71"/>
  <c r="I6" i="71"/>
  <c r="D6" i="71" s="1"/>
  <c r="F6" i="71"/>
  <c r="E6" i="71" s="1"/>
  <c r="B6" i="71"/>
  <c r="O30" i="70"/>
  <c r="O31" i="70" s="1"/>
  <c r="G7" i="70"/>
  <c r="G8" i="70" s="1"/>
  <c r="G9" i="70" s="1"/>
  <c r="G10" i="70" s="1"/>
  <c r="K7" i="70"/>
  <c r="K8" i="70" s="1"/>
  <c r="K9" i="70" s="1"/>
  <c r="K10" i="70" s="1"/>
  <c r="K11" i="70" s="1"/>
  <c r="K12" i="70" s="1"/>
  <c r="K13" i="70" s="1"/>
  <c r="K14" i="70" s="1"/>
  <c r="K15" i="70" s="1"/>
  <c r="K16" i="70" s="1"/>
  <c r="K17" i="70" s="1"/>
  <c r="K18" i="70" s="1"/>
  <c r="K19" i="70" s="1"/>
  <c r="K20" i="70" s="1"/>
  <c r="K21" i="70" s="1"/>
  <c r="K22" i="70" s="1"/>
  <c r="K23" i="70" s="1"/>
  <c r="K24" i="70" s="1"/>
  <c r="K25" i="70" s="1"/>
  <c r="K26" i="70" s="1"/>
  <c r="K27" i="70" s="1"/>
  <c r="K28" i="70" s="1"/>
  <c r="K29" i="70" s="1"/>
  <c r="K30" i="70" s="1"/>
  <c r="K31" i="70" s="1"/>
  <c r="K32" i="70" s="1"/>
  <c r="K33" i="70" s="1"/>
  <c r="K34" i="70" s="1"/>
  <c r="K35" i="70" s="1"/>
  <c r="K36" i="70" s="1"/>
  <c r="K37" i="70" s="1"/>
  <c r="K38" i="70" s="1"/>
  <c r="K39" i="70" s="1"/>
  <c r="K40" i="70" s="1"/>
  <c r="K41" i="70" s="1"/>
  <c r="K42" i="70" s="1"/>
  <c r="K43" i="70" s="1"/>
  <c r="K44" i="70" s="1"/>
  <c r="P15" i="71" l="1"/>
  <c r="E7" i="71"/>
  <c r="M15" i="71"/>
  <c r="D22" i="68"/>
  <c r="C22" i="68"/>
  <c r="E22" i="68"/>
  <c r="B22" i="68"/>
  <c r="E24" i="68"/>
  <c r="D24" i="68"/>
  <c r="C24" i="68"/>
  <c r="B24" i="68"/>
  <c r="G24" i="68" s="1"/>
  <c r="C25" i="68"/>
  <c r="D25" i="68"/>
  <c r="E25" i="68"/>
  <c r="B25" i="68"/>
  <c r="E28" i="68"/>
  <c r="D28" i="68"/>
  <c r="C28" i="68"/>
  <c r="B28" i="68"/>
  <c r="M12" i="71"/>
  <c r="C21" i="68"/>
  <c r="E21" i="68"/>
  <c r="D21" i="68"/>
  <c r="B21" i="68"/>
  <c r="G21" i="68" s="1"/>
  <c r="E26" i="68"/>
  <c r="D26" i="68"/>
  <c r="C26" i="68"/>
  <c r="B26" i="68"/>
  <c r="G26" i="68" s="1"/>
  <c r="C29" i="68"/>
  <c r="E29" i="68"/>
  <c r="D29" i="68"/>
  <c r="B29" i="68"/>
  <c r="G29" i="68" s="1"/>
  <c r="E30" i="68"/>
  <c r="C30" i="68"/>
  <c r="D30" i="68"/>
  <c r="B30" i="68"/>
  <c r="E31" i="68"/>
  <c r="D31" i="68"/>
  <c r="C31" i="68"/>
  <c r="B31" i="68"/>
  <c r="E32" i="68"/>
  <c r="D32" i="68"/>
  <c r="C32" i="68"/>
  <c r="B32" i="68"/>
  <c r="E23" i="68"/>
  <c r="D23" i="68"/>
  <c r="C23" i="68"/>
  <c r="B23" i="68"/>
  <c r="G23" i="68" s="1"/>
  <c r="E15" i="71"/>
  <c r="E27" i="68"/>
  <c r="D27" i="68"/>
  <c r="C27" i="68"/>
  <c r="B27" i="68"/>
  <c r="P9" i="71"/>
  <c r="P12" i="71"/>
  <c r="E12" i="71"/>
  <c r="E8" i="71"/>
  <c r="E11" i="71"/>
  <c r="M17" i="71"/>
  <c r="M14" i="71"/>
  <c r="M11" i="71"/>
  <c r="P6" i="71"/>
  <c r="E9" i="71"/>
  <c r="M8" i="71"/>
  <c r="E14" i="71"/>
  <c r="P8" i="71"/>
  <c r="P11" i="71"/>
  <c r="P14" i="71"/>
  <c r="P17" i="71"/>
  <c r="M13" i="71"/>
  <c r="P13" i="71"/>
  <c r="M7" i="71"/>
  <c r="P7" i="71"/>
  <c r="M10" i="71"/>
  <c r="P10" i="71"/>
  <c r="M16" i="71"/>
  <c r="P16" i="71"/>
  <c r="E17" i="71"/>
  <c r="M6" i="71"/>
  <c r="M9" i="71"/>
  <c r="B57" i="69"/>
  <c r="F22" i="68" s="1"/>
  <c r="B63" i="69"/>
  <c r="F28" i="68" s="1"/>
  <c r="B65" i="69"/>
  <c r="F30" i="68" s="1"/>
  <c r="B64" i="69"/>
  <c r="F29" i="68" s="1"/>
  <c r="B58" i="69"/>
  <c r="F23" i="68" s="1"/>
  <c r="B59" i="69"/>
  <c r="F24" i="68" s="1"/>
  <c r="B56" i="69"/>
  <c r="F21" i="68" s="1"/>
  <c r="B60" i="69"/>
  <c r="F25" i="68" s="1"/>
  <c r="B67" i="69"/>
  <c r="F32" i="68" s="1"/>
  <c r="B62" i="69"/>
  <c r="F27" i="68" s="1"/>
  <c r="B66" i="69"/>
  <c r="F31" i="68" s="1"/>
  <c r="G11" i="70"/>
  <c r="G12" i="70" s="1"/>
  <c r="G13" i="70" s="1"/>
  <c r="G14" i="70" s="1"/>
  <c r="G15" i="70" s="1"/>
  <c r="G16" i="70" s="1"/>
  <c r="G17" i="70" s="1"/>
  <c r="G18" i="70" s="1"/>
  <c r="G19" i="70" s="1"/>
  <c r="G20" i="70" s="1"/>
  <c r="G21" i="70" s="1"/>
  <c r="G22" i="70" s="1"/>
  <c r="G23" i="70" s="1"/>
  <c r="G24" i="70" s="1"/>
  <c r="G25" i="70" s="1"/>
  <c r="G26" i="70" s="1"/>
  <c r="G27" i="70" s="1"/>
  <c r="G28" i="70" s="1"/>
  <c r="G29" i="70" s="1"/>
  <c r="G30" i="70" s="1"/>
  <c r="G31" i="70" s="1"/>
  <c r="G32" i="70" s="1"/>
  <c r="G33" i="70" s="1"/>
  <c r="G34" i="70" s="1"/>
  <c r="G35" i="70" s="1"/>
  <c r="G36" i="70" s="1"/>
  <c r="G37" i="70" s="1"/>
  <c r="G38" i="70" s="1"/>
  <c r="G39" i="70" s="1"/>
  <c r="G40" i="70" s="1"/>
  <c r="G41" i="70" s="1"/>
  <c r="G42" i="70" s="1"/>
  <c r="G43" i="70" s="1"/>
  <c r="G44" i="70" s="1"/>
  <c r="G22" i="68" l="1"/>
  <c r="G25" i="68"/>
  <c r="G30" i="68"/>
  <c r="G27" i="68"/>
  <c r="G28" i="68"/>
  <c r="G32" i="68"/>
  <c r="G31" i="68"/>
  <c r="AW20" i="54" l="1"/>
  <c r="AX17" i="54"/>
  <c r="AX18" i="54"/>
  <c r="AX19" i="54"/>
  <c r="AX21" i="54"/>
  <c r="AX24" i="54"/>
  <c r="AX26" i="54"/>
  <c r="AX51" i="54"/>
  <c r="AX28" i="54"/>
  <c r="AX38" i="54"/>
  <c r="AX29" i="54"/>
  <c r="AX73" i="54"/>
  <c r="AX30" i="54"/>
  <c r="AX32" i="54"/>
  <c r="AX56" i="54"/>
  <c r="AX64" i="54"/>
  <c r="AX39" i="54"/>
  <c r="AX57" i="54"/>
  <c r="AX44" i="54"/>
  <c r="AX33" i="54"/>
  <c r="AX45" i="54"/>
  <c r="AX40" i="54"/>
  <c r="AX34" i="54"/>
  <c r="AX46" i="54"/>
  <c r="AX35" i="54"/>
  <c r="AX47" i="54"/>
  <c r="AX70" i="54"/>
  <c r="AX65" i="54"/>
  <c r="AX71" i="54"/>
  <c r="AX74" i="54"/>
  <c r="AX66" i="54"/>
  <c r="AX75" i="54"/>
  <c r="AX58" i="54"/>
  <c r="AX48" i="54"/>
  <c r="AX59" i="54"/>
  <c r="AX36" i="54"/>
  <c r="AX49" i="54"/>
  <c r="AX41" i="54"/>
  <c r="AX42" i="54"/>
  <c r="AX52" i="54"/>
  <c r="AX53" i="54"/>
  <c r="AX54" i="54"/>
  <c r="AX60" i="54"/>
  <c r="AX61" i="54"/>
  <c r="AX62" i="54"/>
  <c r="AX67" i="54"/>
  <c r="AX68" i="54"/>
  <c r="AX16" i="54"/>
  <c r="B21" i="56" s="1"/>
  <c r="AX25" i="54"/>
  <c r="AX22" i="54"/>
  <c r="AX20" i="54"/>
  <c r="M8" i="66"/>
  <c r="E9" i="66"/>
  <c r="F9" i="66"/>
  <c r="G9" i="66"/>
  <c r="H9" i="66"/>
  <c r="I9" i="66"/>
  <c r="J9" i="66"/>
  <c r="K9" i="66"/>
  <c r="L9" i="66"/>
  <c r="M9" i="66"/>
  <c r="N9" i="66"/>
  <c r="O9" i="66"/>
  <c r="P9" i="66"/>
  <c r="Q9" i="66"/>
  <c r="R9" i="66"/>
  <c r="S9" i="66"/>
  <c r="T9" i="66"/>
  <c r="E10" i="66"/>
  <c r="F10" i="66"/>
  <c r="G10" i="66"/>
  <c r="H10" i="66"/>
  <c r="I10" i="66"/>
  <c r="J10" i="66"/>
  <c r="K10" i="66"/>
  <c r="L10" i="66"/>
  <c r="M10" i="66"/>
  <c r="N10" i="66"/>
  <c r="O10" i="66"/>
  <c r="P10" i="66"/>
  <c r="Q10" i="66"/>
  <c r="R10" i="66"/>
  <c r="S10" i="66"/>
  <c r="T10" i="66"/>
  <c r="D10" i="66"/>
  <c r="D9" i="66"/>
  <c r="B47" i="55"/>
  <c r="B50" i="55" s="1"/>
  <c r="C47" i="55"/>
  <c r="C50" i="55" s="1"/>
  <c r="D47" i="55"/>
  <c r="D50" i="55" s="1"/>
  <c r="E47" i="55"/>
  <c r="E50" i="55" s="1"/>
  <c r="F47" i="55"/>
  <c r="F50" i="55" s="1"/>
  <c r="G47" i="55"/>
  <c r="G50" i="55" s="1"/>
  <c r="H47" i="55"/>
  <c r="H50" i="55" s="1"/>
  <c r="I47" i="55"/>
  <c r="I50" i="55" s="1"/>
  <c r="J47" i="55"/>
  <c r="J50" i="55" s="1"/>
  <c r="K47" i="55"/>
  <c r="K50" i="55" s="1"/>
  <c r="L47" i="55"/>
  <c r="L50" i="55" s="1"/>
  <c r="M47" i="55"/>
  <c r="M50" i="55" s="1"/>
  <c r="N47" i="55"/>
  <c r="N50" i="55" s="1"/>
  <c r="O47" i="55"/>
  <c r="O50" i="55" s="1"/>
  <c r="P47" i="55"/>
  <c r="P50" i="55" s="1"/>
  <c r="Q47" i="55"/>
  <c r="Q50" i="55" s="1"/>
  <c r="R47" i="55"/>
  <c r="R50" i="55" s="1"/>
  <c r="L8" i="66" l="1"/>
  <c r="O8" i="66"/>
  <c r="N8" i="66"/>
  <c r="T8" i="66"/>
  <c r="S8" i="66"/>
  <c r="J8" i="66"/>
  <c r="I8" i="66"/>
  <c r="D8" i="66"/>
  <c r="G8" i="66"/>
  <c r="R8" i="66"/>
  <c r="H8" i="66"/>
  <c r="E8" i="66"/>
  <c r="Q8" i="66"/>
  <c r="K8" i="66"/>
  <c r="F8" i="66"/>
  <c r="P8" i="66"/>
  <c r="AY20" i="54"/>
  <c r="AX23" i="54"/>
  <c r="C43" i="55"/>
  <c r="D43" i="55"/>
  <c r="E43" i="55"/>
  <c r="F43" i="55"/>
  <c r="G43" i="55"/>
  <c r="H43" i="55"/>
  <c r="I43" i="55"/>
  <c r="J43" i="55"/>
  <c r="K43" i="55"/>
  <c r="L43" i="55"/>
  <c r="M43" i="55"/>
  <c r="N43" i="55"/>
  <c r="O43" i="55"/>
  <c r="P43" i="55"/>
  <c r="Q43" i="55"/>
  <c r="R43" i="55"/>
  <c r="B43" i="55"/>
  <c r="D35" i="55"/>
  <c r="G35" i="55"/>
  <c r="H35" i="55"/>
  <c r="I35" i="55"/>
  <c r="Q35" i="55"/>
  <c r="R35" i="55"/>
  <c r="B35" i="55"/>
  <c r="C35" i="55"/>
  <c r="E35" i="55"/>
  <c r="F35" i="55"/>
  <c r="J35" i="55"/>
  <c r="K35" i="55"/>
  <c r="L35" i="55"/>
  <c r="M35" i="55"/>
  <c r="N35" i="55"/>
  <c r="O35" i="55"/>
  <c r="P35" i="55"/>
  <c r="E4" i="66" l="1"/>
  <c r="F4" i="66"/>
  <c r="G4" i="66"/>
  <c r="H4" i="66"/>
  <c r="I4" i="66"/>
  <c r="J4" i="66"/>
  <c r="K4" i="66"/>
  <c r="L4" i="66"/>
  <c r="M4" i="66"/>
  <c r="N4" i="66"/>
  <c r="O4" i="66"/>
  <c r="P4" i="66"/>
  <c r="Q4" i="66"/>
  <c r="R4" i="66"/>
  <c r="S4" i="66"/>
  <c r="T4" i="66"/>
  <c r="E5" i="66"/>
  <c r="F5" i="66"/>
  <c r="G5" i="66"/>
  <c r="H5" i="66"/>
  <c r="I5" i="66"/>
  <c r="J5" i="66"/>
  <c r="K5" i="66"/>
  <c r="L5" i="66"/>
  <c r="M5" i="66"/>
  <c r="N5" i="66"/>
  <c r="O5" i="66"/>
  <c r="P5" i="66"/>
  <c r="Q5" i="66"/>
  <c r="R5" i="66"/>
  <c r="S5" i="66"/>
  <c r="T5" i="66"/>
  <c r="E6" i="66"/>
  <c r="F6" i="66"/>
  <c r="G6" i="66"/>
  <c r="H6" i="66"/>
  <c r="I6" i="66"/>
  <c r="J6" i="66"/>
  <c r="K6" i="66"/>
  <c r="L6" i="66"/>
  <c r="M6" i="66"/>
  <c r="N6" i="66"/>
  <c r="O6" i="66"/>
  <c r="P6" i="66"/>
  <c r="Q6" i="66"/>
  <c r="R6" i="66"/>
  <c r="S6" i="66"/>
  <c r="T6" i="66"/>
  <c r="D5" i="66"/>
  <c r="D6" i="66"/>
  <c r="D4" i="66"/>
  <c r="J9" i="58" l="1"/>
  <c r="I9" i="58"/>
  <c r="P7" i="58"/>
  <c r="K7" i="66" s="1"/>
  <c r="O7" i="58"/>
  <c r="J7" i="66" s="1"/>
  <c r="X9" i="58"/>
  <c r="H9" i="58"/>
  <c r="Y9" i="58"/>
  <c r="W9" i="58"/>
  <c r="V9" i="58"/>
  <c r="U9" i="58"/>
  <c r="T9" i="58"/>
  <c r="S9" i="58"/>
  <c r="R9" i="58"/>
  <c r="Q9" i="58"/>
  <c r="P9" i="58"/>
  <c r="O9" i="58"/>
  <c r="N7" i="58"/>
  <c r="I7" i="66" s="1"/>
  <c r="M9" i="58"/>
  <c r="L9" i="58"/>
  <c r="K9" i="58"/>
  <c r="G9" i="58"/>
  <c r="F9" i="58"/>
  <c r="E9" i="58"/>
  <c r="D9" i="58"/>
  <c r="Y7" i="58"/>
  <c r="T7" i="66" s="1"/>
  <c r="X7" i="58"/>
  <c r="S7" i="66" s="1"/>
  <c r="W7" i="58"/>
  <c r="R7" i="66" s="1"/>
  <c r="V7" i="58"/>
  <c r="Q7" i="66" s="1"/>
  <c r="U7" i="58"/>
  <c r="P7" i="66" s="1"/>
  <c r="T7" i="58"/>
  <c r="O7" i="66" s="1"/>
  <c r="S7" i="58"/>
  <c r="N7" i="66" s="1"/>
  <c r="R7" i="58"/>
  <c r="M7" i="66" s="1"/>
  <c r="Q7" i="58"/>
  <c r="L7" i="66" s="1"/>
  <c r="M7" i="58"/>
  <c r="H7" i="66" s="1"/>
  <c r="L7" i="58"/>
  <c r="G7" i="66" s="1"/>
  <c r="K7" i="58"/>
  <c r="F7" i="66" s="1"/>
  <c r="J7" i="58"/>
  <c r="E7" i="66" s="1"/>
  <c r="I7" i="58"/>
  <c r="D7" i="66" s="1"/>
  <c r="H7" i="58"/>
  <c r="G7" i="58"/>
  <c r="F7" i="58"/>
  <c r="E7" i="58"/>
  <c r="D7" i="58"/>
  <c r="J22" i="55"/>
  <c r="I22" i="55"/>
  <c r="H22" i="55"/>
  <c r="G22" i="55"/>
  <c r="F22" i="55"/>
  <c r="E22" i="55"/>
  <c r="O22" i="55"/>
  <c r="N22" i="55"/>
  <c r="M22" i="55"/>
  <c r="L22" i="55"/>
  <c r="K22" i="55"/>
  <c r="R22" i="55"/>
  <c r="Q22" i="55"/>
  <c r="P22" i="55"/>
  <c r="D22" i="55"/>
  <c r="C22" i="55"/>
  <c r="B22" i="55"/>
  <c r="M23" i="55" l="1"/>
  <c r="O11" i="66"/>
  <c r="O23" i="55"/>
  <c r="Q11" i="66"/>
  <c r="J23" i="55"/>
  <c r="L11" i="66"/>
  <c r="C23" i="55"/>
  <c r="E11" i="66"/>
  <c r="I23" i="55"/>
  <c r="K11" i="66"/>
  <c r="H23" i="55"/>
  <c r="J11" i="66"/>
  <c r="F23" i="55"/>
  <c r="H11" i="66"/>
  <c r="Q23" i="55"/>
  <c r="S11" i="66"/>
  <c r="E23" i="55"/>
  <c r="G11" i="66"/>
  <c r="G23" i="55"/>
  <c r="I11" i="66"/>
  <c r="P23" i="55"/>
  <c r="R11" i="66"/>
  <c r="R23" i="55"/>
  <c r="T11" i="66"/>
  <c r="L23" i="55"/>
  <c r="N11" i="66"/>
  <c r="N23" i="55"/>
  <c r="P11" i="66"/>
  <c r="D23" i="55"/>
  <c r="F11" i="66"/>
  <c r="K23" i="55"/>
  <c r="M11" i="66"/>
  <c r="B23" i="55"/>
  <c r="D11" i="66"/>
  <c r="O13" i="58"/>
  <c r="O14" i="58"/>
  <c r="O12" i="58"/>
  <c r="O15" i="58" s="1"/>
  <c r="L13" i="58"/>
  <c r="L12" i="58"/>
  <c r="L14" i="58"/>
  <c r="Q12" i="58"/>
  <c r="Q14" i="58"/>
  <c r="Q13" i="58"/>
  <c r="T12" i="58"/>
  <c r="T14" i="58"/>
  <c r="T13" i="58"/>
  <c r="U12" i="58"/>
  <c r="U14" i="58"/>
  <c r="U13" i="58"/>
  <c r="P12" i="58"/>
  <c r="P14" i="58"/>
  <c r="P13" i="58"/>
  <c r="R12" i="58"/>
  <c r="R13" i="58"/>
  <c r="R14" i="58"/>
  <c r="M12" i="58"/>
  <c r="M13" i="58"/>
  <c r="M14" i="58"/>
  <c r="I13" i="58"/>
  <c r="I14" i="58"/>
  <c r="I12" i="58"/>
  <c r="I15" i="58" s="1"/>
  <c r="J14" i="58"/>
  <c r="J13" i="58"/>
  <c r="J12" i="58"/>
  <c r="J15" i="58" s="1"/>
  <c r="K13" i="58"/>
  <c r="K14" i="58"/>
  <c r="K12" i="58"/>
  <c r="K15" i="58" s="1"/>
  <c r="N12" i="58"/>
  <c r="N13" i="58"/>
  <c r="N14" i="58"/>
  <c r="S12" i="58"/>
  <c r="S13" i="58"/>
  <c r="S14" i="58"/>
  <c r="V13" i="58"/>
  <c r="V12" i="58"/>
  <c r="V14" i="58"/>
  <c r="W13" i="58"/>
  <c r="W12" i="58"/>
  <c r="W14" i="58"/>
  <c r="X13" i="58"/>
  <c r="X12" i="58"/>
  <c r="X14" i="58"/>
  <c r="Y13" i="58"/>
  <c r="Y12" i="58"/>
  <c r="Y14" i="58"/>
  <c r="N9" i="58"/>
  <c r="Z14" i="58" l="1"/>
  <c r="D5" i="56" s="1"/>
  <c r="S12" i="66"/>
  <c r="S18" i="66"/>
  <c r="S17" i="66"/>
  <c r="S19" i="66"/>
  <c r="S16" i="66"/>
  <c r="U15" i="58"/>
  <c r="Z12" i="58"/>
  <c r="D3" i="56" s="1"/>
  <c r="H12" i="66"/>
  <c r="H19" i="66"/>
  <c r="H18" i="66"/>
  <c r="H17" i="66"/>
  <c r="H16" i="66"/>
  <c r="J12" i="66"/>
  <c r="J19" i="66"/>
  <c r="J17" i="66"/>
  <c r="J18" i="66"/>
  <c r="J16" i="66"/>
  <c r="Q15" i="58"/>
  <c r="E12" i="66"/>
  <c r="E19" i="66"/>
  <c r="E17" i="66"/>
  <c r="E18" i="66"/>
  <c r="E16" i="66"/>
  <c r="S15" i="58"/>
  <c r="M12" i="66"/>
  <c r="M19" i="66"/>
  <c r="M17" i="66"/>
  <c r="M16" i="66"/>
  <c r="M18" i="66"/>
  <c r="T15" i="58"/>
  <c r="V15" i="58"/>
  <c r="L12" i="66"/>
  <c r="L19" i="66"/>
  <c r="L18" i="66"/>
  <c r="L17" i="66"/>
  <c r="L16" i="66"/>
  <c r="R15" i="58"/>
  <c r="Y15" i="58"/>
  <c r="F12" i="66"/>
  <c r="F19" i="66"/>
  <c r="F17" i="66"/>
  <c r="F18" i="66"/>
  <c r="F16" i="66"/>
  <c r="N12" i="66"/>
  <c r="N19" i="66"/>
  <c r="N17" i="66"/>
  <c r="N18" i="66"/>
  <c r="N16" i="66"/>
  <c r="N15" i="58"/>
  <c r="Q12" i="66"/>
  <c r="Q18" i="66"/>
  <c r="Q19" i="66"/>
  <c r="Q17" i="66"/>
  <c r="Q16" i="66"/>
  <c r="P15" i="58"/>
  <c r="D12" i="66"/>
  <c r="D19" i="66"/>
  <c r="D18" i="66"/>
  <c r="D17" i="66"/>
  <c r="D16" i="66"/>
  <c r="G12" i="66"/>
  <c r="G19" i="66"/>
  <c r="G18" i="66"/>
  <c r="G17" i="66"/>
  <c r="G16" i="66"/>
  <c r="O12" i="66"/>
  <c r="O19" i="66"/>
  <c r="O18" i="66"/>
  <c r="O16" i="66"/>
  <c r="O17" i="66"/>
  <c r="W15" i="58"/>
  <c r="P12" i="66"/>
  <c r="P17" i="66"/>
  <c r="P18" i="66"/>
  <c r="P19" i="66"/>
  <c r="P16" i="66"/>
  <c r="K12" i="66"/>
  <c r="K19" i="66"/>
  <c r="K18" i="66"/>
  <c r="K17" i="66"/>
  <c r="K16" i="66"/>
  <c r="M15" i="58"/>
  <c r="T12" i="66"/>
  <c r="T19" i="66"/>
  <c r="T17" i="66"/>
  <c r="T18" i="66"/>
  <c r="T16" i="66"/>
  <c r="L15" i="58"/>
  <c r="R12" i="66"/>
  <c r="R17" i="66"/>
  <c r="R18" i="66"/>
  <c r="R19" i="66"/>
  <c r="R16" i="66"/>
  <c r="I12" i="66"/>
  <c r="I19" i="66"/>
  <c r="I17" i="66"/>
  <c r="I18" i="66"/>
  <c r="I16" i="66"/>
  <c r="X15" i="58"/>
  <c r="Z13" i="58"/>
  <c r="D8" i="56" l="1"/>
  <c r="D4" i="56"/>
  <c r="U19" i="66"/>
  <c r="U18" i="66"/>
  <c r="D9" i="56" s="1"/>
  <c r="U17" i="66"/>
  <c r="Z15" i="58"/>
  <c r="U16" i="66"/>
  <c r="D7" i="56" s="1"/>
  <c r="D10" i="56" l="1"/>
  <c r="D6" i="56"/>
  <c r="AW68" i="54"/>
  <c r="AY68" i="54" s="1"/>
  <c r="AW67" i="54"/>
  <c r="AY67" i="54" s="1"/>
  <c r="AW62" i="54"/>
  <c r="AY62" i="54" s="1"/>
  <c r="AW61" i="54"/>
  <c r="AY61" i="54" s="1"/>
  <c r="AW60" i="54"/>
  <c r="AY60" i="54" s="1"/>
  <c r="AW54" i="54"/>
  <c r="AY54" i="54" s="1"/>
  <c r="AW53" i="54"/>
  <c r="AY53" i="54" s="1"/>
  <c r="AW52" i="54"/>
  <c r="AY52" i="54" s="1"/>
  <c r="AW42" i="54"/>
  <c r="AY42" i="54" s="1"/>
  <c r="AW41" i="54"/>
  <c r="AY41" i="54" s="1"/>
  <c r="AW49" i="54"/>
  <c r="AY49" i="54" s="1"/>
  <c r="AW36" i="54"/>
  <c r="AY36" i="54" s="1"/>
  <c r="AW59" i="54"/>
  <c r="AY59" i="54" s="1"/>
  <c r="AW48" i="54"/>
  <c r="AY48" i="54" s="1"/>
  <c r="AW58" i="54"/>
  <c r="AY58" i="54" s="1"/>
  <c r="AW75" i="54"/>
  <c r="AY75" i="54" s="1"/>
  <c r="AW66" i="54"/>
  <c r="AY66" i="54" s="1"/>
  <c r="AW74" i="54"/>
  <c r="AY74" i="54" s="1"/>
  <c r="AW71" i="54"/>
  <c r="AY71" i="54" s="1"/>
  <c r="AW65" i="54"/>
  <c r="AY65" i="54" s="1"/>
  <c r="AW70" i="54"/>
  <c r="AY70" i="54" s="1"/>
  <c r="AW47" i="54"/>
  <c r="AY47" i="54" s="1"/>
  <c r="AW35" i="54"/>
  <c r="AY35" i="54" s="1"/>
  <c r="AW46" i="54"/>
  <c r="AY46" i="54" s="1"/>
  <c r="AW34" i="54"/>
  <c r="AY34" i="54" s="1"/>
  <c r="AW40" i="54"/>
  <c r="AY40" i="54" s="1"/>
  <c r="AW45" i="54"/>
  <c r="AY45" i="54" s="1"/>
  <c r="AW33" i="54"/>
  <c r="AY33" i="54" s="1"/>
  <c r="AW44" i="54"/>
  <c r="AY44" i="54" s="1"/>
  <c r="AW57" i="54"/>
  <c r="AY57" i="54" s="1"/>
  <c r="AW39" i="54"/>
  <c r="AY39" i="54" s="1"/>
  <c r="AW64" i="54"/>
  <c r="AY64" i="54" s="1"/>
  <c r="AW56" i="54"/>
  <c r="AY56" i="54" s="1"/>
  <c r="AW32" i="54"/>
  <c r="AY32" i="54" s="1"/>
  <c r="AW30" i="54"/>
  <c r="AY30" i="54" s="1"/>
  <c r="AW73" i="54"/>
  <c r="AY73" i="54" s="1"/>
  <c r="AW29" i="54"/>
  <c r="AY29" i="54" s="1"/>
  <c r="AW38" i="54"/>
  <c r="AY38" i="54" s="1"/>
  <c r="AW28" i="54"/>
  <c r="AY28" i="54" s="1"/>
  <c r="AW51" i="54"/>
  <c r="AY51" i="54" s="1"/>
  <c r="AW26" i="54"/>
  <c r="AY26" i="54" s="1"/>
  <c r="AW22" i="54"/>
  <c r="AY22" i="54" s="1"/>
  <c r="AW25" i="54"/>
  <c r="AY25" i="54" s="1"/>
  <c r="AW24" i="54"/>
  <c r="AY24" i="54" s="1"/>
  <c r="AW21" i="54"/>
  <c r="AY21" i="54" s="1"/>
  <c r="AW19" i="54"/>
  <c r="AY19" i="54" s="1"/>
  <c r="AW18" i="54"/>
  <c r="AY18" i="54" s="1"/>
  <c r="AW17" i="54"/>
  <c r="AY17" i="54" s="1"/>
  <c r="AW16" i="54"/>
  <c r="AY16" i="54" l="1"/>
  <c r="B20" i="56"/>
  <c r="AW23" i="54"/>
  <c r="AY23" i="54" s="1"/>
  <c r="AT47" i="4" l="1"/>
  <c r="AU47" i="4"/>
  <c r="AU50" i="4" l="1"/>
  <c r="AT50" i="4"/>
  <c r="AS50" i="4"/>
  <c r="AU49" i="4"/>
  <c r="AT49" i="4"/>
  <c r="AS49" i="4"/>
  <c r="AV47" i="4"/>
  <c r="AS47" i="4"/>
  <c r="AV46" i="4"/>
  <c r="AV45" i="4"/>
  <c r="AV44" i="4"/>
  <c r="AV43" i="4"/>
  <c r="AV42" i="4"/>
  <c r="AV41" i="4"/>
  <c r="AV40" i="4"/>
  <c r="AV39" i="4"/>
  <c r="AV38" i="4"/>
  <c r="AV37" i="4"/>
  <c r="AV36" i="4"/>
  <c r="AV35" i="4"/>
  <c r="AV34" i="4"/>
  <c r="AV33" i="4"/>
  <c r="AV32" i="4"/>
  <c r="AV31" i="4"/>
  <c r="AV30" i="4"/>
  <c r="AV29" i="4"/>
  <c r="AV28" i="4"/>
  <c r="AV27" i="4"/>
  <c r="AV26" i="4"/>
  <c r="AV25" i="4"/>
  <c r="AV24" i="4"/>
  <c r="AV23" i="4"/>
  <c r="AV22" i="4"/>
  <c r="AV21" i="4"/>
  <c r="AV20" i="4"/>
  <c r="AV19" i="4"/>
  <c r="AV18" i="4"/>
  <c r="AV17" i="4"/>
  <c r="AV16" i="4"/>
  <c r="AV15" i="4"/>
  <c r="AV14" i="4"/>
  <c r="AV13" i="4"/>
  <c r="AV12" i="4"/>
  <c r="AV11" i="4"/>
  <c r="AV10" i="4"/>
  <c r="AV9" i="4"/>
  <c r="AV8" i="4"/>
  <c r="AV50" i="4" l="1"/>
  <c r="AV49" i="4"/>
  <c r="AW49" i="4"/>
  <c r="AX49" i="4" s="1"/>
  <c r="AW50" i="4"/>
  <c r="AX50" i="4" s="1"/>
  <c r="U47" i="4"/>
  <c r="V47" i="4" l="1"/>
  <c r="W47" i="4"/>
  <c r="D6" i="48"/>
  <c r="D7" i="48"/>
  <c r="D8" i="48"/>
  <c r="D9" i="48"/>
  <c r="D10" i="48"/>
  <c r="D11" i="48"/>
  <c r="D12" i="48"/>
  <c r="D13" i="48"/>
  <c r="D14" i="48"/>
  <c r="D15" i="48"/>
  <c r="E15" i="48" s="1"/>
  <c r="D16" i="48"/>
  <c r="D17" i="48"/>
  <c r="D18" i="48"/>
  <c r="D19" i="48"/>
  <c r="D20" i="48"/>
  <c r="D21" i="48"/>
  <c r="D22" i="48"/>
  <c r="D23" i="48"/>
  <c r="D24" i="48"/>
  <c r="D25" i="48"/>
  <c r="D26" i="48"/>
  <c r="D27" i="48"/>
  <c r="D28" i="48"/>
  <c r="D29" i="48"/>
  <c r="D30" i="48"/>
  <c r="D31" i="48"/>
  <c r="E31" i="48" s="1"/>
  <c r="D32" i="48"/>
  <c r="D33" i="48"/>
  <c r="D34" i="48"/>
  <c r="D35" i="48"/>
  <c r="D36" i="48"/>
  <c r="D37" i="48"/>
  <c r="D38" i="48"/>
  <c r="D39" i="48"/>
  <c r="D40" i="48"/>
  <c r="D41" i="48"/>
  <c r="D42" i="48"/>
  <c r="D43" i="48"/>
  <c r="D44" i="48"/>
  <c r="D5" i="48"/>
  <c r="D6" i="49"/>
  <c r="D7" i="49"/>
  <c r="D8" i="49"/>
  <c r="E8" i="49" s="1"/>
  <c r="D9" i="49"/>
  <c r="D10" i="49"/>
  <c r="E10" i="49" s="1"/>
  <c r="D11" i="49"/>
  <c r="D12" i="49"/>
  <c r="D13" i="49"/>
  <c r="D14" i="49"/>
  <c r="D15" i="49"/>
  <c r="D16" i="49"/>
  <c r="D17" i="49"/>
  <c r="D18" i="49"/>
  <c r="D19" i="49"/>
  <c r="D20" i="49"/>
  <c r="E20" i="49" s="1"/>
  <c r="D21" i="49"/>
  <c r="E21" i="49" s="1"/>
  <c r="D22" i="49"/>
  <c r="D23" i="49"/>
  <c r="E23" i="49" s="1"/>
  <c r="D24" i="49"/>
  <c r="D25" i="49"/>
  <c r="D26" i="49"/>
  <c r="E26" i="49" s="1"/>
  <c r="D27" i="49"/>
  <c r="D28" i="49"/>
  <c r="D29" i="49"/>
  <c r="D30" i="49"/>
  <c r="D31" i="49"/>
  <c r="D32" i="49"/>
  <c r="D33" i="49"/>
  <c r="E33" i="49" s="1"/>
  <c r="D34" i="49"/>
  <c r="D35" i="49"/>
  <c r="D36" i="49"/>
  <c r="D37" i="49"/>
  <c r="D38" i="49"/>
  <c r="D39" i="49"/>
  <c r="E39" i="49" s="1"/>
  <c r="D40" i="49"/>
  <c r="E40" i="49" s="1"/>
  <c r="D41" i="49"/>
  <c r="D42" i="49"/>
  <c r="E42" i="49" s="1"/>
  <c r="D43" i="49"/>
  <c r="D44" i="49"/>
  <c r="D5" i="49"/>
  <c r="C42" i="49"/>
  <c r="C44" i="49" s="1"/>
  <c r="C43" i="48"/>
  <c r="E39" i="48" s="1"/>
  <c r="D44" i="30"/>
  <c r="D41" i="30"/>
  <c r="D42" i="30"/>
  <c r="D43" i="30"/>
  <c r="AC8" i="4" a="1"/>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8" i="4"/>
  <c r="AN9" i="4"/>
  <c r="AN10" i="4"/>
  <c r="AN11" i="4"/>
  <c r="AN12" i="4"/>
  <c r="AN13" i="4"/>
  <c r="AO13" i="4" s="1"/>
  <c r="I13" i="4" s="1"/>
  <c r="AN14" i="4"/>
  <c r="AN15" i="4"/>
  <c r="AN16" i="4"/>
  <c r="AN17" i="4"/>
  <c r="AO17" i="4" s="1"/>
  <c r="I17" i="4" s="1"/>
  <c r="AN18" i="4"/>
  <c r="AN19" i="4"/>
  <c r="AO19" i="4" s="1"/>
  <c r="I19" i="4" s="1"/>
  <c r="N16" i="22" s="1"/>
  <c r="AN20" i="4"/>
  <c r="AN21" i="4"/>
  <c r="AO21" i="4" s="1"/>
  <c r="I21" i="4" s="1"/>
  <c r="AN22" i="4"/>
  <c r="AN23" i="4"/>
  <c r="AN24" i="4"/>
  <c r="AN25" i="4"/>
  <c r="AN26" i="4"/>
  <c r="AN27" i="4"/>
  <c r="AN28" i="4"/>
  <c r="AN29" i="4"/>
  <c r="AN30" i="4"/>
  <c r="AN31" i="4"/>
  <c r="AN32" i="4"/>
  <c r="AN33" i="4"/>
  <c r="AO33" i="4" s="1"/>
  <c r="I33" i="4" s="1"/>
  <c r="AN34" i="4"/>
  <c r="AN35" i="4"/>
  <c r="AO35" i="4" s="1"/>
  <c r="I35" i="4" s="1"/>
  <c r="AN36" i="4"/>
  <c r="AN37" i="4"/>
  <c r="AO37" i="4" s="1"/>
  <c r="I37" i="4" s="1"/>
  <c r="N34" i="19" s="1"/>
  <c r="AN38" i="4"/>
  <c r="AO38" i="4" s="1"/>
  <c r="I38" i="4" s="1"/>
  <c r="N35" i="41" s="1"/>
  <c r="AN39" i="4"/>
  <c r="AN40" i="4"/>
  <c r="AN41" i="4"/>
  <c r="AN42" i="4"/>
  <c r="AN43" i="4"/>
  <c r="AN44" i="4"/>
  <c r="AO44" i="4" s="1"/>
  <c r="I44" i="4" s="1"/>
  <c r="N41" i="25" s="1"/>
  <c r="AN45" i="4"/>
  <c r="AN46" i="4"/>
  <c r="AN47" i="4"/>
  <c r="AN8" i="4"/>
  <c r="X9" i="4"/>
  <c r="D9" i="4" s="1"/>
  <c r="Y9" i="4"/>
  <c r="E9" i="4" s="1"/>
  <c r="X6" i="28" s="1"/>
  <c r="X10" i="4"/>
  <c r="D10" i="4" s="1"/>
  <c r="Y10" i="4"/>
  <c r="E10" i="4" s="1"/>
  <c r="X11" i="4"/>
  <c r="D11" i="4" s="1"/>
  <c r="Y11" i="4"/>
  <c r="E11" i="4" s="1"/>
  <c r="X12" i="4"/>
  <c r="D12" i="4" s="1"/>
  <c r="V9" i="33" s="1"/>
  <c r="Y12" i="4"/>
  <c r="E12" i="4" s="1"/>
  <c r="X9" i="19" s="1"/>
  <c r="X13" i="4"/>
  <c r="Y13" i="4"/>
  <c r="E13" i="4" s="1"/>
  <c r="X14" i="4"/>
  <c r="D14" i="4" s="1"/>
  <c r="V11" i="35" s="1"/>
  <c r="Y14" i="4"/>
  <c r="E14" i="4" s="1"/>
  <c r="X11" i="35" s="1"/>
  <c r="X15" i="4"/>
  <c r="D15" i="4" s="1"/>
  <c r="V12" i="37" s="1"/>
  <c r="Y15" i="4"/>
  <c r="E15" i="4" s="1"/>
  <c r="X12" i="28" s="1"/>
  <c r="X16" i="4"/>
  <c r="D16" i="4" s="1"/>
  <c r="V13" i="27" s="1"/>
  <c r="Y16" i="4"/>
  <c r="E16" i="4" s="1"/>
  <c r="X13" i="50" s="1"/>
  <c r="X17" i="4"/>
  <c r="D17" i="4" s="1"/>
  <c r="Y17" i="4"/>
  <c r="E17" i="4" s="1"/>
  <c r="X14" i="14" s="1"/>
  <c r="X18" i="4"/>
  <c r="D18" i="4" s="1"/>
  <c r="Y18" i="4"/>
  <c r="E18" i="4" s="1"/>
  <c r="X19" i="4"/>
  <c r="D19" i="4" s="1"/>
  <c r="V16" i="32" s="1"/>
  <c r="Y19" i="4"/>
  <c r="E19" i="4" s="1"/>
  <c r="X16" i="30" s="1"/>
  <c r="X20" i="4"/>
  <c r="D20" i="4" s="1"/>
  <c r="Y20" i="4"/>
  <c r="E20" i="4" s="1"/>
  <c r="X21" i="4"/>
  <c r="D21" i="4" s="1"/>
  <c r="Y21" i="4"/>
  <c r="E21" i="4" s="1"/>
  <c r="X18" i="17" s="1"/>
  <c r="X22" i="4"/>
  <c r="Y22" i="4"/>
  <c r="E22" i="4" s="1"/>
  <c r="X19" i="44" s="1"/>
  <c r="X23" i="4"/>
  <c r="D23" i="4" s="1"/>
  <c r="V20" i="25" s="1"/>
  <c r="Y23" i="4"/>
  <c r="E23" i="4" s="1"/>
  <c r="X20" i="15" s="1"/>
  <c r="X24" i="4"/>
  <c r="D24" i="4" s="1"/>
  <c r="V21" i="49" s="1"/>
  <c r="Y24" i="4"/>
  <c r="E24" i="4" s="1"/>
  <c r="X21" i="33" s="1"/>
  <c r="X25" i="4"/>
  <c r="D25" i="4" s="1"/>
  <c r="Y25" i="4"/>
  <c r="E25" i="4" s="1"/>
  <c r="X22" i="42" s="1"/>
  <c r="X26" i="4"/>
  <c r="D26" i="4" s="1"/>
  <c r="Y26" i="4"/>
  <c r="E26" i="4" s="1"/>
  <c r="X27" i="4"/>
  <c r="D27" i="4" s="1"/>
  <c r="V24" i="15" s="1"/>
  <c r="Y27" i="4"/>
  <c r="E27" i="4" s="1"/>
  <c r="X28" i="4"/>
  <c r="D28" i="4" s="1"/>
  <c r="Y28" i="4"/>
  <c r="E28" i="4" s="1"/>
  <c r="X25" i="31" s="1"/>
  <c r="X29" i="4"/>
  <c r="D29" i="4" s="1"/>
  <c r="Y29" i="4"/>
  <c r="E29" i="4" s="1"/>
  <c r="X30" i="4"/>
  <c r="Y30" i="4"/>
  <c r="E30" i="4" s="1"/>
  <c r="X27" i="36" s="1"/>
  <c r="X31" i="4"/>
  <c r="D31" i="4" s="1"/>
  <c r="V28" i="40" s="1"/>
  <c r="Y31" i="4"/>
  <c r="E31" i="4" s="1"/>
  <c r="X28" i="29" s="1"/>
  <c r="X32" i="4"/>
  <c r="Y32" i="4"/>
  <c r="E32" i="4" s="1"/>
  <c r="X29" i="51" s="1"/>
  <c r="X33" i="4"/>
  <c r="D33" i="4" s="1"/>
  <c r="Y33" i="4"/>
  <c r="E33" i="4" s="1"/>
  <c r="X34" i="4"/>
  <c r="D34" i="4" s="1"/>
  <c r="V31" i="29" s="1"/>
  <c r="Y34" i="4"/>
  <c r="E34" i="4" s="1"/>
  <c r="X31" i="51" s="1"/>
  <c r="X35" i="4"/>
  <c r="D35" i="4" s="1"/>
  <c r="V32" i="26" s="1"/>
  <c r="Y35" i="4"/>
  <c r="E35" i="4" s="1"/>
  <c r="X36" i="4"/>
  <c r="D36" i="4" s="1"/>
  <c r="V33" i="21" s="1"/>
  <c r="Y36" i="4"/>
  <c r="E36" i="4" s="1"/>
  <c r="X33" i="31" s="1"/>
  <c r="X37" i="4"/>
  <c r="Y37" i="4"/>
  <c r="E37" i="4" s="1"/>
  <c r="X38" i="4"/>
  <c r="Y38" i="4"/>
  <c r="E38" i="4" s="1"/>
  <c r="X39" i="4"/>
  <c r="Y39" i="4"/>
  <c r="E39" i="4" s="1"/>
  <c r="X36" i="24" s="1"/>
  <c r="X40" i="4"/>
  <c r="D40" i="4" s="1"/>
  <c r="Y40" i="4"/>
  <c r="E40" i="4" s="1"/>
  <c r="X37" i="25" s="1"/>
  <c r="X41" i="4"/>
  <c r="D41" i="4" s="1"/>
  <c r="V38" i="15" s="1"/>
  <c r="Y41" i="4"/>
  <c r="E41" i="4" s="1"/>
  <c r="X42" i="4"/>
  <c r="D42" i="4" s="1"/>
  <c r="Y42" i="4"/>
  <c r="E42" i="4" s="1"/>
  <c r="X39" i="40" s="1"/>
  <c r="X43" i="4"/>
  <c r="D43" i="4" s="1"/>
  <c r="Y43" i="4"/>
  <c r="E43" i="4" s="1"/>
  <c r="X40" i="40" s="1"/>
  <c r="X44" i="4"/>
  <c r="D44" i="4" s="1"/>
  <c r="V41" i="44" s="1"/>
  <c r="Y44" i="4"/>
  <c r="E44" i="4" s="1"/>
  <c r="X41" i="51" s="1"/>
  <c r="X45" i="4"/>
  <c r="D45" i="4" s="1"/>
  <c r="Y45" i="4"/>
  <c r="E45" i="4" s="1"/>
  <c r="X42" i="22" s="1"/>
  <c r="X46" i="4"/>
  <c r="D46" i="4" s="1"/>
  <c r="V43" i="38" s="1"/>
  <c r="Y46" i="4"/>
  <c r="E46" i="4" s="1"/>
  <c r="X43" i="33" s="1"/>
  <c r="X47" i="4"/>
  <c r="D47" i="4" s="1"/>
  <c r="V44" i="44" s="1"/>
  <c r="Y47" i="4"/>
  <c r="E47" i="4" s="1"/>
  <c r="Y8" i="4"/>
  <c r="E8" i="4" s="1"/>
  <c r="X8" i="4"/>
  <c r="D8" i="4" s="1"/>
  <c r="V5" i="52" s="1"/>
  <c r="D6" i="50"/>
  <c r="E6" i="50" s="1"/>
  <c r="D7" i="50"/>
  <c r="E7" i="50" s="1"/>
  <c r="D8" i="50"/>
  <c r="E8" i="50" s="1"/>
  <c r="D9" i="50"/>
  <c r="E9" i="50" s="1"/>
  <c r="D10" i="50"/>
  <c r="E10" i="50" s="1"/>
  <c r="D11" i="50"/>
  <c r="E11" i="50" s="1"/>
  <c r="D12" i="50"/>
  <c r="E12" i="50" s="1"/>
  <c r="D13" i="50"/>
  <c r="E13" i="50" s="1"/>
  <c r="D14" i="50"/>
  <c r="D15" i="50"/>
  <c r="D16" i="50"/>
  <c r="E16" i="50" s="1"/>
  <c r="D17" i="50"/>
  <c r="D18" i="50"/>
  <c r="E18" i="50" s="1"/>
  <c r="D19" i="50"/>
  <c r="E19" i="50" s="1"/>
  <c r="D20" i="50"/>
  <c r="D21" i="50"/>
  <c r="D22" i="50"/>
  <c r="E22" i="50" s="1"/>
  <c r="D23" i="50"/>
  <c r="E23" i="50" s="1"/>
  <c r="D24" i="50"/>
  <c r="E24" i="50" s="1"/>
  <c r="D25" i="50"/>
  <c r="E25" i="50" s="1"/>
  <c r="D26" i="50"/>
  <c r="E26" i="50" s="1"/>
  <c r="D27" i="50"/>
  <c r="E27" i="50" s="1"/>
  <c r="D28" i="50"/>
  <c r="E28" i="50" s="1"/>
  <c r="D29" i="50"/>
  <c r="E29" i="50" s="1"/>
  <c r="D30" i="50"/>
  <c r="D31" i="50"/>
  <c r="D32" i="50"/>
  <c r="E32" i="50" s="1"/>
  <c r="D33" i="50"/>
  <c r="E33" i="50" s="1"/>
  <c r="D34" i="50"/>
  <c r="D35" i="50"/>
  <c r="E35" i="50" s="1"/>
  <c r="D36" i="50"/>
  <c r="D37" i="50"/>
  <c r="D38" i="50"/>
  <c r="E38" i="50" s="1"/>
  <c r="D39" i="50"/>
  <c r="E39" i="50" s="1"/>
  <c r="D40" i="50"/>
  <c r="E40" i="50" s="1"/>
  <c r="D41" i="50"/>
  <c r="E41" i="50" s="1"/>
  <c r="D42" i="50"/>
  <c r="E42" i="50" s="1"/>
  <c r="D43" i="50"/>
  <c r="E43" i="50" s="1"/>
  <c r="D44" i="50"/>
  <c r="D5" i="50"/>
  <c r="E5" i="50" s="1"/>
  <c r="C41" i="50"/>
  <c r="C44" i="50" s="1"/>
  <c r="BJ43" i="1"/>
  <c r="BK43" i="1"/>
  <c r="G45" i="4"/>
  <c r="J42" i="14" s="1"/>
  <c r="D41" i="8"/>
  <c r="D42" i="8"/>
  <c r="D43" i="8"/>
  <c r="D44" i="8"/>
  <c r="D33" i="13"/>
  <c r="D34" i="13"/>
  <c r="E34" i="13" s="1"/>
  <c r="D35" i="13"/>
  <c r="E35" i="13" s="1"/>
  <c r="D36" i="13"/>
  <c r="E36" i="13" s="1"/>
  <c r="D37" i="13"/>
  <c r="D38" i="13"/>
  <c r="D39" i="13"/>
  <c r="D40" i="13"/>
  <c r="E40" i="13" s="1"/>
  <c r="D41" i="13"/>
  <c r="D42" i="13"/>
  <c r="D43" i="13"/>
  <c r="D44" i="13"/>
  <c r="D41" i="12"/>
  <c r="D42" i="12"/>
  <c r="D43" i="12"/>
  <c r="D44" i="12"/>
  <c r="D41" i="14"/>
  <c r="D42" i="14"/>
  <c r="D43" i="14"/>
  <c r="D44" i="14"/>
  <c r="D41" i="15"/>
  <c r="D42" i="15"/>
  <c r="D43" i="15"/>
  <c r="D44" i="15"/>
  <c r="D41" i="16"/>
  <c r="D42" i="16"/>
  <c r="D43" i="16"/>
  <c r="D44" i="16"/>
  <c r="D41" i="17"/>
  <c r="D42" i="17"/>
  <c r="D43" i="17"/>
  <c r="D44" i="17"/>
  <c r="D41" i="18"/>
  <c r="D42" i="18"/>
  <c r="D43" i="18"/>
  <c r="D44" i="18"/>
  <c r="D41" i="19"/>
  <c r="D42" i="19"/>
  <c r="D43" i="19"/>
  <c r="D44" i="19"/>
  <c r="D41" i="20"/>
  <c r="D42" i="20"/>
  <c r="D43" i="20"/>
  <c r="D44" i="20"/>
  <c r="D41" i="21"/>
  <c r="D42" i="21"/>
  <c r="D43" i="21"/>
  <c r="D44" i="21"/>
  <c r="D41" i="22"/>
  <c r="D42" i="22"/>
  <c r="D43" i="22"/>
  <c r="D44" i="22"/>
  <c r="D41" i="23"/>
  <c r="D42" i="23"/>
  <c r="D43" i="23"/>
  <c r="D44" i="23"/>
  <c r="D41" i="24"/>
  <c r="D42" i="24"/>
  <c r="D43" i="24"/>
  <c r="D44" i="24"/>
  <c r="D41" i="25"/>
  <c r="D42" i="25"/>
  <c r="D43" i="25"/>
  <c r="D44" i="25"/>
  <c r="D41" i="26"/>
  <c r="D42" i="26"/>
  <c r="D43" i="26"/>
  <c r="D44" i="26"/>
  <c r="D41" i="27"/>
  <c r="D42" i="27"/>
  <c r="D43" i="27"/>
  <c r="D44" i="27"/>
  <c r="D41" i="28"/>
  <c r="D42" i="28"/>
  <c r="D43" i="28"/>
  <c r="D44" i="28"/>
  <c r="D41" i="29"/>
  <c r="D42" i="29"/>
  <c r="D43" i="29"/>
  <c r="D44" i="29"/>
  <c r="D41" i="31"/>
  <c r="D42" i="31"/>
  <c r="D43" i="31"/>
  <c r="D44" i="31"/>
  <c r="D41" i="32"/>
  <c r="D42" i="32"/>
  <c r="D43" i="32"/>
  <c r="D44" i="32"/>
  <c r="D41" i="33"/>
  <c r="D42" i="33"/>
  <c r="D43" i="33"/>
  <c r="D44" i="33"/>
  <c r="D41" i="34"/>
  <c r="D42" i="34"/>
  <c r="D43" i="34"/>
  <c r="D44" i="34"/>
  <c r="D41" i="35"/>
  <c r="D42" i="35"/>
  <c r="D43" i="35"/>
  <c r="E43" i="35" s="1"/>
  <c r="D44" i="35"/>
  <c r="D41" i="36"/>
  <c r="D42" i="36"/>
  <c r="D43" i="36"/>
  <c r="D44" i="36"/>
  <c r="D34" i="37"/>
  <c r="D35" i="37"/>
  <c r="D36" i="37"/>
  <c r="D37" i="37"/>
  <c r="D38" i="37"/>
  <c r="D39" i="37"/>
  <c r="D40" i="37"/>
  <c r="D41" i="37"/>
  <c r="D42" i="37"/>
  <c r="E42" i="37" s="1"/>
  <c r="D43" i="37"/>
  <c r="D44" i="37"/>
  <c r="D41" i="38"/>
  <c r="D42" i="38"/>
  <c r="D43" i="38"/>
  <c r="D44" i="38"/>
  <c r="D41" i="39"/>
  <c r="D42" i="39"/>
  <c r="D43" i="39"/>
  <c r="D44" i="39"/>
  <c r="D41" i="40"/>
  <c r="D42" i="40"/>
  <c r="D43" i="40"/>
  <c r="D44" i="40"/>
  <c r="D41" i="41"/>
  <c r="D42" i="41"/>
  <c r="E42" i="41" s="1"/>
  <c r="D43" i="41"/>
  <c r="D44" i="41"/>
  <c r="D41" i="42"/>
  <c r="D42" i="42"/>
  <c r="D43" i="42"/>
  <c r="D44" i="42"/>
  <c r="D41" i="44"/>
  <c r="D42" i="44"/>
  <c r="D43" i="44"/>
  <c r="D44" i="44"/>
  <c r="D31" i="52"/>
  <c r="D32" i="52"/>
  <c r="D33" i="52"/>
  <c r="D34" i="52"/>
  <c r="D35" i="52"/>
  <c r="D36" i="52"/>
  <c r="D37" i="52"/>
  <c r="D38" i="52"/>
  <c r="D39" i="52"/>
  <c r="D40" i="52"/>
  <c r="D41" i="52"/>
  <c r="D42" i="52"/>
  <c r="D43" i="52"/>
  <c r="D44" i="52"/>
  <c r="D44" i="51"/>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5" i="51"/>
  <c r="D6" i="52"/>
  <c r="D7" i="52"/>
  <c r="D8" i="52"/>
  <c r="D9" i="52"/>
  <c r="D10" i="52"/>
  <c r="D11" i="52"/>
  <c r="D12" i="52"/>
  <c r="D13" i="52"/>
  <c r="D14" i="52"/>
  <c r="D15" i="52"/>
  <c r="D16" i="52"/>
  <c r="D17" i="52"/>
  <c r="D18" i="52"/>
  <c r="D19" i="52"/>
  <c r="D20" i="52"/>
  <c r="D21" i="52"/>
  <c r="D22" i="52"/>
  <c r="D23" i="52"/>
  <c r="D24" i="52"/>
  <c r="D25" i="52"/>
  <c r="D26" i="52"/>
  <c r="D27" i="52"/>
  <c r="D28" i="52"/>
  <c r="D29" i="52"/>
  <c r="D30" i="52"/>
  <c r="D5" i="52"/>
  <c r="D41" i="43"/>
  <c r="D42" i="43"/>
  <c r="D43" i="43"/>
  <c r="C40" i="51"/>
  <c r="C39" i="52"/>
  <c r="D38" i="4"/>
  <c r="D32" i="4"/>
  <c r="D30" i="4"/>
  <c r="F45" i="4"/>
  <c r="M43" i="70" s="1"/>
  <c r="N44" i="4"/>
  <c r="O44" i="4"/>
  <c r="N45" i="4"/>
  <c r="O45" i="4"/>
  <c r="N46" i="4"/>
  <c r="O46" i="4"/>
  <c r="N47" i="4"/>
  <c r="O47" i="4"/>
  <c r="BJ41" i="1"/>
  <c r="BK41" i="1"/>
  <c r="BJ42" i="1"/>
  <c r="BK42" i="1"/>
  <c r="C45" i="7"/>
  <c r="K7" i="46" s="1"/>
  <c r="L44" i="52"/>
  <c r="BJ6" i="1"/>
  <c r="BK6" i="1"/>
  <c r="BJ7" i="1"/>
  <c r="BK7" i="1"/>
  <c r="BJ8" i="1"/>
  <c r="BK8" i="1"/>
  <c r="BJ9" i="1"/>
  <c r="BK9" i="1"/>
  <c r="BJ10" i="1"/>
  <c r="BK10" i="1"/>
  <c r="BJ11" i="1"/>
  <c r="BK11" i="1"/>
  <c r="BJ12" i="1"/>
  <c r="BK12" i="1"/>
  <c r="BJ13" i="1"/>
  <c r="BK13" i="1"/>
  <c r="BJ14" i="1"/>
  <c r="BK14" i="1"/>
  <c r="BJ15" i="1"/>
  <c r="BK15" i="1"/>
  <c r="BJ16" i="1"/>
  <c r="BK16" i="1"/>
  <c r="BJ17" i="1"/>
  <c r="BK17" i="1"/>
  <c r="BJ18" i="1"/>
  <c r="BK18" i="1"/>
  <c r="BJ19" i="1"/>
  <c r="BK19" i="1"/>
  <c r="BJ20" i="1"/>
  <c r="BK20" i="1"/>
  <c r="BJ21" i="1"/>
  <c r="BK21" i="1"/>
  <c r="BJ22" i="1"/>
  <c r="BK22" i="1"/>
  <c r="BJ23" i="1"/>
  <c r="BK23" i="1"/>
  <c r="BJ24" i="1"/>
  <c r="BK24" i="1"/>
  <c r="BJ25" i="1"/>
  <c r="BK25" i="1"/>
  <c r="BJ26" i="1"/>
  <c r="BK26" i="1"/>
  <c r="BJ27" i="1"/>
  <c r="BK27" i="1"/>
  <c r="BJ28" i="1"/>
  <c r="BK28" i="1"/>
  <c r="BJ29" i="1"/>
  <c r="BK29" i="1"/>
  <c r="BJ30" i="1"/>
  <c r="BK30" i="1"/>
  <c r="BJ31" i="1"/>
  <c r="BK31" i="1"/>
  <c r="BJ32" i="1"/>
  <c r="BK32" i="1"/>
  <c r="BJ33" i="1"/>
  <c r="BK33" i="1"/>
  <c r="BJ34" i="1"/>
  <c r="BK34" i="1"/>
  <c r="BJ35" i="1"/>
  <c r="BK35" i="1"/>
  <c r="BJ36" i="1"/>
  <c r="BK36" i="1"/>
  <c r="BJ37" i="1"/>
  <c r="BK37" i="1"/>
  <c r="BJ38" i="1"/>
  <c r="BK38" i="1"/>
  <c r="BJ39" i="1"/>
  <c r="BK39" i="1"/>
  <c r="BJ40" i="1"/>
  <c r="BK40" i="1"/>
  <c r="BJ44" i="1"/>
  <c r="BK44" i="1"/>
  <c r="BK5" i="1"/>
  <c r="BJ5" i="1"/>
  <c r="BL5" i="1" s="1"/>
  <c r="C5" i="8"/>
  <c r="E43" i="8" s="1"/>
  <c r="D5" i="8"/>
  <c r="O8" i="4"/>
  <c r="N8" i="4"/>
  <c r="D6" i="8"/>
  <c r="O9" i="4"/>
  <c r="N9" i="4"/>
  <c r="D7" i="8"/>
  <c r="O10" i="4"/>
  <c r="N10" i="4"/>
  <c r="D8" i="8"/>
  <c r="O11" i="4"/>
  <c r="P11" i="4" s="1"/>
  <c r="Q11" i="4" s="1"/>
  <c r="C11" i="4" s="1"/>
  <c r="N11" i="4"/>
  <c r="D9" i="8"/>
  <c r="O12" i="4"/>
  <c r="N12" i="4"/>
  <c r="D10" i="8"/>
  <c r="O13" i="4"/>
  <c r="N13" i="4"/>
  <c r="D11" i="8"/>
  <c r="O14" i="4"/>
  <c r="N14" i="4"/>
  <c r="D12" i="8"/>
  <c r="O15" i="4"/>
  <c r="N15" i="4"/>
  <c r="D13" i="8"/>
  <c r="O16" i="4"/>
  <c r="N16" i="4"/>
  <c r="D14" i="8"/>
  <c r="O17" i="4"/>
  <c r="N17" i="4"/>
  <c r="D15" i="8"/>
  <c r="O18" i="4"/>
  <c r="N18" i="4"/>
  <c r="D16" i="8"/>
  <c r="O19" i="4"/>
  <c r="N19" i="4"/>
  <c r="D17" i="8"/>
  <c r="O20" i="4"/>
  <c r="N20" i="4"/>
  <c r="D18" i="8"/>
  <c r="O21" i="4"/>
  <c r="N21" i="4"/>
  <c r="D19" i="8"/>
  <c r="O22" i="4"/>
  <c r="N22" i="4"/>
  <c r="D20" i="8"/>
  <c r="O23" i="4"/>
  <c r="N23" i="4"/>
  <c r="D21" i="8"/>
  <c r="O24" i="4"/>
  <c r="N24" i="4"/>
  <c r="D22" i="8"/>
  <c r="O25" i="4"/>
  <c r="N25" i="4"/>
  <c r="P25" i="4" s="1"/>
  <c r="Q25" i="4" s="1"/>
  <c r="C25" i="4" s="1"/>
  <c r="D23" i="8"/>
  <c r="O26" i="4"/>
  <c r="N26" i="4"/>
  <c r="D24" i="8"/>
  <c r="O27" i="4"/>
  <c r="N27" i="4"/>
  <c r="D25" i="8"/>
  <c r="O28" i="4"/>
  <c r="N28" i="4"/>
  <c r="P28" i="4" s="1"/>
  <c r="Q28" i="4" s="1"/>
  <c r="C28" i="4" s="1"/>
  <c r="P25" i="49" s="1"/>
  <c r="D26" i="8"/>
  <c r="O29" i="4"/>
  <c r="N29" i="4"/>
  <c r="D27" i="8"/>
  <c r="O30" i="4"/>
  <c r="N30" i="4"/>
  <c r="D28" i="8"/>
  <c r="O31" i="4"/>
  <c r="N31" i="4"/>
  <c r="D29" i="8"/>
  <c r="O32" i="4"/>
  <c r="N32" i="4"/>
  <c r="D30" i="8"/>
  <c r="O33" i="4"/>
  <c r="N33" i="4"/>
  <c r="D31" i="8"/>
  <c r="O34" i="4"/>
  <c r="N34" i="4"/>
  <c r="D32" i="8"/>
  <c r="O35" i="4"/>
  <c r="N35" i="4"/>
  <c r="D33" i="8"/>
  <c r="O36" i="4"/>
  <c r="N36" i="4"/>
  <c r="D34" i="8"/>
  <c r="O37" i="4"/>
  <c r="N37" i="4"/>
  <c r="D35" i="8"/>
  <c r="O38" i="4"/>
  <c r="N38" i="4"/>
  <c r="D36" i="8"/>
  <c r="O39" i="4"/>
  <c r="N39" i="4"/>
  <c r="D37" i="8"/>
  <c r="O40" i="4"/>
  <c r="N40" i="4"/>
  <c r="D38" i="8"/>
  <c r="O41" i="4"/>
  <c r="N41" i="4"/>
  <c r="D39" i="8"/>
  <c r="O42" i="4"/>
  <c r="N42" i="4"/>
  <c r="D40" i="8"/>
  <c r="O43" i="4"/>
  <c r="N43" i="4"/>
  <c r="L44" i="8"/>
  <c r="D5" i="13"/>
  <c r="C6" i="13"/>
  <c r="E18" i="13" s="1"/>
  <c r="D6" i="13"/>
  <c r="D7" i="13"/>
  <c r="D8" i="13"/>
  <c r="D9" i="13"/>
  <c r="D10" i="13"/>
  <c r="D11" i="13"/>
  <c r="D12" i="13"/>
  <c r="D13" i="13"/>
  <c r="D14" i="13"/>
  <c r="D15" i="13"/>
  <c r="D16" i="13"/>
  <c r="D17" i="13"/>
  <c r="D18" i="13"/>
  <c r="D19" i="13"/>
  <c r="D20" i="13"/>
  <c r="D21" i="13"/>
  <c r="D22" i="13"/>
  <c r="E22" i="13" s="1"/>
  <c r="D23" i="13"/>
  <c r="D24" i="13"/>
  <c r="D25" i="13"/>
  <c r="D26" i="13"/>
  <c r="D27" i="13"/>
  <c r="D28" i="13"/>
  <c r="D29" i="13"/>
  <c r="D30" i="13"/>
  <c r="D31" i="13"/>
  <c r="D32" i="13"/>
  <c r="L44" i="13"/>
  <c r="D5" i="12"/>
  <c r="C7" i="12"/>
  <c r="D6" i="12"/>
  <c r="D7" i="12"/>
  <c r="D8" i="12"/>
  <c r="D9" i="12"/>
  <c r="D10" i="12"/>
  <c r="D11" i="12"/>
  <c r="D12" i="12"/>
  <c r="E12" i="12" s="1"/>
  <c r="D13" i="12"/>
  <c r="D14" i="12"/>
  <c r="D15" i="12"/>
  <c r="D16" i="12"/>
  <c r="D17" i="12"/>
  <c r="D18" i="12"/>
  <c r="E18" i="12" s="1"/>
  <c r="D19" i="12"/>
  <c r="D20" i="12"/>
  <c r="D21" i="12"/>
  <c r="D22" i="12"/>
  <c r="D23" i="12"/>
  <c r="E23" i="12" s="1"/>
  <c r="D24" i="12"/>
  <c r="D25" i="12"/>
  <c r="D26" i="12"/>
  <c r="D27" i="12"/>
  <c r="D28" i="12"/>
  <c r="E28" i="12" s="1"/>
  <c r="D29" i="12"/>
  <c r="D30" i="12"/>
  <c r="D31" i="12"/>
  <c r="D32" i="12"/>
  <c r="D33" i="12"/>
  <c r="D34" i="12"/>
  <c r="D35" i="12"/>
  <c r="D36" i="12"/>
  <c r="D37" i="12"/>
  <c r="D38" i="12"/>
  <c r="D39" i="12"/>
  <c r="E39" i="12" s="1"/>
  <c r="D40" i="12"/>
  <c r="D5" i="14"/>
  <c r="C8" i="14"/>
  <c r="D6" i="14"/>
  <c r="D7" i="14"/>
  <c r="E7" i="14" s="1"/>
  <c r="D8" i="14"/>
  <c r="D9" i="14"/>
  <c r="D10" i="14"/>
  <c r="D11" i="14"/>
  <c r="D12" i="14"/>
  <c r="D13" i="14"/>
  <c r="D14" i="14"/>
  <c r="D15" i="14"/>
  <c r="D16" i="14"/>
  <c r="D17" i="14"/>
  <c r="D18" i="14"/>
  <c r="D19" i="14"/>
  <c r="D20" i="14"/>
  <c r="D21" i="14"/>
  <c r="D22" i="14"/>
  <c r="E22" i="14" s="1"/>
  <c r="D23" i="14"/>
  <c r="D24" i="14"/>
  <c r="D25" i="14"/>
  <c r="D26" i="14"/>
  <c r="D27" i="14"/>
  <c r="D28" i="14"/>
  <c r="D29" i="14"/>
  <c r="D30" i="14"/>
  <c r="D31" i="14"/>
  <c r="D32" i="14"/>
  <c r="D33" i="14"/>
  <c r="D34" i="14"/>
  <c r="D35" i="14"/>
  <c r="D36" i="14"/>
  <c r="D37" i="14"/>
  <c r="D38" i="14"/>
  <c r="E38" i="14" s="1"/>
  <c r="D39" i="14"/>
  <c r="D40" i="14"/>
  <c r="L44" i="14"/>
  <c r="D5" i="15"/>
  <c r="C9"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L44" i="15"/>
  <c r="D5" i="16"/>
  <c r="C10" i="16"/>
  <c r="D6" i="16"/>
  <c r="D7" i="16"/>
  <c r="D8" i="16"/>
  <c r="D9" i="16"/>
  <c r="D10" i="16"/>
  <c r="D11" i="16"/>
  <c r="D12" i="16"/>
  <c r="D13" i="16"/>
  <c r="D14" i="16"/>
  <c r="E14" i="16" s="1"/>
  <c r="D15" i="16"/>
  <c r="D16" i="16"/>
  <c r="D17" i="16"/>
  <c r="D18" i="16"/>
  <c r="D19" i="16"/>
  <c r="D20" i="16"/>
  <c r="D21" i="16"/>
  <c r="D22" i="16"/>
  <c r="D23" i="16"/>
  <c r="D24" i="16"/>
  <c r="D25" i="16"/>
  <c r="D26" i="16"/>
  <c r="D27" i="16"/>
  <c r="D28" i="16"/>
  <c r="D29" i="16"/>
  <c r="D30" i="16"/>
  <c r="D31" i="16"/>
  <c r="D32" i="16"/>
  <c r="E32" i="16" s="1"/>
  <c r="D33" i="16"/>
  <c r="D34" i="16"/>
  <c r="D35" i="16"/>
  <c r="D36" i="16"/>
  <c r="D37" i="16"/>
  <c r="D38" i="16"/>
  <c r="D39" i="16"/>
  <c r="D40" i="16"/>
  <c r="L44" i="16"/>
  <c r="D5" i="17"/>
  <c r="C11" i="17"/>
  <c r="D6" i="17"/>
  <c r="D7" i="17"/>
  <c r="D8" i="17"/>
  <c r="D9" i="17"/>
  <c r="E9" i="17" s="1"/>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L44" i="17"/>
  <c r="D5" i="18"/>
  <c r="C12" i="18"/>
  <c r="E20" i="18" s="1"/>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L44" i="18"/>
  <c r="D5" i="19"/>
  <c r="C13" i="19"/>
  <c r="E33" i="19" s="1"/>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L44" i="19"/>
  <c r="D5" i="20"/>
  <c r="C14" i="20"/>
  <c r="E41" i="20" s="1"/>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L44" i="20"/>
  <c r="D5" i="21"/>
  <c r="C15" i="21"/>
  <c r="D6" i="21"/>
  <c r="D7" i="21"/>
  <c r="E7" i="21" s="1"/>
  <c r="D8" i="21"/>
  <c r="D9" i="21"/>
  <c r="D10" i="21"/>
  <c r="D11" i="21"/>
  <c r="D12" i="21"/>
  <c r="D13" i="21"/>
  <c r="D14" i="21"/>
  <c r="D15" i="21"/>
  <c r="D16" i="21"/>
  <c r="E16" i="21" s="1"/>
  <c r="D17" i="21"/>
  <c r="E17" i="21" s="1"/>
  <c r="D18" i="21"/>
  <c r="D19" i="21"/>
  <c r="D20" i="21"/>
  <c r="E20" i="21" s="1"/>
  <c r="D21" i="21"/>
  <c r="D22" i="21"/>
  <c r="D23" i="21"/>
  <c r="D24" i="21"/>
  <c r="D25" i="21"/>
  <c r="D26" i="21"/>
  <c r="D27" i="21"/>
  <c r="D28" i="21"/>
  <c r="D29" i="21"/>
  <c r="D30" i="21"/>
  <c r="D31" i="21"/>
  <c r="D32" i="21"/>
  <c r="D33" i="21"/>
  <c r="D34" i="21"/>
  <c r="E34" i="21" s="1"/>
  <c r="D35" i="21"/>
  <c r="D36" i="21"/>
  <c r="D37" i="21"/>
  <c r="D38" i="21"/>
  <c r="D39" i="21"/>
  <c r="D40" i="21"/>
  <c r="L44" i="21"/>
  <c r="D5" i="22"/>
  <c r="C16"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L44" i="22"/>
  <c r="D5" i="23"/>
  <c r="C17" i="23"/>
  <c r="C44" i="23" s="1"/>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L44" i="23"/>
  <c r="D5" i="24"/>
  <c r="C18" i="24"/>
  <c r="D6" i="24"/>
  <c r="D7" i="24"/>
  <c r="D8" i="24"/>
  <c r="D9" i="24"/>
  <c r="D10" i="24"/>
  <c r="D11" i="24"/>
  <c r="D12" i="24"/>
  <c r="D13" i="24"/>
  <c r="D14" i="24"/>
  <c r="E14" i="24" s="1"/>
  <c r="D15" i="24"/>
  <c r="E15" i="24" s="1"/>
  <c r="D16" i="24"/>
  <c r="D17" i="24"/>
  <c r="D18" i="24"/>
  <c r="D19" i="24"/>
  <c r="D20" i="24"/>
  <c r="D21" i="24"/>
  <c r="D22" i="24"/>
  <c r="D23" i="24"/>
  <c r="E23" i="24" s="1"/>
  <c r="D24" i="24"/>
  <c r="D25" i="24"/>
  <c r="D26" i="24"/>
  <c r="D27" i="24"/>
  <c r="D28" i="24"/>
  <c r="D29" i="24"/>
  <c r="D30" i="24"/>
  <c r="D31" i="24"/>
  <c r="E31" i="24" s="1"/>
  <c r="D32" i="24"/>
  <c r="D33" i="24"/>
  <c r="D34" i="24"/>
  <c r="D35" i="24"/>
  <c r="D36" i="24"/>
  <c r="D37" i="24"/>
  <c r="D38" i="24"/>
  <c r="D39" i="24"/>
  <c r="D40" i="24"/>
  <c r="L44" i="24"/>
  <c r="D5" i="25"/>
  <c r="C19" i="25"/>
  <c r="E29" i="25" s="1"/>
  <c r="D6" i="25"/>
  <c r="D7" i="25"/>
  <c r="D8" i="25"/>
  <c r="D9" i="25"/>
  <c r="D10" i="25"/>
  <c r="D11" i="25"/>
  <c r="D12" i="25"/>
  <c r="D13" i="25"/>
  <c r="D14" i="25"/>
  <c r="D15" i="25"/>
  <c r="D16" i="25"/>
  <c r="D17" i="25"/>
  <c r="D18" i="25"/>
  <c r="D19" i="25"/>
  <c r="D20" i="25"/>
  <c r="D21" i="25"/>
  <c r="D22" i="25"/>
  <c r="D23" i="25"/>
  <c r="D24" i="25"/>
  <c r="E24" i="25" s="1"/>
  <c r="D25" i="25"/>
  <c r="D26" i="25"/>
  <c r="D27" i="25"/>
  <c r="D28" i="25"/>
  <c r="D29" i="25"/>
  <c r="D30" i="25"/>
  <c r="D31" i="25"/>
  <c r="D32" i="25"/>
  <c r="D33" i="25"/>
  <c r="D34" i="25"/>
  <c r="D35" i="25"/>
  <c r="D36" i="25"/>
  <c r="D37" i="25"/>
  <c r="D38" i="25"/>
  <c r="D39" i="25"/>
  <c r="D40" i="25"/>
  <c r="L44" i="25"/>
  <c r="D5" i="26"/>
  <c r="C20" i="26"/>
  <c r="E19" i="26" s="1"/>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L44" i="26"/>
  <c r="D5" i="27"/>
  <c r="C21"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L44" i="27"/>
  <c r="D5" i="28"/>
  <c r="C22" i="28"/>
  <c r="E36" i="28" s="1"/>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L44" i="28"/>
  <c r="D5" i="29"/>
  <c r="E5" i="29" s="1"/>
  <c r="C23" i="29"/>
  <c r="D6" i="29"/>
  <c r="E6" i="29" s="1"/>
  <c r="D7" i="29"/>
  <c r="E7" i="29" s="1"/>
  <c r="D8" i="29"/>
  <c r="D9" i="29"/>
  <c r="D10" i="29"/>
  <c r="E10" i="29" s="1"/>
  <c r="D11" i="29"/>
  <c r="D12" i="29"/>
  <c r="E12" i="29" s="1"/>
  <c r="D13" i="29"/>
  <c r="E13" i="29" s="1"/>
  <c r="D14" i="29"/>
  <c r="D15" i="29"/>
  <c r="E15" i="29" s="1"/>
  <c r="D16" i="29"/>
  <c r="D17" i="29"/>
  <c r="E17" i="29" s="1"/>
  <c r="D18" i="29"/>
  <c r="D19" i="29"/>
  <c r="D20" i="29"/>
  <c r="D21" i="29"/>
  <c r="D22" i="29"/>
  <c r="E22" i="29" s="1"/>
  <c r="D23" i="29"/>
  <c r="E23" i="29" s="1"/>
  <c r="D24" i="29"/>
  <c r="D25" i="29"/>
  <c r="D26" i="29"/>
  <c r="D27" i="29"/>
  <c r="D28" i="29"/>
  <c r="D29" i="29"/>
  <c r="D30" i="29"/>
  <c r="E30" i="29" s="1"/>
  <c r="D31" i="29"/>
  <c r="D32" i="29"/>
  <c r="D33" i="29"/>
  <c r="D34" i="29"/>
  <c r="E34" i="29" s="1"/>
  <c r="D35" i="29"/>
  <c r="D36" i="29"/>
  <c r="D37" i="29"/>
  <c r="D38" i="29"/>
  <c r="E38" i="29" s="1"/>
  <c r="D39" i="29"/>
  <c r="E39" i="29" s="1"/>
  <c r="D40" i="29"/>
  <c r="L44" i="29"/>
  <c r="D5" i="31"/>
  <c r="C25" i="31"/>
  <c r="E15" i="31" s="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L44" i="31"/>
  <c r="D5" i="30"/>
  <c r="C24" i="30"/>
  <c r="E36" i="30" s="1"/>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L44" i="30"/>
  <c r="D5" i="32"/>
  <c r="C26"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L44" i="32"/>
  <c r="D5" i="33"/>
  <c r="C27" i="33"/>
  <c r="E43" i="33" s="1"/>
  <c r="D6" i="33"/>
  <c r="D7" i="33"/>
  <c r="D8" i="33"/>
  <c r="D9" i="33"/>
  <c r="D10" i="33"/>
  <c r="E10" i="33" s="1"/>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L44" i="33"/>
  <c r="D5" i="34"/>
  <c r="C28" i="34"/>
  <c r="E19" i="34" s="1"/>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L44" i="34"/>
  <c r="D5" i="35"/>
  <c r="C29" i="35"/>
  <c r="C44" i="35" s="1"/>
  <c r="D6" i="35"/>
  <c r="D7" i="35"/>
  <c r="D8" i="35"/>
  <c r="D9" i="35"/>
  <c r="D10" i="35"/>
  <c r="D11" i="35"/>
  <c r="D12" i="35"/>
  <c r="E12" i="35" s="1"/>
  <c r="D13" i="35"/>
  <c r="D14" i="35"/>
  <c r="D15" i="35"/>
  <c r="D16" i="35"/>
  <c r="D17" i="35"/>
  <c r="D18" i="35"/>
  <c r="D19" i="35"/>
  <c r="D20" i="35"/>
  <c r="D21" i="35"/>
  <c r="D22" i="35"/>
  <c r="D23" i="35"/>
  <c r="D24" i="35"/>
  <c r="D25" i="35"/>
  <c r="D26" i="35"/>
  <c r="D27" i="35"/>
  <c r="D28" i="35"/>
  <c r="D29" i="35"/>
  <c r="D30" i="35"/>
  <c r="D31" i="35"/>
  <c r="E31" i="35" s="1"/>
  <c r="D32" i="35"/>
  <c r="D33" i="35"/>
  <c r="D34" i="35"/>
  <c r="D35" i="35"/>
  <c r="D36" i="35"/>
  <c r="D37" i="35"/>
  <c r="D38" i="35"/>
  <c r="D39" i="35"/>
  <c r="D40" i="35"/>
  <c r="L44" i="35"/>
  <c r="D5" i="36"/>
  <c r="C30"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L44" i="36"/>
  <c r="D5" i="37"/>
  <c r="C31" i="37"/>
  <c r="D6" i="37"/>
  <c r="D7"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E32" i="37" s="1"/>
  <c r="D33" i="37"/>
  <c r="L44" i="37"/>
  <c r="D5" i="38"/>
  <c r="C32" i="38"/>
  <c r="E38" i="38" s="1"/>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L44" i="38"/>
  <c r="D5" i="39"/>
  <c r="C33" i="39"/>
  <c r="D6" i="39"/>
  <c r="D7" i="39"/>
  <c r="D8" i="39"/>
  <c r="D9" i="39"/>
  <c r="D10" i="39"/>
  <c r="D11" i="39"/>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L44" i="39"/>
  <c r="D5" i="40"/>
  <c r="C34" i="40"/>
  <c r="E13" i="40" s="1"/>
  <c r="D6" i="40"/>
  <c r="D7" i="40"/>
  <c r="D8" i="40"/>
  <c r="D9" i="40"/>
  <c r="D10" i="40"/>
  <c r="D11" i="40"/>
  <c r="D12" i="40"/>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L44" i="40"/>
  <c r="D5" i="41"/>
  <c r="C35" i="41"/>
  <c r="D6" i="41"/>
  <c r="D7" i="41"/>
  <c r="D8" i="41"/>
  <c r="D9" i="41"/>
  <c r="D10" i="41"/>
  <c r="D11" i="41"/>
  <c r="E11" i="41" s="1"/>
  <c r="D12" i="41"/>
  <c r="E12" i="41" s="1"/>
  <c r="D13" i="41"/>
  <c r="D14" i="41"/>
  <c r="D15" i="41"/>
  <c r="E15" i="41" s="1"/>
  <c r="D16" i="41"/>
  <c r="D17" i="41"/>
  <c r="D18" i="41"/>
  <c r="D19" i="41"/>
  <c r="D20" i="41"/>
  <c r="D21" i="41"/>
  <c r="D22" i="41"/>
  <c r="D23" i="41"/>
  <c r="D24" i="41"/>
  <c r="D25" i="41"/>
  <c r="D26" i="41"/>
  <c r="E26" i="41" s="1"/>
  <c r="D27" i="41"/>
  <c r="E27" i="41" s="1"/>
  <c r="D28" i="41"/>
  <c r="D29" i="41"/>
  <c r="D30" i="41"/>
  <c r="D31" i="41"/>
  <c r="E31" i="41" s="1"/>
  <c r="D32" i="41"/>
  <c r="D33" i="41"/>
  <c r="D34" i="41"/>
  <c r="D35" i="41"/>
  <c r="D36" i="41"/>
  <c r="D37" i="41"/>
  <c r="D38" i="41"/>
  <c r="D39" i="41"/>
  <c r="E39" i="41" s="1"/>
  <c r="D40" i="41"/>
  <c r="L44" i="41"/>
  <c r="D5" i="42"/>
  <c r="C36" i="42"/>
  <c r="D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L44" i="42"/>
  <c r="D5" i="44"/>
  <c r="C37" i="44"/>
  <c r="E33" i="44" s="1"/>
  <c r="D6" i="44"/>
  <c r="D7" i="44"/>
  <c r="D8" i="44"/>
  <c r="D9" i="44"/>
  <c r="D10" i="44"/>
  <c r="D11" i="44"/>
  <c r="D12" i="44"/>
  <c r="D13" i="44"/>
  <c r="D14" i="44"/>
  <c r="D15" i="44"/>
  <c r="D16" i="44"/>
  <c r="D17" i="44"/>
  <c r="D18" i="44"/>
  <c r="D19" i="44"/>
  <c r="D20" i="44"/>
  <c r="D21" i="44"/>
  <c r="D22" i="44"/>
  <c r="E22" i="44" s="1"/>
  <c r="D23" i="44"/>
  <c r="D24" i="44"/>
  <c r="D25" i="44"/>
  <c r="D26" i="44"/>
  <c r="D27" i="44"/>
  <c r="D28" i="44"/>
  <c r="D29" i="44"/>
  <c r="D30" i="44"/>
  <c r="D31" i="44"/>
  <c r="D32" i="44"/>
  <c r="D33" i="44"/>
  <c r="D34" i="44"/>
  <c r="D35" i="44"/>
  <c r="D36" i="44"/>
  <c r="D37" i="44"/>
  <c r="D38" i="44"/>
  <c r="D39" i="44"/>
  <c r="D40" i="44"/>
  <c r="L44" i="44"/>
  <c r="D5" i="43"/>
  <c r="C38" i="43"/>
  <c r="E10" i="43" s="1"/>
  <c r="D6" i="43"/>
  <c r="D7" i="43"/>
  <c r="D8" i="43"/>
  <c r="D9" i="43"/>
  <c r="D10" i="43"/>
  <c r="D11" i="43"/>
  <c r="D12" i="43"/>
  <c r="E12" i="43" s="1"/>
  <c r="D13" i="43"/>
  <c r="D14" i="43"/>
  <c r="E14" i="43" s="1"/>
  <c r="D15" i="43"/>
  <c r="E15" i="43" s="1"/>
  <c r="D16" i="43"/>
  <c r="E16" i="43" s="1"/>
  <c r="D17" i="43"/>
  <c r="D18" i="43"/>
  <c r="D19" i="43"/>
  <c r="D20" i="43"/>
  <c r="D21" i="43"/>
  <c r="D22" i="43"/>
  <c r="D23" i="43"/>
  <c r="D24" i="43"/>
  <c r="D25" i="43"/>
  <c r="D26" i="43"/>
  <c r="D27" i="43"/>
  <c r="D28" i="43"/>
  <c r="D29" i="43"/>
  <c r="D30" i="43"/>
  <c r="D31" i="43"/>
  <c r="E31" i="43" s="1"/>
  <c r="D32" i="43"/>
  <c r="D33" i="43"/>
  <c r="D34" i="43"/>
  <c r="D35" i="43"/>
  <c r="D36" i="43"/>
  <c r="D37" i="43"/>
  <c r="D38" i="43"/>
  <c r="D39" i="43"/>
  <c r="D40" i="43"/>
  <c r="D44" i="43"/>
  <c r="L44" i="43"/>
  <c r="X34" i="15"/>
  <c r="X34" i="22"/>
  <c r="X34" i="28"/>
  <c r="V26" i="51"/>
  <c r="V26" i="22"/>
  <c r="V26" i="37"/>
  <c r="V26" i="43"/>
  <c r="V26" i="17"/>
  <c r="E5" i="41"/>
  <c r="X34" i="25"/>
  <c r="X34" i="33"/>
  <c r="X34" i="41"/>
  <c r="E21" i="33"/>
  <c r="E35" i="16"/>
  <c r="L44" i="50"/>
  <c r="L44" i="12"/>
  <c r="X11" i="24"/>
  <c r="V18" i="29"/>
  <c r="D13" i="4"/>
  <c r="V10" i="39" s="1"/>
  <c r="D37" i="4"/>
  <c r="V34" i="15" s="1"/>
  <c r="D39" i="4"/>
  <c r="V36" i="36" s="1"/>
  <c r="X36" i="16"/>
  <c r="V28" i="35"/>
  <c r="V28" i="36"/>
  <c r="V28" i="30"/>
  <c r="V18" i="37"/>
  <c r="V18" i="31"/>
  <c r="V18" i="35"/>
  <c r="V18" i="15"/>
  <c r="L44" i="49"/>
  <c r="E21" i="35"/>
  <c r="E37" i="35"/>
  <c r="E37" i="21"/>
  <c r="E13" i="21"/>
  <c r="E6" i="21"/>
  <c r="E20" i="12"/>
  <c r="L44" i="51"/>
  <c r="L44" i="48"/>
  <c r="E5" i="43"/>
  <c r="X42" i="50"/>
  <c r="X42" i="49"/>
  <c r="X42" i="44"/>
  <c r="X42" i="41"/>
  <c r="X42" i="39"/>
  <c r="X42" i="27"/>
  <c r="X42" i="38"/>
  <c r="X42" i="34"/>
  <c r="V44" i="43"/>
  <c r="V44" i="38"/>
  <c r="V44" i="36"/>
  <c r="V44" i="27"/>
  <c r="V44" i="25"/>
  <c r="X43" i="35"/>
  <c r="X43" i="32"/>
  <c r="V42" i="49"/>
  <c r="V42" i="48"/>
  <c r="V42" i="50"/>
  <c r="V42" i="52"/>
  <c r="V42" i="43"/>
  <c r="V42" i="40"/>
  <c r="V42" i="34"/>
  <c r="V42" i="32"/>
  <c r="V42" i="28"/>
  <c r="V42" i="26"/>
  <c r="V42" i="39"/>
  <c r="V42" i="33"/>
  <c r="V42" i="31"/>
  <c r="V42" i="29"/>
  <c r="V42" i="27"/>
  <c r="V42" i="13"/>
  <c r="X43" i="13"/>
  <c r="V42" i="14"/>
  <c r="V42" i="15"/>
  <c r="X42" i="16"/>
  <c r="V43" i="17"/>
  <c r="V44" i="17"/>
  <c r="V42" i="19"/>
  <c r="V44" i="23"/>
  <c r="V42" i="23"/>
  <c r="V42" i="24"/>
  <c r="V44" i="8"/>
  <c r="X42" i="14"/>
  <c r="V42" i="16"/>
  <c r="V42" i="17"/>
  <c r="X42" i="17"/>
  <c r="V42" i="18"/>
  <c r="V42" i="20"/>
  <c r="V42" i="22"/>
  <c r="X18" i="27"/>
  <c r="V10" i="18"/>
  <c r="V10" i="43"/>
  <c r="V10" i="30"/>
  <c r="V10" i="40"/>
  <c r="V10" i="23"/>
  <c r="X18" i="21"/>
  <c r="X18" i="41"/>
  <c r="X18" i="44"/>
  <c r="V11" i="8"/>
  <c r="V11" i="14"/>
  <c r="V11" i="40"/>
  <c r="V11" i="34"/>
  <c r="X18" i="32"/>
  <c r="X18" i="18"/>
  <c r="V10" i="48"/>
  <c r="V18" i="22"/>
  <c r="V18" i="23"/>
  <c r="V18" i="38"/>
  <c r="V18" i="17"/>
  <c r="V18" i="27"/>
  <c r="V18" i="36"/>
  <c r="V18" i="39"/>
  <c r="V18" i="41"/>
  <c r="D22" i="4"/>
  <c r="X20" i="13"/>
  <c r="V20" i="22"/>
  <c r="X19" i="28"/>
  <c r="X19" i="24"/>
  <c r="X19" i="16"/>
  <c r="X19" i="14"/>
  <c r="X19" i="49"/>
  <c r="X18" i="42"/>
  <c r="E20" i="13"/>
  <c r="J42" i="13"/>
  <c r="J42" i="18"/>
  <c r="J42" i="25"/>
  <c r="J42" i="27"/>
  <c r="J42" i="29"/>
  <c r="J42" i="31"/>
  <c r="J42" i="33"/>
  <c r="J42" i="50"/>
  <c r="J42" i="48"/>
  <c r="J42" i="12"/>
  <c r="J42" i="26"/>
  <c r="J42" i="28"/>
  <c r="J42" i="32"/>
  <c r="P22" i="4"/>
  <c r="Q22" i="4" s="1"/>
  <c r="C22" i="4" s="1"/>
  <c r="F19" i="37" s="1"/>
  <c r="P38" i="4"/>
  <c r="Q38" i="4" s="1"/>
  <c r="C38" i="4" s="1"/>
  <c r="F19" i="8"/>
  <c r="P19" i="12"/>
  <c r="F19" i="17"/>
  <c r="F19" i="44"/>
  <c r="P19" i="20"/>
  <c r="F19" i="25"/>
  <c r="X18" i="33"/>
  <c r="X18" i="19"/>
  <c r="X18" i="29"/>
  <c r="X18" i="40"/>
  <c r="X18" i="8"/>
  <c r="X18" i="23"/>
  <c r="X18" i="31"/>
  <c r="X43" i="8"/>
  <c r="X27" i="29"/>
  <c r="X27" i="33"/>
  <c r="X27" i="24"/>
  <c r="X27" i="52"/>
  <c r="X27" i="39"/>
  <c r="X13" i="32"/>
  <c r="X11" i="52"/>
  <c r="V37" i="50"/>
  <c r="V5" i="34"/>
  <c r="E15" i="50"/>
  <c r="E17" i="50"/>
  <c r="E14" i="50"/>
  <c r="E30" i="50"/>
  <c r="E34" i="50"/>
  <c r="E19" i="43"/>
  <c r="E41" i="43"/>
  <c r="E27" i="43"/>
  <c r="E38" i="43"/>
  <c r="E37" i="43"/>
  <c r="E20" i="43"/>
  <c r="E37" i="12"/>
  <c r="E26" i="12"/>
  <c r="K12" i="46"/>
  <c r="V18" i="13"/>
  <c r="V18" i="43"/>
  <c r="V18" i="51"/>
  <c r="V26" i="48"/>
  <c r="V26" i="52"/>
  <c r="V26" i="19"/>
  <c r="V26" i="26"/>
  <c r="V26" i="34"/>
  <c r="V26" i="42"/>
  <c r="V26" i="15"/>
  <c r="V26" i="25"/>
  <c r="V26" i="32"/>
  <c r="V26" i="41"/>
  <c r="V26" i="50"/>
  <c r="V26" i="16"/>
  <c r="V26" i="24"/>
  <c r="V26" i="36"/>
  <c r="V26" i="8"/>
  <c r="V26" i="23"/>
  <c r="V26" i="35"/>
  <c r="V26" i="13"/>
  <c r="X34" i="18"/>
  <c r="X34" i="26"/>
  <c r="X34" i="35"/>
  <c r="X34" i="40"/>
  <c r="X34" i="51"/>
  <c r="X34" i="17"/>
  <c r="X34" i="50"/>
  <c r="X12" i="38"/>
  <c r="J42" i="30"/>
  <c r="E31" i="49"/>
  <c r="E7" i="48"/>
  <c r="E37" i="44" l="1"/>
  <c r="X28" i="20"/>
  <c r="E30" i="49"/>
  <c r="X43" i="49"/>
  <c r="J42" i="42"/>
  <c r="J42" i="23"/>
  <c r="V20" i="52"/>
  <c r="X43" i="24"/>
  <c r="X36" i="34"/>
  <c r="E19" i="33"/>
  <c r="E33" i="42"/>
  <c r="E37" i="50"/>
  <c r="E21" i="50"/>
  <c r="E26" i="35"/>
  <c r="V20" i="21"/>
  <c r="V44" i="52"/>
  <c r="E26" i="43"/>
  <c r="E33" i="13"/>
  <c r="E34" i="49"/>
  <c r="J42" i="40"/>
  <c r="J42" i="21"/>
  <c r="V20" i="51"/>
  <c r="V43" i="16"/>
  <c r="P16" i="4"/>
  <c r="Q16" i="4" s="1"/>
  <c r="C16" i="4" s="1"/>
  <c r="F13" i="43" s="1"/>
  <c r="E37" i="19"/>
  <c r="E27" i="35"/>
  <c r="V44" i="18"/>
  <c r="X12" i="48"/>
  <c r="J42" i="24"/>
  <c r="E28" i="19"/>
  <c r="G28" i="19" s="1"/>
  <c r="X12" i="37"/>
  <c r="J42" i="22"/>
  <c r="V12" i="50"/>
  <c r="V28" i="14"/>
  <c r="V11" i="49"/>
  <c r="V43" i="43"/>
  <c r="E17" i="41"/>
  <c r="E32" i="12"/>
  <c r="P37" i="4"/>
  <c r="Q37" i="4" s="1"/>
  <c r="C37" i="4" s="1"/>
  <c r="F34" i="49" s="1"/>
  <c r="G34" i="49" s="1"/>
  <c r="E40" i="15"/>
  <c r="V28" i="37"/>
  <c r="E39" i="35"/>
  <c r="V12" i="52"/>
  <c r="V28" i="26"/>
  <c r="X12" i="22"/>
  <c r="X11" i="17"/>
  <c r="J42" i="20"/>
  <c r="V12" i="43"/>
  <c r="V43" i="52"/>
  <c r="X43" i="26"/>
  <c r="V12" i="23"/>
  <c r="X11" i="30"/>
  <c r="E31" i="38"/>
  <c r="E37" i="38"/>
  <c r="E16" i="35"/>
  <c r="E39" i="39"/>
  <c r="E23" i="39"/>
  <c r="E7" i="39"/>
  <c r="E13" i="38"/>
  <c r="E40" i="35"/>
  <c r="E24" i="35"/>
  <c r="E8" i="35"/>
  <c r="E24" i="27"/>
  <c r="E9" i="13"/>
  <c r="E43" i="38"/>
  <c r="E25" i="34"/>
  <c r="E9" i="38"/>
  <c r="E19" i="25"/>
  <c r="G19" i="25" s="1"/>
  <c r="E34" i="38"/>
  <c r="E26" i="38"/>
  <c r="E6" i="20"/>
  <c r="E18" i="38"/>
  <c r="E16" i="38"/>
  <c r="E36" i="18"/>
  <c r="F8" i="14"/>
  <c r="F8" i="42"/>
  <c r="P8" i="29"/>
  <c r="F8" i="51"/>
  <c r="F8" i="15"/>
  <c r="F34" i="36"/>
  <c r="G34" i="36" s="1"/>
  <c r="F34" i="13"/>
  <c r="F34" i="44"/>
  <c r="P34" i="33"/>
  <c r="P34" i="23"/>
  <c r="F34" i="8"/>
  <c r="P34" i="30"/>
  <c r="P34" i="36"/>
  <c r="F34" i="27"/>
  <c r="F34" i="24"/>
  <c r="E13" i="34"/>
  <c r="E40" i="17"/>
  <c r="E14" i="34"/>
  <c r="E14" i="18"/>
  <c r="E41" i="18"/>
  <c r="P25" i="48"/>
  <c r="V10" i="20"/>
  <c r="X27" i="35"/>
  <c r="J42" i="17"/>
  <c r="J42" i="16"/>
  <c r="X19" i="30"/>
  <c r="V28" i="22"/>
  <c r="V44" i="40"/>
  <c r="E42" i="43"/>
  <c r="V28" i="25"/>
  <c r="E18" i="44"/>
  <c r="E5" i="44"/>
  <c r="E40" i="43"/>
  <c r="E24" i="43"/>
  <c r="E7" i="35"/>
  <c r="E11" i="22"/>
  <c r="E29" i="18"/>
  <c r="E13" i="18"/>
  <c r="E24" i="13"/>
  <c r="E8" i="13"/>
  <c r="E43" i="48"/>
  <c r="E27" i="48"/>
  <c r="V10" i="19"/>
  <c r="X27" i="22"/>
  <c r="J42" i="15"/>
  <c r="X19" i="26"/>
  <c r="V11" i="16"/>
  <c r="V44" i="42"/>
  <c r="E43" i="34"/>
  <c r="X11" i="41"/>
  <c r="E26" i="44"/>
  <c r="E30" i="43"/>
  <c r="E39" i="43"/>
  <c r="E23" i="43"/>
  <c r="E13" i="44"/>
  <c r="E9" i="41"/>
  <c r="E26" i="39"/>
  <c r="E38" i="35"/>
  <c r="E22" i="35"/>
  <c r="E6" i="35"/>
  <c r="E12" i="18"/>
  <c r="E25" i="12"/>
  <c r="E9" i="12"/>
  <c r="E7" i="13"/>
  <c r="AO27" i="4"/>
  <c r="I27" i="4" s="1"/>
  <c r="N24" i="27" s="1"/>
  <c r="E8" i="18"/>
  <c r="X25" i="43"/>
  <c r="E39" i="36"/>
  <c r="E17" i="26"/>
  <c r="E43" i="18"/>
  <c r="E37" i="18"/>
  <c r="E32" i="44"/>
  <c r="E11" i="34"/>
  <c r="V10" i="13"/>
  <c r="V10" i="34"/>
  <c r="E30" i="27"/>
  <c r="V33" i="33"/>
  <c r="V9" i="12"/>
  <c r="P19" i="27"/>
  <c r="X41" i="19"/>
  <c r="V44" i="50"/>
  <c r="E19" i="18"/>
  <c r="E28" i="43"/>
  <c r="G28" i="43" s="1"/>
  <c r="E9" i="26"/>
  <c r="E27" i="24"/>
  <c r="J42" i="19"/>
  <c r="I43" i="70"/>
  <c r="E17" i="43"/>
  <c r="X11" i="15"/>
  <c r="X43" i="37"/>
  <c r="P19" i="23"/>
  <c r="J42" i="49"/>
  <c r="J42" i="52"/>
  <c r="E43" i="24"/>
  <c r="E21" i="18"/>
  <c r="E25" i="44"/>
  <c r="E18" i="49"/>
  <c r="E35" i="43"/>
  <c r="X11" i="43"/>
  <c r="X43" i="28"/>
  <c r="X20" i="17"/>
  <c r="P19" i="38"/>
  <c r="J42" i="51"/>
  <c r="J42" i="44"/>
  <c r="V12" i="49"/>
  <c r="V20" i="29"/>
  <c r="V43" i="15"/>
  <c r="V43" i="25"/>
  <c r="V44" i="51"/>
  <c r="E21" i="12"/>
  <c r="E14" i="28"/>
  <c r="V12" i="38"/>
  <c r="E5" i="18"/>
  <c r="E34" i="43"/>
  <c r="E21" i="37"/>
  <c r="E39" i="34"/>
  <c r="E11" i="29"/>
  <c r="P31" i="4"/>
  <c r="Q31" i="4" s="1"/>
  <c r="C31" i="4" s="1"/>
  <c r="E43" i="26"/>
  <c r="E42" i="26"/>
  <c r="E42" i="18"/>
  <c r="E15" i="44"/>
  <c r="X22" i="41"/>
  <c r="E21" i="19"/>
  <c r="X41" i="27"/>
  <c r="E38" i="18"/>
  <c r="X25" i="13"/>
  <c r="E25" i="26"/>
  <c r="X20" i="48"/>
  <c r="V12" i="51"/>
  <c r="V20" i="35"/>
  <c r="V44" i="13"/>
  <c r="E6" i="41"/>
  <c r="J42" i="8"/>
  <c r="X11" i="18"/>
  <c r="J42" i="43"/>
  <c r="J42" i="35"/>
  <c r="V12" i="48"/>
  <c r="V43" i="41"/>
  <c r="V12" i="31"/>
  <c r="E33" i="43"/>
  <c r="E23" i="44"/>
  <c r="E24" i="38"/>
  <c r="E34" i="36"/>
  <c r="E36" i="25"/>
  <c r="E35" i="30"/>
  <c r="E22" i="39"/>
  <c r="E6" i="39"/>
  <c r="E31" i="30"/>
  <c r="E43" i="41"/>
  <c r="E42" i="35"/>
  <c r="E43" i="20"/>
  <c r="E22" i="30"/>
  <c r="E25" i="21"/>
  <c r="E9" i="21"/>
  <c r="E27" i="18"/>
  <c r="E8" i="12"/>
  <c r="E5" i="8"/>
  <c r="E39" i="28"/>
  <c r="E20" i="33"/>
  <c r="E26" i="18"/>
  <c r="E10" i="18"/>
  <c r="E7" i="12"/>
  <c r="E38" i="33"/>
  <c r="E25" i="18"/>
  <c r="E9" i="18"/>
  <c r="E38" i="12"/>
  <c r="E19" i="30"/>
  <c r="E5" i="23"/>
  <c r="E24" i="30"/>
  <c r="E8" i="30"/>
  <c r="E30" i="28"/>
  <c r="E30" i="30"/>
  <c r="E26" i="36"/>
  <c r="E26" i="28"/>
  <c r="E39" i="20"/>
  <c r="E12" i="36"/>
  <c r="E34" i="30"/>
  <c r="E25" i="25"/>
  <c r="E33" i="25"/>
  <c r="E35" i="23"/>
  <c r="E22" i="25"/>
  <c r="E36" i="23"/>
  <c r="E43" i="36"/>
  <c r="E43" i="23"/>
  <c r="E43" i="15"/>
  <c r="E8" i="36"/>
  <c r="E37" i="15"/>
  <c r="E20" i="23"/>
  <c r="E10" i="42"/>
  <c r="E6" i="15"/>
  <c r="E42" i="36"/>
  <c r="E42" i="23"/>
  <c r="E42" i="15"/>
  <c r="E7" i="36"/>
  <c r="E28" i="15"/>
  <c r="E28" i="23"/>
  <c r="G28" i="23" s="1"/>
  <c r="E23" i="35"/>
  <c r="E5" i="15"/>
  <c r="E8" i="39"/>
  <c r="E35" i="36"/>
  <c r="E19" i="36"/>
  <c r="E25" i="35"/>
  <c r="E9" i="35"/>
  <c r="E19" i="28"/>
  <c r="E25" i="27"/>
  <c r="E37" i="25"/>
  <c r="E21" i="25"/>
  <c r="E34" i="23"/>
  <c r="E18" i="23"/>
  <c r="E20" i="20"/>
  <c r="E26" i="19"/>
  <c r="E10" i="19"/>
  <c r="E41" i="36"/>
  <c r="E41" i="23"/>
  <c r="E41" i="15"/>
  <c r="E33" i="40"/>
  <c r="E20" i="25"/>
  <c r="E16" i="23"/>
  <c r="E31" i="23"/>
  <c r="E30" i="23"/>
  <c r="E41" i="35"/>
  <c r="E38" i="28"/>
  <c r="E9" i="25"/>
  <c r="E24" i="17"/>
  <c r="E38" i="15"/>
  <c r="E19" i="40"/>
  <c r="E36" i="35"/>
  <c r="E20" i="35"/>
  <c r="E5" i="35"/>
  <c r="E29" i="23"/>
  <c r="E13" i="23"/>
  <c r="E31" i="20"/>
  <c r="E43" i="30"/>
  <c r="E14" i="15"/>
  <c r="E33" i="23"/>
  <c r="E17" i="36"/>
  <c r="E32" i="23"/>
  <c r="E32" i="15"/>
  <c r="E42" i="22"/>
  <c r="E32" i="28"/>
  <c r="E21" i="17"/>
  <c r="E20" i="36"/>
  <c r="E31" i="28"/>
  <c r="E9" i="40"/>
  <c r="E6" i="28"/>
  <c r="E31" i="36"/>
  <c r="E23" i="40"/>
  <c r="E35" i="35"/>
  <c r="E19" i="35"/>
  <c r="E29" i="28"/>
  <c r="E31" i="25"/>
  <c r="E15" i="25"/>
  <c r="E12" i="23"/>
  <c r="E18" i="22"/>
  <c r="E30" i="20"/>
  <c r="E6" i="16"/>
  <c r="E25" i="20"/>
  <c r="E27" i="25"/>
  <c r="E5" i="40"/>
  <c r="E22" i="23"/>
  <c r="E34" i="35"/>
  <c r="E12" i="28"/>
  <c r="E30" i="25"/>
  <c r="E27" i="23"/>
  <c r="E13" i="20"/>
  <c r="E31" i="17"/>
  <c r="E11" i="15"/>
  <c r="E43" i="43"/>
  <c r="E43" i="40"/>
  <c r="E42" i="25"/>
  <c r="E38" i="40"/>
  <c r="E21" i="31"/>
  <c r="E24" i="20"/>
  <c r="E28" i="36"/>
  <c r="E38" i="23"/>
  <c r="E7" i="20"/>
  <c r="E12" i="22"/>
  <c r="E22" i="28"/>
  <c r="E27" i="40"/>
  <c r="E20" i="40"/>
  <c r="E17" i="23"/>
  <c r="E10" i="40"/>
  <c r="E27" i="36"/>
  <c r="E11" i="36"/>
  <c r="E33" i="35"/>
  <c r="E17" i="35"/>
  <c r="E23" i="34"/>
  <c r="E11" i="28"/>
  <c r="E26" i="23"/>
  <c r="E10" i="23"/>
  <c r="E28" i="20"/>
  <c r="E12" i="20"/>
  <c r="E40" i="18"/>
  <c r="E26" i="15"/>
  <c r="E41" i="25"/>
  <c r="E32" i="49"/>
  <c r="E16" i="49"/>
  <c r="E40" i="40"/>
  <c r="E19" i="23"/>
  <c r="E32" i="35"/>
  <c r="E25" i="23"/>
  <c r="E9" i="23"/>
  <c r="E27" i="20"/>
  <c r="E39" i="18"/>
  <c r="E23" i="18"/>
  <c r="E7" i="18"/>
  <c r="E25" i="15"/>
  <c r="E15" i="49"/>
  <c r="E37" i="23"/>
  <c r="E31" i="40"/>
  <c r="E8" i="20"/>
  <c r="E10" i="22"/>
  <c r="E10" i="35"/>
  <c r="E7" i="40"/>
  <c r="E7" i="25"/>
  <c r="E38" i="36"/>
  <c r="E40" i="20"/>
  <c r="E37" i="28"/>
  <c r="E28" i="35"/>
  <c r="E22" i="40"/>
  <c r="E38" i="20"/>
  <c r="E40" i="25"/>
  <c r="E24" i="40"/>
  <c r="E8" i="40"/>
  <c r="E9" i="36"/>
  <c r="E15" i="35"/>
  <c r="E25" i="28"/>
  <c r="E12" i="25"/>
  <c r="E24" i="23"/>
  <c r="E8" i="23"/>
  <c r="G8" i="23" s="1"/>
  <c r="E26" i="20"/>
  <c r="E10" i="20"/>
  <c r="E22" i="15"/>
  <c r="E8" i="15"/>
  <c r="E16" i="15"/>
  <c r="E16" i="28"/>
  <c r="E23" i="36"/>
  <c r="E6" i="40"/>
  <c r="E11" i="20"/>
  <c r="E21" i="23"/>
  <c r="E7" i="28"/>
  <c r="E29" i="35"/>
  <c r="E39" i="25"/>
  <c r="E24" i="36"/>
  <c r="E30" i="35"/>
  <c r="E40" i="28"/>
  <c r="E24" i="28"/>
  <c r="E26" i="25"/>
  <c r="E11" i="25"/>
  <c r="E23" i="23"/>
  <c r="E11" i="23"/>
  <c r="E33" i="36"/>
  <c r="E15" i="23"/>
  <c r="E10" i="25"/>
  <c r="E14" i="36"/>
  <c r="E21" i="28"/>
  <c r="E23" i="25"/>
  <c r="E21" i="36"/>
  <c r="E13" i="25"/>
  <c r="E39" i="23"/>
  <c r="E14" i="35"/>
  <c r="E35" i="25"/>
  <c r="E13" i="35"/>
  <c r="E6" i="23"/>
  <c r="E26" i="17"/>
  <c r="X33" i="51"/>
  <c r="X33" i="12"/>
  <c r="X33" i="52"/>
  <c r="X33" i="42"/>
  <c r="X33" i="28"/>
  <c r="X33" i="50"/>
  <c r="X33" i="19"/>
  <c r="X33" i="15"/>
  <c r="X33" i="32"/>
  <c r="X33" i="24"/>
  <c r="X33" i="8"/>
  <c r="X33" i="14"/>
  <c r="X33" i="29"/>
  <c r="X33" i="16"/>
  <c r="X33" i="38"/>
  <c r="X33" i="39"/>
  <c r="X33" i="25"/>
  <c r="X33" i="40"/>
  <c r="X33" i="22"/>
  <c r="X33" i="43"/>
  <c r="X41" i="31"/>
  <c r="X25" i="33"/>
  <c r="P28" i="36"/>
  <c r="F28" i="19"/>
  <c r="V9" i="34"/>
  <c r="P28" i="43"/>
  <c r="X41" i="37"/>
  <c r="X9" i="18"/>
  <c r="P8" i="15"/>
  <c r="F8" i="49"/>
  <c r="G8" i="49" s="1"/>
  <c r="F8" i="30"/>
  <c r="F8" i="40"/>
  <c r="P8" i="8"/>
  <c r="F8" i="25"/>
  <c r="F8" i="44"/>
  <c r="F8" i="26"/>
  <c r="F8" i="33"/>
  <c r="G8" i="33" s="1"/>
  <c r="P8" i="52"/>
  <c r="P8" i="33"/>
  <c r="P8" i="41"/>
  <c r="P8" i="42"/>
  <c r="F8" i="32"/>
  <c r="P8" i="19"/>
  <c r="P8" i="34"/>
  <c r="P8" i="28"/>
  <c r="F8" i="35"/>
  <c r="P8" i="40"/>
  <c r="P8" i="43"/>
  <c r="P8" i="20"/>
  <c r="F8" i="12"/>
  <c r="F8" i="34"/>
  <c r="P8" i="17"/>
  <c r="P8" i="16"/>
  <c r="P8" i="48"/>
  <c r="F8" i="17"/>
  <c r="F28" i="43"/>
  <c r="F8" i="23"/>
  <c r="P28" i="52"/>
  <c r="P28" i="42"/>
  <c r="P41" i="4"/>
  <c r="Q41" i="4" s="1"/>
  <c r="C41" i="4" s="1"/>
  <c r="P38" i="17" s="1"/>
  <c r="X9" i="34"/>
  <c r="X9" i="51"/>
  <c r="X9" i="24"/>
  <c r="F28" i="27"/>
  <c r="P28" i="37"/>
  <c r="X41" i="32"/>
  <c r="X33" i="49"/>
  <c r="X25" i="14"/>
  <c r="V7" i="49"/>
  <c r="V7" i="40"/>
  <c r="V7" i="35"/>
  <c r="X25" i="21"/>
  <c r="P8" i="13"/>
  <c r="AG11" i="4"/>
  <c r="AF16" i="4"/>
  <c r="X25" i="18"/>
  <c r="P8" i="44"/>
  <c r="P28" i="15"/>
  <c r="P13" i="50"/>
  <c r="F13" i="35"/>
  <c r="G13" i="35" s="1"/>
  <c r="P13" i="8"/>
  <c r="F13" i="29"/>
  <c r="G13" i="29" s="1"/>
  <c r="F13" i="30"/>
  <c r="X41" i="42"/>
  <c r="V10" i="24"/>
  <c r="V10" i="52"/>
  <c r="V10" i="38"/>
  <c r="V10" i="8"/>
  <c r="V10" i="33"/>
  <c r="V10" i="25"/>
  <c r="V10" i="50"/>
  <c r="V10" i="21"/>
  <c r="V10" i="26"/>
  <c r="V10" i="31"/>
  <c r="V10" i="12"/>
  <c r="V10" i="27"/>
  <c r="X9" i="52"/>
  <c r="P28" i="14"/>
  <c r="V10" i="42"/>
  <c r="X9" i="23"/>
  <c r="X25" i="23"/>
  <c r="X33" i="44"/>
  <c r="F8" i="31"/>
  <c r="F28" i="49"/>
  <c r="X41" i="43"/>
  <c r="X29" i="37"/>
  <c r="X33" i="33"/>
  <c r="X9" i="43"/>
  <c r="F28" i="8"/>
  <c r="X5" i="17"/>
  <c r="X5" i="14"/>
  <c r="X5" i="40"/>
  <c r="X5" i="18"/>
  <c r="X5" i="16"/>
  <c r="X5" i="31"/>
  <c r="X5" i="32"/>
  <c r="X5" i="50"/>
  <c r="X9" i="50"/>
  <c r="X33" i="34"/>
  <c r="F8" i="16"/>
  <c r="X5" i="33"/>
  <c r="P34" i="29"/>
  <c r="P34" i="35"/>
  <c r="P34" i="20"/>
  <c r="P34" i="27"/>
  <c r="F34" i="38"/>
  <c r="P34" i="38"/>
  <c r="F34" i="16"/>
  <c r="P34" i="12"/>
  <c r="P34" i="19"/>
  <c r="F34" i="15"/>
  <c r="P34" i="31"/>
  <c r="F34" i="43"/>
  <c r="F34" i="35"/>
  <c r="F34" i="31"/>
  <c r="P34" i="22"/>
  <c r="X5" i="23"/>
  <c r="X9" i="39"/>
  <c r="F28" i="20"/>
  <c r="V10" i="15"/>
  <c r="X25" i="35"/>
  <c r="F8" i="19"/>
  <c r="X5" i="51"/>
  <c r="P35" i="35"/>
  <c r="F35" i="24"/>
  <c r="P35" i="33"/>
  <c r="X5" i="28"/>
  <c r="X9" i="12"/>
  <c r="X9" i="31"/>
  <c r="P28" i="40"/>
  <c r="V20" i="41"/>
  <c r="V20" i="50"/>
  <c r="V20" i="16"/>
  <c r="V20" i="32"/>
  <c r="V20" i="34"/>
  <c r="V20" i="30"/>
  <c r="V20" i="44"/>
  <c r="V20" i="28"/>
  <c r="V10" i="35"/>
  <c r="X25" i="48"/>
  <c r="F8" i="8"/>
  <c r="P28" i="48"/>
  <c r="P34" i="50"/>
  <c r="F28" i="36"/>
  <c r="V41" i="49"/>
  <c r="X41" i="44"/>
  <c r="X25" i="37"/>
  <c r="X9" i="26"/>
  <c r="P28" i="28"/>
  <c r="V10" i="41"/>
  <c r="X25" i="29"/>
  <c r="X33" i="48"/>
  <c r="P28" i="38"/>
  <c r="X33" i="37"/>
  <c r="X9" i="17"/>
  <c r="P28" i="17"/>
  <c r="V10" i="14"/>
  <c r="X33" i="26"/>
  <c r="F8" i="37"/>
  <c r="P28" i="31"/>
  <c r="F28" i="14"/>
  <c r="N24" i="49"/>
  <c r="P34" i="44"/>
  <c r="X41" i="12"/>
  <c r="X33" i="27"/>
  <c r="X41" i="30"/>
  <c r="X41" i="13"/>
  <c r="X41" i="35"/>
  <c r="X41" i="16"/>
  <c r="X41" i="26"/>
  <c r="X41" i="14"/>
  <c r="X41" i="34"/>
  <c r="X41" i="18"/>
  <c r="X41" i="15"/>
  <c r="X41" i="20"/>
  <c r="X41" i="40"/>
  <c r="X41" i="22"/>
  <c r="X41" i="39"/>
  <c r="X41" i="38"/>
  <c r="X41" i="24"/>
  <c r="X41" i="36"/>
  <c r="X41" i="33"/>
  <c r="X41" i="23"/>
  <c r="X41" i="29"/>
  <c r="X25" i="27"/>
  <c r="X25" i="16"/>
  <c r="X25" i="22"/>
  <c r="X25" i="42"/>
  <c r="X25" i="34"/>
  <c r="X25" i="49"/>
  <c r="X25" i="38"/>
  <c r="X25" i="39"/>
  <c r="X25" i="25"/>
  <c r="X25" i="28"/>
  <c r="X25" i="8"/>
  <c r="X25" i="50"/>
  <c r="X25" i="24"/>
  <c r="X25" i="19"/>
  <c r="X25" i="44"/>
  <c r="X25" i="32"/>
  <c r="X25" i="40"/>
  <c r="X25" i="52"/>
  <c r="X25" i="12"/>
  <c r="X25" i="51"/>
  <c r="X9" i="35"/>
  <c r="X9" i="49"/>
  <c r="X9" i="15"/>
  <c r="X9" i="42"/>
  <c r="X9" i="14"/>
  <c r="X9" i="13"/>
  <c r="X9" i="21"/>
  <c r="X9" i="44"/>
  <c r="X9" i="25"/>
  <c r="X9" i="29"/>
  <c r="X9" i="36"/>
  <c r="X9" i="8"/>
  <c r="X9" i="22"/>
  <c r="X9" i="28"/>
  <c r="X9" i="48"/>
  <c r="X25" i="26"/>
  <c r="X33" i="23"/>
  <c r="X41" i="17"/>
  <c r="P28" i="20"/>
  <c r="P28" i="16"/>
  <c r="P28" i="29"/>
  <c r="F28" i="13"/>
  <c r="F28" i="38"/>
  <c r="P28" i="34"/>
  <c r="P28" i="26"/>
  <c r="F28" i="24"/>
  <c r="P28" i="19"/>
  <c r="P28" i="30"/>
  <c r="F28" i="50"/>
  <c r="G28" i="50" s="1"/>
  <c r="F28" i="16"/>
  <c r="P28" i="25"/>
  <c r="P28" i="13"/>
  <c r="F28" i="17"/>
  <c r="F28" i="39"/>
  <c r="P28" i="24"/>
  <c r="F28" i="30"/>
  <c r="F28" i="44"/>
  <c r="F28" i="25"/>
  <c r="F28" i="33"/>
  <c r="P28" i="33"/>
  <c r="P28" i="41"/>
  <c r="F28" i="28"/>
  <c r="F28" i="41"/>
  <c r="F28" i="42"/>
  <c r="F28" i="35"/>
  <c r="F28" i="48"/>
  <c r="P28" i="12"/>
  <c r="P28" i="35"/>
  <c r="P28" i="49"/>
  <c r="P10" i="4"/>
  <c r="Q10" i="4" s="1"/>
  <c r="C10" i="4" s="1"/>
  <c r="F7" i="37" s="1"/>
  <c r="V25" i="37"/>
  <c r="V25" i="16"/>
  <c r="V25" i="14"/>
  <c r="V17" i="13"/>
  <c r="V17" i="43"/>
  <c r="V17" i="17"/>
  <c r="X9" i="30"/>
  <c r="X9" i="16"/>
  <c r="X41" i="41"/>
  <c r="X9" i="33"/>
  <c r="F28" i="29"/>
  <c r="F8" i="20"/>
  <c r="F28" i="37"/>
  <c r="P28" i="39"/>
  <c r="X41" i="28"/>
  <c r="X25" i="41"/>
  <c r="P8" i="22"/>
  <c r="X9" i="41"/>
  <c r="P8" i="51"/>
  <c r="F28" i="31"/>
  <c r="P28" i="8"/>
  <c r="X41" i="49"/>
  <c r="X33" i="17"/>
  <c r="V36" i="25"/>
  <c r="V36" i="24"/>
  <c r="V36" i="42"/>
  <c r="X25" i="20"/>
  <c r="X22" i="38"/>
  <c r="X22" i="20"/>
  <c r="X9" i="40"/>
  <c r="X25" i="36"/>
  <c r="F8" i="36"/>
  <c r="P8" i="27"/>
  <c r="P28" i="22"/>
  <c r="V36" i="12"/>
  <c r="X14" i="32"/>
  <c r="X41" i="25"/>
  <c r="X33" i="35"/>
  <c r="V34" i="50"/>
  <c r="V34" i="19"/>
  <c r="V34" i="39"/>
  <c r="V34" i="29"/>
  <c r="V34" i="21"/>
  <c r="V34" i="52"/>
  <c r="V34" i="24"/>
  <c r="X25" i="17"/>
  <c r="V22" i="14"/>
  <c r="V22" i="17"/>
  <c r="V6" i="37"/>
  <c r="V6" i="32"/>
  <c r="X9" i="38"/>
  <c r="P8" i="31"/>
  <c r="V36" i="39"/>
  <c r="X33" i="21"/>
  <c r="V38" i="52"/>
  <c r="F8" i="13"/>
  <c r="G8" i="13" s="1"/>
  <c r="F19" i="18"/>
  <c r="P19" i="30"/>
  <c r="F19" i="36"/>
  <c r="P19" i="35"/>
  <c r="P19" i="37"/>
  <c r="P19" i="39"/>
  <c r="F19" i="41"/>
  <c r="P19" i="42"/>
  <c r="P19" i="8"/>
  <c r="F19" i="15"/>
  <c r="F19" i="16"/>
  <c r="P19" i="21"/>
  <c r="P25" i="24"/>
  <c r="P25" i="27"/>
  <c r="P25" i="14"/>
  <c r="F25" i="20"/>
  <c r="P25" i="30"/>
  <c r="F25" i="50"/>
  <c r="G25" i="50" s="1"/>
  <c r="F25" i="14"/>
  <c r="F25" i="48"/>
  <c r="V37" i="27"/>
  <c r="V37" i="13"/>
  <c r="V37" i="39"/>
  <c r="V37" i="33"/>
  <c r="V37" i="23"/>
  <c r="V37" i="35"/>
  <c r="V21" i="39"/>
  <c r="V21" i="51"/>
  <c r="V21" i="50"/>
  <c r="V21" i="13"/>
  <c r="V10" i="17"/>
  <c r="X25" i="30"/>
  <c r="F8" i="39"/>
  <c r="F28" i="12"/>
  <c r="G28" i="12" s="1"/>
  <c r="F19" i="14"/>
  <c r="X41" i="50"/>
  <c r="AC15" i="4"/>
  <c r="AJ15" i="4" s="1"/>
  <c r="G15" i="4" s="1"/>
  <c r="J12" i="19" s="1"/>
  <c r="X9" i="27"/>
  <c r="X33" i="20"/>
  <c r="P8" i="23"/>
  <c r="P28" i="51"/>
  <c r="P34" i="51"/>
  <c r="V21" i="52"/>
  <c r="X41" i="48"/>
  <c r="X33" i="36"/>
  <c r="AE13" i="4"/>
  <c r="X9" i="20"/>
  <c r="X33" i="13"/>
  <c r="P8" i="37"/>
  <c r="X33" i="18"/>
  <c r="X9" i="32"/>
  <c r="X9" i="37"/>
  <c r="P8" i="14"/>
  <c r="P28" i="50"/>
  <c r="P34" i="17"/>
  <c r="P28" i="21"/>
  <c r="X41" i="52"/>
  <c r="V24" i="26"/>
  <c r="V10" i="49"/>
  <c r="X25" i="15"/>
  <c r="X33" i="30"/>
  <c r="F8" i="48"/>
  <c r="P28" i="18"/>
  <c r="F28" i="51"/>
  <c r="P34" i="13"/>
  <c r="P19" i="44"/>
  <c r="F28" i="22"/>
  <c r="X41" i="8"/>
  <c r="X41" i="21"/>
  <c r="X33" i="41"/>
  <c r="P8" i="21"/>
  <c r="X20" i="8"/>
  <c r="V44" i="39"/>
  <c r="V44" i="16"/>
  <c r="V44" i="31"/>
  <c r="V44" i="37"/>
  <c r="V44" i="14"/>
  <c r="V44" i="33"/>
  <c r="V44" i="49"/>
  <c r="V44" i="15"/>
  <c r="V28" i="33"/>
  <c r="V28" i="19"/>
  <c r="V28" i="42"/>
  <c r="V28" i="32"/>
  <c r="V28" i="13"/>
  <c r="V28" i="38"/>
  <c r="V12" i="24"/>
  <c r="V28" i="31"/>
  <c r="V12" i="34"/>
  <c r="V44" i="41"/>
  <c r="V28" i="24"/>
  <c r="V12" i="41"/>
  <c r="V12" i="18"/>
  <c r="V19" i="21"/>
  <c r="V19" i="48"/>
  <c r="V12" i="40"/>
  <c r="V44" i="26"/>
  <c r="V28" i="18"/>
  <c r="V12" i="26"/>
  <c r="V12" i="17"/>
  <c r="V12" i="28"/>
  <c r="V12" i="19"/>
  <c r="V12" i="35"/>
  <c r="V12" i="44"/>
  <c r="V12" i="36"/>
  <c r="V44" i="24"/>
  <c r="V44" i="29"/>
  <c r="V12" i="42"/>
  <c r="V12" i="21"/>
  <c r="V12" i="15"/>
  <c r="V12" i="39"/>
  <c r="V44" i="34"/>
  <c r="X11" i="32"/>
  <c r="X27" i="51"/>
  <c r="J42" i="38"/>
  <c r="X11" i="13"/>
  <c r="X43" i="15"/>
  <c r="J42" i="36"/>
  <c r="J42" i="39"/>
  <c r="P43" i="4"/>
  <c r="Q43" i="4" s="1"/>
  <c r="C43" i="4" s="1"/>
  <c r="X43" i="19"/>
  <c r="J42" i="41"/>
  <c r="X11" i="19"/>
  <c r="X43" i="27"/>
  <c r="J42" i="34"/>
  <c r="J42" i="37"/>
  <c r="V43" i="12"/>
  <c r="V41" i="30"/>
  <c r="V41" i="28"/>
  <c r="V41" i="37"/>
  <c r="V41" i="12"/>
  <c r="V41" i="33"/>
  <c r="V41" i="16"/>
  <c r="V41" i="29"/>
  <c r="V41" i="17"/>
  <c r="V41" i="25"/>
  <c r="V41" i="18"/>
  <c r="V41" i="38"/>
  <c r="V41" i="40"/>
  <c r="V41" i="20"/>
  <c r="V41" i="36"/>
  <c r="V41" i="14"/>
  <c r="V41" i="19"/>
  <c r="V41" i="23"/>
  <c r="V41" i="32"/>
  <c r="V41" i="15"/>
  <c r="V41" i="22"/>
  <c r="V41" i="21"/>
  <c r="V41" i="8"/>
  <c r="V41" i="13"/>
  <c r="V33" i="38"/>
  <c r="V17" i="14"/>
  <c r="V25" i="48"/>
  <c r="C44" i="33"/>
  <c r="E34" i="33"/>
  <c r="E18" i="33"/>
  <c r="E14" i="33"/>
  <c r="E23" i="33"/>
  <c r="E26" i="33"/>
  <c r="E24" i="33"/>
  <c r="E41" i="33"/>
  <c r="E35" i="33"/>
  <c r="P22" i="51"/>
  <c r="F22" i="16"/>
  <c r="P22" i="21"/>
  <c r="P22" i="29"/>
  <c r="P22" i="49"/>
  <c r="F22" i="36"/>
  <c r="P22" i="24"/>
  <c r="F22" i="43"/>
  <c r="F22" i="29"/>
  <c r="G22" i="29" s="1"/>
  <c r="V41" i="26"/>
  <c r="V41" i="34"/>
  <c r="F22" i="14"/>
  <c r="G22" i="14" s="1"/>
  <c r="P19" i="4"/>
  <c r="Q19" i="4" s="1"/>
  <c r="C19" i="4" s="1"/>
  <c r="F16" i="40" s="1"/>
  <c r="N32" i="40"/>
  <c r="N32" i="43"/>
  <c r="AF41" i="4"/>
  <c r="AE41" i="4"/>
  <c r="AE42" i="4"/>
  <c r="AC21" i="4"/>
  <c r="AJ21" i="4" s="1"/>
  <c r="G21" i="4" s="1"/>
  <c r="I19" i="70" s="1"/>
  <c r="AD24" i="4"/>
  <c r="H24" i="4" s="1"/>
  <c r="E22" i="70" s="1"/>
  <c r="AD31" i="4"/>
  <c r="H31" i="4" s="1"/>
  <c r="E29" i="70" s="1"/>
  <c r="AF30" i="4"/>
  <c r="AG26" i="4"/>
  <c r="AG28" i="4"/>
  <c r="AD42" i="4"/>
  <c r="H42" i="4" s="1"/>
  <c r="E40" i="70" s="1"/>
  <c r="AC28" i="4"/>
  <c r="AJ28" i="4" s="1"/>
  <c r="G28" i="4" s="1"/>
  <c r="I26" i="70" s="1"/>
  <c r="AF18" i="4"/>
  <c r="AG13" i="4"/>
  <c r="AF27" i="4"/>
  <c r="AC25" i="4"/>
  <c r="AJ25" i="4" s="1"/>
  <c r="G25" i="4" s="1"/>
  <c r="J22" i="34" s="1"/>
  <c r="AG8" i="4"/>
  <c r="AD27" i="4"/>
  <c r="H27" i="4" s="1"/>
  <c r="E25" i="70" s="1"/>
  <c r="AE31" i="4"/>
  <c r="AE26" i="4"/>
  <c r="V9" i="17"/>
  <c r="X22" i="27"/>
  <c r="E27" i="52"/>
  <c r="V9" i="19"/>
  <c r="E39" i="13"/>
  <c r="V9" i="8"/>
  <c r="E6" i="13"/>
  <c r="N32" i="12"/>
  <c r="V9" i="52"/>
  <c r="P35" i="49"/>
  <c r="F22" i="28"/>
  <c r="V41" i="24"/>
  <c r="E25" i="19"/>
  <c r="E17" i="13"/>
  <c r="E12" i="33"/>
  <c r="V33" i="43"/>
  <c r="E30" i="31"/>
  <c r="E37" i="31"/>
  <c r="E11" i="31"/>
  <c r="E22" i="31"/>
  <c r="E27" i="31"/>
  <c r="E38" i="31"/>
  <c r="E31" i="31"/>
  <c r="E39" i="31"/>
  <c r="E19" i="31"/>
  <c r="E10" i="31"/>
  <c r="E12" i="31"/>
  <c r="E6" i="31"/>
  <c r="E9" i="31"/>
  <c r="E33" i="31"/>
  <c r="E14" i="31"/>
  <c r="E34" i="31"/>
  <c r="E26" i="31"/>
  <c r="V17" i="48"/>
  <c r="X22" i="49"/>
  <c r="E31" i="33"/>
  <c r="AG31" i="4"/>
  <c r="N32" i="48"/>
  <c r="V9" i="49"/>
  <c r="G34" i="13"/>
  <c r="F35" i="29"/>
  <c r="F22" i="21"/>
  <c r="V41" i="27"/>
  <c r="E20" i="31"/>
  <c r="E15" i="13"/>
  <c r="V25" i="24"/>
  <c r="V25" i="26"/>
  <c r="V25" i="50"/>
  <c r="V25" i="29"/>
  <c r="V25" i="41"/>
  <c r="V25" i="34"/>
  <c r="V25" i="21"/>
  <c r="V25" i="40"/>
  <c r="V25" i="43"/>
  <c r="V25" i="44"/>
  <c r="V25" i="30"/>
  <c r="V25" i="27"/>
  <c r="V25" i="8"/>
  <c r="V25" i="15"/>
  <c r="V25" i="25"/>
  <c r="V25" i="18"/>
  <c r="V25" i="20"/>
  <c r="V25" i="12"/>
  <c r="V25" i="17"/>
  <c r="E37" i="33"/>
  <c r="E9" i="42"/>
  <c r="E25" i="42"/>
  <c r="E24" i="42"/>
  <c r="V17" i="25"/>
  <c r="E29" i="33"/>
  <c r="T42" i="15"/>
  <c r="T42" i="35"/>
  <c r="T42" i="37"/>
  <c r="T42" i="39"/>
  <c r="X15" i="17"/>
  <c r="X15" i="18"/>
  <c r="X15" i="22"/>
  <c r="C44" i="39"/>
  <c r="E19" i="39"/>
  <c r="E11" i="39"/>
  <c r="E18" i="39"/>
  <c r="E21" i="39"/>
  <c r="E24" i="39"/>
  <c r="E5" i="39"/>
  <c r="E29" i="39"/>
  <c r="E37" i="39"/>
  <c r="E38" i="39"/>
  <c r="E25" i="39"/>
  <c r="E40" i="39"/>
  <c r="E35" i="39"/>
  <c r="E13" i="39"/>
  <c r="E20" i="39"/>
  <c r="E10" i="39"/>
  <c r="E9" i="39"/>
  <c r="C44" i="14"/>
  <c r="E8" i="14"/>
  <c r="E16" i="14"/>
  <c r="E26" i="14"/>
  <c r="E14" i="14"/>
  <c r="E13" i="14"/>
  <c r="E10" i="14"/>
  <c r="E27" i="14"/>
  <c r="E29" i="14"/>
  <c r="E11" i="14"/>
  <c r="E36" i="14"/>
  <c r="E31" i="14"/>
  <c r="E18" i="14"/>
  <c r="E37" i="14"/>
  <c r="E34" i="14"/>
  <c r="E6" i="14"/>
  <c r="E19" i="14"/>
  <c r="G19" i="14" s="1"/>
  <c r="E21" i="14"/>
  <c r="E15" i="14"/>
  <c r="E30" i="14"/>
  <c r="BL30" i="1"/>
  <c r="BL6" i="1"/>
  <c r="E43" i="31"/>
  <c r="V17" i="22"/>
  <c r="E42" i="31"/>
  <c r="X14" i="15"/>
  <c r="X14" i="25"/>
  <c r="X14" i="34"/>
  <c r="X14" i="36"/>
  <c r="V9" i="13"/>
  <c r="V41" i="51"/>
  <c r="C44" i="19"/>
  <c r="E41" i="19"/>
  <c r="E8" i="19"/>
  <c r="E32" i="19"/>
  <c r="E34" i="19"/>
  <c r="E7" i="19"/>
  <c r="E14" i="19"/>
  <c r="E5" i="19"/>
  <c r="E30" i="19"/>
  <c r="E36" i="19"/>
  <c r="E43" i="19"/>
  <c r="E15" i="19"/>
  <c r="E9" i="19"/>
  <c r="E35" i="19"/>
  <c r="E42" i="19"/>
  <c r="E20" i="19"/>
  <c r="E6" i="19"/>
  <c r="E12" i="19"/>
  <c r="E19" i="19"/>
  <c r="E13" i="19"/>
  <c r="P34" i="4"/>
  <c r="Q34" i="4" s="1"/>
  <c r="C34" i="4" s="1"/>
  <c r="P8" i="4"/>
  <c r="Q8" i="4" s="1"/>
  <c r="C8" i="4" s="1"/>
  <c r="F5" i="22" s="1"/>
  <c r="V35" i="21"/>
  <c r="V35" i="30"/>
  <c r="V35" i="41"/>
  <c r="V14" i="15"/>
  <c r="V14" i="34"/>
  <c r="V41" i="42"/>
  <c r="E15" i="33"/>
  <c r="P39" i="4"/>
  <c r="Q39" i="4" s="1"/>
  <c r="C39" i="4" s="1"/>
  <c r="F36" i="17" s="1"/>
  <c r="X22" i="31"/>
  <c r="V41" i="48"/>
  <c r="V9" i="42"/>
  <c r="V41" i="31"/>
  <c r="V25" i="32"/>
  <c r="E23" i="31"/>
  <c r="V17" i="50"/>
  <c r="V17" i="28"/>
  <c r="V17" i="8"/>
  <c r="V17" i="20"/>
  <c r="V17" i="33"/>
  <c r="V17" i="38"/>
  <c r="V17" i="40"/>
  <c r="V17" i="51"/>
  <c r="V17" i="34"/>
  <c r="V17" i="31"/>
  <c r="V17" i="23"/>
  <c r="V17" i="27"/>
  <c r="V17" i="24"/>
  <c r="V17" i="19"/>
  <c r="V17" i="30"/>
  <c r="V17" i="36"/>
  <c r="V17" i="32"/>
  <c r="V17" i="21"/>
  <c r="V17" i="41"/>
  <c r="V17" i="39"/>
  <c r="V17" i="15"/>
  <c r="V17" i="18"/>
  <c r="V17" i="37"/>
  <c r="V17" i="35"/>
  <c r="V17" i="29"/>
  <c r="V17" i="16"/>
  <c r="V17" i="26"/>
  <c r="V9" i="16"/>
  <c r="V17" i="49"/>
  <c r="E8" i="33"/>
  <c r="P35" i="19"/>
  <c r="F35" i="40"/>
  <c r="F35" i="15"/>
  <c r="F35" i="30"/>
  <c r="F35" i="21"/>
  <c r="F35" i="37"/>
  <c r="P35" i="29"/>
  <c r="P35" i="23"/>
  <c r="F35" i="12"/>
  <c r="F35" i="22"/>
  <c r="P35" i="16"/>
  <c r="P35" i="31"/>
  <c r="P35" i="38"/>
  <c r="P35" i="18"/>
  <c r="X7" i="33"/>
  <c r="X7" i="29"/>
  <c r="X7" i="13"/>
  <c r="BL22" i="1"/>
  <c r="E43" i="14"/>
  <c r="V9" i="37"/>
  <c r="V17" i="44"/>
  <c r="X38" i="36"/>
  <c r="X38" i="30"/>
  <c r="X38" i="29"/>
  <c r="X38" i="38"/>
  <c r="E35" i="14"/>
  <c r="V38" i="16"/>
  <c r="V38" i="17"/>
  <c r="V38" i="37"/>
  <c r="V38" i="40"/>
  <c r="T42" i="12"/>
  <c r="E9" i="32"/>
  <c r="E29" i="32"/>
  <c r="E21" i="32"/>
  <c r="E24" i="32"/>
  <c r="E35" i="32"/>
  <c r="E39" i="32"/>
  <c r="E23" i="32"/>
  <c r="E17" i="31"/>
  <c r="C44" i="13"/>
  <c r="E38" i="13"/>
  <c r="E21" i="13"/>
  <c r="E43" i="13"/>
  <c r="E37" i="13"/>
  <c r="E16" i="13"/>
  <c r="E23" i="13"/>
  <c r="E42" i="13"/>
  <c r="V41" i="52"/>
  <c r="E25" i="16"/>
  <c r="X22" i="52"/>
  <c r="E29" i="19"/>
  <c r="E11" i="12"/>
  <c r="AE27" i="4"/>
  <c r="AE44" i="4"/>
  <c r="N32" i="13"/>
  <c r="AC23" i="4"/>
  <c r="AJ23" i="4" s="1"/>
  <c r="G23" i="4" s="1"/>
  <c r="I21" i="70" s="1"/>
  <c r="N32" i="20"/>
  <c r="F35" i="36"/>
  <c r="AE8" i="4"/>
  <c r="V41" i="35"/>
  <c r="V25" i="36"/>
  <c r="E7" i="31"/>
  <c r="E11" i="13"/>
  <c r="V33" i="30"/>
  <c r="V33" i="22"/>
  <c r="V33" i="34"/>
  <c r="V33" i="52"/>
  <c r="V33" i="28"/>
  <c r="V33" i="19"/>
  <c r="V33" i="48"/>
  <c r="V33" i="26"/>
  <c r="V33" i="8"/>
  <c r="V33" i="25"/>
  <c r="V33" i="17"/>
  <c r="V33" i="49"/>
  <c r="V9" i="51"/>
  <c r="V9" i="44"/>
  <c r="V9" i="28"/>
  <c r="V9" i="20"/>
  <c r="V9" i="30"/>
  <c r="V9" i="18"/>
  <c r="V9" i="26"/>
  <c r="V9" i="23"/>
  <c r="V9" i="35"/>
  <c r="V9" i="36"/>
  <c r="V9" i="25"/>
  <c r="V9" i="41"/>
  <c r="V9" i="50"/>
  <c r="V9" i="38"/>
  <c r="V9" i="15"/>
  <c r="V9" i="43"/>
  <c r="V9" i="29"/>
  <c r="V9" i="24"/>
  <c r="V9" i="14"/>
  <c r="V41" i="43"/>
  <c r="V41" i="50"/>
  <c r="E36" i="33"/>
  <c r="V9" i="48"/>
  <c r="BL38" i="1"/>
  <c r="BL14" i="1"/>
  <c r="N16" i="26"/>
  <c r="N16" i="37"/>
  <c r="V41" i="41"/>
  <c r="F22" i="52"/>
  <c r="E5" i="14"/>
  <c r="N10" i="15"/>
  <c r="N10" i="12"/>
  <c r="N10" i="28"/>
  <c r="N10" i="42"/>
  <c r="E42" i="14"/>
  <c r="E41" i="31"/>
  <c r="E41" i="14"/>
  <c r="V6" i="36"/>
  <c r="V6" i="38"/>
  <c r="V6" i="43"/>
  <c r="V6" i="20"/>
  <c r="V6" i="40"/>
  <c r="V17" i="42"/>
  <c r="V17" i="12"/>
  <c r="E11" i="19"/>
  <c r="V17" i="52"/>
  <c r="E10" i="13"/>
  <c r="AE21" i="4"/>
  <c r="N32" i="16"/>
  <c r="V9" i="40"/>
  <c r="F35" i="33"/>
  <c r="V41" i="39"/>
  <c r="V25" i="19"/>
  <c r="E13" i="33"/>
  <c r="E16" i="31"/>
  <c r="V5" i="35"/>
  <c r="V5" i="50"/>
  <c r="F19" i="52"/>
  <c r="F19" i="22"/>
  <c r="P19" i="19"/>
  <c r="P19" i="26"/>
  <c r="F19" i="30"/>
  <c r="P19" i="18"/>
  <c r="F19" i="27"/>
  <c r="F19" i="29"/>
  <c r="F19" i="32"/>
  <c r="P19" i="36"/>
  <c r="F19" i="28"/>
  <c r="P19" i="31"/>
  <c r="P19" i="33"/>
  <c r="P19" i="51"/>
  <c r="P19" i="29"/>
  <c r="F19" i="33"/>
  <c r="G19" i="33" s="1"/>
  <c r="F19" i="39"/>
  <c r="F19" i="31"/>
  <c r="G19" i="31" s="1"/>
  <c r="F19" i="35"/>
  <c r="P19" i="34"/>
  <c r="F19" i="40"/>
  <c r="E18" i="16"/>
  <c r="E34" i="12"/>
  <c r="E42" i="12"/>
  <c r="X36" i="49"/>
  <c r="X36" i="32"/>
  <c r="X36" i="19"/>
  <c r="X28" i="40"/>
  <c r="X28" i="31"/>
  <c r="X28" i="41"/>
  <c r="X20" i="35"/>
  <c r="X20" i="38"/>
  <c r="X20" i="26"/>
  <c r="X20" i="22"/>
  <c r="X12" i="21"/>
  <c r="X12" i="35"/>
  <c r="P19" i="15"/>
  <c r="P19" i="22"/>
  <c r="P19" i="52"/>
  <c r="E39" i="24"/>
  <c r="E38" i="41"/>
  <c r="P25" i="20"/>
  <c r="E18" i="41"/>
  <c r="E30" i="39"/>
  <c r="E14" i="39"/>
  <c r="E38" i="34"/>
  <c r="E9" i="34"/>
  <c r="E30" i="34"/>
  <c r="E31" i="34"/>
  <c r="E8" i="34"/>
  <c r="E27" i="33"/>
  <c r="E11" i="33"/>
  <c r="E29" i="31"/>
  <c r="E13" i="31"/>
  <c r="E35" i="29"/>
  <c r="E19" i="29"/>
  <c r="E38" i="26"/>
  <c r="E7" i="26"/>
  <c r="E30" i="26"/>
  <c r="E31" i="26"/>
  <c r="E34" i="24"/>
  <c r="E36" i="21"/>
  <c r="E16" i="19"/>
  <c r="G34" i="43"/>
  <c r="E32" i="39"/>
  <c r="F34" i="14"/>
  <c r="P34" i="16"/>
  <c r="F34" i="34"/>
  <c r="F34" i="37"/>
  <c r="P34" i="25"/>
  <c r="F34" i="39"/>
  <c r="P34" i="40"/>
  <c r="F34" i="52"/>
  <c r="F34" i="48"/>
  <c r="F34" i="41"/>
  <c r="F34" i="26"/>
  <c r="P34" i="37"/>
  <c r="F34" i="20"/>
  <c r="P34" i="52"/>
  <c r="F34" i="50"/>
  <c r="G34" i="50" s="1"/>
  <c r="F34" i="29"/>
  <c r="G34" i="29" s="1"/>
  <c r="F34" i="51"/>
  <c r="P34" i="14"/>
  <c r="F34" i="32"/>
  <c r="P34" i="15"/>
  <c r="F34" i="18"/>
  <c r="E29" i="24"/>
  <c r="F25" i="28"/>
  <c r="E35" i="41"/>
  <c r="E28" i="38"/>
  <c r="G28" i="38" s="1"/>
  <c r="E7" i="38"/>
  <c r="E11" i="38"/>
  <c r="E21" i="21"/>
  <c r="E22" i="21"/>
  <c r="E23" i="21"/>
  <c r="E29" i="21"/>
  <c r="E40" i="21"/>
  <c r="E39" i="21"/>
  <c r="E30" i="21"/>
  <c r="E31" i="21"/>
  <c r="E14" i="21"/>
  <c r="E33" i="21"/>
  <c r="P34" i="34"/>
  <c r="E24" i="12"/>
  <c r="P34" i="39"/>
  <c r="P34" i="21"/>
  <c r="F34" i="33"/>
  <c r="F25" i="13"/>
  <c r="P19" i="41"/>
  <c r="F19" i="21"/>
  <c r="F19" i="26"/>
  <c r="G19" i="26" s="1"/>
  <c r="E39" i="52"/>
  <c r="E41" i="24"/>
  <c r="E18" i="29"/>
  <c r="E35" i="38"/>
  <c r="E16" i="41"/>
  <c r="E32" i="31"/>
  <c r="E33" i="14"/>
  <c r="F25" i="33"/>
  <c r="P25" i="38"/>
  <c r="F25" i="21"/>
  <c r="P25" i="41"/>
  <c r="P25" i="32"/>
  <c r="P25" i="23"/>
  <c r="P25" i="13"/>
  <c r="P25" i="25"/>
  <c r="P25" i="29"/>
  <c r="F25" i="26"/>
  <c r="G25" i="26" s="1"/>
  <c r="F25" i="39"/>
  <c r="F25" i="38"/>
  <c r="P25" i="40"/>
  <c r="P25" i="42"/>
  <c r="X37" i="22"/>
  <c r="X37" i="49"/>
  <c r="X37" i="42"/>
  <c r="F25" i="8"/>
  <c r="C44" i="12"/>
  <c r="E6" i="12"/>
  <c r="E40" i="12"/>
  <c r="E19" i="12"/>
  <c r="E17" i="12"/>
  <c r="E5" i="12"/>
  <c r="E14" i="12"/>
  <c r="F19" i="19"/>
  <c r="E37" i="41"/>
  <c r="E15" i="39"/>
  <c r="E42" i="29"/>
  <c r="E27" i="12"/>
  <c r="P34" i="42"/>
  <c r="F25" i="52"/>
  <c r="X37" i="39"/>
  <c r="F34" i="25"/>
  <c r="P34" i="48"/>
  <c r="F34" i="12"/>
  <c r="P19" i="25"/>
  <c r="P19" i="14"/>
  <c r="F19" i="49"/>
  <c r="E35" i="52"/>
  <c r="E38" i="24"/>
  <c r="E29" i="29"/>
  <c r="E12" i="38"/>
  <c r="X36" i="51"/>
  <c r="P25" i="15"/>
  <c r="E39" i="26"/>
  <c r="C44" i="41"/>
  <c r="E10" i="41"/>
  <c r="E36" i="41"/>
  <c r="E7" i="41"/>
  <c r="E21" i="41"/>
  <c r="E20" i="41"/>
  <c r="E33" i="41"/>
  <c r="E13" i="41"/>
  <c r="E34" i="41"/>
  <c r="G34" i="41" s="1"/>
  <c r="E40" i="41"/>
  <c r="E22" i="41"/>
  <c r="E25" i="41"/>
  <c r="E33" i="39"/>
  <c r="E30" i="33"/>
  <c r="E9" i="16"/>
  <c r="E17" i="14"/>
  <c r="E41" i="41"/>
  <c r="E19" i="13"/>
  <c r="P25" i="51"/>
  <c r="P19" i="17"/>
  <c r="E20" i="37"/>
  <c r="E31" i="39"/>
  <c r="E17" i="19"/>
  <c r="X37" i="24"/>
  <c r="P34" i="8"/>
  <c r="F34" i="42"/>
  <c r="F34" i="30"/>
  <c r="G34" i="30" s="1"/>
  <c r="P34" i="43"/>
  <c r="F19" i="24"/>
  <c r="F19" i="12"/>
  <c r="P19" i="49"/>
  <c r="X29" i="30"/>
  <c r="E19" i="38"/>
  <c r="E28" i="41"/>
  <c r="E22" i="12"/>
  <c r="P25" i="28"/>
  <c r="E13" i="26"/>
  <c r="F13" i="33"/>
  <c r="F13" i="32"/>
  <c r="P13" i="42"/>
  <c r="E17" i="39"/>
  <c r="E21" i="24"/>
  <c r="E11" i="24"/>
  <c r="E37" i="24"/>
  <c r="E35" i="24"/>
  <c r="E20" i="24"/>
  <c r="E7" i="24"/>
  <c r="E33" i="24"/>
  <c r="E30" i="24"/>
  <c r="E12" i="24"/>
  <c r="E32" i="24"/>
  <c r="E5" i="24"/>
  <c r="E22" i="24"/>
  <c r="E6" i="24"/>
  <c r="E41" i="52"/>
  <c r="P25" i="50"/>
  <c r="E17" i="24"/>
  <c r="E32" i="41"/>
  <c r="E16" i="39"/>
  <c r="E28" i="29"/>
  <c r="G28" i="29" s="1"/>
  <c r="E14" i="29"/>
  <c r="E37" i="29"/>
  <c r="E21" i="29"/>
  <c r="E27" i="29"/>
  <c r="E20" i="29"/>
  <c r="F19" i="51"/>
  <c r="F34" i="17"/>
  <c r="E32" i="29"/>
  <c r="E19" i="24"/>
  <c r="V5" i="48"/>
  <c r="F34" i="22"/>
  <c r="F34" i="21"/>
  <c r="G34" i="21" s="1"/>
  <c r="F13" i="15"/>
  <c r="P34" i="49"/>
  <c r="F19" i="23"/>
  <c r="F19" i="43"/>
  <c r="G19" i="43" s="1"/>
  <c r="P19" i="48"/>
  <c r="E10" i="12"/>
  <c r="E28" i="24"/>
  <c r="E30" i="38"/>
  <c r="E19" i="41"/>
  <c r="E36" i="29"/>
  <c r="E15" i="16"/>
  <c r="F25" i="29"/>
  <c r="E33" i="26"/>
  <c r="E11" i="44"/>
  <c r="E14" i="44"/>
  <c r="E6" i="44"/>
  <c r="E36" i="44"/>
  <c r="E38" i="44"/>
  <c r="E36" i="26"/>
  <c r="E31" i="19"/>
  <c r="E35" i="12"/>
  <c r="E10" i="8"/>
  <c r="E39" i="8"/>
  <c r="E34" i="8"/>
  <c r="E26" i="8"/>
  <c r="E42" i="40"/>
  <c r="E41" i="29"/>
  <c r="E41" i="12"/>
  <c r="V44" i="30"/>
  <c r="V44" i="28"/>
  <c r="V44" i="21"/>
  <c r="V44" i="22"/>
  <c r="V44" i="48"/>
  <c r="V44" i="35"/>
  <c r="V44" i="12"/>
  <c r="V44" i="32"/>
  <c r="V44" i="19"/>
  <c r="V44" i="20"/>
  <c r="V28" i="28"/>
  <c r="V28" i="21"/>
  <c r="V28" i="29"/>
  <c r="V28" i="34"/>
  <c r="V28" i="43"/>
  <c r="V28" i="39"/>
  <c r="V28" i="27"/>
  <c r="V28" i="20"/>
  <c r="V12" i="12"/>
  <c r="V12" i="20"/>
  <c r="V12" i="32"/>
  <c r="V12" i="22"/>
  <c r="V12" i="13"/>
  <c r="E40" i="44"/>
  <c r="E28" i="39"/>
  <c r="E12" i="39"/>
  <c r="E25" i="33"/>
  <c r="E9" i="33"/>
  <c r="E33" i="29"/>
  <c r="E16" i="24"/>
  <c r="E18" i="21"/>
  <c r="C44" i="18"/>
  <c r="E28" i="18"/>
  <c r="E6" i="18"/>
  <c r="E24" i="18"/>
  <c r="E11" i="18"/>
  <c r="E32" i="13"/>
  <c r="E24" i="44"/>
  <c r="E16" i="40"/>
  <c r="E27" i="39"/>
  <c r="E6" i="36"/>
  <c r="E16" i="29"/>
  <c r="E35" i="18"/>
  <c r="E28" i="14"/>
  <c r="E33" i="12"/>
  <c r="E31" i="13"/>
  <c r="V20" i="14"/>
  <c r="V20" i="23"/>
  <c r="V20" i="49"/>
  <c r="E21" i="44"/>
  <c r="E12" i="30"/>
  <c r="F8" i="22"/>
  <c r="F8" i="29"/>
  <c r="P8" i="35"/>
  <c r="P8" i="38"/>
  <c r="F8" i="38"/>
  <c r="P8" i="12"/>
  <c r="P8" i="36"/>
  <c r="P8" i="26"/>
  <c r="E34" i="44"/>
  <c r="G34" i="44" s="1"/>
  <c r="E30" i="41"/>
  <c r="E14" i="41"/>
  <c r="E32" i="36"/>
  <c r="E15" i="36"/>
  <c r="E25" i="36"/>
  <c r="E18" i="36"/>
  <c r="E34" i="18"/>
  <c r="E39" i="15"/>
  <c r="E23" i="15"/>
  <c r="E10" i="15"/>
  <c r="E27" i="15"/>
  <c r="E20" i="15"/>
  <c r="E30" i="15"/>
  <c r="V20" i="8"/>
  <c r="E36" i="40"/>
  <c r="F8" i="27"/>
  <c r="V10" i="44"/>
  <c r="V10" i="16"/>
  <c r="E19" i="44"/>
  <c r="G19" i="44" s="1"/>
  <c r="E34" i="40"/>
  <c r="E22" i="33"/>
  <c r="E6" i="33"/>
  <c r="E40" i="31"/>
  <c r="E24" i="31"/>
  <c r="E8" i="31"/>
  <c r="E13" i="24"/>
  <c r="E35" i="20"/>
  <c r="E5" i="20"/>
  <c r="E23" i="20"/>
  <c r="E9" i="20"/>
  <c r="E27" i="19"/>
  <c r="E28" i="25"/>
  <c r="E34" i="39"/>
  <c r="E40" i="38"/>
  <c r="E8" i="38"/>
  <c r="E32" i="33"/>
  <c r="E16" i="33"/>
  <c r="E38" i="32"/>
  <c r="E18" i="31"/>
  <c r="E40" i="29"/>
  <c r="E24" i="29"/>
  <c r="E8" i="29"/>
  <c r="E26" i="26"/>
  <c r="E10" i="26"/>
  <c r="E32" i="25"/>
  <c r="E16" i="25"/>
  <c r="E40" i="24"/>
  <c r="E24" i="24"/>
  <c r="E8" i="24"/>
  <c r="E26" i="21"/>
  <c r="E10" i="21"/>
  <c r="E32" i="20"/>
  <c r="E16" i="20"/>
  <c r="E38" i="19"/>
  <c r="E22" i="19"/>
  <c r="E31" i="18"/>
  <c r="E15" i="18"/>
  <c r="E33" i="15"/>
  <c r="E17" i="15"/>
  <c r="E39" i="14"/>
  <c r="E23" i="14"/>
  <c r="E29" i="12"/>
  <c r="E13" i="12"/>
  <c r="E27" i="13"/>
  <c r="P15" i="4"/>
  <c r="Q15" i="4" s="1"/>
  <c r="C15" i="4" s="1"/>
  <c r="F12" i="38" s="1"/>
  <c r="E41" i="44"/>
  <c r="E41" i="39"/>
  <c r="E35" i="48"/>
  <c r="E17" i="44"/>
  <c r="E29" i="41"/>
  <c r="E39" i="33"/>
  <c r="E7" i="33"/>
  <c r="E8" i="51"/>
  <c r="G8" i="51" s="1"/>
  <c r="E43" i="29"/>
  <c r="E43" i="25"/>
  <c r="E43" i="21"/>
  <c r="E43" i="12"/>
  <c r="E36" i="50"/>
  <c r="E20" i="50"/>
  <c r="AO11" i="4"/>
  <c r="I11" i="4" s="1"/>
  <c r="AO31" i="4"/>
  <c r="I31" i="4" s="1"/>
  <c r="N28" i="31" s="1"/>
  <c r="AO15" i="4"/>
  <c r="I15" i="4" s="1"/>
  <c r="E42" i="30"/>
  <c r="E18" i="18"/>
  <c r="E16" i="12"/>
  <c r="E30" i="13"/>
  <c r="E14" i="13"/>
  <c r="P32" i="4"/>
  <c r="Q32" i="4" s="1"/>
  <c r="C32" i="4" s="1"/>
  <c r="P29" i="42" s="1"/>
  <c r="E8" i="25"/>
  <c r="G8" i="25" s="1"/>
  <c r="E12" i="44"/>
  <c r="E24" i="41"/>
  <c r="E8" i="41"/>
  <c r="E36" i="39"/>
  <c r="E28" i="26"/>
  <c r="E12" i="26"/>
  <c r="E34" i="25"/>
  <c r="E18" i="25"/>
  <c r="E5" i="25"/>
  <c r="E26" i="24"/>
  <c r="E10" i="24"/>
  <c r="E28" i="21"/>
  <c r="E12" i="21"/>
  <c r="E34" i="20"/>
  <c r="E18" i="20"/>
  <c r="E40" i="19"/>
  <c r="E24" i="19"/>
  <c r="E33" i="18"/>
  <c r="E17" i="18"/>
  <c r="E35" i="15"/>
  <c r="E19" i="15"/>
  <c r="E25" i="14"/>
  <c r="G25" i="14" s="1"/>
  <c r="E9" i="14"/>
  <c r="E31" i="12"/>
  <c r="E15" i="12"/>
  <c r="E13" i="13"/>
  <c r="E43" i="44"/>
  <c r="E43" i="39"/>
  <c r="E42" i="33"/>
  <c r="E42" i="24"/>
  <c r="E31" i="50"/>
  <c r="E23" i="41"/>
  <c r="E24" i="37"/>
  <c r="E30" i="36"/>
  <c r="E33" i="33"/>
  <c r="E17" i="33"/>
  <c r="E13" i="30"/>
  <c r="E35" i="31"/>
  <c r="E9" i="29"/>
  <c r="E15" i="28"/>
  <c r="E21" i="27"/>
  <c r="E27" i="26"/>
  <c r="E17" i="25"/>
  <c r="E25" i="24"/>
  <c r="E9" i="24"/>
  <c r="E11" i="21"/>
  <c r="E33" i="20"/>
  <c r="E17" i="20"/>
  <c r="E39" i="19"/>
  <c r="E23" i="19"/>
  <c r="E32" i="18"/>
  <c r="E16" i="18"/>
  <c r="E28" i="16"/>
  <c r="E12" i="16"/>
  <c r="E34" i="15"/>
  <c r="E18" i="15"/>
  <c r="E30" i="12"/>
  <c r="E28" i="13"/>
  <c r="E12" i="13"/>
  <c r="P36" i="4"/>
  <c r="Q36" i="4" s="1"/>
  <c r="C36" i="4" s="1"/>
  <c r="F33" i="44" s="1"/>
  <c r="G33" i="44" s="1"/>
  <c r="P26" i="4"/>
  <c r="Q26" i="4" s="1"/>
  <c r="C26" i="4" s="1"/>
  <c r="F23" i="22" s="1"/>
  <c r="BL44" i="1"/>
  <c r="BL33" i="1"/>
  <c r="BL25" i="1"/>
  <c r="BL17" i="1"/>
  <c r="BL9" i="1"/>
  <c r="P46" i="4"/>
  <c r="Q46" i="4" s="1"/>
  <c r="C46" i="4" s="1"/>
  <c r="F43" i="37" s="1"/>
  <c r="E42" i="39"/>
  <c r="E41" i="28"/>
  <c r="X32" i="43"/>
  <c r="X32" i="37"/>
  <c r="X32" i="8"/>
  <c r="X32" i="30"/>
  <c r="X32" i="19"/>
  <c r="X32" i="18"/>
  <c r="X32" i="31"/>
  <c r="X32" i="13"/>
  <c r="X32" i="25"/>
  <c r="X32" i="23"/>
  <c r="X32" i="17"/>
  <c r="X32" i="35"/>
  <c r="X32" i="41"/>
  <c r="X32" i="26"/>
  <c r="X32" i="28"/>
  <c r="X32" i="48"/>
  <c r="X32" i="34"/>
  <c r="X32" i="49"/>
  <c r="X32" i="24"/>
  <c r="X32" i="22"/>
  <c r="X32" i="20"/>
  <c r="X32" i="32"/>
  <c r="X32" i="12"/>
  <c r="X32" i="51"/>
  <c r="X32" i="50"/>
  <c r="X32" i="40"/>
  <c r="X32" i="44"/>
  <c r="X32" i="38"/>
  <c r="X32" i="29"/>
  <c r="X32" i="36"/>
  <c r="X32" i="16"/>
  <c r="X32" i="15"/>
  <c r="V32" i="51"/>
  <c r="V32" i="49"/>
  <c r="V32" i="32"/>
  <c r="V32" i="52"/>
  <c r="V32" i="50"/>
  <c r="V32" i="17"/>
  <c r="V32" i="31"/>
  <c r="V32" i="12"/>
  <c r="V32" i="28"/>
  <c r="V32" i="39"/>
  <c r="V32" i="23"/>
  <c r="V32" i="41"/>
  <c r="V32" i="44"/>
  <c r="V32" i="48"/>
  <c r="V32" i="21"/>
  <c r="V32" i="13"/>
  <c r="V32" i="42"/>
  <c r="V32" i="29"/>
  <c r="V32" i="43"/>
  <c r="V32" i="8"/>
  <c r="N18" i="22"/>
  <c r="N18" i="20"/>
  <c r="N18" i="12"/>
  <c r="N18" i="29"/>
  <c r="N18" i="21"/>
  <c r="N18" i="39"/>
  <c r="N18" i="27"/>
  <c r="N18" i="37"/>
  <c r="N18" i="31"/>
  <c r="N18" i="26"/>
  <c r="N18" i="30"/>
  <c r="N18" i="15"/>
  <c r="N18" i="25"/>
  <c r="N18" i="34"/>
  <c r="N18" i="44"/>
  <c r="N18" i="32"/>
  <c r="N18" i="36"/>
  <c r="N18" i="23"/>
  <c r="N18" i="24"/>
  <c r="N18" i="18"/>
  <c r="N18" i="41"/>
  <c r="N18" i="43"/>
  <c r="N18" i="51"/>
  <c r="N18" i="38"/>
  <c r="N18" i="19"/>
  <c r="N18" i="17"/>
  <c r="N18" i="49"/>
  <c r="N18" i="28"/>
  <c r="N18" i="8"/>
  <c r="N18" i="33"/>
  <c r="N18" i="16"/>
  <c r="N18" i="35"/>
  <c r="N18" i="14"/>
  <c r="N18" i="42"/>
  <c r="N18" i="50"/>
  <c r="V32" i="37"/>
  <c r="X23" i="44"/>
  <c r="X23" i="42"/>
  <c r="X23" i="38"/>
  <c r="X23" i="26"/>
  <c r="X23" i="28"/>
  <c r="X23" i="50"/>
  <c r="X23" i="8"/>
  <c r="X23" i="22"/>
  <c r="X23" i="41"/>
  <c r="X23" i="32"/>
  <c r="X23" i="12"/>
  <c r="X23" i="15"/>
  <c r="X23" i="16"/>
  <c r="X23" i="51"/>
  <c r="X23" i="39"/>
  <c r="X23" i="43"/>
  <c r="X23" i="24"/>
  <c r="X23" i="27"/>
  <c r="X23" i="48"/>
  <c r="X23" i="40"/>
  <c r="X23" i="21"/>
  <c r="X23" i="52"/>
  <c r="X23" i="30"/>
  <c r="X23" i="49"/>
  <c r="X23" i="25"/>
  <c r="X23" i="20"/>
  <c r="X23" i="29"/>
  <c r="X23" i="17"/>
  <c r="X23" i="14"/>
  <c r="X23" i="31"/>
  <c r="X23" i="34"/>
  <c r="X23" i="19"/>
  <c r="X23" i="33"/>
  <c r="X23" i="35"/>
  <c r="X23" i="23"/>
  <c r="X23" i="18"/>
  <c r="V23" i="44"/>
  <c r="V23" i="31"/>
  <c r="V23" i="38"/>
  <c r="V23" i="30"/>
  <c r="V23" i="35"/>
  <c r="V23" i="29"/>
  <c r="V23" i="17"/>
  <c r="V23" i="24"/>
  <c r="V23" i="8"/>
  <c r="V23" i="49"/>
  <c r="V23" i="27"/>
  <c r="V23" i="18"/>
  <c r="V23" i="39"/>
  <c r="V23" i="23"/>
  <c r="V23" i="13"/>
  <c r="V23" i="19"/>
  <c r="X14" i="38"/>
  <c r="X14" i="43"/>
  <c r="X14" i="19"/>
  <c r="X14" i="28"/>
  <c r="X14" i="49"/>
  <c r="X14" i="23"/>
  <c r="X14" i="29"/>
  <c r="X14" i="48"/>
  <c r="X14" i="24"/>
  <c r="X14" i="42"/>
  <c r="X14" i="17"/>
  <c r="X14" i="40"/>
  <c r="X14" i="37"/>
  <c r="X14" i="50"/>
  <c r="X14" i="16"/>
  <c r="X14" i="26"/>
  <c r="X14" i="44"/>
  <c r="X14" i="18"/>
  <c r="X14" i="35"/>
  <c r="X14" i="52"/>
  <c r="X14" i="30"/>
  <c r="X14" i="8"/>
  <c r="X14" i="20"/>
  <c r="X14" i="39"/>
  <c r="X14" i="22"/>
  <c r="X14" i="41"/>
  <c r="X14" i="33"/>
  <c r="X14" i="27"/>
  <c r="X14" i="12"/>
  <c r="X14" i="13"/>
  <c r="X14" i="51"/>
  <c r="X14" i="21"/>
  <c r="N35" i="49"/>
  <c r="V31" i="12"/>
  <c r="N16" i="38"/>
  <c r="N34" i="49"/>
  <c r="N41" i="51"/>
  <c r="N41" i="17"/>
  <c r="N41" i="37"/>
  <c r="N41" i="52"/>
  <c r="N41" i="41"/>
  <c r="N41" i="19"/>
  <c r="N41" i="27"/>
  <c r="N41" i="21"/>
  <c r="N41" i="50"/>
  <c r="N41" i="8"/>
  <c r="N41" i="26"/>
  <c r="N41" i="42"/>
  <c r="N41" i="18"/>
  <c r="N41" i="24"/>
  <c r="N41" i="33"/>
  <c r="N41" i="13"/>
  <c r="N41" i="43"/>
  <c r="N41" i="40"/>
  <c r="N41" i="38"/>
  <c r="N41" i="39"/>
  <c r="N41" i="14"/>
  <c r="N41" i="28"/>
  <c r="N41" i="15"/>
  <c r="N41" i="35"/>
  <c r="N41" i="20"/>
  <c r="N41" i="36"/>
  <c r="N41" i="44"/>
  <c r="N41" i="31"/>
  <c r="V31" i="22"/>
  <c r="N16" i="36"/>
  <c r="N30" i="23"/>
  <c r="N30" i="30"/>
  <c r="N30" i="15"/>
  <c r="N30" i="19"/>
  <c r="N30" i="33"/>
  <c r="N30" i="20"/>
  <c r="N30" i="42"/>
  <c r="N30" i="16"/>
  <c r="N30" i="36"/>
  <c r="N30" i="12"/>
  <c r="N30" i="37"/>
  <c r="N30" i="32"/>
  <c r="N30" i="14"/>
  <c r="N30" i="18"/>
  <c r="N30" i="27"/>
  <c r="N30" i="22"/>
  <c r="N30" i="21"/>
  <c r="N30" i="38"/>
  <c r="N30" i="13"/>
  <c r="N30" i="25"/>
  <c r="N30" i="43"/>
  <c r="N30" i="29"/>
  <c r="N30" i="50"/>
  <c r="N30" i="26"/>
  <c r="N30" i="41"/>
  <c r="N30" i="40"/>
  <c r="N30" i="28"/>
  <c r="N30" i="31"/>
  <c r="N30" i="52"/>
  <c r="N30" i="35"/>
  <c r="N30" i="49"/>
  <c r="N30" i="17"/>
  <c r="N30" i="48"/>
  <c r="N30" i="8"/>
  <c r="E38" i="52"/>
  <c r="N35" i="50"/>
  <c r="N16" i="35"/>
  <c r="X20" i="41"/>
  <c r="X20" i="24"/>
  <c r="X20" i="50"/>
  <c r="X20" i="12"/>
  <c r="X20" i="42"/>
  <c r="X20" i="44"/>
  <c r="X20" i="25"/>
  <c r="X20" i="33"/>
  <c r="X20" i="36"/>
  <c r="X20" i="20"/>
  <c r="X20" i="14"/>
  <c r="X20" i="19"/>
  <c r="X20" i="16"/>
  <c r="X20" i="51"/>
  <c r="X20" i="21"/>
  <c r="X20" i="43"/>
  <c r="X20" i="52"/>
  <c r="X20" i="23"/>
  <c r="X20" i="31"/>
  <c r="X20" i="37"/>
  <c r="X20" i="34"/>
  <c r="X20" i="30"/>
  <c r="X20" i="49"/>
  <c r="X20" i="28"/>
  <c r="X20" i="18"/>
  <c r="X20" i="29"/>
  <c r="X20" i="40"/>
  <c r="X20" i="27"/>
  <c r="J20" i="29"/>
  <c r="J20" i="19"/>
  <c r="J20" i="17"/>
  <c r="X20" i="32"/>
  <c r="X23" i="37"/>
  <c r="X20" i="39"/>
  <c r="N30" i="39"/>
  <c r="V31" i="31"/>
  <c r="N35" i="26"/>
  <c r="N35" i="31"/>
  <c r="N35" i="33"/>
  <c r="N35" i="12"/>
  <c r="N35" i="19"/>
  <c r="N35" i="51"/>
  <c r="N35" i="21"/>
  <c r="N35" i="32"/>
  <c r="N35" i="20"/>
  <c r="N35" i="15"/>
  <c r="N35" i="30"/>
  <c r="N35" i="35"/>
  <c r="N35" i="39"/>
  <c r="N35" i="44"/>
  <c r="N35" i="8"/>
  <c r="N35" i="22"/>
  <c r="N35" i="25"/>
  <c r="N35" i="36"/>
  <c r="N35" i="29"/>
  <c r="N35" i="37"/>
  <c r="N35" i="28"/>
  <c r="N35" i="40"/>
  <c r="N35" i="38"/>
  <c r="N35" i="16"/>
  <c r="N35" i="43"/>
  <c r="N35" i="24"/>
  <c r="N35" i="42"/>
  <c r="N35" i="13"/>
  <c r="N35" i="18"/>
  <c r="N35" i="27"/>
  <c r="X32" i="39"/>
  <c r="V24" i="37"/>
  <c r="V24" i="28"/>
  <c r="V24" i="50"/>
  <c r="V24" i="43"/>
  <c r="V24" i="35"/>
  <c r="V24" i="42"/>
  <c r="V24" i="17"/>
  <c r="V24" i="39"/>
  <c r="V24" i="12"/>
  <c r="V24" i="16"/>
  <c r="V24" i="19"/>
  <c r="V24" i="44"/>
  <c r="V24" i="21"/>
  <c r="V24" i="41"/>
  <c r="V24" i="24"/>
  <c r="V24" i="34"/>
  <c r="V24" i="20"/>
  <c r="V24" i="36"/>
  <c r="V24" i="48"/>
  <c r="V24" i="23"/>
  <c r="V24" i="27"/>
  <c r="V24" i="29"/>
  <c r="V24" i="40"/>
  <c r="V24" i="14"/>
  <c r="V24" i="13"/>
  <c r="V24" i="22"/>
  <c r="V24" i="30"/>
  <c r="V24" i="31"/>
  <c r="V24" i="49"/>
  <c r="V24" i="32"/>
  <c r="V24" i="52"/>
  <c r="V24" i="51"/>
  <c r="V24" i="8"/>
  <c r="V24" i="33"/>
  <c r="V24" i="38"/>
  <c r="V24" i="25"/>
  <c r="V24" i="18"/>
  <c r="V16" i="21"/>
  <c r="V16" i="29"/>
  <c r="V16" i="19"/>
  <c r="V16" i="30"/>
  <c r="V16" i="20"/>
  <c r="V16" i="13"/>
  <c r="V16" i="38"/>
  <c r="V16" i="8"/>
  <c r="V16" i="18"/>
  <c r="V16" i="12"/>
  <c r="V16" i="48"/>
  <c r="V16" i="17"/>
  <c r="V16" i="28"/>
  <c r="V16" i="33"/>
  <c r="V16" i="16"/>
  <c r="V16" i="35"/>
  <c r="V16" i="37"/>
  <c r="V16" i="42"/>
  <c r="V16" i="50"/>
  <c r="V16" i="39"/>
  <c r="V16" i="24"/>
  <c r="V16" i="22"/>
  <c r="V16" i="26"/>
  <c r="V16" i="25"/>
  <c r="V16" i="31"/>
  <c r="V16" i="40"/>
  <c r="V16" i="44"/>
  <c r="V16" i="27"/>
  <c r="V16" i="41"/>
  <c r="V16" i="51"/>
  <c r="V16" i="34"/>
  <c r="V8" i="48"/>
  <c r="V8" i="15"/>
  <c r="V8" i="32"/>
  <c r="V8" i="8"/>
  <c r="V8" i="14"/>
  <c r="V8" i="51"/>
  <c r="V8" i="52"/>
  <c r="V8" i="26"/>
  <c r="V8" i="30"/>
  <c r="V8" i="50"/>
  <c r="V8" i="13"/>
  <c r="V8" i="25"/>
  <c r="V8" i="23"/>
  <c r="V8" i="35"/>
  <c r="V8" i="19"/>
  <c r="V8" i="44"/>
  <c r="V8" i="18"/>
  <c r="V8" i="28"/>
  <c r="V8" i="22"/>
  <c r="V8" i="39"/>
  <c r="V8" i="34"/>
  <c r="V8" i="41"/>
  <c r="V8" i="12"/>
  <c r="V8" i="38"/>
  <c r="V8" i="21"/>
  <c r="V8" i="37"/>
  <c r="V8" i="20"/>
  <c r="V8" i="49"/>
  <c r="V8" i="17"/>
  <c r="V8" i="24"/>
  <c r="V8" i="36"/>
  <c r="V8" i="43"/>
  <c r="V8" i="33"/>
  <c r="V8" i="27"/>
  <c r="V8" i="31"/>
  <c r="V8" i="40"/>
  <c r="V8" i="16"/>
  <c r="V8" i="42"/>
  <c r="X32" i="33"/>
  <c r="F36" i="16"/>
  <c r="T42" i="30"/>
  <c r="T42" i="48"/>
  <c r="T42" i="19"/>
  <c r="T42" i="40"/>
  <c r="T42" i="21"/>
  <c r="T42" i="42"/>
  <c r="T42" i="31"/>
  <c r="T42" i="18"/>
  <c r="T42" i="23"/>
  <c r="T42" i="13"/>
  <c r="T42" i="25"/>
  <c r="T42" i="8"/>
  <c r="T42" i="29"/>
  <c r="T42" i="22"/>
  <c r="T42" i="17"/>
  <c r="T42" i="20"/>
  <c r="T42" i="27"/>
  <c r="T42" i="24"/>
  <c r="T42" i="33"/>
  <c r="T42" i="26"/>
  <c r="T42" i="51"/>
  <c r="T42" i="49"/>
  <c r="T42" i="32"/>
  <c r="T42" i="14"/>
  <c r="T42" i="16"/>
  <c r="T42" i="28"/>
  <c r="T42" i="36"/>
  <c r="T42" i="38"/>
  <c r="T42" i="50"/>
  <c r="T42" i="34"/>
  <c r="T42" i="43"/>
  <c r="X39" i="43"/>
  <c r="X39" i="48"/>
  <c r="X39" i="22"/>
  <c r="X39" i="36"/>
  <c r="X39" i="33"/>
  <c r="X39" i="35"/>
  <c r="X39" i="32"/>
  <c r="X39" i="51"/>
  <c r="X39" i="16"/>
  <c r="X39" i="34"/>
  <c r="X39" i="37"/>
  <c r="X39" i="13"/>
  <c r="X39" i="17"/>
  <c r="X39" i="18"/>
  <c r="X39" i="20"/>
  <c r="X39" i="50"/>
  <c r="X39" i="15"/>
  <c r="X39" i="38"/>
  <c r="X39" i="21"/>
  <c r="X39" i="52"/>
  <c r="X39" i="23"/>
  <c r="X39" i="19"/>
  <c r="X39" i="26"/>
  <c r="X39" i="44"/>
  <c r="X39" i="30"/>
  <c r="X39" i="39"/>
  <c r="X39" i="24"/>
  <c r="X39" i="28"/>
  <c r="X39" i="41"/>
  <c r="X39" i="27"/>
  <c r="X39" i="31"/>
  <c r="X39" i="49"/>
  <c r="X39" i="42"/>
  <c r="X39" i="25"/>
  <c r="X39" i="14"/>
  <c r="X39" i="12"/>
  <c r="X15" i="41"/>
  <c r="X15" i="26"/>
  <c r="X15" i="29"/>
  <c r="X15" i="43"/>
  <c r="X15" i="48"/>
  <c r="X15" i="14"/>
  <c r="X15" i="19"/>
  <c r="X15" i="40"/>
  <c r="X15" i="44"/>
  <c r="X15" i="37"/>
  <c r="X15" i="27"/>
  <c r="X15" i="34"/>
  <c r="X15" i="42"/>
  <c r="X15" i="30"/>
  <c r="X15" i="38"/>
  <c r="X15" i="36"/>
  <c r="X15" i="21"/>
  <c r="X15" i="28"/>
  <c r="X15" i="33"/>
  <c r="X15" i="32"/>
  <c r="X15" i="50"/>
  <c r="X15" i="13"/>
  <c r="X15" i="16"/>
  <c r="X15" i="15"/>
  <c r="X15" i="49"/>
  <c r="X15" i="24"/>
  <c r="X15" i="52"/>
  <c r="X15" i="39"/>
  <c r="X15" i="20"/>
  <c r="X15" i="25"/>
  <c r="X15" i="8"/>
  <c r="X15" i="35"/>
  <c r="X15" i="12"/>
  <c r="X15" i="51"/>
  <c r="X15" i="23"/>
  <c r="X15" i="31"/>
  <c r="X7" i="19"/>
  <c r="X7" i="15"/>
  <c r="X7" i="48"/>
  <c r="X7" i="44"/>
  <c r="X7" i="16"/>
  <c r="X7" i="14"/>
  <c r="X7" i="21"/>
  <c r="X7" i="37"/>
  <c r="X7" i="25"/>
  <c r="X7" i="24"/>
  <c r="X7" i="43"/>
  <c r="X7" i="23"/>
  <c r="X7" i="8"/>
  <c r="X7" i="20"/>
  <c r="X7" i="52"/>
  <c r="X7" i="41"/>
  <c r="X7" i="40"/>
  <c r="X7" i="50"/>
  <c r="X7" i="22"/>
  <c r="X7" i="18"/>
  <c r="X7" i="35"/>
  <c r="X7" i="39"/>
  <c r="X7" i="12"/>
  <c r="X7" i="36"/>
  <c r="X7" i="32"/>
  <c r="X7" i="38"/>
  <c r="X7" i="28"/>
  <c r="X7" i="49"/>
  <c r="V16" i="23"/>
  <c r="X40" i="15"/>
  <c r="V32" i="25"/>
  <c r="V39" i="35"/>
  <c r="V39" i="17"/>
  <c r="V39" i="15"/>
  <c r="V39" i="24"/>
  <c r="V39" i="16"/>
  <c r="V39" i="31"/>
  <c r="V39" i="34"/>
  <c r="V39" i="25"/>
  <c r="V39" i="40"/>
  <c r="V39" i="42"/>
  <c r="V39" i="30"/>
  <c r="V39" i="13"/>
  <c r="V39" i="27"/>
  <c r="V39" i="52"/>
  <c r="V39" i="32"/>
  <c r="V39" i="43"/>
  <c r="V39" i="22"/>
  <c r="V39" i="37"/>
  <c r="V39" i="48"/>
  <c r="V39" i="51"/>
  <c r="V39" i="20"/>
  <c r="V39" i="33"/>
  <c r="V39" i="44"/>
  <c r="V39" i="39"/>
  <c r="V39" i="12"/>
  <c r="V39" i="8"/>
  <c r="V39" i="23"/>
  <c r="V39" i="49"/>
  <c r="V39" i="38"/>
  <c r="V39" i="28"/>
  <c r="V39" i="36"/>
  <c r="V39" i="50"/>
  <c r="V15" i="24"/>
  <c r="V15" i="29"/>
  <c r="V15" i="32"/>
  <c r="V15" i="16"/>
  <c r="V15" i="37"/>
  <c r="V15" i="19"/>
  <c r="V15" i="28"/>
  <c r="V15" i="39"/>
  <c r="V15" i="51"/>
  <c r="V15" i="38"/>
  <c r="V15" i="22"/>
  <c r="V15" i="33"/>
  <c r="V15" i="43"/>
  <c r="V15" i="13"/>
  <c r="V15" i="18"/>
  <c r="V15" i="36"/>
  <c r="V15" i="17"/>
  <c r="N32" i="52"/>
  <c r="N32" i="36"/>
  <c r="N32" i="15"/>
  <c r="N32" i="14"/>
  <c r="N32" i="44"/>
  <c r="N32" i="25"/>
  <c r="N32" i="30"/>
  <c r="N32" i="19"/>
  <c r="N32" i="18"/>
  <c r="N32" i="38"/>
  <c r="N32" i="17"/>
  <c r="N32" i="23"/>
  <c r="N32" i="33"/>
  <c r="N32" i="31"/>
  <c r="N32" i="41"/>
  <c r="N32" i="8"/>
  <c r="N32" i="34"/>
  <c r="N32" i="21"/>
  <c r="N32" i="22"/>
  <c r="N32" i="27"/>
  <c r="N32" i="28"/>
  <c r="N32" i="35"/>
  <c r="N32" i="50"/>
  <c r="N32" i="51"/>
  <c r="N32" i="26"/>
  <c r="N32" i="29"/>
  <c r="N32" i="37"/>
  <c r="V31" i="26"/>
  <c r="V16" i="14"/>
  <c r="N10" i="17"/>
  <c r="N10" i="43"/>
  <c r="N10" i="19"/>
  <c r="N10" i="27"/>
  <c r="N10" i="18"/>
  <c r="N10" i="26"/>
  <c r="N10" i="33"/>
  <c r="N10" i="29"/>
  <c r="N10" i="30"/>
  <c r="N10" i="40"/>
  <c r="N10" i="37"/>
  <c r="N10" i="16"/>
  <c r="N10" i="23"/>
  <c r="N10" i="36"/>
  <c r="N10" i="24"/>
  <c r="N10" i="21"/>
  <c r="N10" i="38"/>
  <c r="N10" i="35"/>
  <c r="N10" i="13"/>
  <c r="N10" i="14"/>
  <c r="N10" i="22"/>
  <c r="N10" i="25"/>
  <c r="N10" i="39"/>
  <c r="N10" i="41"/>
  <c r="N10" i="20"/>
  <c r="N10" i="44"/>
  <c r="N10" i="31"/>
  <c r="N10" i="49"/>
  <c r="N10" i="32"/>
  <c r="N10" i="34"/>
  <c r="N10" i="52"/>
  <c r="V29" i="51"/>
  <c r="V29" i="28"/>
  <c r="V29" i="20"/>
  <c r="V29" i="37"/>
  <c r="V29" i="12"/>
  <c r="V29" i="49"/>
  <c r="V29" i="14"/>
  <c r="V29" i="40"/>
  <c r="V29" i="23"/>
  <c r="V29" i="36"/>
  <c r="V29" i="17"/>
  <c r="V29" i="27"/>
  <c r="V29" i="43"/>
  <c r="V29" i="31"/>
  <c r="V29" i="34"/>
  <c r="V29" i="22"/>
  <c r="V29" i="42"/>
  <c r="V39" i="19"/>
  <c r="X23" i="36"/>
  <c r="N35" i="17"/>
  <c r="N35" i="48"/>
  <c r="N35" i="34"/>
  <c r="V8" i="29"/>
  <c r="X39" i="29"/>
  <c r="N30" i="24"/>
  <c r="N35" i="14"/>
  <c r="F29" i="19"/>
  <c r="F29" i="43"/>
  <c r="F29" i="37"/>
  <c r="P29" i="20"/>
  <c r="X40" i="30"/>
  <c r="X40" i="35"/>
  <c r="X40" i="44"/>
  <c r="X40" i="29"/>
  <c r="X40" i="20"/>
  <c r="X40" i="27"/>
  <c r="X40" i="21"/>
  <c r="X40" i="32"/>
  <c r="X40" i="42"/>
  <c r="X40" i="39"/>
  <c r="X40" i="17"/>
  <c r="X40" i="51"/>
  <c r="X40" i="25"/>
  <c r="X40" i="8"/>
  <c r="X40" i="41"/>
  <c r="X40" i="34"/>
  <c r="X40" i="24"/>
  <c r="X40" i="31"/>
  <c r="X40" i="33"/>
  <c r="X40" i="18"/>
  <c r="X40" i="28"/>
  <c r="X40" i="22"/>
  <c r="X40" i="50"/>
  <c r="X40" i="23"/>
  <c r="X40" i="13"/>
  <c r="X40" i="37"/>
  <c r="X40" i="43"/>
  <c r="X40" i="16"/>
  <c r="X40" i="48"/>
  <c r="X40" i="49"/>
  <c r="X40" i="52"/>
  <c r="X40" i="36"/>
  <c r="X40" i="19"/>
  <c r="X40" i="38"/>
  <c r="X40" i="12"/>
  <c r="X16" i="44"/>
  <c r="X16" i="37"/>
  <c r="X16" i="28"/>
  <c r="X16" i="15"/>
  <c r="X16" i="23"/>
  <c r="X16" i="16"/>
  <c r="X16" i="50"/>
  <c r="X16" i="21"/>
  <c r="X16" i="41"/>
  <c r="X16" i="29"/>
  <c r="X16" i="13"/>
  <c r="X16" i="20"/>
  <c r="X16" i="17"/>
  <c r="X16" i="19"/>
  <c r="X16" i="34"/>
  <c r="X16" i="33"/>
  <c r="X16" i="14"/>
  <c r="X16" i="48"/>
  <c r="X16" i="38"/>
  <c r="X16" i="35"/>
  <c r="X16" i="39"/>
  <c r="X16" i="42"/>
  <c r="X16" i="27"/>
  <c r="X16" i="52"/>
  <c r="X16" i="31"/>
  <c r="X16" i="36"/>
  <c r="X16" i="26"/>
  <c r="X16" i="25"/>
  <c r="X16" i="12"/>
  <c r="X16" i="32"/>
  <c r="X16" i="22"/>
  <c r="X16" i="40"/>
  <c r="X16" i="51"/>
  <c r="X16" i="43"/>
  <c r="V40" i="40"/>
  <c r="V40" i="35"/>
  <c r="V40" i="29"/>
  <c r="V40" i="27"/>
  <c r="V40" i="23"/>
  <c r="V40" i="25"/>
  <c r="V40" i="43"/>
  <c r="V40" i="26"/>
  <c r="V40" i="49"/>
  <c r="V40" i="31"/>
  <c r="V40" i="14"/>
  <c r="V40" i="48"/>
  <c r="V40" i="33"/>
  <c r="V40" i="22"/>
  <c r="V40" i="24"/>
  <c r="V40" i="19"/>
  <c r="V40" i="20"/>
  <c r="V40" i="16"/>
  <c r="V40" i="51"/>
  <c r="V40" i="37"/>
  <c r="V40" i="18"/>
  <c r="V40" i="32"/>
  <c r="V40" i="15"/>
  <c r="V40" i="42"/>
  <c r="V40" i="44"/>
  <c r="V40" i="38"/>
  <c r="V40" i="52"/>
  <c r="V40" i="50"/>
  <c r="V40" i="17"/>
  <c r="V40" i="39"/>
  <c r="V40" i="30"/>
  <c r="V40" i="21"/>
  <c r="V40" i="41"/>
  <c r="V40" i="13"/>
  <c r="V40" i="36"/>
  <c r="V40" i="8"/>
  <c r="V40" i="28"/>
  <c r="V40" i="12"/>
  <c r="V40" i="34"/>
  <c r="N34" i="51"/>
  <c r="N34" i="22"/>
  <c r="N34" i="27"/>
  <c r="N34" i="44"/>
  <c r="N34" i="16"/>
  <c r="N34" i="30"/>
  <c r="N34" i="42"/>
  <c r="N34" i="31"/>
  <c r="N34" i="12"/>
  <c r="N34" i="36"/>
  <c r="N34" i="35"/>
  <c r="N34" i="17"/>
  <c r="N34" i="20"/>
  <c r="N34" i="28"/>
  <c r="N34" i="8"/>
  <c r="N34" i="14"/>
  <c r="N34" i="26"/>
  <c r="N34" i="29"/>
  <c r="N34" i="18"/>
  <c r="N34" i="43"/>
  <c r="N34" i="40"/>
  <c r="N34" i="38"/>
  <c r="N34" i="52"/>
  <c r="N34" i="39"/>
  <c r="N34" i="25"/>
  <c r="N34" i="32"/>
  <c r="N34" i="15"/>
  <c r="N34" i="13"/>
  <c r="N34" i="33"/>
  <c r="N34" i="34"/>
  <c r="N34" i="24"/>
  <c r="N34" i="23"/>
  <c r="N34" i="50"/>
  <c r="N34" i="37"/>
  <c r="N34" i="21"/>
  <c r="N34" i="48"/>
  <c r="N34" i="41"/>
  <c r="X31" i="29"/>
  <c r="X31" i="23"/>
  <c r="X31" i="32"/>
  <c r="X31" i="24"/>
  <c r="X31" i="21"/>
  <c r="X31" i="38"/>
  <c r="X31" i="27"/>
  <c r="X31" i="30"/>
  <c r="X31" i="49"/>
  <c r="X31" i="43"/>
  <c r="X31" i="39"/>
  <c r="X31" i="34"/>
  <c r="X31" i="15"/>
  <c r="X31" i="14"/>
  <c r="X31" i="28"/>
  <c r="X31" i="42"/>
  <c r="X31" i="8"/>
  <c r="X31" i="31"/>
  <c r="X31" i="37"/>
  <c r="X31" i="12"/>
  <c r="X31" i="52"/>
  <c r="X31" i="41"/>
  <c r="X31" i="17"/>
  <c r="X31" i="26"/>
  <c r="X31" i="36"/>
  <c r="X31" i="48"/>
  <c r="X31" i="13"/>
  <c r="X31" i="18"/>
  <c r="X31" i="22"/>
  <c r="X31" i="35"/>
  <c r="X31" i="19"/>
  <c r="X31" i="25"/>
  <c r="X31" i="50"/>
  <c r="X31" i="33"/>
  <c r="X31" i="40"/>
  <c r="X31" i="20"/>
  <c r="X31" i="16"/>
  <c r="X31" i="44"/>
  <c r="N18" i="40"/>
  <c r="X39" i="8"/>
  <c r="V27" i="43"/>
  <c r="V27" i="20"/>
  <c r="V27" i="26"/>
  <c r="V27" i="41"/>
  <c r="V27" i="35"/>
  <c r="V27" i="30"/>
  <c r="V27" i="50"/>
  <c r="V27" i="27"/>
  <c r="V27" i="39"/>
  <c r="V27" i="52"/>
  <c r="V27" i="36"/>
  <c r="V27" i="37"/>
  <c r="V27" i="42"/>
  <c r="V27" i="48"/>
  <c r="V27" i="17"/>
  <c r="V27" i="18"/>
  <c r="V27" i="12"/>
  <c r="V27" i="31"/>
  <c r="V27" i="49"/>
  <c r="V27" i="28"/>
  <c r="V27" i="23"/>
  <c r="V27" i="51"/>
  <c r="V27" i="21"/>
  <c r="V27" i="16"/>
  <c r="V27" i="8"/>
  <c r="V27" i="15"/>
  <c r="V27" i="33"/>
  <c r="V31" i="38"/>
  <c r="V31" i="43"/>
  <c r="V31" i="37"/>
  <c r="V31" i="51"/>
  <c r="V31" i="41"/>
  <c r="V31" i="30"/>
  <c r="V31" i="42"/>
  <c r="V31" i="34"/>
  <c r="V31" i="13"/>
  <c r="V31" i="27"/>
  <c r="V31" i="52"/>
  <c r="V31" i="35"/>
  <c r="V31" i="14"/>
  <c r="V31" i="48"/>
  <c r="V31" i="16"/>
  <c r="V31" i="15"/>
  <c r="V31" i="36"/>
  <c r="V31" i="19"/>
  <c r="V31" i="44"/>
  <c r="V31" i="24"/>
  <c r="V31" i="32"/>
  <c r="V31" i="21"/>
  <c r="V31" i="50"/>
  <c r="V31" i="17"/>
  <c r="V31" i="18"/>
  <c r="V31" i="28"/>
  <c r="V31" i="39"/>
  <c r="V31" i="23"/>
  <c r="V31" i="20"/>
  <c r="V31" i="8"/>
  <c r="V31" i="49"/>
  <c r="V31" i="33"/>
  <c r="V7" i="16"/>
  <c r="V7" i="43"/>
  <c r="V7" i="28"/>
  <c r="V7" i="12"/>
  <c r="V7" i="44"/>
  <c r="V7" i="48"/>
  <c r="V7" i="23"/>
  <c r="V7" i="52"/>
  <c r="V7" i="14"/>
  <c r="V7" i="21"/>
  <c r="V7" i="36"/>
  <c r="V7" i="34"/>
  <c r="V7" i="32"/>
  <c r="V7" i="33"/>
  <c r="V7" i="42"/>
  <c r="V7" i="26"/>
  <c r="V7" i="13"/>
  <c r="V7" i="50"/>
  <c r="V7" i="25"/>
  <c r="V7" i="39"/>
  <c r="V7" i="22"/>
  <c r="V7" i="38"/>
  <c r="V7" i="37"/>
  <c r="V7" i="15"/>
  <c r="V7" i="27"/>
  <c r="V7" i="18"/>
  <c r="V7" i="51"/>
  <c r="V7" i="8"/>
  <c r="V7" i="19"/>
  <c r="V7" i="41"/>
  <c r="V7" i="17"/>
  <c r="V7" i="29"/>
  <c r="V7" i="20"/>
  <c r="V7" i="30"/>
  <c r="V7" i="31"/>
  <c r="V7" i="24"/>
  <c r="N16" i="17"/>
  <c r="N16" i="21"/>
  <c r="N16" i="24"/>
  <c r="N16" i="28"/>
  <c r="N16" i="31"/>
  <c r="N16" i="42"/>
  <c r="N16" i="32"/>
  <c r="N16" i="44"/>
  <c r="N16" i="41"/>
  <c r="N16" i="29"/>
  <c r="N16" i="40"/>
  <c r="N16" i="12"/>
  <c r="N16" i="43"/>
  <c r="N16" i="18"/>
  <c r="N16" i="33"/>
  <c r="N16" i="15"/>
  <c r="N16" i="27"/>
  <c r="N16" i="34"/>
  <c r="N16" i="30"/>
  <c r="N16" i="16"/>
  <c r="N16" i="19"/>
  <c r="N16" i="51"/>
  <c r="N16" i="23"/>
  <c r="N16" i="50"/>
  <c r="N16" i="14"/>
  <c r="N16" i="8"/>
  <c r="N16" i="20"/>
  <c r="N16" i="25"/>
  <c r="X16" i="8"/>
  <c r="N16" i="39"/>
  <c r="X14" i="31"/>
  <c r="V16" i="49"/>
  <c r="X40" i="26"/>
  <c r="V30" i="52"/>
  <c r="V30" i="39"/>
  <c r="V30" i="15"/>
  <c r="V30" i="18"/>
  <c r="V30" i="29"/>
  <c r="V30" i="35"/>
  <c r="V30" i="8"/>
  <c r="V30" i="36"/>
  <c r="V30" i="49"/>
  <c r="V30" i="31"/>
  <c r="V30" i="25"/>
  <c r="V30" i="30"/>
  <c r="V30" i="26"/>
  <c r="V30" i="13"/>
  <c r="V30" i="32"/>
  <c r="V30" i="37"/>
  <c r="V30" i="38"/>
  <c r="V30" i="24"/>
  <c r="V30" i="50"/>
  <c r="V30" i="41"/>
  <c r="V30" i="28"/>
  <c r="V30" i="12"/>
  <c r="V30" i="34"/>
  <c r="V30" i="51"/>
  <c r="V30" i="42"/>
  <c r="V30" i="22"/>
  <c r="N35" i="52"/>
  <c r="V39" i="29"/>
  <c r="X16" i="24"/>
  <c r="V27" i="34"/>
  <c r="N35" i="23"/>
  <c r="V31" i="25"/>
  <c r="N30" i="34"/>
  <c r="V31" i="40"/>
  <c r="X23" i="13"/>
  <c r="N30" i="44"/>
  <c r="N30" i="51"/>
  <c r="X7" i="17"/>
  <c r="T42" i="44"/>
  <c r="X16" i="49"/>
  <c r="X24" i="44"/>
  <c r="X24" i="26"/>
  <c r="X24" i="13"/>
  <c r="X24" i="43"/>
  <c r="X24" i="39"/>
  <c r="X24" i="51"/>
  <c r="X24" i="37"/>
  <c r="X24" i="18"/>
  <c r="X24" i="23"/>
  <c r="X24" i="28"/>
  <c r="X24" i="12"/>
  <c r="X24" i="14"/>
  <c r="X24" i="31"/>
  <c r="X24" i="36"/>
  <c r="X24" i="35"/>
  <c r="X24" i="15"/>
  <c r="X24" i="30"/>
  <c r="X24" i="48"/>
  <c r="X24" i="20"/>
  <c r="X24" i="38"/>
  <c r="X24" i="19"/>
  <c r="X24" i="34"/>
  <c r="X24" i="41"/>
  <c r="X24" i="52"/>
  <c r="X8" i="50"/>
  <c r="X8" i="42"/>
  <c r="X8" i="30"/>
  <c r="X8" i="40"/>
  <c r="X8" i="24"/>
  <c r="X8" i="41"/>
  <c r="X8" i="17"/>
  <c r="X8" i="18"/>
  <c r="X8" i="25"/>
  <c r="X8" i="44"/>
  <c r="X8" i="36"/>
  <c r="X8" i="37"/>
  <c r="X8" i="16"/>
  <c r="X8" i="33"/>
  <c r="X8" i="39"/>
  <c r="X8" i="49"/>
  <c r="X8" i="35"/>
  <c r="X8" i="15"/>
  <c r="X8" i="13"/>
  <c r="X8" i="23"/>
  <c r="X8" i="21"/>
  <c r="X8" i="12"/>
  <c r="N18" i="48"/>
  <c r="X7" i="42"/>
  <c r="T42" i="41"/>
  <c r="X16" i="18"/>
  <c r="P18" i="4"/>
  <c r="Q18" i="4" s="1"/>
  <c r="C18" i="4" s="1"/>
  <c r="AF26" i="4"/>
  <c r="AD30" i="4"/>
  <c r="H30" i="4" s="1"/>
  <c r="E28" i="70" s="1"/>
  <c r="X6" i="40"/>
  <c r="V38" i="14"/>
  <c r="V38" i="8"/>
  <c r="V38" i="23"/>
  <c r="V38" i="38"/>
  <c r="V38" i="44"/>
  <c r="V38" i="12"/>
  <c r="V38" i="20"/>
  <c r="V38" i="48"/>
  <c r="V38" i="21"/>
  <c r="V38" i="29"/>
  <c r="V38" i="33"/>
  <c r="V38" i="30"/>
  <c r="V38" i="39"/>
  <c r="V38" i="18"/>
  <c r="V38" i="27"/>
  <c r="V38" i="25"/>
  <c r="V38" i="13"/>
  <c r="V38" i="49"/>
  <c r="V38" i="32"/>
  <c r="V38" i="31"/>
  <c r="V38" i="42"/>
  <c r="V38" i="43"/>
  <c r="V38" i="35"/>
  <c r="V38" i="22"/>
  <c r="V38" i="50"/>
  <c r="V38" i="28"/>
  <c r="V38" i="41"/>
  <c r="V38" i="36"/>
  <c r="V38" i="26"/>
  <c r="V38" i="19"/>
  <c r="V38" i="51"/>
  <c r="AC17" i="4"/>
  <c r="X6" i="20"/>
  <c r="BL12" i="1"/>
  <c r="V5" i="13"/>
  <c r="V5" i="36"/>
  <c r="V5" i="28"/>
  <c r="V5" i="38"/>
  <c r="V5" i="37"/>
  <c r="V5" i="19"/>
  <c r="V5" i="14"/>
  <c r="V5" i="40"/>
  <c r="V5" i="8"/>
  <c r="V5" i="23"/>
  <c r="V5" i="39"/>
  <c r="V5" i="26"/>
  <c r="V5" i="43"/>
  <c r="V5" i="24"/>
  <c r="V5" i="29"/>
  <c r="V5" i="44"/>
  <c r="V5" i="27"/>
  <c r="V5" i="31"/>
  <c r="V5" i="22"/>
  <c r="V5" i="16"/>
  <c r="V5" i="30"/>
  <c r="V5" i="51"/>
  <c r="V5" i="15"/>
  <c r="V5" i="17"/>
  <c r="V5" i="20"/>
  <c r="V5" i="21"/>
  <c r="V5" i="25"/>
  <c r="V5" i="18"/>
  <c r="V5" i="49"/>
  <c r="X29" i="28"/>
  <c r="X29" i="24"/>
  <c r="X29" i="23"/>
  <c r="X29" i="31"/>
  <c r="X29" i="26"/>
  <c r="X29" i="15"/>
  <c r="X29" i="43"/>
  <c r="X29" i="40"/>
  <c r="X29" i="17"/>
  <c r="X29" i="19"/>
  <c r="X29" i="18"/>
  <c r="X29" i="29"/>
  <c r="X29" i="38"/>
  <c r="X29" i="49"/>
  <c r="X29" i="36"/>
  <c r="X29" i="35"/>
  <c r="X29" i="41"/>
  <c r="X29" i="27"/>
  <c r="X29" i="48"/>
  <c r="X29" i="22"/>
  <c r="X29" i="12"/>
  <c r="X29" i="16"/>
  <c r="X29" i="42"/>
  <c r="X29" i="14"/>
  <c r="X29" i="20"/>
  <c r="X29" i="25"/>
  <c r="X29" i="44"/>
  <c r="X29" i="39"/>
  <c r="X29" i="50"/>
  <c r="X29" i="52"/>
  <c r="X29" i="33"/>
  <c r="X29" i="13"/>
  <c r="X29" i="8"/>
  <c r="X29" i="21"/>
  <c r="X29" i="34"/>
  <c r="X29" i="32"/>
  <c r="X13" i="51"/>
  <c r="X13" i="33"/>
  <c r="X13" i="48"/>
  <c r="X13" i="44"/>
  <c r="X13" i="25"/>
  <c r="X13" i="43"/>
  <c r="X13" i="22"/>
  <c r="X13" i="17"/>
  <c r="X13" i="21"/>
  <c r="X13" i="24"/>
  <c r="X13" i="15"/>
  <c r="X13" i="36"/>
  <c r="X13" i="12"/>
  <c r="X13" i="26"/>
  <c r="X13" i="52"/>
  <c r="X13" i="30"/>
  <c r="X13" i="37"/>
  <c r="X13" i="38"/>
  <c r="X13" i="35"/>
  <c r="X13" i="40"/>
  <c r="X13" i="16"/>
  <c r="X13" i="42"/>
  <c r="X13" i="27"/>
  <c r="X13" i="31"/>
  <c r="X13" i="28"/>
  <c r="X13" i="41"/>
  <c r="X13" i="23"/>
  <c r="X13" i="13"/>
  <c r="X13" i="34"/>
  <c r="X13" i="18"/>
  <c r="X13" i="20"/>
  <c r="X13" i="14"/>
  <c r="X13" i="39"/>
  <c r="X13" i="8"/>
  <c r="AF10" i="4"/>
  <c r="AE10" i="4"/>
  <c r="X13" i="29"/>
  <c r="N12" i="24"/>
  <c r="N12" i="19"/>
  <c r="N12" i="32"/>
  <c r="N12" i="34"/>
  <c r="N12" i="16"/>
  <c r="N12" i="17"/>
  <c r="N12" i="36"/>
  <c r="N12" i="43"/>
  <c r="N12" i="39"/>
  <c r="N12" i="26"/>
  <c r="N12" i="30"/>
  <c r="N12" i="49"/>
  <c r="N12" i="12"/>
  <c r="N12" i="20"/>
  <c r="N12" i="33"/>
  <c r="N12" i="29"/>
  <c r="N12" i="40"/>
  <c r="N12" i="44"/>
  <c r="AC11" i="4"/>
  <c r="X37" i="52"/>
  <c r="V21" i="44"/>
  <c r="BL19" i="1"/>
  <c r="X12" i="31"/>
  <c r="X12" i="40"/>
  <c r="X12" i="51"/>
  <c r="X12" i="36"/>
  <c r="X12" i="49"/>
  <c r="X12" i="32"/>
  <c r="X12" i="18"/>
  <c r="X12" i="44"/>
  <c r="X12" i="16"/>
  <c r="X12" i="29"/>
  <c r="X12" i="8"/>
  <c r="X12" i="39"/>
  <c r="X12" i="23"/>
  <c r="X12" i="15"/>
  <c r="X12" i="19"/>
  <c r="X12" i="20"/>
  <c r="X12" i="34"/>
  <c r="X12" i="27"/>
  <c r="X12" i="33"/>
  <c r="X12" i="14"/>
  <c r="X12" i="24"/>
  <c r="X12" i="30"/>
  <c r="X12" i="12"/>
  <c r="X12" i="52"/>
  <c r="X37" i="19"/>
  <c r="C44" i="22"/>
  <c r="E8" i="22"/>
  <c r="E14" i="22"/>
  <c r="E27" i="22"/>
  <c r="E13" i="22"/>
  <c r="E22" i="22"/>
  <c r="E34" i="22"/>
  <c r="E19" i="22"/>
  <c r="E35" i="22"/>
  <c r="E6" i="22"/>
  <c r="E17" i="22"/>
  <c r="E29" i="22"/>
  <c r="E30" i="22"/>
  <c r="E21" i="22"/>
  <c r="E41" i="22"/>
  <c r="E7" i="22"/>
  <c r="E23" i="22"/>
  <c r="E39" i="22"/>
  <c r="E25" i="22"/>
  <c r="E24" i="22"/>
  <c r="E37" i="22"/>
  <c r="E28" i="22"/>
  <c r="E26" i="22"/>
  <c r="E38" i="22"/>
  <c r="E43" i="22"/>
  <c r="E15" i="22"/>
  <c r="E5" i="22"/>
  <c r="E40" i="22"/>
  <c r="E36" i="22"/>
  <c r="E33" i="22"/>
  <c r="E16" i="22"/>
  <c r="E9" i="22"/>
  <c r="E32" i="22"/>
  <c r="V36" i="17"/>
  <c r="V19" i="22"/>
  <c r="P13" i="18"/>
  <c r="AF19" i="4"/>
  <c r="AG40" i="4"/>
  <c r="E40" i="52"/>
  <c r="E13" i="42"/>
  <c r="X37" i="48"/>
  <c r="V13" i="26"/>
  <c r="E20" i="27"/>
  <c r="C44" i="17"/>
  <c r="E38" i="17"/>
  <c r="E7" i="17"/>
  <c r="E15" i="17"/>
  <c r="E5" i="17"/>
  <c r="E17" i="17"/>
  <c r="E10" i="17"/>
  <c r="E20" i="17"/>
  <c r="E33" i="17"/>
  <c r="E39" i="17"/>
  <c r="E22" i="17"/>
  <c r="E25" i="17"/>
  <c r="E32" i="17"/>
  <c r="E28" i="17"/>
  <c r="E34" i="17"/>
  <c r="E14" i="17"/>
  <c r="E37" i="17"/>
  <c r="E42" i="17"/>
  <c r="E18" i="17"/>
  <c r="E29" i="17"/>
  <c r="E16" i="17"/>
  <c r="E11" i="17"/>
  <c r="E23" i="17"/>
  <c r="E30" i="17"/>
  <c r="E43" i="17"/>
  <c r="E8" i="17"/>
  <c r="E36" i="17"/>
  <c r="E12" i="17"/>
  <c r="E6" i="17"/>
  <c r="E41" i="17"/>
  <c r="E19" i="17"/>
  <c r="G19" i="17" s="1"/>
  <c r="E27" i="17"/>
  <c r="E13" i="17"/>
  <c r="E35" i="17"/>
  <c r="P33" i="50"/>
  <c r="F33" i="39"/>
  <c r="F33" i="12"/>
  <c r="P33" i="38"/>
  <c r="F33" i="13"/>
  <c r="G33" i="13" s="1"/>
  <c r="P33" i="51"/>
  <c r="P33" i="25"/>
  <c r="F33" i="20"/>
  <c r="G33" i="20" s="1"/>
  <c r="F33" i="34"/>
  <c r="F33" i="40"/>
  <c r="V35" i="50"/>
  <c r="V35" i="24"/>
  <c r="V35" i="29"/>
  <c r="V35" i="13"/>
  <c r="V35" i="27"/>
  <c r="V35" i="34"/>
  <c r="V35" i="39"/>
  <c r="V35" i="51"/>
  <c r="V35" i="49"/>
  <c r="V35" i="12"/>
  <c r="V35" i="17"/>
  <c r="V35" i="43"/>
  <c r="V35" i="20"/>
  <c r="V35" i="22"/>
  <c r="V35" i="48"/>
  <c r="V35" i="15"/>
  <c r="V35" i="52"/>
  <c r="V35" i="23"/>
  <c r="V35" i="31"/>
  <c r="V35" i="18"/>
  <c r="X22" i="40"/>
  <c r="X22" i="30"/>
  <c r="X22" i="8"/>
  <c r="X22" i="48"/>
  <c r="X22" i="43"/>
  <c r="X22" i="28"/>
  <c r="X22" i="34"/>
  <c r="X22" i="14"/>
  <c r="X22" i="29"/>
  <c r="X22" i="16"/>
  <c r="X22" i="26"/>
  <c r="X22" i="15"/>
  <c r="X22" i="36"/>
  <c r="X22" i="18"/>
  <c r="X22" i="37"/>
  <c r="X22" i="35"/>
  <c r="X22" i="13"/>
  <c r="X22" i="39"/>
  <c r="X22" i="19"/>
  <c r="X22" i="32"/>
  <c r="X22" i="23"/>
  <c r="X22" i="44"/>
  <c r="X22" i="12"/>
  <c r="X22" i="50"/>
  <c r="X22" i="25"/>
  <c r="X22" i="51"/>
  <c r="X22" i="33"/>
  <c r="X6" i="15"/>
  <c r="X6" i="29"/>
  <c r="X6" i="27"/>
  <c r="X6" i="8"/>
  <c r="X6" i="48"/>
  <c r="X6" i="14"/>
  <c r="X6" i="30"/>
  <c r="X6" i="51"/>
  <c r="X6" i="36"/>
  <c r="X6" i="23"/>
  <c r="X6" i="12"/>
  <c r="X6" i="42"/>
  <c r="X6" i="43"/>
  <c r="X6" i="22"/>
  <c r="X6" i="33"/>
  <c r="X6" i="21"/>
  <c r="X6" i="26"/>
  <c r="X6" i="18"/>
  <c r="X6" i="39"/>
  <c r="X6" i="52"/>
  <c r="X6" i="24"/>
  <c r="X6" i="17"/>
  <c r="X6" i="34"/>
  <c r="X6" i="25"/>
  <c r="X6" i="44"/>
  <c r="X6" i="41"/>
  <c r="X6" i="16"/>
  <c r="X6" i="35"/>
  <c r="X6" i="37"/>
  <c r="X6" i="13"/>
  <c r="X6" i="32"/>
  <c r="X22" i="21"/>
  <c r="AF9" i="4"/>
  <c r="F13" i="36"/>
  <c r="F13" i="41"/>
  <c r="F13" i="17"/>
  <c r="P13" i="48"/>
  <c r="P13" i="49"/>
  <c r="F13" i="13"/>
  <c r="G13" i="13" s="1"/>
  <c r="F13" i="34"/>
  <c r="G13" i="34" s="1"/>
  <c r="P13" i="12"/>
  <c r="F13" i="23"/>
  <c r="G13" i="23" s="1"/>
  <c r="F13" i="18"/>
  <c r="F13" i="20"/>
  <c r="P13" i="37"/>
  <c r="P13" i="26"/>
  <c r="P13" i="14"/>
  <c r="F13" i="14"/>
  <c r="F13" i="39"/>
  <c r="P13" i="21"/>
  <c r="P13" i="28"/>
  <c r="F13" i="44"/>
  <c r="P13" i="39"/>
  <c r="P13" i="15"/>
  <c r="P13" i="44"/>
  <c r="P13" i="20"/>
  <c r="F13" i="27"/>
  <c r="F13" i="42"/>
  <c r="F13" i="28"/>
  <c r="F13" i="37"/>
  <c r="P13" i="51"/>
  <c r="P13" i="35"/>
  <c r="P13" i="41"/>
  <c r="F13" i="52"/>
  <c r="P13" i="13"/>
  <c r="F13" i="26"/>
  <c r="G13" i="26" s="1"/>
  <c r="V22" i="21"/>
  <c r="V22" i="43"/>
  <c r="V22" i="26"/>
  <c r="V22" i="23"/>
  <c r="V22" i="8"/>
  <c r="V22" i="40"/>
  <c r="V22" i="16"/>
  <c r="V22" i="49"/>
  <c r="V22" i="31"/>
  <c r="V22" i="52"/>
  <c r="V22" i="19"/>
  <c r="V22" i="13"/>
  <c r="V22" i="24"/>
  <c r="V22" i="35"/>
  <c r="V22" i="30"/>
  <c r="V22" i="36"/>
  <c r="V22" i="50"/>
  <c r="V22" i="29"/>
  <c r="V22" i="28"/>
  <c r="V22" i="38"/>
  <c r="V22" i="39"/>
  <c r="V22" i="41"/>
  <c r="V22" i="12"/>
  <c r="V22" i="32"/>
  <c r="V22" i="42"/>
  <c r="V22" i="37"/>
  <c r="V22" i="44"/>
  <c r="V22" i="51"/>
  <c r="V22" i="27"/>
  <c r="V22" i="34"/>
  <c r="V22" i="18"/>
  <c r="V22" i="15"/>
  <c r="V22" i="22"/>
  <c r="V22" i="48"/>
  <c r="V22" i="33"/>
  <c r="V14" i="12"/>
  <c r="V14" i="43"/>
  <c r="V14" i="20"/>
  <c r="V14" i="18"/>
  <c r="V14" i="8"/>
  <c r="V14" i="37"/>
  <c r="V14" i="17"/>
  <c r="V14" i="16"/>
  <c r="V14" i="25"/>
  <c r="V14" i="27"/>
  <c r="V14" i="38"/>
  <c r="V14" i="21"/>
  <c r="V14" i="50"/>
  <c r="V14" i="39"/>
  <c r="V14" i="14"/>
  <c r="V14" i="32"/>
  <c r="V14" i="19"/>
  <c r="V14" i="44"/>
  <c r="V14" i="31"/>
  <c r="V14" i="48"/>
  <c r="V14" i="36"/>
  <c r="V14" i="42"/>
  <c r="V14" i="41"/>
  <c r="V14" i="51"/>
  <c r="V14" i="40"/>
  <c r="V14" i="29"/>
  <c r="V14" i="26"/>
  <c r="V14" i="23"/>
  <c r="V14" i="35"/>
  <c r="V14" i="24"/>
  <c r="V14" i="28"/>
  <c r="V14" i="30"/>
  <c r="V14" i="33"/>
  <c r="V14" i="13"/>
  <c r="N14" i="40"/>
  <c r="N14" i="30"/>
  <c r="N14" i="12"/>
  <c r="N14" i="33"/>
  <c r="N14" i="21"/>
  <c r="N14" i="29"/>
  <c r="N14" i="35"/>
  <c r="N14" i="42"/>
  <c r="N14" i="31"/>
  <c r="N14" i="37"/>
  <c r="N14" i="22"/>
  <c r="N14" i="28"/>
  <c r="N14" i="19"/>
  <c r="N14" i="15"/>
  <c r="N14" i="18"/>
  <c r="N14" i="26"/>
  <c r="N14" i="20"/>
  <c r="N14" i="34"/>
  <c r="N14" i="43"/>
  <c r="N14" i="24"/>
  <c r="N14" i="38"/>
  <c r="N14" i="39"/>
  <c r="N14" i="16"/>
  <c r="N14" i="14"/>
  <c r="N14" i="36"/>
  <c r="N14" i="27"/>
  <c r="N14" i="44"/>
  <c r="N14" i="32"/>
  <c r="N14" i="23"/>
  <c r="N14" i="25"/>
  <c r="N14" i="48"/>
  <c r="N14" i="51"/>
  <c r="N14" i="41"/>
  <c r="AE39" i="4"/>
  <c r="AF8" i="4"/>
  <c r="F13" i="8"/>
  <c r="N24" i="32"/>
  <c r="N24" i="41"/>
  <c r="N24" i="24"/>
  <c r="N24" i="12"/>
  <c r="N24" i="16"/>
  <c r="N24" i="25"/>
  <c r="N24" i="13"/>
  <c r="N24" i="36"/>
  <c r="N24" i="51"/>
  <c r="N24" i="50"/>
  <c r="BL20" i="1"/>
  <c r="X21" i="44"/>
  <c r="X21" i="15"/>
  <c r="X21" i="50"/>
  <c r="X21" i="51"/>
  <c r="X21" i="49"/>
  <c r="X21" i="42"/>
  <c r="X21" i="39"/>
  <c r="X21" i="13"/>
  <c r="X21" i="26"/>
  <c r="X21" i="21"/>
  <c r="X21" i="18"/>
  <c r="X21" i="27"/>
  <c r="X21" i="40"/>
  <c r="X21" i="38"/>
  <c r="X21" i="31"/>
  <c r="X21" i="16"/>
  <c r="X21" i="8"/>
  <c r="X21" i="20"/>
  <c r="X21" i="36"/>
  <c r="X21" i="41"/>
  <c r="X21" i="48"/>
  <c r="X21" i="12"/>
  <c r="X21" i="43"/>
  <c r="X21" i="14"/>
  <c r="X21" i="23"/>
  <c r="X21" i="19"/>
  <c r="X21" i="25"/>
  <c r="X21" i="34"/>
  <c r="X21" i="22"/>
  <c r="X21" i="30"/>
  <c r="X21" i="52"/>
  <c r="X21" i="29"/>
  <c r="X21" i="37"/>
  <c r="X21" i="17"/>
  <c r="X21" i="28"/>
  <c r="X21" i="32"/>
  <c r="X21" i="35"/>
  <c r="X21" i="24"/>
  <c r="X37" i="31"/>
  <c r="AC40" i="4"/>
  <c r="AJ40" i="4" s="1"/>
  <c r="G40" i="4" s="1"/>
  <c r="I38" i="70" s="1"/>
  <c r="X6" i="31"/>
  <c r="V35" i="32"/>
  <c r="X5" i="8"/>
  <c r="C44" i="8"/>
  <c r="E19" i="8"/>
  <c r="G19" i="8" s="1"/>
  <c r="E16" i="8"/>
  <c r="E12" i="8"/>
  <c r="E32" i="8"/>
  <c r="E30" i="8"/>
  <c r="E28" i="8"/>
  <c r="E29" i="8"/>
  <c r="E37" i="8"/>
  <c r="E38" i="8"/>
  <c r="E7" i="8"/>
  <c r="E20" i="8"/>
  <c r="E42" i="8"/>
  <c r="E14" i="8"/>
  <c r="E24" i="8"/>
  <c r="E31" i="8"/>
  <c r="E27" i="8"/>
  <c r="E25" i="8"/>
  <c r="E13" i="8"/>
  <c r="E22" i="8"/>
  <c r="E6" i="8"/>
  <c r="E36" i="8"/>
  <c r="E17" i="8"/>
  <c r="E40" i="8"/>
  <c r="E9" i="8"/>
  <c r="E21" i="8"/>
  <c r="E15" i="8"/>
  <c r="BL27" i="1"/>
  <c r="BL11" i="1"/>
  <c r="X28" i="39"/>
  <c r="X28" i="25"/>
  <c r="X28" i="30"/>
  <c r="X28" i="44"/>
  <c r="X28" i="33"/>
  <c r="X28" i="13"/>
  <c r="X28" i="32"/>
  <c r="X28" i="17"/>
  <c r="X28" i="22"/>
  <c r="X28" i="18"/>
  <c r="X28" i="27"/>
  <c r="X28" i="50"/>
  <c r="X28" i="8"/>
  <c r="X28" i="14"/>
  <c r="X28" i="34"/>
  <c r="X28" i="15"/>
  <c r="X28" i="19"/>
  <c r="X28" i="28"/>
  <c r="X28" i="35"/>
  <c r="X28" i="51"/>
  <c r="X28" i="12"/>
  <c r="X28" i="23"/>
  <c r="X28" i="49"/>
  <c r="X28" i="37"/>
  <c r="X28" i="24"/>
  <c r="X28" i="43"/>
  <c r="X28" i="42"/>
  <c r="X28" i="38"/>
  <c r="X28" i="48"/>
  <c r="X28" i="52"/>
  <c r="X28" i="36"/>
  <c r="X28" i="16"/>
  <c r="X28" i="21"/>
  <c r="AO46" i="4"/>
  <c r="I46" i="4" s="1"/>
  <c r="N43" i="37" s="1"/>
  <c r="AD44" i="4"/>
  <c r="H44" i="4" s="1"/>
  <c r="E42" i="70" s="1"/>
  <c r="AE9" i="4"/>
  <c r="X37" i="33"/>
  <c r="V36" i="51"/>
  <c r="V19" i="8"/>
  <c r="P13" i="19"/>
  <c r="X6" i="49"/>
  <c r="V13" i="24"/>
  <c r="AF42" i="4"/>
  <c r="AC8" i="4"/>
  <c r="V5" i="41"/>
  <c r="AD40" i="4"/>
  <c r="H40" i="4" s="1"/>
  <c r="E38" i="70" s="1"/>
  <c r="AG46" i="4"/>
  <c r="V5" i="12"/>
  <c r="V36" i="28"/>
  <c r="F13" i="22"/>
  <c r="AC20" i="4"/>
  <c r="AJ20" i="4" s="1"/>
  <c r="G20" i="4" s="1"/>
  <c r="J17" i="18" s="1"/>
  <c r="X6" i="38"/>
  <c r="V5" i="33"/>
  <c r="V14" i="22"/>
  <c r="V36" i="40"/>
  <c r="X13" i="49"/>
  <c r="E41" i="8"/>
  <c r="E16" i="42"/>
  <c r="V13" i="20"/>
  <c r="AC9" i="4"/>
  <c r="AJ9" i="4" s="1"/>
  <c r="G9" i="4" s="1"/>
  <c r="J6" i="16" s="1"/>
  <c r="AD37" i="4"/>
  <c r="H37" i="4" s="1"/>
  <c r="E35" i="70" s="1"/>
  <c r="AG30" i="4"/>
  <c r="AE24" i="4"/>
  <c r="AC18" i="4"/>
  <c r="AF11" i="4"/>
  <c r="AG36" i="4"/>
  <c r="AE30" i="4"/>
  <c r="AC24" i="4"/>
  <c r="AJ24" i="4" s="1"/>
  <c r="G24" i="4" s="1"/>
  <c r="I22" i="70" s="1"/>
  <c r="AF17" i="4"/>
  <c r="AD11" i="4"/>
  <c r="H11" i="4" s="1"/>
  <c r="E9" i="70" s="1"/>
  <c r="AD41" i="4"/>
  <c r="H41" i="4" s="1"/>
  <c r="E39" i="70" s="1"/>
  <c r="AG34" i="4"/>
  <c r="AE28" i="4"/>
  <c r="AC22" i="4"/>
  <c r="AJ22" i="4" s="1"/>
  <c r="G22" i="4" s="1"/>
  <c r="AF15" i="4"/>
  <c r="AD9" i="4"/>
  <c r="H9" i="4" s="1"/>
  <c r="E7" i="70" s="1"/>
  <c r="AE38" i="4"/>
  <c r="AC30" i="4"/>
  <c r="AJ30" i="4" s="1"/>
  <c r="G30" i="4" s="1"/>
  <c r="AE22" i="4"/>
  <c r="AE14" i="4"/>
  <c r="AD18" i="4"/>
  <c r="H18" i="4" s="1"/>
  <c r="E16" i="70" s="1"/>
  <c r="AG42" i="4"/>
  <c r="AG23" i="4"/>
  <c r="AF45" i="4"/>
  <c r="AG9" i="4"/>
  <c r="AE23" i="4"/>
  <c r="AC38" i="4"/>
  <c r="AJ38" i="4" s="1"/>
  <c r="G38" i="4" s="1"/>
  <c r="I36" i="70" s="1"/>
  <c r="AF29" i="4"/>
  <c r="AF21" i="4"/>
  <c r="AC14" i="4"/>
  <c r="AG19" i="4"/>
  <c r="AF43" i="4"/>
  <c r="AE25" i="4"/>
  <c r="AE46" i="4"/>
  <c r="AC13" i="4"/>
  <c r="AG29" i="4"/>
  <c r="AF37" i="4"/>
  <c r="AD29" i="4"/>
  <c r="H29" i="4" s="1"/>
  <c r="E27" i="70" s="1"/>
  <c r="AD21" i="4"/>
  <c r="H21" i="4" s="1"/>
  <c r="E19" i="70" s="1"/>
  <c r="AF13" i="4"/>
  <c r="AF33" i="4"/>
  <c r="AG24" i="4"/>
  <c r="AG14" i="4"/>
  <c r="AD34" i="4"/>
  <c r="H34" i="4" s="1"/>
  <c r="E32" i="70" s="1"/>
  <c r="AE17" i="4"/>
  <c r="AC44" i="4"/>
  <c r="AJ44" i="4" s="1"/>
  <c r="G44" i="4" s="1"/>
  <c r="I42" i="70" s="1"/>
  <c r="AD16" i="4"/>
  <c r="H16" i="4" s="1"/>
  <c r="E14" i="70" s="1"/>
  <c r="AE45" i="4"/>
  <c r="AD33" i="4"/>
  <c r="H33" i="4" s="1"/>
  <c r="E31" i="70" s="1"/>
  <c r="AF23" i="4"/>
  <c r="AD13" i="4"/>
  <c r="H13" i="4" s="1"/>
  <c r="E11" i="70" s="1"/>
  <c r="AG35" i="4"/>
  <c r="AC19" i="4"/>
  <c r="AG44" i="4"/>
  <c r="AE19" i="4"/>
  <c r="AD12" i="4"/>
  <c r="H12" i="4" s="1"/>
  <c r="E10" i="70" s="1"/>
  <c r="AC36" i="4"/>
  <c r="AC26" i="4"/>
  <c r="AJ26" i="4" s="1"/>
  <c r="G26" i="4" s="1"/>
  <c r="J23" i="42" s="1"/>
  <c r="AD15" i="4"/>
  <c r="H15" i="4" s="1"/>
  <c r="E13" i="70" s="1"/>
  <c r="AD26" i="4"/>
  <c r="H26" i="4" s="1"/>
  <c r="E24" i="70" s="1"/>
  <c r="AF12" i="4"/>
  <c r="AD43" i="4"/>
  <c r="H43" i="4" s="1"/>
  <c r="E41" i="70" s="1"/>
  <c r="AG25" i="4"/>
  <c r="AG37" i="4"/>
  <c r="AE29" i="4"/>
  <c r="AG15" i="4"/>
  <c r="AE11" i="4"/>
  <c r="AD32" i="4"/>
  <c r="H32" i="4" s="1"/>
  <c r="E30" i="70" s="1"/>
  <c r="AD46" i="4"/>
  <c r="H46" i="4" s="1"/>
  <c r="E44" i="70" s="1"/>
  <c r="AD23" i="4"/>
  <c r="H23" i="4" s="1"/>
  <c r="E21" i="70" s="1"/>
  <c r="AC12" i="4"/>
  <c r="AJ12" i="4" s="1"/>
  <c r="G12" i="4" s="1"/>
  <c r="J9" i="19" s="1"/>
  <c r="AG22" i="4"/>
  <c r="AG10" i="4"/>
  <c r="AD22" i="4"/>
  <c r="H22" i="4" s="1"/>
  <c r="E20" i="70" s="1"/>
  <c r="AG17" i="4"/>
  <c r="AF38" i="4"/>
  <c r="AF35" i="4"/>
  <c r="AF25" i="4"/>
  <c r="AG12" i="4"/>
  <c r="AG27" i="4"/>
  <c r="AD14" i="4"/>
  <c r="H14" i="4" s="1"/>
  <c r="E12" i="70" s="1"/>
  <c r="AD8" i="4"/>
  <c r="H8" i="4" s="1"/>
  <c r="E6" i="70" s="1"/>
  <c r="AC29" i="4"/>
  <c r="AJ29" i="4" s="1"/>
  <c r="G29" i="4" s="1"/>
  <c r="I27" i="70" s="1"/>
  <c r="AC43" i="4"/>
  <c r="AJ43" i="4" s="1"/>
  <c r="G43" i="4" s="1"/>
  <c r="AE35" i="4"/>
  <c r="AC34" i="4"/>
  <c r="AJ34" i="4" s="1"/>
  <c r="G34" i="4" s="1"/>
  <c r="I32" i="70" s="1"/>
  <c r="AD35" i="4"/>
  <c r="H35" i="4" s="1"/>
  <c r="E33" i="70" s="1"/>
  <c r="AD25" i="4"/>
  <c r="H25" i="4" s="1"/>
  <c r="E23" i="70" s="1"/>
  <c r="AE12" i="4"/>
  <c r="AE34" i="4"/>
  <c r="AC31" i="4"/>
  <c r="AF20" i="4"/>
  <c r="AF14" i="4"/>
  <c r="AF32" i="4"/>
  <c r="AE36" i="4"/>
  <c r="AD19" i="4"/>
  <c r="H19" i="4" s="1"/>
  <c r="E17" i="70" s="1"/>
  <c r="AF24" i="4"/>
  <c r="AE33" i="4"/>
  <c r="AG45" i="4"/>
  <c r="AF40" i="4"/>
  <c r="AG32" i="4"/>
  <c r="AG18" i="4"/>
  <c r="AE37" i="4"/>
  <c r="AC35" i="4"/>
  <c r="AF22" i="4"/>
  <c r="AD38" i="4"/>
  <c r="H38" i="4" s="1"/>
  <c r="E36" i="70" s="1"/>
  <c r="AE43" i="4"/>
  <c r="AG16" i="4"/>
  <c r="AE32" i="4"/>
  <c r="AE18" i="4"/>
  <c r="AC39" i="4"/>
  <c r="AJ39" i="4" s="1"/>
  <c r="G39" i="4" s="1"/>
  <c r="AF36" i="4"/>
  <c r="AG41" i="4"/>
  <c r="AF31" i="4"/>
  <c r="AC32" i="4"/>
  <c r="AJ32" i="4" s="1"/>
  <c r="G32" i="4" s="1"/>
  <c r="AD17" i="4"/>
  <c r="H17" i="4" s="1"/>
  <c r="E15" i="70" s="1"/>
  <c r="AC42" i="4"/>
  <c r="AJ42" i="4" s="1"/>
  <c r="G42" i="4" s="1"/>
  <c r="I40" i="70" s="1"/>
  <c r="AG39" i="4"/>
  <c r="AC45" i="4"/>
  <c r="V35" i="38"/>
  <c r="BL28" i="1"/>
  <c r="C44" i="52"/>
  <c r="E30" i="52"/>
  <c r="E24" i="52"/>
  <c r="E32" i="52"/>
  <c r="E25" i="52"/>
  <c r="E11" i="52"/>
  <c r="E7" i="52"/>
  <c r="E36" i="52"/>
  <c r="E28" i="52"/>
  <c r="E31" i="52"/>
  <c r="E29" i="52"/>
  <c r="E33" i="52"/>
  <c r="E8" i="52"/>
  <c r="E42" i="52"/>
  <c r="E14" i="52"/>
  <c r="E19" i="52"/>
  <c r="E16" i="52"/>
  <c r="E21" i="52"/>
  <c r="E17" i="52"/>
  <c r="E22" i="52"/>
  <c r="E15" i="52"/>
  <c r="E26" i="52"/>
  <c r="E23" i="52"/>
  <c r="E5" i="52"/>
  <c r="E13" i="52"/>
  <c r="E34" i="52"/>
  <c r="E37" i="52"/>
  <c r="E43" i="52"/>
  <c r="E9" i="52"/>
  <c r="E20" i="52"/>
  <c r="E6" i="52"/>
  <c r="E18" i="52"/>
  <c r="X37" i="14"/>
  <c r="X37" i="30"/>
  <c r="X37" i="26"/>
  <c r="X37" i="35"/>
  <c r="X37" i="51"/>
  <c r="X37" i="27"/>
  <c r="X37" i="29"/>
  <c r="X37" i="20"/>
  <c r="X37" i="37"/>
  <c r="X37" i="13"/>
  <c r="X37" i="23"/>
  <c r="X37" i="40"/>
  <c r="X37" i="16"/>
  <c r="X37" i="28"/>
  <c r="X37" i="50"/>
  <c r="X37" i="17"/>
  <c r="X37" i="15"/>
  <c r="X37" i="32"/>
  <c r="X37" i="18"/>
  <c r="X37" i="21"/>
  <c r="X37" i="43"/>
  <c r="X37" i="34"/>
  <c r="X37" i="8"/>
  <c r="X37" i="41"/>
  <c r="X37" i="36"/>
  <c r="X37" i="44"/>
  <c r="X37" i="12"/>
  <c r="X37" i="38"/>
  <c r="AC27" i="4"/>
  <c r="P13" i="34"/>
  <c r="X22" i="22"/>
  <c r="X6" i="50"/>
  <c r="V35" i="36"/>
  <c r="P17" i="4"/>
  <c r="Q17" i="4" s="1"/>
  <c r="C17" i="4" s="1"/>
  <c r="P14" i="8" s="1"/>
  <c r="X5" i="36"/>
  <c r="X5" i="49"/>
  <c r="X5" i="39"/>
  <c r="X5" i="20"/>
  <c r="X5" i="12"/>
  <c r="X5" i="25"/>
  <c r="X5" i="48"/>
  <c r="X5" i="24"/>
  <c r="X5" i="41"/>
  <c r="X5" i="44"/>
  <c r="X5" i="38"/>
  <c r="X5" i="22"/>
  <c r="X5" i="26"/>
  <c r="X5" i="13"/>
  <c r="X5" i="27"/>
  <c r="X5" i="21"/>
  <c r="X5" i="52"/>
  <c r="X5" i="42"/>
  <c r="X5" i="30"/>
  <c r="X5" i="19"/>
  <c r="X5" i="43"/>
  <c r="X5" i="29"/>
  <c r="X5" i="34"/>
  <c r="X5" i="37"/>
  <c r="X5" i="35"/>
  <c r="X5" i="15"/>
  <c r="AF46" i="4"/>
  <c r="V37" i="18"/>
  <c r="F13" i="24"/>
  <c r="AC16" i="4"/>
  <c r="V19" i="20"/>
  <c r="V19" i="33"/>
  <c r="V19" i="13"/>
  <c r="V19" i="25"/>
  <c r="V19" i="35"/>
  <c r="V19" i="19"/>
  <c r="V19" i="39"/>
  <c r="V19" i="38"/>
  <c r="V19" i="31"/>
  <c r="V19" i="40"/>
  <c r="V19" i="42"/>
  <c r="V19" i="29"/>
  <c r="V19" i="43"/>
  <c r="V19" i="14"/>
  <c r="V19" i="34"/>
  <c r="V19" i="52"/>
  <c r="V19" i="30"/>
  <c r="V19" i="32"/>
  <c r="V19" i="50"/>
  <c r="V19" i="28"/>
  <c r="V19" i="36"/>
  <c r="E18" i="51"/>
  <c r="BL35" i="1"/>
  <c r="BL41" i="1"/>
  <c r="AE16" i="4"/>
  <c r="X28" i="26"/>
  <c r="C44" i="27"/>
  <c r="E14" i="27"/>
  <c r="E34" i="27"/>
  <c r="E35" i="27"/>
  <c r="E22" i="27"/>
  <c r="E41" i="27"/>
  <c r="E28" i="27"/>
  <c r="E29" i="27"/>
  <c r="E19" i="27"/>
  <c r="E40" i="27"/>
  <c r="E15" i="27"/>
  <c r="E5" i="27"/>
  <c r="E12" i="27"/>
  <c r="E27" i="27"/>
  <c r="E10" i="27"/>
  <c r="E8" i="27"/>
  <c r="E31" i="27"/>
  <c r="E9" i="27"/>
  <c r="E43" i="27"/>
  <c r="E13" i="27"/>
  <c r="E33" i="27"/>
  <c r="E42" i="27"/>
  <c r="E18" i="27"/>
  <c r="E36" i="27"/>
  <c r="E17" i="27"/>
  <c r="E11" i="27"/>
  <c r="E6" i="27"/>
  <c r="AC37" i="4"/>
  <c r="AC46" i="4"/>
  <c r="V5" i="32"/>
  <c r="V19" i="23"/>
  <c r="P13" i="27"/>
  <c r="AE20" i="4"/>
  <c r="X6" i="19"/>
  <c r="V14" i="49"/>
  <c r="X13" i="19"/>
  <c r="E12" i="52"/>
  <c r="E8" i="8"/>
  <c r="E31" i="22"/>
  <c r="E38" i="27"/>
  <c r="V22" i="25"/>
  <c r="V38" i="34"/>
  <c r="X38" i="51"/>
  <c r="X38" i="35"/>
  <c r="X38" i="20"/>
  <c r="X38" i="25"/>
  <c r="X38" i="21"/>
  <c r="X38" i="34"/>
  <c r="X38" i="48"/>
  <c r="X38" i="42"/>
  <c r="X38" i="33"/>
  <c r="X38" i="28"/>
  <c r="X38" i="16"/>
  <c r="X38" i="17"/>
  <c r="X38" i="44"/>
  <c r="X38" i="40"/>
  <c r="X38" i="22"/>
  <c r="X38" i="19"/>
  <c r="X38" i="27"/>
  <c r="X38" i="12"/>
  <c r="X38" i="24"/>
  <c r="X38" i="49"/>
  <c r="X38" i="39"/>
  <c r="X38" i="31"/>
  <c r="X38" i="8"/>
  <c r="X38" i="15"/>
  <c r="X38" i="23"/>
  <c r="X38" i="50"/>
  <c r="X38" i="26"/>
  <c r="X38" i="14"/>
  <c r="X38" i="52"/>
  <c r="X38" i="32"/>
  <c r="X38" i="41"/>
  <c r="X38" i="37"/>
  <c r="X38" i="13"/>
  <c r="X38" i="18"/>
  <c r="X38" i="43"/>
  <c r="AD36" i="4"/>
  <c r="H36" i="4" s="1"/>
  <c r="E34" i="70" s="1"/>
  <c r="AD10" i="4"/>
  <c r="H10" i="4" s="1"/>
  <c r="E8" i="70" s="1"/>
  <c r="AG38" i="4"/>
  <c r="C44" i="42"/>
  <c r="E23" i="42"/>
  <c r="E12" i="42"/>
  <c r="E38" i="42"/>
  <c r="E43" i="42"/>
  <c r="E27" i="42"/>
  <c r="E37" i="42"/>
  <c r="E11" i="42"/>
  <c r="E26" i="42"/>
  <c r="E7" i="42"/>
  <c r="E15" i="42"/>
  <c r="E35" i="42"/>
  <c r="E17" i="42"/>
  <c r="E8" i="42"/>
  <c r="E20" i="42"/>
  <c r="E42" i="42"/>
  <c r="E28" i="42"/>
  <c r="E21" i="42"/>
  <c r="E31" i="42"/>
  <c r="E6" i="42"/>
  <c r="E5" i="42"/>
  <c r="E14" i="42"/>
  <c r="E18" i="42"/>
  <c r="E41" i="42"/>
  <c r="E22" i="42"/>
  <c r="E39" i="42"/>
  <c r="E30" i="42"/>
  <c r="E34" i="42"/>
  <c r="E29" i="42"/>
  <c r="V6" i="17"/>
  <c r="V6" i="30"/>
  <c r="V6" i="14"/>
  <c r="V6" i="23"/>
  <c r="V6" i="41"/>
  <c r="V6" i="33"/>
  <c r="V6" i="16"/>
  <c r="V6" i="42"/>
  <c r="V6" i="26"/>
  <c r="V6" i="35"/>
  <c r="V6" i="21"/>
  <c r="V6" i="18"/>
  <c r="V6" i="24"/>
  <c r="V6" i="22"/>
  <c r="V6" i="27"/>
  <c r="V6" i="52"/>
  <c r="V6" i="8"/>
  <c r="V6" i="39"/>
  <c r="V6" i="34"/>
  <c r="V6" i="12"/>
  <c r="V6" i="15"/>
  <c r="V6" i="49"/>
  <c r="V6" i="31"/>
  <c r="V6" i="51"/>
  <c r="V6" i="29"/>
  <c r="V6" i="44"/>
  <c r="V6" i="48"/>
  <c r="V6" i="28"/>
  <c r="V6" i="13"/>
  <c r="V6" i="50"/>
  <c r="V6" i="19"/>
  <c r="AF28" i="4"/>
  <c r="AC10" i="4"/>
  <c r="AJ10" i="4" s="1"/>
  <c r="G10" i="4" s="1"/>
  <c r="AD39" i="4"/>
  <c r="H39" i="4" s="1"/>
  <c r="E37" i="70" s="1"/>
  <c r="BL36" i="1"/>
  <c r="BL42" i="1"/>
  <c r="AF39" i="4"/>
  <c r="V36" i="33"/>
  <c r="V36" i="20"/>
  <c r="V36" i="21"/>
  <c r="V36" i="34"/>
  <c r="V36" i="19"/>
  <c r="V36" i="27"/>
  <c r="V36" i="30"/>
  <c r="V36" i="32"/>
  <c r="V36" i="26"/>
  <c r="V36" i="22"/>
  <c r="V36" i="23"/>
  <c r="V36" i="50"/>
  <c r="V36" i="31"/>
  <c r="V36" i="8"/>
  <c r="V36" i="43"/>
  <c r="V36" i="44"/>
  <c r="V36" i="13"/>
  <c r="V36" i="37"/>
  <c r="V36" i="16"/>
  <c r="V36" i="15"/>
  <c r="V36" i="41"/>
  <c r="V36" i="52"/>
  <c r="V36" i="49"/>
  <c r="V36" i="48"/>
  <c r="V36" i="38"/>
  <c r="P42" i="4"/>
  <c r="Q42" i="4" s="1"/>
  <c r="C42" i="4" s="1"/>
  <c r="C44" i="51"/>
  <c r="E20" i="51"/>
  <c r="E6" i="51"/>
  <c r="E28" i="51"/>
  <c r="E24" i="51"/>
  <c r="E9" i="51"/>
  <c r="E34" i="51"/>
  <c r="E30" i="51"/>
  <c r="E32" i="51"/>
  <c r="E31" i="51"/>
  <c r="E10" i="51"/>
  <c r="E33" i="51"/>
  <c r="E13" i="51"/>
  <c r="E41" i="51"/>
  <c r="E39" i="51"/>
  <c r="E29" i="51"/>
  <c r="E21" i="51"/>
  <c r="E36" i="51"/>
  <c r="E23" i="51"/>
  <c r="E37" i="51"/>
  <c r="E42" i="51"/>
  <c r="E5" i="51"/>
  <c r="E35" i="51"/>
  <c r="E19" i="51"/>
  <c r="E22" i="51"/>
  <c r="E43" i="51"/>
  <c r="E17" i="51"/>
  <c r="E7" i="51"/>
  <c r="E15" i="51"/>
  <c r="E25" i="51"/>
  <c r="E27" i="51"/>
  <c r="E38" i="51"/>
  <c r="E26" i="51"/>
  <c r="E12" i="51"/>
  <c r="E16" i="51"/>
  <c r="E14" i="51"/>
  <c r="E40" i="51"/>
  <c r="E11" i="51"/>
  <c r="V37" i="43"/>
  <c r="V37" i="30"/>
  <c r="V37" i="14"/>
  <c r="V37" i="22"/>
  <c r="V37" i="42"/>
  <c r="V37" i="21"/>
  <c r="V37" i="36"/>
  <c r="V37" i="37"/>
  <c r="V37" i="52"/>
  <c r="V37" i="26"/>
  <c r="V37" i="41"/>
  <c r="V37" i="16"/>
  <c r="V37" i="29"/>
  <c r="V37" i="38"/>
  <c r="V37" i="20"/>
  <c r="V37" i="8"/>
  <c r="V37" i="49"/>
  <c r="V37" i="15"/>
  <c r="V37" i="31"/>
  <c r="V37" i="19"/>
  <c r="V37" i="44"/>
  <c r="V21" i="30"/>
  <c r="V21" i="18"/>
  <c r="V21" i="8"/>
  <c r="V21" i="38"/>
  <c r="V21" i="14"/>
  <c r="V21" i="27"/>
  <c r="V21" i="15"/>
  <c r="V21" i="26"/>
  <c r="V21" i="28"/>
  <c r="V21" i="21"/>
  <c r="V21" i="33"/>
  <c r="V21" i="12"/>
  <c r="V21" i="25"/>
  <c r="V21" i="17"/>
  <c r="V21" i="29"/>
  <c r="V21" i="35"/>
  <c r="V21" i="40"/>
  <c r="V21" i="36"/>
  <c r="V21" i="16"/>
  <c r="V21" i="41"/>
  <c r="V21" i="20"/>
  <c r="V21" i="43"/>
  <c r="V21" i="34"/>
  <c r="V21" i="48"/>
  <c r="V21" i="19"/>
  <c r="V21" i="37"/>
  <c r="V21" i="22"/>
  <c r="V21" i="23"/>
  <c r="V21" i="32"/>
  <c r="V21" i="31"/>
  <c r="V21" i="24"/>
  <c r="V13" i="48"/>
  <c r="V13" i="50"/>
  <c r="V13" i="37"/>
  <c r="V13" i="51"/>
  <c r="V13" i="42"/>
  <c r="V13" i="35"/>
  <c r="V13" i="17"/>
  <c r="V13" i="43"/>
  <c r="V13" i="13"/>
  <c r="V13" i="30"/>
  <c r="V13" i="14"/>
  <c r="V13" i="16"/>
  <c r="V13" i="52"/>
  <c r="V13" i="38"/>
  <c r="V13" i="49"/>
  <c r="V13" i="33"/>
  <c r="AO10" i="4"/>
  <c r="I10" i="4" s="1"/>
  <c r="AO23" i="4"/>
  <c r="I23" i="4" s="1"/>
  <c r="N20" i="51" s="1"/>
  <c r="AO29" i="4"/>
  <c r="I29" i="4" s="1"/>
  <c r="AO45" i="4"/>
  <c r="I45" i="4" s="1"/>
  <c r="N42" i="16" s="1"/>
  <c r="AO47" i="4"/>
  <c r="I47" i="4" s="1"/>
  <c r="AO25" i="4"/>
  <c r="I25" i="4" s="1"/>
  <c r="N22" i="51" s="1"/>
  <c r="AO39" i="4"/>
  <c r="I39" i="4" s="1"/>
  <c r="AO9" i="4"/>
  <c r="I9" i="4" s="1"/>
  <c r="N6" i="51" s="1"/>
  <c r="V36" i="29"/>
  <c r="X36" i="15"/>
  <c r="X36" i="27"/>
  <c r="X36" i="31"/>
  <c r="X36" i="12"/>
  <c r="X36" i="25"/>
  <c r="X36" i="44"/>
  <c r="X36" i="22"/>
  <c r="X36" i="37"/>
  <c r="X36" i="18"/>
  <c r="X36" i="50"/>
  <c r="X36" i="40"/>
  <c r="X36" i="42"/>
  <c r="X36" i="36"/>
  <c r="X36" i="33"/>
  <c r="X36" i="38"/>
  <c r="X36" i="52"/>
  <c r="X36" i="28"/>
  <c r="X36" i="17"/>
  <c r="X36" i="23"/>
  <c r="X36" i="48"/>
  <c r="X36" i="14"/>
  <c r="X36" i="26"/>
  <c r="X36" i="8"/>
  <c r="X36" i="35"/>
  <c r="X36" i="13"/>
  <c r="X36" i="30"/>
  <c r="X36" i="20"/>
  <c r="X36" i="39"/>
  <c r="X36" i="29"/>
  <c r="X36" i="43"/>
  <c r="X36" i="41"/>
  <c r="X36" i="21"/>
  <c r="AE40" i="4"/>
  <c r="V21" i="42"/>
  <c r="E35" i="8"/>
  <c r="AG33" i="4"/>
  <c r="AD45" i="4"/>
  <c r="H45" i="4" s="1"/>
  <c r="E43" i="70" s="1"/>
  <c r="V5" i="42"/>
  <c r="V6" i="25"/>
  <c r="V19" i="24"/>
  <c r="P13" i="36"/>
  <c r="AG20" i="4"/>
  <c r="V14" i="52"/>
  <c r="E10" i="52"/>
  <c r="E18" i="8"/>
  <c r="E20" i="22"/>
  <c r="E37" i="27"/>
  <c r="E19" i="42"/>
  <c r="V22" i="20"/>
  <c r="V38" i="24"/>
  <c r="N14" i="17"/>
  <c r="E11" i="32"/>
  <c r="C44" i="37"/>
  <c r="E33" i="37"/>
  <c r="E12" i="37"/>
  <c r="E5" i="37"/>
  <c r="E39" i="37"/>
  <c r="E30" i="37"/>
  <c r="E40" i="37"/>
  <c r="E17" i="37"/>
  <c r="E6" i="37"/>
  <c r="E15" i="37"/>
  <c r="E22" i="37"/>
  <c r="E18" i="37"/>
  <c r="E25" i="37"/>
  <c r="E35" i="37"/>
  <c r="E11" i="37"/>
  <c r="E43" i="37"/>
  <c r="E37" i="37"/>
  <c r="E28" i="37"/>
  <c r="E34" i="37"/>
  <c r="E19" i="37"/>
  <c r="G19" i="37" s="1"/>
  <c r="E29" i="37"/>
  <c r="E27" i="37"/>
  <c r="E10" i="37"/>
  <c r="E26" i="37"/>
  <c r="E41" i="37"/>
  <c r="E23" i="37"/>
  <c r="E31" i="37"/>
  <c r="E13" i="37"/>
  <c r="E9" i="37"/>
  <c r="E36" i="37"/>
  <c r="E7" i="37"/>
  <c r="E14" i="37"/>
  <c r="E16" i="37"/>
  <c r="P43" i="26"/>
  <c r="F43" i="16"/>
  <c r="F43" i="28"/>
  <c r="G43" i="28" s="1"/>
  <c r="F43" i="34"/>
  <c r="G43" i="34" s="1"/>
  <c r="P43" i="14"/>
  <c r="F43" i="20"/>
  <c r="X43" i="42"/>
  <c r="X43" i="44"/>
  <c r="X43" i="50"/>
  <c r="X43" i="39"/>
  <c r="X43" i="16"/>
  <c r="X43" i="14"/>
  <c r="X43" i="20"/>
  <c r="X43" i="51"/>
  <c r="X43" i="22"/>
  <c r="X43" i="38"/>
  <c r="X43" i="29"/>
  <c r="X43" i="52"/>
  <c r="X43" i="17"/>
  <c r="X43" i="25"/>
  <c r="X43" i="43"/>
  <c r="X43" i="21"/>
  <c r="X43" i="23"/>
  <c r="X43" i="12"/>
  <c r="X43" i="18"/>
  <c r="X43" i="48"/>
  <c r="X43" i="41"/>
  <c r="X43" i="31"/>
  <c r="X43" i="40"/>
  <c r="X43" i="34"/>
  <c r="X27" i="30"/>
  <c r="X27" i="49"/>
  <c r="X27" i="48"/>
  <c r="X27" i="32"/>
  <c r="X27" i="41"/>
  <c r="X27" i="15"/>
  <c r="X27" i="38"/>
  <c r="X27" i="8"/>
  <c r="X27" i="27"/>
  <c r="X27" i="16"/>
  <c r="X27" i="25"/>
  <c r="X27" i="12"/>
  <c r="X27" i="26"/>
  <c r="X27" i="19"/>
  <c r="X27" i="42"/>
  <c r="X27" i="14"/>
  <c r="X27" i="20"/>
  <c r="X27" i="23"/>
  <c r="X27" i="40"/>
  <c r="X27" i="43"/>
  <c r="X27" i="31"/>
  <c r="X27" i="21"/>
  <c r="X27" i="34"/>
  <c r="X27" i="17"/>
  <c r="X27" i="44"/>
  <c r="X27" i="18"/>
  <c r="X19" i="13"/>
  <c r="X19" i="36"/>
  <c r="X19" i="21"/>
  <c r="X19" i="18"/>
  <c r="X19" i="20"/>
  <c r="X19" i="33"/>
  <c r="X19" i="48"/>
  <c r="X19" i="42"/>
  <c r="X19" i="32"/>
  <c r="X19" i="40"/>
  <c r="X19" i="15"/>
  <c r="X19" i="25"/>
  <c r="X19" i="39"/>
  <c r="X19" i="8"/>
  <c r="X19" i="43"/>
  <c r="X19" i="19"/>
  <c r="X19" i="22"/>
  <c r="X19" i="27"/>
  <c r="X19" i="29"/>
  <c r="X19" i="52"/>
  <c r="X19" i="17"/>
  <c r="X19" i="34"/>
  <c r="X19" i="12"/>
  <c r="X19" i="37"/>
  <c r="X19" i="41"/>
  <c r="X19" i="23"/>
  <c r="X19" i="51"/>
  <c r="X19" i="50"/>
  <c r="X19" i="38"/>
  <c r="X19" i="31"/>
  <c r="X19" i="35"/>
  <c r="X11" i="37"/>
  <c r="X27" i="13"/>
  <c r="X43" i="30"/>
  <c r="E17" i="32"/>
  <c r="F22" i="41"/>
  <c r="P22" i="20"/>
  <c r="P22" i="42"/>
  <c r="P22" i="39"/>
  <c r="F22" i="27"/>
  <c r="P22" i="19"/>
  <c r="P22" i="41"/>
  <c r="F22" i="15"/>
  <c r="F22" i="22"/>
  <c r="P22" i="32"/>
  <c r="P22" i="43"/>
  <c r="P22" i="48"/>
  <c r="P22" i="37"/>
  <c r="F22" i="35"/>
  <c r="F22" i="48"/>
  <c r="F22" i="44"/>
  <c r="G22" i="44" s="1"/>
  <c r="P22" i="22"/>
  <c r="P22" i="34"/>
  <c r="F22" i="49"/>
  <c r="P22" i="23"/>
  <c r="P22" i="18"/>
  <c r="P22" i="38"/>
  <c r="F22" i="19"/>
  <c r="F22" i="24"/>
  <c r="P22" i="33"/>
  <c r="F22" i="12"/>
  <c r="P22" i="52"/>
  <c r="P22" i="31"/>
  <c r="V34" i="35"/>
  <c r="V34" i="22"/>
  <c r="V34" i="42"/>
  <c r="V34" i="26"/>
  <c r="V34" i="27"/>
  <c r="V34" i="14"/>
  <c r="V34" i="36"/>
  <c r="V34" i="33"/>
  <c r="V34" i="38"/>
  <c r="V34" i="37"/>
  <c r="V34" i="16"/>
  <c r="V34" i="12"/>
  <c r="V34" i="28"/>
  <c r="V34" i="18"/>
  <c r="V34" i="32"/>
  <c r="V34" i="20"/>
  <c r="V34" i="43"/>
  <c r="V34" i="25"/>
  <c r="V34" i="40"/>
  <c r="V34" i="13"/>
  <c r="V34" i="8"/>
  <c r="V34" i="34"/>
  <c r="V34" i="30"/>
  <c r="V34" i="48"/>
  <c r="V34" i="51"/>
  <c r="V34" i="49"/>
  <c r="V34" i="23"/>
  <c r="V34" i="44"/>
  <c r="V34" i="17"/>
  <c r="V34" i="31"/>
  <c r="V34" i="41"/>
  <c r="X11" i="34"/>
  <c r="X27" i="28"/>
  <c r="X27" i="37"/>
  <c r="C44" i="32"/>
  <c r="E32" i="32"/>
  <c r="E33" i="32"/>
  <c r="E40" i="32"/>
  <c r="E16" i="32"/>
  <c r="E5" i="32"/>
  <c r="E20" i="32"/>
  <c r="E31" i="32"/>
  <c r="E25" i="32"/>
  <c r="E37" i="32"/>
  <c r="E7" i="32"/>
  <c r="E12" i="32"/>
  <c r="E15" i="32"/>
  <c r="E36" i="32"/>
  <c r="E8" i="32"/>
  <c r="E19" i="32"/>
  <c r="E41" i="32"/>
  <c r="E28" i="32"/>
  <c r="E14" i="32"/>
  <c r="E43" i="32"/>
  <c r="E13" i="32"/>
  <c r="E34" i="32"/>
  <c r="E42" i="32"/>
  <c r="X11" i="49"/>
  <c r="X11" i="20"/>
  <c r="X11" i="16"/>
  <c r="X11" i="22"/>
  <c r="X11" i="29"/>
  <c r="X11" i="51"/>
  <c r="X11" i="36"/>
  <c r="X11" i="12"/>
  <c r="X11" i="38"/>
  <c r="X11" i="14"/>
  <c r="X11" i="31"/>
  <c r="X11" i="33"/>
  <c r="X11" i="23"/>
  <c r="X11" i="27"/>
  <c r="X11" i="42"/>
  <c r="X11" i="25"/>
  <c r="X11" i="8"/>
  <c r="X11" i="40"/>
  <c r="X11" i="28"/>
  <c r="X11" i="21"/>
  <c r="X11" i="44"/>
  <c r="X11" i="26"/>
  <c r="X43" i="36"/>
  <c r="X11" i="48"/>
  <c r="X27" i="50"/>
  <c r="E27" i="32"/>
  <c r="E8" i="37"/>
  <c r="V33" i="15"/>
  <c r="V33" i="42"/>
  <c r="V33" i="37"/>
  <c r="V33" i="31"/>
  <c r="V33" i="12"/>
  <c r="V33" i="44"/>
  <c r="V33" i="40"/>
  <c r="V33" i="50"/>
  <c r="V33" i="24"/>
  <c r="V33" i="13"/>
  <c r="V33" i="39"/>
  <c r="V33" i="27"/>
  <c r="V33" i="14"/>
  <c r="V33" i="20"/>
  <c r="V33" i="29"/>
  <c r="V33" i="16"/>
  <c r="V33" i="18"/>
  <c r="V33" i="51"/>
  <c r="V33" i="32"/>
  <c r="V33" i="23"/>
  <c r="V11" i="22"/>
  <c r="P30" i="4"/>
  <c r="Q30" i="4" s="1"/>
  <c r="C30" i="4" s="1"/>
  <c r="P27" i="13" s="1"/>
  <c r="X34" i="42"/>
  <c r="X34" i="30"/>
  <c r="X34" i="39"/>
  <c r="X34" i="21"/>
  <c r="X34" i="38"/>
  <c r="X34" i="43"/>
  <c r="X34" i="20"/>
  <c r="X34" i="14"/>
  <c r="X34" i="48"/>
  <c r="X34" i="19"/>
  <c r="X34" i="32"/>
  <c r="X34" i="16"/>
  <c r="X34" i="29"/>
  <c r="X34" i="36"/>
  <c r="X34" i="44"/>
  <c r="X34" i="13"/>
  <c r="X34" i="23"/>
  <c r="X34" i="49"/>
  <c r="X34" i="27"/>
  <c r="X34" i="34"/>
  <c r="X34" i="52"/>
  <c r="X34" i="8"/>
  <c r="X34" i="31"/>
  <c r="C44" i="48"/>
  <c r="E23" i="48"/>
  <c r="E19" i="48"/>
  <c r="E11" i="48"/>
  <c r="V11" i="27"/>
  <c r="V11" i="19"/>
  <c r="V43" i="34"/>
  <c r="AO43" i="4"/>
  <c r="I43" i="4" s="1"/>
  <c r="X18" i="34"/>
  <c r="X34" i="24"/>
  <c r="V11" i="31"/>
  <c r="V43" i="30"/>
  <c r="V43" i="39"/>
  <c r="V43" i="37"/>
  <c r="V43" i="27"/>
  <c r="V43" i="42"/>
  <c r="V43" i="26"/>
  <c r="V43" i="18"/>
  <c r="V43" i="21"/>
  <c r="V43" i="49"/>
  <c r="V43" i="14"/>
  <c r="V43" i="33"/>
  <c r="V43" i="22"/>
  <c r="V43" i="35"/>
  <c r="V43" i="31"/>
  <c r="V43" i="8"/>
  <c r="V43" i="29"/>
  <c r="V43" i="51"/>
  <c r="V43" i="13"/>
  <c r="V43" i="44"/>
  <c r="V43" i="23"/>
  <c r="V43" i="36"/>
  <c r="V43" i="48"/>
  <c r="V43" i="24"/>
  <c r="V43" i="50"/>
  <c r="V43" i="32"/>
  <c r="V43" i="20"/>
  <c r="V43" i="28"/>
  <c r="V11" i="37"/>
  <c r="V11" i="43"/>
  <c r="V11" i="33"/>
  <c r="V11" i="12"/>
  <c r="V11" i="23"/>
  <c r="V11" i="30"/>
  <c r="V11" i="50"/>
  <c r="V11" i="28"/>
  <c r="V11" i="24"/>
  <c r="V11" i="15"/>
  <c r="V11" i="48"/>
  <c r="V11" i="36"/>
  <c r="V11" i="17"/>
  <c r="V11" i="38"/>
  <c r="V11" i="32"/>
  <c r="V11" i="52"/>
  <c r="V11" i="39"/>
  <c r="V11" i="51"/>
  <c r="V11" i="26"/>
  <c r="V11" i="25"/>
  <c r="V11" i="41"/>
  <c r="V11" i="20"/>
  <c r="C44" i="34"/>
  <c r="E10" i="34"/>
  <c r="E6" i="34"/>
  <c r="E36" i="34"/>
  <c r="E40" i="34"/>
  <c r="E29" i="34"/>
  <c r="E42" i="34"/>
  <c r="E35" i="34"/>
  <c r="E5" i="34"/>
  <c r="E26" i="34"/>
  <c r="E28" i="34"/>
  <c r="E12" i="34"/>
  <c r="E34" i="34"/>
  <c r="E15" i="34"/>
  <c r="E20" i="34"/>
  <c r="E32" i="34"/>
  <c r="E27" i="34"/>
  <c r="E16" i="34"/>
  <c r="E24" i="34"/>
  <c r="E22" i="34"/>
  <c r="E18" i="34"/>
  <c r="P35" i="4"/>
  <c r="Q35" i="4" s="1"/>
  <c r="C35" i="4" s="1"/>
  <c r="BL43" i="1"/>
  <c r="X42" i="30"/>
  <c r="X42" i="25"/>
  <c r="X42" i="8"/>
  <c r="X42" i="18"/>
  <c r="X42" i="13"/>
  <c r="X42" i="19"/>
  <c r="X42" i="48"/>
  <c r="X42" i="40"/>
  <c r="X42" i="51"/>
  <c r="X42" i="32"/>
  <c r="X42" i="15"/>
  <c r="X42" i="36"/>
  <c r="X42" i="35"/>
  <c r="X42" i="21"/>
  <c r="X42" i="52"/>
  <c r="X42" i="12"/>
  <c r="X42" i="23"/>
  <c r="X42" i="33"/>
  <c r="X42" i="24"/>
  <c r="X42" i="31"/>
  <c r="X42" i="29"/>
  <c r="X42" i="43"/>
  <c r="X42" i="42"/>
  <c r="X42" i="37"/>
  <c r="X42" i="28"/>
  <c r="X42" i="26"/>
  <c r="X42" i="20"/>
  <c r="X18" i="26"/>
  <c r="X18" i="43"/>
  <c r="X18" i="35"/>
  <c r="X18" i="52"/>
  <c r="X18" i="28"/>
  <c r="X18" i="22"/>
  <c r="X18" i="48"/>
  <c r="X18" i="37"/>
  <c r="X18" i="36"/>
  <c r="X18" i="24"/>
  <c r="X18" i="12"/>
  <c r="X18" i="38"/>
  <c r="X18" i="20"/>
  <c r="X18" i="50"/>
  <c r="X18" i="30"/>
  <c r="X18" i="25"/>
  <c r="X18" i="49"/>
  <c r="X18" i="51"/>
  <c r="X18" i="39"/>
  <c r="X18" i="13"/>
  <c r="X18" i="15"/>
  <c r="X18" i="14"/>
  <c r="X34" i="37"/>
  <c r="X34" i="12"/>
  <c r="X18" i="16"/>
  <c r="V11" i="44"/>
  <c r="V43" i="19"/>
  <c r="V43" i="40"/>
  <c r="C44" i="30"/>
  <c r="E20" i="30"/>
  <c r="E33" i="30"/>
  <c r="E39" i="30"/>
  <c r="E38" i="30"/>
  <c r="E18" i="30"/>
  <c r="E6" i="30"/>
  <c r="E15" i="30"/>
  <c r="E5" i="30"/>
  <c r="E28" i="30"/>
  <c r="E41" i="30"/>
  <c r="E37" i="30"/>
  <c r="E40" i="30"/>
  <c r="E10" i="30"/>
  <c r="E32" i="30"/>
  <c r="E21" i="30"/>
  <c r="E26" i="30"/>
  <c r="E29" i="30"/>
  <c r="E23" i="30"/>
  <c r="E16" i="30"/>
  <c r="E14" i="30"/>
  <c r="E27" i="30"/>
  <c r="E11" i="30"/>
  <c r="C44" i="16"/>
  <c r="E24" i="16"/>
  <c r="E36" i="16"/>
  <c r="E20" i="16"/>
  <c r="E5" i="16"/>
  <c r="E31" i="16"/>
  <c r="E39" i="16"/>
  <c r="E33" i="16"/>
  <c r="E10" i="16"/>
  <c r="E37" i="16"/>
  <c r="E21" i="16"/>
  <c r="E34" i="16"/>
  <c r="E22" i="16"/>
  <c r="G22" i="16" s="1"/>
  <c r="E23" i="16"/>
  <c r="E19" i="16"/>
  <c r="E27" i="16"/>
  <c r="E42" i="16"/>
  <c r="E41" i="16"/>
  <c r="E26" i="16"/>
  <c r="E43" i="16"/>
  <c r="E30" i="16"/>
  <c r="E40" i="16"/>
  <c r="E17" i="16"/>
  <c r="E25" i="30"/>
  <c r="E16" i="16"/>
  <c r="E8" i="16"/>
  <c r="E29" i="16"/>
  <c r="E7" i="30"/>
  <c r="E38" i="16"/>
  <c r="E13" i="16"/>
  <c r="V20" i="15"/>
  <c r="V20" i="27"/>
  <c r="V20" i="18"/>
  <c r="V20" i="39"/>
  <c r="V20" i="40"/>
  <c r="V20" i="19"/>
  <c r="V20" i="33"/>
  <c r="V20" i="37"/>
  <c r="V20" i="20"/>
  <c r="V20" i="38"/>
  <c r="V20" i="26"/>
  <c r="V20" i="13"/>
  <c r="V20" i="31"/>
  <c r="V20" i="24"/>
  <c r="V20" i="12"/>
  <c r="V20" i="17"/>
  <c r="C44" i="38"/>
  <c r="E32" i="38"/>
  <c r="E14" i="38"/>
  <c r="E33" i="38"/>
  <c r="E41" i="38"/>
  <c r="E17" i="38"/>
  <c r="E25" i="38"/>
  <c r="E6" i="38"/>
  <c r="E10" i="38"/>
  <c r="E42" i="38"/>
  <c r="E21" i="38"/>
  <c r="E15" i="38"/>
  <c r="E27" i="38"/>
  <c r="E39" i="38"/>
  <c r="E22" i="38"/>
  <c r="E20" i="38"/>
  <c r="V20" i="42"/>
  <c r="V20" i="48"/>
  <c r="V20" i="36"/>
  <c r="V20" i="43"/>
  <c r="V10" i="22"/>
  <c r="V10" i="37"/>
  <c r="V10" i="36"/>
  <c r="V10" i="32"/>
  <c r="V10" i="28"/>
  <c r="V10" i="51"/>
  <c r="V10" i="29"/>
  <c r="F5" i="36"/>
  <c r="E40" i="42"/>
  <c r="V42" i="30"/>
  <c r="V42" i="51"/>
  <c r="V42" i="37"/>
  <c r="V42" i="44"/>
  <c r="V42" i="35"/>
  <c r="V42" i="42"/>
  <c r="V42" i="25"/>
  <c r="V42" i="21"/>
  <c r="V42" i="38"/>
  <c r="V42" i="12"/>
  <c r="V42" i="36"/>
  <c r="V42" i="8"/>
  <c r="V42" i="41"/>
  <c r="V26" i="31"/>
  <c r="V26" i="40"/>
  <c r="V26" i="18"/>
  <c r="V26" i="27"/>
  <c r="V26" i="30"/>
  <c r="V18" i="33"/>
  <c r="V18" i="25"/>
  <c r="V18" i="32"/>
  <c r="V18" i="24"/>
  <c r="V18" i="30"/>
  <c r="V18" i="34"/>
  <c r="V18" i="21"/>
  <c r="V18" i="40"/>
  <c r="AO41" i="4"/>
  <c r="I41" i="4" s="1"/>
  <c r="V9" i="39"/>
  <c r="V9" i="31"/>
  <c r="V9" i="27"/>
  <c r="V9" i="21"/>
  <c r="F25" i="41"/>
  <c r="F25" i="34"/>
  <c r="G25" i="34" s="1"/>
  <c r="F25" i="12"/>
  <c r="F25" i="43"/>
  <c r="F25" i="16"/>
  <c r="P25" i="35"/>
  <c r="F25" i="23"/>
  <c r="P25" i="21"/>
  <c r="F25" i="27"/>
  <c r="F25" i="30"/>
  <c r="F25" i="19"/>
  <c r="P25" i="8"/>
  <c r="F25" i="31"/>
  <c r="F25" i="18"/>
  <c r="P25" i="22"/>
  <c r="F25" i="44"/>
  <c r="G25" i="44" s="1"/>
  <c r="F25" i="36"/>
  <c r="G25" i="36" s="1"/>
  <c r="P25" i="37"/>
  <c r="P25" i="19"/>
  <c r="F25" i="49"/>
  <c r="F25" i="17"/>
  <c r="F25" i="40"/>
  <c r="P25" i="12"/>
  <c r="P25" i="31"/>
  <c r="F25" i="25"/>
  <c r="F25" i="51"/>
  <c r="P25" i="43"/>
  <c r="P25" i="34"/>
  <c r="P25" i="17"/>
  <c r="P25" i="36"/>
  <c r="F25" i="35"/>
  <c r="P25" i="16"/>
  <c r="C44" i="28"/>
  <c r="E33" i="28"/>
  <c r="E17" i="28"/>
  <c r="E23" i="28"/>
  <c r="E28" i="28"/>
  <c r="E18" i="28"/>
  <c r="E10" i="28"/>
  <c r="E5" i="28"/>
  <c r="E27" i="28"/>
  <c r="E42" i="28"/>
  <c r="E43" i="28"/>
  <c r="E34" i="28"/>
  <c r="E9" i="28"/>
  <c r="E35" i="28"/>
  <c r="E13" i="28"/>
  <c r="F25" i="42"/>
  <c r="E20" i="28"/>
  <c r="E26" i="27"/>
  <c r="P8" i="32"/>
  <c r="P8" i="50"/>
  <c r="F8" i="41"/>
  <c r="F8" i="24"/>
  <c r="P8" i="49"/>
  <c r="P8" i="39"/>
  <c r="F8" i="52"/>
  <c r="P8" i="30"/>
  <c r="F8" i="28"/>
  <c r="P8" i="25"/>
  <c r="F8" i="18"/>
  <c r="P8" i="24"/>
  <c r="F8" i="50"/>
  <c r="G8" i="50" s="1"/>
  <c r="F8" i="21"/>
  <c r="P8" i="18"/>
  <c r="F8" i="43"/>
  <c r="C44" i="40"/>
  <c r="E26" i="40"/>
  <c r="E32" i="40"/>
  <c r="E37" i="40"/>
  <c r="E28" i="40"/>
  <c r="E29" i="40"/>
  <c r="E17" i="40"/>
  <c r="E25" i="40"/>
  <c r="E18" i="40"/>
  <c r="E35" i="40"/>
  <c r="E15" i="40"/>
  <c r="E11" i="40"/>
  <c r="E21" i="40"/>
  <c r="E30" i="40"/>
  <c r="E39" i="40"/>
  <c r="E14" i="40"/>
  <c r="E12" i="40"/>
  <c r="C44" i="26"/>
  <c r="E21" i="26"/>
  <c r="E22" i="26"/>
  <c r="E6" i="26"/>
  <c r="E29" i="26"/>
  <c r="E37" i="26"/>
  <c r="E23" i="26"/>
  <c r="E11" i="26"/>
  <c r="E34" i="26"/>
  <c r="E18" i="26"/>
  <c r="E41" i="26"/>
  <c r="E15" i="26"/>
  <c r="E40" i="26"/>
  <c r="E35" i="26"/>
  <c r="C44" i="21"/>
  <c r="E24" i="21"/>
  <c r="E19" i="21"/>
  <c r="E27" i="21"/>
  <c r="E8" i="21"/>
  <c r="E5" i="21"/>
  <c r="E42" i="21"/>
  <c r="E38" i="21"/>
  <c r="E15" i="21"/>
  <c r="E32" i="21"/>
  <c r="E41" i="21"/>
  <c r="F28" i="52"/>
  <c r="P28" i="32"/>
  <c r="F28" i="23"/>
  <c r="F28" i="21"/>
  <c r="G28" i="21" s="1"/>
  <c r="P28" i="44"/>
  <c r="F28" i="32"/>
  <c r="F28" i="40"/>
  <c r="C44" i="20"/>
  <c r="E36" i="20"/>
  <c r="E22" i="20"/>
  <c r="E29" i="20"/>
  <c r="E14" i="20"/>
  <c r="E42" i="20"/>
  <c r="E37" i="20"/>
  <c r="E19" i="20"/>
  <c r="E15" i="20"/>
  <c r="E21" i="20"/>
  <c r="C44" i="36"/>
  <c r="E10" i="36"/>
  <c r="E5" i="36"/>
  <c r="E29" i="36"/>
  <c r="E13" i="36"/>
  <c r="E17" i="34"/>
  <c r="E30" i="32"/>
  <c r="E23" i="8"/>
  <c r="BL34" i="1"/>
  <c r="BL26" i="1"/>
  <c r="BL18" i="1"/>
  <c r="BL10" i="1"/>
  <c r="C44" i="43"/>
  <c r="E21" i="43"/>
  <c r="E9" i="43"/>
  <c r="E11" i="43"/>
  <c r="C44" i="31"/>
  <c r="E25" i="31"/>
  <c r="E5" i="31"/>
  <c r="E23" i="27"/>
  <c r="E14" i="26"/>
  <c r="C44" i="15"/>
  <c r="E31" i="15"/>
  <c r="E13" i="15"/>
  <c r="E12" i="15"/>
  <c r="E36" i="15"/>
  <c r="E15" i="15"/>
  <c r="E24" i="15"/>
  <c r="E32" i="42"/>
  <c r="E36" i="31"/>
  <c r="C44" i="25"/>
  <c r="E14" i="25"/>
  <c r="E38" i="25"/>
  <c r="E6" i="25"/>
  <c r="C44" i="44"/>
  <c r="E35" i="44"/>
  <c r="E28" i="44"/>
  <c r="E8" i="44"/>
  <c r="E31" i="44"/>
  <c r="E16" i="44"/>
  <c r="E7" i="44"/>
  <c r="C44" i="29"/>
  <c r="E25" i="29"/>
  <c r="E26" i="29"/>
  <c r="E31" i="29"/>
  <c r="P14" i="4"/>
  <c r="Q14" i="4" s="1"/>
  <c r="C14" i="4" s="1"/>
  <c r="F11" i="30" s="1"/>
  <c r="BL39" i="1"/>
  <c r="BL31" i="1"/>
  <c r="BL23" i="1"/>
  <c r="BL15" i="1"/>
  <c r="BL7" i="1"/>
  <c r="E20" i="44"/>
  <c r="E37" i="34"/>
  <c r="E18" i="32"/>
  <c r="C44" i="24"/>
  <c r="E18" i="24"/>
  <c r="E11" i="8"/>
  <c r="E7" i="43"/>
  <c r="E36" i="42"/>
  <c r="E28" i="31"/>
  <c r="E36" i="24"/>
  <c r="E18" i="19"/>
  <c r="P33" i="4"/>
  <c r="Q33" i="4" s="1"/>
  <c r="C33" i="4" s="1"/>
  <c r="P30" i="30" s="1"/>
  <c r="BL40" i="1"/>
  <c r="BL32" i="1"/>
  <c r="BL24" i="1"/>
  <c r="BL16" i="1"/>
  <c r="BL8" i="1"/>
  <c r="E10" i="32"/>
  <c r="E32" i="26"/>
  <c r="E16" i="26"/>
  <c r="E33" i="8"/>
  <c r="P13" i="4"/>
  <c r="Q13" i="4" s="1"/>
  <c r="C13" i="4" s="1"/>
  <c r="P10" i="31" s="1"/>
  <c r="BL37" i="1"/>
  <c r="BL29" i="1"/>
  <c r="BL21" i="1"/>
  <c r="BL13" i="1"/>
  <c r="AC41" i="4"/>
  <c r="J17" i="29"/>
  <c r="J17" i="43"/>
  <c r="J17" i="15"/>
  <c r="P29" i="48"/>
  <c r="N43" i="18"/>
  <c r="N43" i="31"/>
  <c r="N43" i="48"/>
  <c r="N43" i="39"/>
  <c r="N6" i="40"/>
  <c r="N6" i="8"/>
  <c r="F10" i="14"/>
  <c r="F10" i="17"/>
  <c r="G10" i="17" s="1"/>
  <c r="P10" i="22"/>
  <c r="P10" i="33"/>
  <c r="V32" i="14"/>
  <c r="V32" i="30"/>
  <c r="V32" i="20"/>
  <c r="V32" i="27"/>
  <c r="V32" i="19"/>
  <c r="V32" i="40"/>
  <c r="V32" i="34"/>
  <c r="V32" i="38"/>
  <c r="V32" i="15"/>
  <c r="V32" i="33"/>
  <c r="V32" i="18"/>
  <c r="V32" i="24"/>
  <c r="V32" i="16"/>
  <c r="V32" i="35"/>
  <c r="V32" i="22"/>
  <c r="V32" i="36"/>
  <c r="V28" i="41"/>
  <c r="V28" i="44"/>
  <c r="V28" i="8"/>
  <c r="V28" i="48"/>
  <c r="V28" i="50"/>
  <c r="V28" i="52"/>
  <c r="V28" i="16"/>
  <c r="V28" i="23"/>
  <c r="V28" i="12"/>
  <c r="V28" i="49"/>
  <c r="V28" i="51"/>
  <c r="V28" i="15"/>
  <c r="V28" i="17"/>
  <c r="V25" i="28"/>
  <c r="V25" i="39"/>
  <c r="V25" i="22"/>
  <c r="V25" i="33"/>
  <c r="V25" i="13"/>
  <c r="V25" i="35"/>
  <c r="V25" i="23"/>
  <c r="V25" i="38"/>
  <c r="V25" i="49"/>
  <c r="V25" i="31"/>
  <c r="V25" i="51"/>
  <c r="V25" i="52"/>
  <c r="V25" i="42"/>
  <c r="V18" i="44"/>
  <c r="V18" i="8"/>
  <c r="V18" i="50"/>
  <c r="V18" i="12"/>
  <c r="V18" i="20"/>
  <c r="V18" i="42"/>
  <c r="V18" i="52"/>
  <c r="V18" i="19"/>
  <c r="V18" i="28"/>
  <c r="V12" i="27"/>
  <c r="V12" i="16"/>
  <c r="V12" i="30"/>
  <c r="V12" i="8"/>
  <c r="V12" i="25"/>
  <c r="V12" i="29"/>
  <c r="V12" i="14"/>
  <c r="V12" i="33"/>
  <c r="V19" i="49"/>
  <c r="V19" i="12"/>
  <c r="P27" i="4"/>
  <c r="Q27" i="4" s="1"/>
  <c r="C27" i="4" s="1"/>
  <c r="P23" i="4"/>
  <c r="Q23" i="4" s="1"/>
  <c r="C23" i="4" s="1"/>
  <c r="P20" i="4"/>
  <c r="Q20" i="4" s="1"/>
  <c r="C20" i="4" s="1"/>
  <c r="P9" i="4"/>
  <c r="Q9" i="4" s="1"/>
  <c r="C9" i="4" s="1"/>
  <c r="P47" i="4"/>
  <c r="Q47" i="4" s="1"/>
  <c r="C47" i="4" s="1"/>
  <c r="P45" i="4"/>
  <c r="Q45" i="4" s="1"/>
  <c r="C45" i="4" s="1"/>
  <c r="P44" i="4"/>
  <c r="Q44" i="4" s="1"/>
  <c r="C44" i="4" s="1"/>
  <c r="T42" i="52"/>
  <c r="AG21" i="4"/>
  <c r="X35" i="32"/>
  <c r="X35" i="21"/>
  <c r="X35" i="44"/>
  <c r="X35" i="52"/>
  <c r="X35" i="28"/>
  <c r="X35" i="25"/>
  <c r="X35" i="30"/>
  <c r="X35" i="48"/>
  <c r="X35" i="43"/>
  <c r="X35" i="17"/>
  <c r="X35" i="13"/>
  <c r="X35" i="41"/>
  <c r="X35" i="38"/>
  <c r="X35" i="18"/>
  <c r="X35" i="24"/>
  <c r="X35" i="15"/>
  <c r="X35" i="19"/>
  <c r="X35" i="26"/>
  <c r="X35" i="31"/>
  <c r="X35" i="23"/>
  <c r="X35" i="29"/>
  <c r="X35" i="37"/>
  <c r="X35" i="16"/>
  <c r="X35" i="20"/>
  <c r="X35" i="36"/>
  <c r="X35" i="42"/>
  <c r="X35" i="8"/>
  <c r="X35" i="39"/>
  <c r="X35" i="27"/>
  <c r="X35" i="33"/>
  <c r="X35" i="49"/>
  <c r="X35" i="51"/>
  <c r="X35" i="40"/>
  <c r="X35" i="50"/>
  <c r="X35" i="35"/>
  <c r="X35" i="22"/>
  <c r="X35" i="12"/>
  <c r="X35" i="34"/>
  <c r="X35" i="14"/>
  <c r="X26" i="51"/>
  <c r="X26" i="36"/>
  <c r="X26" i="40"/>
  <c r="X26" i="18"/>
  <c r="X26" i="12"/>
  <c r="X26" i="35"/>
  <c r="X26" i="16"/>
  <c r="X26" i="33"/>
  <c r="X26" i="31"/>
  <c r="X26" i="21"/>
  <c r="X26" i="38"/>
  <c r="X26" i="52"/>
  <c r="X26" i="27"/>
  <c r="X26" i="50"/>
  <c r="X26" i="41"/>
  <c r="X26" i="37"/>
  <c r="X26" i="30"/>
  <c r="X26" i="20"/>
  <c r="X26" i="26"/>
  <c r="X26" i="8"/>
  <c r="X26" i="29"/>
  <c r="X26" i="24"/>
  <c r="X26" i="42"/>
  <c r="X26" i="23"/>
  <c r="X26" i="19"/>
  <c r="X26" i="39"/>
  <c r="X26" i="14"/>
  <c r="X26" i="48"/>
  <c r="X26" i="32"/>
  <c r="X26" i="44"/>
  <c r="X26" i="25"/>
  <c r="X26" i="17"/>
  <c r="X10" i="18"/>
  <c r="X10" i="28"/>
  <c r="X10" i="39"/>
  <c r="X10" i="13"/>
  <c r="X10" i="20"/>
  <c r="X10" i="30"/>
  <c r="X10" i="40"/>
  <c r="X10" i="43"/>
  <c r="X10" i="16"/>
  <c r="X10" i="27"/>
  <c r="X10" i="42"/>
  <c r="X10" i="50"/>
  <c r="X10" i="19"/>
  <c r="X10" i="26"/>
  <c r="X10" i="35"/>
  <c r="X10" i="14"/>
  <c r="X10" i="24"/>
  <c r="X10" i="38"/>
  <c r="X10" i="49"/>
  <c r="X10" i="15"/>
  <c r="X10" i="22"/>
  <c r="X10" i="32"/>
  <c r="X10" i="37"/>
  <c r="X10" i="51"/>
  <c r="X10" i="23"/>
  <c r="X10" i="31"/>
  <c r="X10" i="41"/>
  <c r="X10" i="12"/>
  <c r="X10" i="21"/>
  <c r="X10" i="36"/>
  <c r="X10" i="48"/>
  <c r="X44" i="49"/>
  <c r="X44" i="31"/>
  <c r="X44" i="32"/>
  <c r="X44" i="15"/>
  <c r="X44" i="23"/>
  <c r="X44" i="48"/>
  <c r="X44" i="41"/>
  <c r="X44" i="25"/>
  <c r="X44" i="26"/>
  <c r="X44" i="22"/>
  <c r="X44" i="52"/>
  <c r="X44" i="37"/>
  <c r="X44" i="38"/>
  <c r="X44" i="16"/>
  <c r="X44" i="24"/>
  <c r="X44" i="44"/>
  <c r="X44" i="28"/>
  <c r="X44" i="39"/>
  <c r="X44" i="12"/>
  <c r="X44" i="21"/>
  <c r="X44" i="43"/>
  <c r="X44" i="35"/>
  <c r="X44" i="36"/>
  <c r="X44" i="8"/>
  <c r="X44" i="19"/>
  <c r="X44" i="42"/>
  <c r="X44" i="33"/>
  <c r="X44" i="34"/>
  <c r="X44" i="18"/>
  <c r="X44" i="13"/>
  <c r="X44" i="51"/>
  <c r="X44" i="29"/>
  <c r="X44" i="30"/>
  <c r="X44" i="20"/>
  <c r="X44" i="14"/>
  <c r="X44" i="27"/>
  <c r="X44" i="50"/>
  <c r="X44" i="40"/>
  <c r="X44" i="17"/>
  <c r="X30" i="49"/>
  <c r="X30" i="23"/>
  <c r="X30" i="25"/>
  <c r="X30" i="33"/>
  <c r="X30" i="22"/>
  <c r="X30" i="50"/>
  <c r="X30" i="28"/>
  <c r="X30" i="30"/>
  <c r="X30" i="41"/>
  <c r="X30" i="20"/>
  <c r="X30" i="51"/>
  <c r="X30" i="35"/>
  <c r="X30" i="24"/>
  <c r="X30" i="36"/>
  <c r="X30" i="37"/>
  <c r="X30" i="52"/>
  <c r="X30" i="31"/>
  <c r="X30" i="40"/>
  <c r="X30" i="19"/>
  <c r="X30" i="29"/>
  <c r="X30" i="8"/>
  <c r="X30" i="39"/>
  <c r="X30" i="16"/>
  <c r="X30" i="18"/>
  <c r="X30" i="43"/>
  <c r="X30" i="13"/>
  <c r="X30" i="44"/>
  <c r="X30" i="14"/>
  <c r="X30" i="42"/>
  <c r="X30" i="38"/>
  <c r="X30" i="17"/>
  <c r="X30" i="15"/>
  <c r="X30" i="26"/>
  <c r="X30" i="34"/>
  <c r="X30" i="48"/>
  <c r="X30" i="12"/>
  <c r="X30" i="21"/>
  <c r="X30" i="32"/>
  <c r="X30" i="27"/>
  <c r="X17" i="29"/>
  <c r="X17" i="23"/>
  <c r="X17" i="21"/>
  <c r="X17" i="31"/>
  <c r="X17" i="30"/>
  <c r="X17" i="12"/>
  <c r="X17" i="44"/>
  <c r="X17" i="49"/>
  <c r="X17" i="50"/>
  <c r="X17" i="18"/>
  <c r="X17" i="15"/>
  <c r="X17" i="17"/>
  <c r="X17" i="40"/>
  <c r="X17" i="20"/>
  <c r="X17" i="52"/>
  <c r="X17" i="39"/>
  <c r="X17" i="27"/>
  <c r="X17" i="37"/>
  <c r="X17" i="32"/>
  <c r="X17" i="14"/>
  <c r="X17" i="43"/>
  <c r="X17" i="24"/>
  <c r="X17" i="41"/>
  <c r="X17" i="33"/>
  <c r="X17" i="22"/>
  <c r="X17" i="19"/>
  <c r="X17" i="34"/>
  <c r="X17" i="48"/>
  <c r="X17" i="28"/>
  <c r="X17" i="38"/>
  <c r="X17" i="42"/>
  <c r="X17" i="51"/>
  <c r="X17" i="8"/>
  <c r="X17" i="26"/>
  <c r="X17" i="25"/>
  <c r="X17" i="36"/>
  <c r="X17" i="13"/>
  <c r="X17" i="16"/>
  <c r="X17" i="35"/>
  <c r="V19" i="44"/>
  <c r="V19" i="27"/>
  <c r="V19" i="26"/>
  <c r="V19" i="16"/>
  <c r="X22" i="17"/>
  <c r="X22" i="24"/>
  <c r="X40" i="14"/>
  <c r="V36" i="14"/>
  <c r="V36" i="18"/>
  <c r="V36" i="35"/>
  <c r="V11" i="13"/>
  <c r="V11" i="21"/>
  <c r="V11" i="42"/>
  <c r="V11" i="18"/>
  <c r="V11" i="29"/>
  <c r="V9" i="32"/>
  <c r="V9" i="22"/>
  <c r="V15" i="25"/>
  <c r="V15" i="48"/>
  <c r="V15" i="49"/>
  <c r="V15" i="52"/>
  <c r="V15" i="50"/>
  <c r="V15" i="8"/>
  <c r="V15" i="12"/>
  <c r="V15" i="14"/>
  <c r="V15" i="26"/>
  <c r="V15" i="31"/>
  <c r="V15" i="34"/>
  <c r="V15" i="40"/>
  <c r="V15" i="23"/>
  <c r="V15" i="27"/>
  <c r="V15" i="20"/>
  <c r="V15" i="30"/>
  <c r="V15" i="35"/>
  <c r="V15" i="15"/>
  <c r="V15" i="21"/>
  <c r="V15" i="41"/>
  <c r="V15" i="42"/>
  <c r="V15" i="44"/>
  <c r="V23" i="42"/>
  <c r="V23" i="41"/>
  <c r="V23" i="43"/>
  <c r="V23" i="48"/>
  <c r="V23" i="50"/>
  <c r="V23" i="52"/>
  <c r="V23" i="16"/>
  <c r="V23" i="14"/>
  <c r="V23" i="15"/>
  <c r="V23" i="26"/>
  <c r="V23" i="32"/>
  <c r="V23" i="51"/>
  <c r="V23" i="12"/>
  <c r="V23" i="21"/>
  <c r="V23" i="34"/>
  <c r="V23" i="40"/>
  <c r="V23" i="20"/>
  <c r="V23" i="22"/>
  <c r="V23" i="37"/>
  <c r="V23" i="28"/>
  <c r="V23" i="25"/>
  <c r="V23" i="33"/>
  <c r="V23" i="36"/>
  <c r="V27" i="24"/>
  <c r="V27" i="13"/>
  <c r="V27" i="29"/>
  <c r="V27" i="14"/>
  <c r="V27" i="32"/>
  <c r="V27" i="38"/>
  <c r="V27" i="44"/>
  <c r="V27" i="19"/>
  <c r="V27" i="25"/>
  <c r="V27" i="22"/>
  <c r="V27" i="40"/>
  <c r="V29" i="50"/>
  <c r="V29" i="52"/>
  <c r="V29" i="19"/>
  <c r="V29" i="30"/>
  <c r="V29" i="33"/>
  <c r="V29" i="38"/>
  <c r="V29" i="8"/>
  <c r="V29" i="15"/>
  <c r="V29" i="21"/>
  <c r="V29" i="24"/>
  <c r="V29" i="26"/>
  <c r="V29" i="29"/>
  <c r="V29" i="41"/>
  <c r="V29" i="44"/>
  <c r="V29" i="48"/>
  <c r="V29" i="16"/>
  <c r="V29" i="32"/>
  <c r="V29" i="39"/>
  <c r="V29" i="18"/>
  <c r="V29" i="25"/>
  <c r="V29" i="35"/>
  <c r="V29" i="13"/>
  <c r="V35" i="8"/>
  <c r="V35" i="42"/>
  <c r="V35" i="40"/>
  <c r="V35" i="19"/>
  <c r="V35" i="14"/>
  <c r="V35" i="33"/>
  <c r="V35" i="35"/>
  <c r="V35" i="16"/>
  <c r="V35" i="25"/>
  <c r="V35" i="28"/>
  <c r="V35" i="37"/>
  <c r="V35" i="44"/>
  <c r="V35" i="26"/>
  <c r="V39" i="14"/>
  <c r="V39" i="21"/>
  <c r="V39" i="26"/>
  <c r="V39" i="18"/>
  <c r="V39" i="41"/>
  <c r="X32" i="27"/>
  <c r="X32" i="21"/>
  <c r="X32" i="52"/>
  <c r="X32" i="42"/>
  <c r="X32" i="14"/>
  <c r="V16" i="36"/>
  <c r="V16" i="15"/>
  <c r="V16" i="52"/>
  <c r="V16" i="43"/>
  <c r="V13" i="15"/>
  <c r="V13" i="19"/>
  <c r="V13" i="12"/>
  <c r="V13" i="28"/>
  <c r="V13" i="36"/>
  <c r="V13" i="41"/>
  <c r="V13" i="44"/>
  <c r="V13" i="22"/>
  <c r="V13" i="21"/>
  <c r="V13" i="25"/>
  <c r="V13" i="32"/>
  <c r="V13" i="39"/>
  <c r="V13" i="29"/>
  <c r="V13" i="31"/>
  <c r="V13" i="34"/>
  <c r="V13" i="8"/>
  <c r="V13" i="40"/>
  <c r="V13" i="18"/>
  <c r="V13" i="23"/>
  <c r="X8" i="19"/>
  <c r="X8" i="29"/>
  <c r="X8" i="31"/>
  <c r="X8" i="43"/>
  <c r="X8" i="14"/>
  <c r="X8" i="26"/>
  <c r="X8" i="34"/>
  <c r="X8" i="51"/>
  <c r="X8" i="22"/>
  <c r="X8" i="28"/>
  <c r="X8" i="38"/>
  <c r="X8" i="32"/>
  <c r="X8" i="8"/>
  <c r="X8" i="27"/>
  <c r="X8" i="20"/>
  <c r="X8" i="48"/>
  <c r="X8" i="52"/>
  <c r="X7" i="27"/>
  <c r="X7" i="30"/>
  <c r="X7" i="26"/>
  <c r="X7" i="31"/>
  <c r="X7" i="51"/>
  <c r="X7" i="34"/>
  <c r="V37" i="28"/>
  <c r="V37" i="25"/>
  <c r="V37" i="17"/>
  <c r="V37" i="40"/>
  <c r="V37" i="32"/>
  <c r="V37" i="34"/>
  <c r="V37" i="51"/>
  <c r="V37" i="12"/>
  <c r="V37" i="48"/>
  <c r="V37" i="24"/>
  <c r="X24" i="24"/>
  <c r="X24" i="21"/>
  <c r="X24" i="40"/>
  <c r="X24" i="16"/>
  <c r="X24" i="29"/>
  <c r="X24" i="17"/>
  <c r="X24" i="50"/>
  <c r="X24" i="32"/>
  <c r="X24" i="22"/>
  <c r="X24" i="8"/>
  <c r="X24" i="27"/>
  <c r="X24" i="25"/>
  <c r="X24" i="49"/>
  <c r="X24" i="42"/>
  <c r="X24" i="33"/>
  <c r="V33" i="36"/>
  <c r="V33" i="35"/>
  <c r="V33" i="41"/>
  <c r="V18" i="48"/>
  <c r="V18" i="49"/>
  <c r="V18" i="14"/>
  <c r="V18" i="16"/>
  <c r="V18" i="18"/>
  <c r="V18" i="26"/>
  <c r="X26" i="22"/>
  <c r="X26" i="49"/>
  <c r="X26" i="13"/>
  <c r="X26" i="28"/>
  <c r="X26" i="15"/>
  <c r="X26" i="34"/>
  <c r="X26" i="43"/>
  <c r="V26" i="49"/>
  <c r="V26" i="12"/>
  <c r="V26" i="21"/>
  <c r="V26" i="28"/>
  <c r="V26" i="33"/>
  <c r="V26" i="39"/>
  <c r="V26" i="14"/>
  <c r="V26" i="20"/>
  <c r="V26" i="29"/>
  <c r="V26" i="38"/>
  <c r="V26" i="44"/>
  <c r="X12" i="17"/>
  <c r="X12" i="43"/>
  <c r="X12" i="50"/>
  <c r="X12" i="13"/>
  <c r="X12" i="26"/>
  <c r="X12" i="25"/>
  <c r="X12" i="42"/>
  <c r="X12" i="41"/>
  <c r="X11" i="39"/>
  <c r="X11" i="50"/>
  <c r="X10" i="8"/>
  <c r="X10" i="17"/>
  <c r="X10" i="25"/>
  <c r="X10" i="29"/>
  <c r="X10" i="34"/>
  <c r="X10" i="33"/>
  <c r="X10" i="44"/>
  <c r="X10" i="52"/>
  <c r="F38" i="41"/>
  <c r="P38" i="33"/>
  <c r="F38" i="21"/>
  <c r="P38" i="29"/>
  <c r="P38" i="32"/>
  <c r="P38" i="40"/>
  <c r="F39" i="26"/>
  <c r="N36" i="35"/>
  <c r="N36" i="26"/>
  <c r="N36" i="44"/>
  <c r="N36" i="34"/>
  <c r="P40" i="4"/>
  <c r="Q40" i="4" s="1"/>
  <c r="C40" i="4" s="1"/>
  <c r="P21" i="4"/>
  <c r="Q21" i="4" s="1"/>
  <c r="C21" i="4" s="1"/>
  <c r="AO42" i="4"/>
  <c r="I42" i="4" s="1"/>
  <c r="N39" i="49" s="1"/>
  <c r="AO36" i="4"/>
  <c r="I36" i="4" s="1"/>
  <c r="AO28" i="4"/>
  <c r="I28" i="4" s="1"/>
  <c r="AO20" i="4"/>
  <c r="I20" i="4" s="1"/>
  <c r="AO12" i="4"/>
  <c r="I12" i="4" s="1"/>
  <c r="N9" i="17" s="1"/>
  <c r="J12" i="52"/>
  <c r="J12" i="43"/>
  <c r="J12" i="17"/>
  <c r="AF44" i="4"/>
  <c r="AC33" i="4"/>
  <c r="AE15" i="4"/>
  <c r="J36" i="12"/>
  <c r="J36" i="17"/>
  <c r="J18" i="21"/>
  <c r="J18" i="44"/>
  <c r="J18" i="32"/>
  <c r="J18" i="41"/>
  <c r="J22" i="16"/>
  <c r="J22" i="14"/>
  <c r="J22" i="41"/>
  <c r="J17" i="48"/>
  <c r="F19" i="42"/>
  <c r="P19" i="32"/>
  <c r="N41" i="30"/>
  <c r="N41" i="34"/>
  <c r="N41" i="32"/>
  <c r="N41" i="16"/>
  <c r="N41" i="23"/>
  <c r="N41" i="48"/>
  <c r="N41" i="49"/>
  <c r="N41" i="22"/>
  <c r="N41" i="29"/>
  <c r="N41" i="12"/>
  <c r="F19" i="50"/>
  <c r="G19" i="50" s="1"/>
  <c r="P19" i="13"/>
  <c r="P19" i="24"/>
  <c r="P19" i="40"/>
  <c r="F19" i="13"/>
  <c r="P19" i="16"/>
  <c r="F19" i="34"/>
  <c r="G19" i="34" s="1"/>
  <c r="P19" i="50"/>
  <c r="F19" i="48"/>
  <c r="P19" i="28"/>
  <c r="P19" i="43"/>
  <c r="F19" i="20"/>
  <c r="F19" i="38"/>
  <c r="N32" i="24"/>
  <c r="N32" i="39"/>
  <c r="N32" i="49"/>
  <c r="N32" i="32"/>
  <c r="N32" i="42"/>
  <c r="F11" i="35"/>
  <c r="P11" i="32"/>
  <c r="P11" i="16"/>
  <c r="F11" i="18"/>
  <c r="G11" i="18" s="1"/>
  <c r="P11" i="23"/>
  <c r="P11" i="31"/>
  <c r="F11" i="36"/>
  <c r="N20" i="49"/>
  <c r="AO40" i="4"/>
  <c r="I40" i="4" s="1"/>
  <c r="AO34" i="4"/>
  <c r="I34" i="4" s="1"/>
  <c r="AO32" i="4"/>
  <c r="I32" i="4" s="1"/>
  <c r="AO26" i="4"/>
  <c r="I26" i="4" s="1"/>
  <c r="AO24" i="4"/>
  <c r="I24" i="4" s="1"/>
  <c r="AO22" i="4"/>
  <c r="I22" i="4" s="1"/>
  <c r="AO18" i="4"/>
  <c r="I18" i="4" s="1"/>
  <c r="AO16" i="4"/>
  <c r="I16" i="4" s="1"/>
  <c r="AO14" i="4"/>
  <c r="I14" i="4" s="1"/>
  <c r="AH47" i="4"/>
  <c r="P29" i="4"/>
  <c r="Q29" i="4" s="1"/>
  <c r="C29" i="4" s="1"/>
  <c r="P26" i="39" s="1"/>
  <c r="P24" i="4"/>
  <c r="Q24" i="4" s="1"/>
  <c r="C24" i="4" s="1"/>
  <c r="P12" i="4"/>
  <c r="Q12" i="4" s="1"/>
  <c r="C12" i="4" s="1"/>
  <c r="AO8" i="4"/>
  <c r="I8" i="4" s="1"/>
  <c r="AO30" i="4"/>
  <c r="I30" i="4" s="1"/>
  <c r="AG43" i="4"/>
  <c r="AF34" i="4"/>
  <c r="AD28" i="4"/>
  <c r="H28" i="4" s="1"/>
  <c r="E26" i="70" s="1"/>
  <c r="AD20" i="4"/>
  <c r="H20" i="4" s="1"/>
  <c r="E18" i="70" s="1"/>
  <c r="E16" i="36"/>
  <c r="E40" i="36"/>
  <c r="E37" i="36"/>
  <c r="E38" i="37"/>
  <c r="E5" i="38"/>
  <c r="E23" i="38"/>
  <c r="E29" i="38"/>
  <c r="E29" i="44"/>
  <c r="E39" i="44"/>
  <c r="E10" i="44"/>
  <c r="E13" i="43"/>
  <c r="E25" i="43"/>
  <c r="G25" i="43" s="1"/>
  <c r="E32" i="43"/>
  <c r="E22" i="43"/>
  <c r="E36" i="43"/>
  <c r="E8" i="43"/>
  <c r="E36" i="38"/>
  <c r="E29" i="43"/>
  <c r="E18" i="43"/>
  <c r="E6" i="43"/>
  <c r="E30" i="44"/>
  <c r="E27" i="44"/>
  <c r="E9" i="44"/>
  <c r="E42" i="44"/>
  <c r="E33" i="34"/>
  <c r="E21" i="34"/>
  <c r="E7" i="34"/>
  <c r="E41" i="34"/>
  <c r="E40" i="33"/>
  <c r="E28" i="33"/>
  <c r="E5" i="33"/>
  <c r="E26" i="32"/>
  <c r="E22" i="32"/>
  <c r="E6" i="32"/>
  <c r="E8" i="28"/>
  <c r="E24" i="26"/>
  <c r="E20" i="26"/>
  <c r="E8" i="26"/>
  <c r="E5" i="26"/>
  <c r="E35" i="21"/>
  <c r="E11" i="16"/>
  <c r="E29" i="15"/>
  <c r="E21" i="15"/>
  <c r="E9" i="15"/>
  <c r="E7" i="15"/>
  <c r="E40" i="14"/>
  <c r="E20" i="14"/>
  <c r="E36" i="12"/>
  <c r="P7" i="39"/>
  <c r="P7" i="18"/>
  <c r="F7" i="48"/>
  <c r="G7" i="48" s="1"/>
  <c r="P7" i="49"/>
  <c r="F7" i="21"/>
  <c r="G7" i="21" s="1"/>
  <c r="P7" i="19"/>
  <c r="F7" i="17"/>
  <c r="P7" i="38"/>
  <c r="P7" i="52"/>
  <c r="F7" i="13"/>
  <c r="G7" i="13" s="1"/>
  <c r="J9" i="51"/>
  <c r="J17" i="22"/>
  <c r="P38" i="31"/>
  <c r="F38" i="16"/>
  <c r="P38" i="12"/>
  <c r="P38" i="14"/>
  <c r="F38" i="35"/>
  <c r="G38" i="35" s="1"/>
  <c r="P38" i="37"/>
  <c r="F23" i="40"/>
  <c r="F35" i="50"/>
  <c r="G35" i="50" s="1"/>
  <c r="P35" i="37"/>
  <c r="F35" i="34"/>
  <c r="G35" i="34" s="1"/>
  <c r="P35" i="13"/>
  <c r="P35" i="24"/>
  <c r="P35" i="51"/>
  <c r="F35" i="39"/>
  <c r="P35" i="48"/>
  <c r="F35" i="35"/>
  <c r="F35" i="42"/>
  <c r="P35" i="17"/>
  <c r="P35" i="28"/>
  <c r="F35" i="32"/>
  <c r="P35" i="36"/>
  <c r="F35" i="8"/>
  <c r="F35" i="17"/>
  <c r="F35" i="28"/>
  <c r="F35" i="43"/>
  <c r="P35" i="50"/>
  <c r="F35" i="31"/>
  <c r="P35" i="34"/>
  <c r="F35" i="14"/>
  <c r="F35" i="19"/>
  <c r="P35" i="21"/>
  <c r="P35" i="22"/>
  <c r="P35" i="14"/>
  <c r="P35" i="25"/>
  <c r="F35" i="38"/>
  <c r="P35" i="32"/>
  <c r="P35" i="41"/>
  <c r="P35" i="12"/>
  <c r="F35" i="48"/>
  <c r="F35" i="41"/>
  <c r="G35" i="41" s="1"/>
  <c r="P35" i="43"/>
  <c r="P35" i="52"/>
  <c r="P35" i="40"/>
  <c r="P35" i="39"/>
  <c r="F35" i="51"/>
  <c r="F35" i="20"/>
  <c r="F35" i="27"/>
  <c r="P35" i="44"/>
  <c r="F35" i="49"/>
  <c r="F35" i="52"/>
  <c r="F35" i="18"/>
  <c r="F35" i="23"/>
  <c r="F35" i="26"/>
  <c r="P35" i="26"/>
  <c r="P35" i="8"/>
  <c r="P35" i="42"/>
  <c r="F35" i="16"/>
  <c r="G35" i="16" s="1"/>
  <c r="F35" i="25"/>
  <c r="P35" i="15"/>
  <c r="P35" i="30"/>
  <c r="F35" i="13"/>
  <c r="G35" i="13" s="1"/>
  <c r="P35" i="20"/>
  <c r="F35" i="44"/>
  <c r="P35" i="27"/>
  <c r="J23" i="38"/>
  <c r="J23" i="40"/>
  <c r="J23" i="8"/>
  <c r="F43" i="13"/>
  <c r="P43" i="25"/>
  <c r="P43" i="13"/>
  <c r="P34" i="32"/>
  <c r="P34" i="41"/>
  <c r="F34" i="23"/>
  <c r="F34" i="19"/>
  <c r="F34" i="40"/>
  <c r="P34" i="28"/>
  <c r="P34" i="18"/>
  <c r="F34" i="28"/>
  <c r="P34" i="24"/>
  <c r="P34" i="26"/>
  <c r="P13" i="25"/>
  <c r="P13" i="52"/>
  <c r="P13" i="38"/>
  <c r="P13" i="24"/>
  <c r="P13" i="16"/>
  <c r="P13" i="32"/>
  <c r="P13" i="22"/>
  <c r="F13" i="19"/>
  <c r="F13" i="48"/>
  <c r="F13" i="21"/>
  <c r="G13" i="21" s="1"/>
  <c r="F13" i="50"/>
  <c r="G13" i="50" s="1"/>
  <c r="P13" i="40"/>
  <c r="F13" i="16"/>
  <c r="P13" i="31"/>
  <c r="V30" i="44"/>
  <c r="V30" i="21"/>
  <c r="V30" i="14"/>
  <c r="V30" i="16"/>
  <c r="V30" i="20"/>
  <c r="V30" i="27"/>
  <c r="V30" i="19"/>
  <c r="V30" i="48"/>
  <c r="V30" i="43"/>
  <c r="V30" i="33"/>
  <c r="V30" i="17"/>
  <c r="V30" i="40"/>
  <c r="V30" i="23"/>
  <c r="V19" i="18"/>
  <c r="V19" i="37"/>
  <c r="V19" i="15"/>
  <c r="V19" i="51"/>
  <c r="V19" i="41"/>
  <c r="V19" i="17"/>
  <c r="F22" i="32"/>
  <c r="F22" i="51"/>
  <c r="F22" i="30"/>
  <c r="G22" i="30" s="1"/>
  <c r="P25" i="52"/>
  <c r="F25" i="15"/>
  <c r="F25" i="24"/>
  <c r="P25" i="26"/>
  <c r="P25" i="33"/>
  <c r="P25" i="39"/>
  <c r="P25" i="44"/>
  <c r="P25" i="18"/>
  <c r="F25" i="32"/>
  <c r="F25" i="22"/>
  <c r="G25" i="22" s="1"/>
  <c r="F25" i="37"/>
  <c r="N18" i="13"/>
  <c r="N18" i="52"/>
  <c r="N14" i="49"/>
  <c r="N14" i="13"/>
  <c r="N14" i="8"/>
  <c r="N14" i="50"/>
  <c r="N14" i="52"/>
  <c r="P22" i="8"/>
  <c r="F22" i="13"/>
  <c r="G22" i="13" s="1"/>
  <c r="F22" i="20"/>
  <c r="G22" i="20" s="1"/>
  <c r="F22" i="23"/>
  <c r="P22" i="28"/>
  <c r="F22" i="34"/>
  <c r="F22" i="38"/>
  <c r="F22" i="42"/>
  <c r="P22" i="15"/>
  <c r="P22" i="12"/>
  <c r="F22" i="25"/>
  <c r="G22" i="25" s="1"/>
  <c r="P22" i="27"/>
  <c r="F22" i="33"/>
  <c r="F22" i="37"/>
  <c r="P22" i="44"/>
  <c r="P22" i="25"/>
  <c r="F22" i="39"/>
  <c r="P22" i="50"/>
  <c r="F22" i="18"/>
  <c r="P22" i="26"/>
  <c r="F22" i="40"/>
  <c r="F22" i="50"/>
  <c r="G22" i="50" s="1"/>
  <c r="F22" i="8"/>
  <c r="P22" i="16"/>
  <c r="P22" i="14"/>
  <c r="F22" i="26"/>
  <c r="F22" i="31"/>
  <c r="P22" i="36"/>
  <c r="P22" i="40"/>
  <c r="P22" i="13"/>
  <c r="P22" i="17"/>
  <c r="F22" i="17"/>
  <c r="P22" i="30"/>
  <c r="P22" i="35"/>
  <c r="P11" i="51"/>
  <c r="P27" i="48"/>
  <c r="F5" i="17"/>
  <c r="P5" i="52"/>
  <c r="F5" i="48"/>
  <c r="N16" i="49"/>
  <c r="N16" i="52"/>
  <c r="N16" i="48"/>
  <c r="N16" i="13"/>
  <c r="P16" i="37"/>
  <c r="P16" i="20"/>
  <c r="F16" i="35"/>
  <c r="G16" i="35" s="1"/>
  <c r="N10" i="50"/>
  <c r="N10" i="8"/>
  <c r="N10" i="48"/>
  <c r="N10" i="51"/>
  <c r="E41" i="40"/>
  <c r="E36" i="36"/>
  <c r="E22" i="36"/>
  <c r="E18" i="35"/>
  <c r="E11" i="35"/>
  <c r="E17" i="30"/>
  <c r="E9" i="30"/>
  <c r="E39" i="27"/>
  <c r="E32" i="27"/>
  <c r="E16" i="27"/>
  <c r="E7" i="27"/>
  <c r="E40" i="23"/>
  <c r="E14" i="23"/>
  <c r="E7" i="23"/>
  <c r="E30" i="18"/>
  <c r="E22" i="18"/>
  <c r="E7" i="16"/>
  <c r="E32" i="14"/>
  <c r="E24" i="14"/>
  <c r="E12" i="14"/>
  <c r="E29" i="13"/>
  <c r="E26" i="13"/>
  <c r="E25" i="13"/>
  <c r="E41" i="13"/>
  <c r="E5" i="13"/>
  <c r="E43" i="49"/>
  <c r="E35" i="49"/>
  <c r="E27" i="49"/>
  <c r="E13" i="49"/>
  <c r="E9" i="49"/>
  <c r="E36" i="49"/>
  <c r="E24" i="49"/>
  <c r="E14" i="49"/>
  <c r="E6" i="49"/>
  <c r="E41" i="48"/>
  <c r="E29" i="48"/>
  <c r="E21" i="48"/>
  <c r="E18" i="48"/>
  <c r="E17" i="48"/>
  <c r="E9" i="48"/>
  <c r="E40" i="48"/>
  <c r="E36" i="48"/>
  <c r="E30" i="48"/>
  <c r="E26" i="48"/>
  <c r="E22" i="48"/>
  <c r="E16" i="48"/>
  <c r="E12" i="48"/>
  <c r="E8" i="48"/>
  <c r="E17" i="49"/>
  <c r="E25" i="49"/>
  <c r="E37" i="49"/>
  <c r="E7" i="49"/>
  <c r="E5" i="49"/>
  <c r="E41" i="49"/>
  <c r="E29" i="49"/>
  <c r="E19" i="49"/>
  <c r="E11" i="49"/>
  <c r="E38" i="49"/>
  <c r="E28" i="49"/>
  <c r="E22" i="49"/>
  <c r="E12" i="49"/>
  <c r="E5" i="48"/>
  <c r="E37" i="48"/>
  <c r="E34" i="48"/>
  <c r="E33" i="48"/>
  <c r="E25" i="48"/>
  <c r="E13" i="48"/>
  <c r="E42" i="48"/>
  <c r="E38" i="48"/>
  <c r="E32" i="48"/>
  <c r="E28" i="48"/>
  <c r="E24" i="48"/>
  <c r="E20" i="48"/>
  <c r="E14" i="48"/>
  <c r="E10" i="48"/>
  <c r="E6" i="48"/>
  <c r="J6" i="20" l="1"/>
  <c r="G25" i="18"/>
  <c r="F29" i="42"/>
  <c r="G29" i="42" s="1"/>
  <c r="G34" i="20"/>
  <c r="J6" i="15"/>
  <c r="G8" i="18"/>
  <c r="N24" i="48"/>
  <c r="N24" i="21"/>
  <c r="G8" i="14"/>
  <c r="F29" i="40"/>
  <c r="N24" i="14"/>
  <c r="N24" i="44"/>
  <c r="P33" i="14"/>
  <c r="G28" i="17"/>
  <c r="P29" i="50"/>
  <c r="F11" i="49"/>
  <c r="J23" i="33"/>
  <c r="J9" i="44"/>
  <c r="P7" i="14"/>
  <c r="F7" i="32"/>
  <c r="J17" i="16"/>
  <c r="J18" i="26"/>
  <c r="J12" i="49"/>
  <c r="F29" i="36"/>
  <c r="G29" i="36" s="1"/>
  <c r="N24" i="31"/>
  <c r="N24" i="8"/>
  <c r="P33" i="42"/>
  <c r="P29" i="44"/>
  <c r="F36" i="28"/>
  <c r="G36" i="28" s="1"/>
  <c r="G8" i="30"/>
  <c r="G8" i="12"/>
  <c r="F16" i="17"/>
  <c r="G16" i="17" s="1"/>
  <c r="F30" i="37"/>
  <c r="F13" i="31"/>
  <c r="J23" i="24"/>
  <c r="G35" i="48"/>
  <c r="F23" i="32"/>
  <c r="F7" i="43"/>
  <c r="P7" i="41"/>
  <c r="J18" i="50"/>
  <c r="F38" i="37"/>
  <c r="F29" i="32"/>
  <c r="P13" i="17"/>
  <c r="N24" i="35"/>
  <c r="N24" i="28"/>
  <c r="F13" i="25"/>
  <c r="G13" i="25" s="1"/>
  <c r="P13" i="29"/>
  <c r="P23" i="26"/>
  <c r="F33" i="14"/>
  <c r="G25" i="17"/>
  <c r="F29" i="41"/>
  <c r="P36" i="43"/>
  <c r="G34" i="14"/>
  <c r="G19" i="36"/>
  <c r="N24" i="33"/>
  <c r="G34" i="38"/>
  <c r="N24" i="22"/>
  <c r="P29" i="36"/>
  <c r="P7" i="22"/>
  <c r="F7" i="16"/>
  <c r="G7" i="16" s="1"/>
  <c r="J18" i="13"/>
  <c r="N24" i="19"/>
  <c r="F29" i="26"/>
  <c r="P7" i="15"/>
  <c r="J22" i="22"/>
  <c r="F33" i="22"/>
  <c r="J23" i="30"/>
  <c r="P7" i="51"/>
  <c r="J22" i="24"/>
  <c r="F38" i="22"/>
  <c r="P33" i="48"/>
  <c r="F33" i="42"/>
  <c r="G33" i="42" s="1"/>
  <c r="G28" i="14"/>
  <c r="G28" i="20"/>
  <c r="G25" i="13"/>
  <c r="F13" i="12"/>
  <c r="G13" i="12" s="1"/>
  <c r="J23" i="48"/>
  <c r="P23" i="35"/>
  <c r="P7" i="28"/>
  <c r="P7" i="31"/>
  <c r="J22" i="29"/>
  <c r="J18" i="24"/>
  <c r="F30" i="52"/>
  <c r="P29" i="38"/>
  <c r="G13" i="15"/>
  <c r="G8" i="42"/>
  <c r="P13" i="30"/>
  <c r="N24" i="43"/>
  <c r="N24" i="29"/>
  <c r="P13" i="43"/>
  <c r="P13" i="23"/>
  <c r="P33" i="15"/>
  <c r="F33" i="33"/>
  <c r="G33" i="33" s="1"/>
  <c r="G29" i="19"/>
  <c r="F7" i="35"/>
  <c r="G7" i="35" s="1"/>
  <c r="J18" i="28"/>
  <c r="F29" i="44"/>
  <c r="G35" i="43"/>
  <c r="F7" i="38"/>
  <c r="G7" i="38" s="1"/>
  <c r="J18" i="33"/>
  <c r="G22" i="40"/>
  <c r="P33" i="52"/>
  <c r="F23" i="44"/>
  <c r="P7" i="50"/>
  <c r="J18" i="40"/>
  <c r="F29" i="34"/>
  <c r="G8" i="37"/>
  <c r="N24" i="26"/>
  <c r="G34" i="15"/>
  <c r="G28" i="25"/>
  <c r="P16" i="32"/>
  <c r="P30" i="27"/>
  <c r="P23" i="30"/>
  <c r="P7" i="23"/>
  <c r="P7" i="20"/>
  <c r="J18" i="16"/>
  <c r="P29" i="37"/>
  <c r="N24" i="39"/>
  <c r="N24" i="30"/>
  <c r="G35" i="36"/>
  <c r="F13" i="51"/>
  <c r="G34" i="40"/>
  <c r="J23" i="13"/>
  <c r="P23" i="41"/>
  <c r="P7" i="26"/>
  <c r="P7" i="35"/>
  <c r="J22" i="49"/>
  <c r="J18" i="39"/>
  <c r="P30" i="23"/>
  <c r="F29" i="20"/>
  <c r="G19" i="16"/>
  <c r="N24" i="23"/>
  <c r="N24" i="38"/>
  <c r="N24" i="20"/>
  <c r="P13" i="33"/>
  <c r="F13" i="40"/>
  <c r="G13" i="40" s="1"/>
  <c r="F33" i="23"/>
  <c r="G33" i="23" s="1"/>
  <c r="P33" i="35"/>
  <c r="F29" i="51"/>
  <c r="G29" i="51" s="1"/>
  <c r="G8" i="31"/>
  <c r="P7" i="30"/>
  <c r="G34" i="26"/>
  <c r="N24" i="17"/>
  <c r="P29" i="15"/>
  <c r="G8" i="15"/>
  <c r="P7" i="29"/>
  <c r="P30" i="29"/>
  <c r="F23" i="23"/>
  <c r="P7" i="24"/>
  <c r="F7" i="28"/>
  <c r="F29" i="21"/>
  <c r="G28" i="30"/>
  <c r="N24" i="52"/>
  <c r="N24" i="40"/>
  <c r="F33" i="37"/>
  <c r="G33" i="37" s="1"/>
  <c r="N24" i="37"/>
  <c r="N24" i="42"/>
  <c r="G8" i="36"/>
  <c r="F30" i="33"/>
  <c r="J23" i="14"/>
  <c r="F7" i="14"/>
  <c r="G7" i="14" s="1"/>
  <c r="N24" i="34"/>
  <c r="F33" i="16"/>
  <c r="P36" i="34"/>
  <c r="G34" i="8"/>
  <c r="F13" i="49"/>
  <c r="J23" i="44"/>
  <c r="P23" i="22"/>
  <c r="F7" i="29"/>
  <c r="G7" i="29" s="1"/>
  <c r="F7" i="22"/>
  <c r="J22" i="20"/>
  <c r="J18" i="31"/>
  <c r="F30" i="43"/>
  <c r="P29" i="16"/>
  <c r="N24" i="18"/>
  <c r="N24" i="15"/>
  <c r="F13" i="38"/>
  <c r="G13" i="38" s="1"/>
  <c r="P33" i="20"/>
  <c r="P33" i="29"/>
  <c r="G5" i="17"/>
  <c r="G13" i="44"/>
  <c r="G13" i="14"/>
  <c r="G13" i="24"/>
  <c r="G7" i="28"/>
  <c r="G29" i="32"/>
  <c r="G25" i="25"/>
  <c r="G10" i="14"/>
  <c r="G25" i="52"/>
  <c r="G8" i="20"/>
  <c r="G25" i="24"/>
  <c r="G30" i="52"/>
  <c r="G13" i="18"/>
  <c r="E44" i="50"/>
  <c r="G35" i="22"/>
  <c r="G8" i="35"/>
  <c r="G35" i="23"/>
  <c r="G36" i="16"/>
  <c r="G8" i="40"/>
  <c r="G22" i="39"/>
  <c r="G35" i="42"/>
  <c r="G29" i="20"/>
  <c r="G35" i="12"/>
  <c r="G22" i="28"/>
  <c r="G16" i="40"/>
  <c r="G30" i="43"/>
  <c r="G25" i="12"/>
  <c r="G8" i="39"/>
  <c r="G19" i="18"/>
  <c r="J40" i="29"/>
  <c r="I41" i="70"/>
  <c r="J27" i="30"/>
  <c r="I28" i="70"/>
  <c r="J12" i="35"/>
  <c r="J12" i="12"/>
  <c r="P16" i="34"/>
  <c r="J22" i="25"/>
  <c r="J22" i="32"/>
  <c r="F12" i="16"/>
  <c r="G12" i="16" s="1"/>
  <c r="J36" i="48"/>
  <c r="I37" i="70"/>
  <c r="F16" i="34"/>
  <c r="G16" i="34" s="1"/>
  <c r="J22" i="30"/>
  <c r="J39" i="28"/>
  <c r="G19" i="51"/>
  <c r="J19" i="20"/>
  <c r="I20" i="70"/>
  <c r="G33" i="40"/>
  <c r="P36" i="26"/>
  <c r="P36" i="48"/>
  <c r="G19" i="30"/>
  <c r="P16" i="16"/>
  <c r="P16" i="26"/>
  <c r="G22" i="8"/>
  <c r="F43" i="41"/>
  <c r="G43" i="41" s="1"/>
  <c r="J22" i="18"/>
  <c r="J36" i="30"/>
  <c r="J12" i="18"/>
  <c r="F38" i="12"/>
  <c r="G38" i="12" s="1"/>
  <c r="J39" i="49"/>
  <c r="P43" i="17"/>
  <c r="G34" i="51"/>
  <c r="G34" i="27"/>
  <c r="G8" i="17"/>
  <c r="G28" i="22"/>
  <c r="G22" i="22"/>
  <c r="G29" i="41"/>
  <c r="P36" i="17"/>
  <c r="P36" i="42"/>
  <c r="F16" i="36"/>
  <c r="G16" i="36" s="1"/>
  <c r="P16" i="24"/>
  <c r="P30" i="41"/>
  <c r="F43" i="40"/>
  <c r="G43" i="40" s="1"/>
  <c r="J23" i="19"/>
  <c r="F23" i="42"/>
  <c r="J22" i="40"/>
  <c r="J36" i="29"/>
  <c r="J12" i="20"/>
  <c r="F38" i="33"/>
  <c r="G38" i="33" s="1"/>
  <c r="N6" i="26"/>
  <c r="P43" i="31"/>
  <c r="AI38" i="4"/>
  <c r="F38" i="4" s="1"/>
  <c r="M36" i="70" s="1"/>
  <c r="F33" i="29"/>
  <c r="F33" i="18"/>
  <c r="G33" i="18" s="1"/>
  <c r="P36" i="29"/>
  <c r="F36" i="41"/>
  <c r="G36" i="41" s="1"/>
  <c r="G35" i="30"/>
  <c r="P28" i="27"/>
  <c r="F28" i="18"/>
  <c r="G28" i="18" s="1"/>
  <c r="F28" i="26"/>
  <c r="G28" i="26" s="1"/>
  <c r="F28" i="34"/>
  <c r="G28" i="34" s="1"/>
  <c r="F28" i="15"/>
  <c r="G28" i="15" s="1"/>
  <c r="P28" i="23"/>
  <c r="J12" i="42"/>
  <c r="J22" i="37"/>
  <c r="J12" i="40"/>
  <c r="G23" i="44"/>
  <c r="G34" i="37"/>
  <c r="F36" i="37"/>
  <c r="G36" i="37" s="1"/>
  <c r="P16" i="40"/>
  <c r="P16" i="18"/>
  <c r="J12" i="44"/>
  <c r="G28" i="48"/>
  <c r="J22" i="27"/>
  <c r="F43" i="50"/>
  <c r="G43" i="50" s="1"/>
  <c r="N28" i="18"/>
  <c r="G22" i="23"/>
  <c r="J22" i="48"/>
  <c r="J12" i="39"/>
  <c r="P43" i="20"/>
  <c r="N28" i="12"/>
  <c r="P36" i="15"/>
  <c r="F36" i="50"/>
  <c r="G36" i="50" s="1"/>
  <c r="G28" i="36"/>
  <c r="P16" i="51"/>
  <c r="J12" i="38"/>
  <c r="J12" i="37"/>
  <c r="G28" i="37"/>
  <c r="F36" i="8"/>
  <c r="G36" i="8" s="1"/>
  <c r="P38" i="25"/>
  <c r="P16" i="33"/>
  <c r="N28" i="26"/>
  <c r="P36" i="27"/>
  <c r="G34" i="24"/>
  <c r="F16" i="18"/>
  <c r="G16" i="18" s="1"/>
  <c r="G35" i="44"/>
  <c r="J25" i="41"/>
  <c r="F38" i="30"/>
  <c r="P43" i="34"/>
  <c r="F36" i="39"/>
  <c r="G36" i="39" s="1"/>
  <c r="F16" i="44"/>
  <c r="G16" i="44" s="1"/>
  <c r="P23" i="38"/>
  <c r="J25" i="26"/>
  <c r="P23" i="43"/>
  <c r="J12" i="48"/>
  <c r="F38" i="48"/>
  <c r="G38" i="48" s="1"/>
  <c r="N42" i="26"/>
  <c r="P43" i="51"/>
  <c r="F23" i="38"/>
  <c r="F36" i="49"/>
  <c r="J12" i="30"/>
  <c r="J12" i="31"/>
  <c r="J22" i="23"/>
  <c r="I23" i="70"/>
  <c r="J22" i="31"/>
  <c r="G28" i="27"/>
  <c r="G22" i="35"/>
  <c r="F36" i="19"/>
  <c r="G36" i="19" s="1"/>
  <c r="G19" i="35"/>
  <c r="J39" i="15"/>
  <c r="F43" i="33"/>
  <c r="G43" i="33" s="1"/>
  <c r="J36" i="33"/>
  <c r="P16" i="31"/>
  <c r="P38" i="50"/>
  <c r="G34" i="34"/>
  <c r="G35" i="27"/>
  <c r="G23" i="40"/>
  <c r="N42" i="13"/>
  <c r="N28" i="25"/>
  <c r="J23" i="41"/>
  <c r="I24" i="70"/>
  <c r="F36" i="30"/>
  <c r="G36" i="30" s="1"/>
  <c r="J12" i="15"/>
  <c r="N42" i="14"/>
  <c r="J23" i="50"/>
  <c r="J22" i="12"/>
  <c r="J22" i="38"/>
  <c r="J12" i="14"/>
  <c r="F16" i="15"/>
  <c r="G16" i="15" s="1"/>
  <c r="J23" i="18"/>
  <c r="P38" i="38"/>
  <c r="J22" i="43"/>
  <c r="J22" i="36"/>
  <c r="J12" i="16"/>
  <c r="F38" i="44"/>
  <c r="G38" i="44" s="1"/>
  <c r="N42" i="15"/>
  <c r="G8" i="24"/>
  <c r="F43" i="48"/>
  <c r="G43" i="48" s="1"/>
  <c r="J9" i="34"/>
  <c r="I10" i="70"/>
  <c r="J17" i="31"/>
  <c r="I18" i="70"/>
  <c r="P23" i="51"/>
  <c r="F33" i="15"/>
  <c r="G33" i="15" s="1"/>
  <c r="F33" i="21"/>
  <c r="G33" i="21" s="1"/>
  <c r="F36" i="48"/>
  <c r="G36" i="48" s="1"/>
  <c r="J20" i="36"/>
  <c r="J12" i="28"/>
  <c r="I13" i="70"/>
  <c r="J29" i="30"/>
  <c r="I30" i="70"/>
  <c r="J12" i="13"/>
  <c r="G25" i="33"/>
  <c r="P36" i="49"/>
  <c r="F16" i="20"/>
  <c r="G16" i="20" s="1"/>
  <c r="J22" i="51"/>
  <c r="J22" i="33"/>
  <c r="G25" i="35"/>
  <c r="J6" i="33"/>
  <c r="I7" i="70"/>
  <c r="F43" i="26"/>
  <c r="G43" i="26" s="1"/>
  <c r="F38" i="27"/>
  <c r="G38" i="27" s="1"/>
  <c r="F36" i="36"/>
  <c r="P43" i="12"/>
  <c r="G35" i="35"/>
  <c r="J12" i="8"/>
  <c r="P36" i="12"/>
  <c r="F30" i="19"/>
  <c r="G30" i="19" s="1"/>
  <c r="F38" i="40"/>
  <c r="G38" i="40" s="1"/>
  <c r="F16" i="32"/>
  <c r="G16" i="32" s="1"/>
  <c r="J7" i="19"/>
  <c r="I8" i="70"/>
  <c r="G25" i="48"/>
  <c r="F16" i="41"/>
  <c r="G16" i="41" s="1"/>
  <c r="G25" i="15"/>
  <c r="J23" i="28"/>
  <c r="F38" i="8"/>
  <c r="G38" i="8" s="1"/>
  <c r="N20" i="48"/>
  <c r="J22" i="35"/>
  <c r="J22" i="39"/>
  <c r="J12" i="50"/>
  <c r="J12" i="34"/>
  <c r="G25" i="16"/>
  <c r="F23" i="49"/>
  <c r="G23" i="49" s="1"/>
  <c r="P33" i="32"/>
  <c r="F33" i="35"/>
  <c r="G33" i="35" s="1"/>
  <c r="F36" i="38"/>
  <c r="J20" i="12"/>
  <c r="G8" i="19"/>
  <c r="G28" i="35"/>
  <c r="G30" i="33"/>
  <c r="G13" i="31"/>
  <c r="G35" i="20"/>
  <c r="G35" i="19"/>
  <c r="G35" i="39"/>
  <c r="G29" i="34"/>
  <c r="G25" i="27"/>
  <c r="G19" i="23"/>
  <c r="G22" i="34"/>
  <c r="G35" i="25"/>
  <c r="G13" i="33"/>
  <c r="G13" i="20"/>
  <c r="G25" i="21"/>
  <c r="G7" i="37"/>
  <c r="G13" i="30"/>
  <c r="G25" i="19"/>
  <c r="G43" i="20"/>
  <c r="G25" i="23"/>
  <c r="G34" i="23"/>
  <c r="G11" i="36"/>
  <c r="G39" i="26"/>
  <c r="G33" i="29"/>
  <c r="G25" i="20"/>
  <c r="G19" i="40"/>
  <c r="G35" i="14"/>
  <c r="G8" i="41"/>
  <c r="G22" i="15"/>
  <c r="G34" i="42"/>
  <c r="G28" i="28"/>
  <c r="G23" i="32"/>
  <c r="G33" i="12"/>
  <c r="G5" i="22"/>
  <c r="G35" i="8"/>
  <c r="G23" i="23"/>
  <c r="G33" i="39"/>
  <c r="G35" i="40"/>
  <c r="G43" i="13"/>
  <c r="G38" i="21"/>
  <c r="G19" i="28"/>
  <c r="G28" i="31"/>
  <c r="G8" i="16"/>
  <c r="G34" i="12"/>
  <c r="G35" i="33"/>
  <c r="G34" i="31"/>
  <c r="G13" i="51"/>
  <c r="G19" i="38"/>
  <c r="G35" i="18"/>
  <c r="G35" i="38"/>
  <c r="G19" i="13"/>
  <c r="G19" i="32"/>
  <c r="G34" i="35"/>
  <c r="G33" i="14"/>
  <c r="G35" i="31"/>
  <c r="G29" i="37"/>
  <c r="G12" i="38"/>
  <c r="G34" i="25"/>
  <c r="G25" i="28"/>
  <c r="G19" i="29"/>
  <c r="N28" i="29"/>
  <c r="N28" i="14"/>
  <c r="N28" i="19"/>
  <c r="N28" i="23"/>
  <c r="N28" i="43"/>
  <c r="N28" i="27"/>
  <c r="N28" i="38"/>
  <c r="N28" i="21"/>
  <c r="N28" i="35"/>
  <c r="N28" i="48"/>
  <c r="N28" i="42"/>
  <c r="N28" i="33"/>
  <c r="N28" i="51"/>
  <c r="N28" i="52"/>
  <c r="N28" i="50"/>
  <c r="N28" i="8"/>
  <c r="N28" i="36"/>
  <c r="N28" i="17"/>
  <c r="P12" i="40"/>
  <c r="P12" i="33"/>
  <c r="P12" i="26"/>
  <c r="P12" i="19"/>
  <c r="T35" i="41"/>
  <c r="T35" i="29"/>
  <c r="T35" i="40"/>
  <c r="J25" i="23"/>
  <c r="J25" i="32"/>
  <c r="N6" i="25"/>
  <c r="N6" i="34"/>
  <c r="N6" i="13"/>
  <c r="N6" i="19"/>
  <c r="N6" i="31"/>
  <c r="N6" i="27"/>
  <c r="N6" i="14"/>
  <c r="N6" i="42"/>
  <c r="N6" i="20"/>
  <c r="N6" i="21"/>
  <c r="N6" i="33"/>
  <c r="N6" i="44"/>
  <c r="N6" i="35"/>
  <c r="N6" i="39"/>
  <c r="N6" i="22"/>
  <c r="J7" i="44"/>
  <c r="J7" i="33"/>
  <c r="J7" i="51"/>
  <c r="J7" i="49"/>
  <c r="J7" i="34"/>
  <c r="J7" i="17"/>
  <c r="J7" i="20"/>
  <c r="J7" i="35"/>
  <c r="J7" i="39"/>
  <c r="J7" i="14"/>
  <c r="N36" i="33"/>
  <c r="N36" i="19"/>
  <c r="N36" i="36"/>
  <c r="N36" i="23"/>
  <c r="N36" i="38"/>
  <c r="N36" i="43"/>
  <c r="N36" i="32"/>
  <c r="N36" i="28"/>
  <c r="N36" i="37"/>
  <c r="N36" i="40"/>
  <c r="N36" i="12"/>
  <c r="N36" i="21"/>
  <c r="N36" i="27"/>
  <c r="N36" i="31"/>
  <c r="F39" i="35"/>
  <c r="G39" i="35" s="1"/>
  <c r="F39" i="22"/>
  <c r="G39" i="22" s="1"/>
  <c r="F39" i="14"/>
  <c r="G39" i="14" s="1"/>
  <c r="P39" i="39"/>
  <c r="F39" i="52"/>
  <c r="G39" i="52" s="1"/>
  <c r="P39" i="36"/>
  <c r="F39" i="16"/>
  <c r="G39" i="16" s="1"/>
  <c r="F39" i="15"/>
  <c r="G39" i="15" s="1"/>
  <c r="F39" i="13"/>
  <c r="F39" i="43"/>
  <c r="G39" i="43" s="1"/>
  <c r="P39" i="42"/>
  <c r="P39" i="17"/>
  <c r="P39" i="13"/>
  <c r="P39" i="19"/>
  <c r="P12" i="32"/>
  <c r="P12" i="36"/>
  <c r="P12" i="41"/>
  <c r="F12" i="15"/>
  <c r="G12" i="15" s="1"/>
  <c r="P12" i="25"/>
  <c r="F12" i="49"/>
  <c r="G12" i="49" s="1"/>
  <c r="P12" i="28"/>
  <c r="F12" i="40"/>
  <c r="G12" i="40" s="1"/>
  <c r="P12" i="29"/>
  <c r="P12" i="42"/>
  <c r="F12" i="29"/>
  <c r="G12" i="29" s="1"/>
  <c r="F12" i="27"/>
  <c r="G12" i="27" s="1"/>
  <c r="F12" i="35"/>
  <c r="G12" i="35" s="1"/>
  <c r="F12" i="33"/>
  <c r="G12" i="33" s="1"/>
  <c r="P12" i="31"/>
  <c r="P12" i="52"/>
  <c r="F12" i="44"/>
  <c r="G12" i="44" s="1"/>
  <c r="F12" i="50"/>
  <c r="G12" i="50" s="1"/>
  <c r="F12" i="30"/>
  <c r="G12" i="30" s="1"/>
  <c r="P12" i="38"/>
  <c r="F12" i="32"/>
  <c r="F12" i="48"/>
  <c r="G12" i="48" s="1"/>
  <c r="F12" i="13"/>
  <c r="F12" i="43"/>
  <c r="G12" i="43" s="1"/>
  <c r="P12" i="30"/>
  <c r="P12" i="8"/>
  <c r="P12" i="39"/>
  <c r="P12" i="23"/>
  <c r="P12" i="14"/>
  <c r="P12" i="37"/>
  <c r="F12" i="8"/>
  <c r="G12" i="8" s="1"/>
  <c r="P12" i="16"/>
  <c r="P12" i="48"/>
  <c r="F12" i="41"/>
  <c r="G12" i="41" s="1"/>
  <c r="P12" i="34"/>
  <c r="P12" i="15"/>
  <c r="F12" i="18"/>
  <c r="G12" i="18" s="1"/>
  <c r="F12" i="39"/>
  <c r="G12" i="39" s="1"/>
  <c r="F39" i="32"/>
  <c r="G39" i="32" s="1"/>
  <c r="N8" i="36"/>
  <c r="N8" i="15"/>
  <c r="N8" i="43"/>
  <c r="N8" i="28"/>
  <c r="N8" i="42"/>
  <c r="N8" i="40"/>
  <c r="N8" i="14"/>
  <c r="N8" i="13"/>
  <c r="N8" i="50"/>
  <c r="P39" i="40"/>
  <c r="J7" i="31"/>
  <c r="J7" i="24"/>
  <c r="J7" i="36"/>
  <c r="J39" i="50"/>
  <c r="J39" i="17"/>
  <c r="G22" i="24"/>
  <c r="F5" i="38"/>
  <c r="G5" i="38" s="1"/>
  <c r="P5" i="12"/>
  <c r="P5" i="42"/>
  <c r="P5" i="44"/>
  <c r="F5" i="23"/>
  <c r="G5" i="23" s="1"/>
  <c r="F5" i="30"/>
  <c r="G5" i="30" s="1"/>
  <c r="P5" i="13"/>
  <c r="J39" i="38"/>
  <c r="P5" i="28"/>
  <c r="N42" i="12"/>
  <c r="N42" i="28"/>
  <c r="N42" i="51"/>
  <c r="N42" i="20"/>
  <c r="G25" i="42"/>
  <c r="P38" i="13"/>
  <c r="P38" i="49"/>
  <c r="F38" i="34"/>
  <c r="G38" i="34" s="1"/>
  <c r="P38" i="21"/>
  <c r="F38" i="28"/>
  <c r="G38" i="28" s="1"/>
  <c r="P38" i="44"/>
  <c r="P38" i="8"/>
  <c r="F38" i="23"/>
  <c r="G38" i="23" s="1"/>
  <c r="F38" i="49"/>
  <c r="G38" i="49" s="1"/>
  <c r="F38" i="24"/>
  <c r="G38" i="24" s="1"/>
  <c r="F38" i="39"/>
  <c r="G38" i="39" s="1"/>
  <c r="F38" i="15"/>
  <c r="G38" i="15" s="1"/>
  <c r="F38" i="31"/>
  <c r="G38" i="31" s="1"/>
  <c r="F38" i="25"/>
  <c r="G38" i="25" s="1"/>
  <c r="F5" i="20"/>
  <c r="G5" i="20" s="1"/>
  <c r="P38" i="22"/>
  <c r="F38" i="26"/>
  <c r="G38" i="26" s="1"/>
  <c r="P38" i="43"/>
  <c r="F38" i="43"/>
  <c r="G38" i="43" s="1"/>
  <c r="N42" i="23"/>
  <c r="J39" i="32"/>
  <c r="P5" i="40"/>
  <c r="G34" i="52"/>
  <c r="P23" i="40"/>
  <c r="P43" i="22"/>
  <c r="P43" i="29"/>
  <c r="P43" i="35"/>
  <c r="F43" i="36"/>
  <c r="G43" i="36" s="1"/>
  <c r="P43" i="43"/>
  <c r="P43" i="37"/>
  <c r="F43" i="24"/>
  <c r="G43" i="24" s="1"/>
  <c r="F43" i="17"/>
  <c r="G43" i="17" s="1"/>
  <c r="F43" i="23"/>
  <c r="G43" i="23" s="1"/>
  <c r="F43" i="43"/>
  <c r="G43" i="43" s="1"/>
  <c r="P5" i="24"/>
  <c r="P43" i="19"/>
  <c r="F23" i="13"/>
  <c r="G23" i="13" s="1"/>
  <c r="F38" i="42"/>
  <c r="G38" i="42" s="1"/>
  <c r="F7" i="12"/>
  <c r="G7" i="12" s="1"/>
  <c r="F7" i="39"/>
  <c r="G7" i="39" s="1"/>
  <c r="P7" i="48"/>
  <c r="F7" i="18"/>
  <c r="G7" i="18" s="1"/>
  <c r="P38" i="20"/>
  <c r="F38" i="29"/>
  <c r="G38" i="29" s="1"/>
  <c r="F38" i="38"/>
  <c r="G38" i="38" s="1"/>
  <c r="N42" i="36"/>
  <c r="P11" i="17"/>
  <c r="F11" i="23"/>
  <c r="G11" i="23" s="1"/>
  <c r="F11" i="15"/>
  <c r="G11" i="15" s="1"/>
  <c r="F5" i="33"/>
  <c r="G5" i="33" s="1"/>
  <c r="P43" i="50"/>
  <c r="F43" i="29"/>
  <c r="G43" i="29" s="1"/>
  <c r="G28" i="52"/>
  <c r="P23" i="28"/>
  <c r="G19" i="41"/>
  <c r="G28" i="41"/>
  <c r="F5" i="51"/>
  <c r="G5" i="51" s="1"/>
  <c r="P43" i="33"/>
  <c r="P23" i="50"/>
  <c r="F38" i="36"/>
  <c r="G38" i="36" s="1"/>
  <c r="F7" i="30"/>
  <c r="G7" i="30" s="1"/>
  <c r="P7" i="21"/>
  <c r="F7" i="26"/>
  <c r="G7" i="26" s="1"/>
  <c r="P7" i="37"/>
  <c r="G8" i="26"/>
  <c r="P11" i="25"/>
  <c r="P38" i="18"/>
  <c r="P38" i="28"/>
  <c r="N42" i="43"/>
  <c r="F5" i="35"/>
  <c r="G5" i="35" s="1"/>
  <c r="F43" i="44"/>
  <c r="G43" i="44" s="1"/>
  <c r="F43" i="14"/>
  <c r="G43" i="14" s="1"/>
  <c r="F23" i="12"/>
  <c r="G23" i="12" s="1"/>
  <c r="G28" i="39"/>
  <c r="F40" i="8"/>
  <c r="G40" i="8" s="1"/>
  <c r="P40" i="23"/>
  <c r="P40" i="38"/>
  <c r="P40" i="21"/>
  <c r="F40" i="38"/>
  <c r="G40" i="38" s="1"/>
  <c r="P40" i="31"/>
  <c r="F40" i="41"/>
  <c r="G40" i="41" s="1"/>
  <c r="P40" i="26"/>
  <c r="P40" i="42"/>
  <c r="P40" i="24"/>
  <c r="P40" i="39"/>
  <c r="F40" i="44"/>
  <c r="G40" i="44" s="1"/>
  <c r="F40" i="21"/>
  <c r="G40" i="21" s="1"/>
  <c r="F40" i="19"/>
  <c r="G40" i="19" s="1"/>
  <c r="P40" i="41"/>
  <c r="F40" i="24"/>
  <c r="G40" i="24" s="1"/>
  <c r="P40" i="44"/>
  <c r="F40" i="30"/>
  <c r="G40" i="30" s="1"/>
  <c r="P40" i="22"/>
  <c r="F40" i="25"/>
  <c r="G40" i="25" s="1"/>
  <c r="F40" i="48"/>
  <c r="G40" i="48" s="1"/>
  <c r="P40" i="20"/>
  <c r="P40" i="49"/>
  <c r="P40" i="48"/>
  <c r="F40" i="22"/>
  <c r="G40" i="22" s="1"/>
  <c r="P40" i="27"/>
  <c r="P40" i="25"/>
  <c r="P40" i="51"/>
  <c r="F40" i="20"/>
  <c r="G40" i="20" s="1"/>
  <c r="P40" i="34"/>
  <c r="P40" i="28"/>
  <c r="P40" i="43"/>
  <c r="P40" i="52"/>
  <c r="F40" i="43"/>
  <c r="G40" i="43" s="1"/>
  <c r="F40" i="26"/>
  <c r="G40" i="26" s="1"/>
  <c r="F40" i="49"/>
  <c r="G40" i="49" s="1"/>
  <c r="P40" i="50"/>
  <c r="F40" i="50"/>
  <c r="G40" i="50" s="1"/>
  <c r="F40" i="29"/>
  <c r="G40" i="29" s="1"/>
  <c r="F40" i="39"/>
  <c r="G40" i="39" s="1"/>
  <c r="P40" i="35"/>
  <c r="F40" i="51"/>
  <c r="P40" i="13"/>
  <c r="P40" i="15"/>
  <c r="P40" i="12"/>
  <c r="F40" i="15"/>
  <c r="G40" i="15" s="1"/>
  <c r="F40" i="16"/>
  <c r="G40" i="16" s="1"/>
  <c r="F40" i="52"/>
  <c r="G40" i="52" s="1"/>
  <c r="P40" i="17"/>
  <c r="F40" i="27"/>
  <c r="G40" i="27" s="1"/>
  <c r="F40" i="17"/>
  <c r="G40" i="17" s="1"/>
  <c r="P40" i="8"/>
  <c r="F40" i="28"/>
  <c r="G40" i="28" s="1"/>
  <c r="F40" i="18"/>
  <c r="G40" i="18" s="1"/>
  <c r="P40" i="19"/>
  <c r="F40" i="32"/>
  <c r="G40" i="32" s="1"/>
  <c r="F40" i="23"/>
  <c r="G40" i="23" s="1"/>
  <c r="F40" i="33"/>
  <c r="F40" i="13"/>
  <c r="G40" i="13" s="1"/>
  <c r="F40" i="40"/>
  <c r="G40" i="40" s="1"/>
  <c r="F40" i="37"/>
  <c r="G40" i="37" s="1"/>
  <c r="F40" i="12"/>
  <c r="G40" i="12" s="1"/>
  <c r="P40" i="32"/>
  <c r="F40" i="14"/>
  <c r="P40" i="36"/>
  <c r="P40" i="40"/>
  <c r="P40" i="16"/>
  <c r="F40" i="42"/>
  <c r="G40" i="42" s="1"/>
  <c r="P40" i="14"/>
  <c r="P40" i="18"/>
  <c r="P40" i="29"/>
  <c r="P40" i="33"/>
  <c r="F40" i="31"/>
  <c r="G40" i="31" s="1"/>
  <c r="F40" i="35"/>
  <c r="G40" i="35" s="1"/>
  <c r="P40" i="30"/>
  <c r="F40" i="36"/>
  <c r="G40" i="36" s="1"/>
  <c r="P40" i="37"/>
  <c r="F40" i="34"/>
  <c r="G34" i="48"/>
  <c r="G8" i="48"/>
  <c r="F5" i="49"/>
  <c r="G5" i="49" s="1"/>
  <c r="F23" i="17"/>
  <c r="G23" i="17" s="1"/>
  <c r="F38" i="20"/>
  <c r="G38" i="20" s="1"/>
  <c r="F7" i="25"/>
  <c r="G7" i="25" s="1"/>
  <c r="F7" i="20"/>
  <c r="G7" i="20" s="1"/>
  <c r="F7" i="36"/>
  <c r="G7" i="36" s="1"/>
  <c r="P7" i="40"/>
  <c r="P11" i="19"/>
  <c r="J22" i="28"/>
  <c r="J22" i="44"/>
  <c r="J12" i="24"/>
  <c r="J12" i="32"/>
  <c r="P38" i="35"/>
  <c r="F38" i="50"/>
  <c r="G38" i="50" s="1"/>
  <c r="N42" i="39"/>
  <c r="J29" i="16"/>
  <c r="G8" i="32"/>
  <c r="P43" i="36"/>
  <c r="P43" i="16"/>
  <c r="G8" i="8"/>
  <c r="G28" i="24"/>
  <c r="G19" i="39"/>
  <c r="J18" i="17"/>
  <c r="J18" i="34"/>
  <c r="J18" i="8"/>
  <c r="J18" i="51"/>
  <c r="F5" i="21"/>
  <c r="G5" i="21" s="1"/>
  <c r="J23" i="21"/>
  <c r="F38" i="52"/>
  <c r="G38" i="52" s="1"/>
  <c r="P7" i="16"/>
  <c r="P7" i="44"/>
  <c r="P7" i="17"/>
  <c r="F7" i="23"/>
  <c r="G7" i="23" s="1"/>
  <c r="F11" i="38"/>
  <c r="G11" i="38" s="1"/>
  <c r="J22" i="26"/>
  <c r="J18" i="43"/>
  <c r="J12" i="41"/>
  <c r="P38" i="51"/>
  <c r="P38" i="24"/>
  <c r="F38" i="32"/>
  <c r="P43" i="28"/>
  <c r="P29" i="39"/>
  <c r="P29" i="51"/>
  <c r="F29" i="18"/>
  <c r="G29" i="18" s="1"/>
  <c r="P29" i="40"/>
  <c r="F29" i="22"/>
  <c r="G29" i="22" s="1"/>
  <c r="P29" i="18"/>
  <c r="F29" i="50"/>
  <c r="G29" i="50" s="1"/>
  <c r="P29" i="41"/>
  <c r="F5" i="25"/>
  <c r="G5" i="25" s="1"/>
  <c r="G28" i="8"/>
  <c r="P5" i="16"/>
  <c r="F38" i="14"/>
  <c r="G38" i="14" s="1"/>
  <c r="F38" i="19"/>
  <c r="P38" i="41"/>
  <c r="P38" i="34"/>
  <c r="F23" i="14"/>
  <c r="G23" i="14" s="1"/>
  <c r="P23" i="23"/>
  <c r="F23" i="41"/>
  <c r="G23" i="41" s="1"/>
  <c r="P23" i="31"/>
  <c r="F23" i="31"/>
  <c r="G23" i="31" s="1"/>
  <c r="P23" i="18"/>
  <c r="P23" i="25"/>
  <c r="F7" i="24"/>
  <c r="G7" i="24" s="1"/>
  <c r="F7" i="31"/>
  <c r="G7" i="31" s="1"/>
  <c r="P7" i="25"/>
  <c r="P7" i="42"/>
  <c r="P7" i="27"/>
  <c r="F7" i="34"/>
  <c r="G7" i="34" s="1"/>
  <c r="F7" i="41"/>
  <c r="G7" i="41" s="1"/>
  <c r="F7" i="51"/>
  <c r="G7" i="51" s="1"/>
  <c r="P7" i="34"/>
  <c r="P7" i="8"/>
  <c r="P5" i="22"/>
  <c r="P43" i="23"/>
  <c r="P23" i="34"/>
  <c r="P38" i="19"/>
  <c r="F7" i="40"/>
  <c r="G7" i="40" s="1"/>
  <c r="F7" i="42"/>
  <c r="G7" i="42" s="1"/>
  <c r="F7" i="49"/>
  <c r="G7" i="49" s="1"/>
  <c r="F7" i="27"/>
  <c r="G7" i="27" s="1"/>
  <c r="F7" i="15"/>
  <c r="G7" i="15" s="1"/>
  <c r="P38" i="27"/>
  <c r="P38" i="42"/>
  <c r="P38" i="30"/>
  <c r="J19" i="51"/>
  <c r="G28" i="40"/>
  <c r="P43" i="40"/>
  <c r="G28" i="49"/>
  <c r="F5" i="13"/>
  <c r="G5" i="13" s="1"/>
  <c r="P43" i="38"/>
  <c r="F23" i="27"/>
  <c r="G23" i="27" s="1"/>
  <c r="P38" i="26"/>
  <c r="P7" i="13"/>
  <c r="F7" i="19"/>
  <c r="G7" i="19" s="1"/>
  <c r="F7" i="52"/>
  <c r="G7" i="52" s="1"/>
  <c r="F7" i="33"/>
  <c r="G7" i="33" s="1"/>
  <c r="F11" i="27"/>
  <c r="F38" i="18"/>
  <c r="G38" i="18" s="1"/>
  <c r="P38" i="52"/>
  <c r="F38" i="17"/>
  <c r="N42" i="52"/>
  <c r="G8" i="21"/>
  <c r="P43" i="18"/>
  <c r="G22" i="41"/>
  <c r="J22" i="19"/>
  <c r="J22" i="50"/>
  <c r="J22" i="13"/>
  <c r="J22" i="15"/>
  <c r="J22" i="42"/>
  <c r="J12" i="26"/>
  <c r="J12" i="36"/>
  <c r="J12" i="22"/>
  <c r="J12" i="29"/>
  <c r="J12" i="25"/>
  <c r="J12" i="21"/>
  <c r="P5" i="21"/>
  <c r="P43" i="48"/>
  <c r="P23" i="48"/>
  <c r="P23" i="44"/>
  <c r="P38" i="39"/>
  <c r="P7" i="32"/>
  <c r="F7" i="44"/>
  <c r="G7" i="44" s="1"/>
  <c r="P7" i="12"/>
  <c r="P7" i="43"/>
  <c r="F11" i="21"/>
  <c r="G11" i="21" s="1"/>
  <c r="J22" i="21"/>
  <c r="J22" i="17"/>
  <c r="J12" i="27"/>
  <c r="J12" i="23"/>
  <c r="P38" i="15"/>
  <c r="F38" i="51"/>
  <c r="G38" i="51" s="1"/>
  <c r="P38" i="16"/>
  <c r="N42" i="18"/>
  <c r="G8" i="44"/>
  <c r="F43" i="12"/>
  <c r="G43" i="12" s="1"/>
  <c r="F43" i="52"/>
  <c r="G43" i="52" s="1"/>
  <c r="G28" i="51"/>
  <c r="J23" i="32"/>
  <c r="J23" i="36"/>
  <c r="G28" i="13"/>
  <c r="G8" i="38"/>
  <c r="G22" i="21"/>
  <c r="P16" i="27"/>
  <c r="P16" i="42"/>
  <c r="F16" i="39"/>
  <c r="G16" i="39" s="1"/>
  <c r="P16" i="38"/>
  <c r="F16" i="13"/>
  <c r="G16" i="13" s="1"/>
  <c r="F5" i="52"/>
  <c r="G5" i="52" s="1"/>
  <c r="P43" i="42"/>
  <c r="J23" i="12"/>
  <c r="F23" i="18"/>
  <c r="G23" i="18" s="1"/>
  <c r="F23" i="34"/>
  <c r="G23" i="34" s="1"/>
  <c r="P38" i="48"/>
  <c r="P7" i="36"/>
  <c r="F7" i="8"/>
  <c r="G7" i="8" s="1"/>
  <c r="F7" i="50"/>
  <c r="G7" i="50" s="1"/>
  <c r="P7" i="33"/>
  <c r="G40" i="14"/>
  <c r="G28" i="33"/>
  <c r="J22" i="8"/>
  <c r="J22" i="52"/>
  <c r="J18" i="23"/>
  <c r="J12" i="33"/>
  <c r="J12" i="51"/>
  <c r="P38" i="36"/>
  <c r="F38" i="13"/>
  <c r="G38" i="13" s="1"/>
  <c r="P38" i="23"/>
  <c r="N42" i="8"/>
  <c r="G28" i="44"/>
  <c r="G19" i="21"/>
  <c r="G34" i="16"/>
  <c r="G40" i="34"/>
  <c r="P43" i="44"/>
  <c r="F43" i="49"/>
  <c r="G43" i="49" s="1"/>
  <c r="G25" i="8"/>
  <c r="AI26" i="4"/>
  <c r="F26" i="4" s="1"/>
  <c r="M24" i="70" s="1"/>
  <c r="N12" i="42"/>
  <c r="N12" i="13"/>
  <c r="N12" i="41"/>
  <c r="N12" i="37"/>
  <c r="N12" i="14"/>
  <c r="N12" i="51"/>
  <c r="N12" i="31"/>
  <c r="N12" i="8"/>
  <c r="G35" i="24"/>
  <c r="G8" i="34"/>
  <c r="G13" i="48"/>
  <c r="G8" i="28"/>
  <c r="G19" i="27"/>
  <c r="P33" i="41"/>
  <c r="P33" i="19"/>
  <c r="G34" i="17"/>
  <c r="G25" i="41"/>
  <c r="G34" i="32"/>
  <c r="AI25" i="4"/>
  <c r="F25" i="4" s="1"/>
  <c r="T22" i="36" s="1"/>
  <c r="G40" i="33"/>
  <c r="G40" i="51"/>
  <c r="G28" i="42"/>
  <c r="P33" i="34"/>
  <c r="G28" i="16"/>
  <c r="G19" i="15"/>
  <c r="P15" i="24"/>
  <c r="F15" i="21"/>
  <c r="G15" i="21" s="1"/>
  <c r="P15" i="31"/>
  <c r="N43" i="41"/>
  <c r="J25" i="18"/>
  <c r="J25" i="22"/>
  <c r="G33" i="28"/>
  <c r="J25" i="44"/>
  <c r="G22" i="27"/>
  <c r="J36" i="49"/>
  <c r="J36" i="21"/>
  <c r="J36" i="13"/>
  <c r="J36" i="35"/>
  <c r="J36" i="31"/>
  <c r="J36" i="41"/>
  <c r="J36" i="32"/>
  <c r="J36" i="39"/>
  <c r="J36" i="25"/>
  <c r="J36" i="36"/>
  <c r="J36" i="43"/>
  <c r="J36" i="50"/>
  <c r="J36" i="52"/>
  <c r="J36" i="23"/>
  <c r="J36" i="44"/>
  <c r="J36" i="15"/>
  <c r="J36" i="16"/>
  <c r="G19" i="19"/>
  <c r="J20" i="16"/>
  <c r="J20" i="48"/>
  <c r="J20" i="37"/>
  <c r="J20" i="49"/>
  <c r="J20" i="22"/>
  <c r="J20" i="34"/>
  <c r="J20" i="20"/>
  <c r="J20" i="40"/>
  <c r="J20" i="24"/>
  <c r="J20" i="43"/>
  <c r="J20" i="50"/>
  <c r="J20" i="38"/>
  <c r="J20" i="21"/>
  <c r="J20" i="41"/>
  <c r="J20" i="28"/>
  <c r="J20" i="52"/>
  <c r="J20" i="8"/>
  <c r="J20" i="25"/>
  <c r="J20" i="18"/>
  <c r="J20" i="14"/>
  <c r="J20" i="13"/>
  <c r="J20" i="35"/>
  <c r="J20" i="27"/>
  <c r="J20" i="33"/>
  <c r="J20" i="39"/>
  <c r="J20" i="26"/>
  <c r="J20" i="23"/>
  <c r="J20" i="32"/>
  <c r="J20" i="31"/>
  <c r="J20" i="51"/>
  <c r="J20" i="30"/>
  <c r="E44" i="39"/>
  <c r="J25" i="50"/>
  <c r="J40" i="39"/>
  <c r="J36" i="8"/>
  <c r="J19" i="15"/>
  <c r="J19" i="52"/>
  <c r="J19" i="48"/>
  <c r="J19" i="25"/>
  <c r="J19" i="34"/>
  <c r="J19" i="49"/>
  <c r="J19" i="29"/>
  <c r="J19" i="32"/>
  <c r="J19" i="19"/>
  <c r="J19" i="37"/>
  <c r="J19" i="50"/>
  <c r="J25" i="20"/>
  <c r="J40" i="22"/>
  <c r="J36" i="38"/>
  <c r="AJ41" i="4"/>
  <c r="G41" i="4" s="1"/>
  <c r="AI41" i="4"/>
  <c r="F41" i="4" s="1"/>
  <c r="T38" i="20" s="1"/>
  <c r="E44" i="29"/>
  <c r="N8" i="25"/>
  <c r="N8" i="35"/>
  <c r="N8" i="17"/>
  <c r="N8" i="21"/>
  <c r="N8" i="39"/>
  <c r="N8" i="23"/>
  <c r="N8" i="12"/>
  <c r="N8" i="18"/>
  <c r="N8" i="31"/>
  <c r="N8" i="22"/>
  <c r="N8" i="19"/>
  <c r="N8" i="33"/>
  <c r="N8" i="20"/>
  <c r="N8" i="49"/>
  <c r="N8" i="44"/>
  <c r="N8" i="34"/>
  <c r="N8" i="48"/>
  <c r="N8" i="52"/>
  <c r="N8" i="51"/>
  <c r="N8" i="38"/>
  <c r="N8" i="8"/>
  <c r="N8" i="27"/>
  <c r="N8" i="24"/>
  <c r="N8" i="37"/>
  <c r="N8" i="29"/>
  <c r="N8" i="30"/>
  <c r="N8" i="32"/>
  <c r="N8" i="26"/>
  <c r="N8" i="41"/>
  <c r="N8" i="16"/>
  <c r="J25" i="19"/>
  <c r="N43" i="14"/>
  <c r="N43" i="43"/>
  <c r="N43" i="19"/>
  <c r="N43" i="34"/>
  <c r="N43" i="44"/>
  <c r="N43" i="20"/>
  <c r="N43" i="28"/>
  <c r="N43" i="17"/>
  <c r="N43" i="13"/>
  <c r="N43" i="15"/>
  <c r="N43" i="27"/>
  <c r="N43" i="49"/>
  <c r="N43" i="36"/>
  <c r="N43" i="40"/>
  <c r="N43" i="32"/>
  <c r="N43" i="29"/>
  <c r="N43" i="26"/>
  <c r="N43" i="12"/>
  <c r="N43" i="52"/>
  <c r="N43" i="42"/>
  <c r="J25" i="36"/>
  <c r="T35" i="12"/>
  <c r="T35" i="42"/>
  <c r="T35" i="32"/>
  <c r="T35" i="19"/>
  <c r="T35" i="14"/>
  <c r="T35" i="25"/>
  <c r="T35" i="22"/>
  <c r="T35" i="49"/>
  <c r="T35" i="52"/>
  <c r="T35" i="36"/>
  <c r="T35" i="44"/>
  <c r="T35" i="20"/>
  <c r="J36" i="34"/>
  <c r="N43" i="51"/>
  <c r="J20" i="42"/>
  <c r="E44" i="41"/>
  <c r="G29" i="48"/>
  <c r="P17" i="50"/>
  <c r="P17" i="51"/>
  <c r="J25" i="27"/>
  <c r="J25" i="21"/>
  <c r="J25" i="40"/>
  <c r="J25" i="42"/>
  <c r="J25" i="39"/>
  <c r="J25" i="35"/>
  <c r="J25" i="31"/>
  <c r="J25" i="14"/>
  <c r="J25" i="17"/>
  <c r="J25" i="29"/>
  <c r="J25" i="51"/>
  <c r="J25" i="37"/>
  <c r="J25" i="28"/>
  <c r="J25" i="38"/>
  <c r="J25" i="25"/>
  <c r="J25" i="34"/>
  <c r="J25" i="24"/>
  <c r="J25" i="15"/>
  <c r="J25" i="52"/>
  <c r="J25" i="16"/>
  <c r="J25" i="43"/>
  <c r="J25" i="49"/>
  <c r="J25" i="8"/>
  <c r="J25" i="48"/>
  <c r="J40" i="18"/>
  <c r="J40" i="20"/>
  <c r="J40" i="42"/>
  <c r="J40" i="31"/>
  <c r="J40" i="40"/>
  <c r="J40" i="38"/>
  <c r="J40" i="50"/>
  <c r="J40" i="49"/>
  <c r="J40" i="21"/>
  <c r="J40" i="19"/>
  <c r="J40" i="28"/>
  <c r="J40" i="26"/>
  <c r="J40" i="44"/>
  <c r="J40" i="23"/>
  <c r="AJ18" i="4"/>
  <c r="G18" i="4" s="1"/>
  <c r="AI18" i="4"/>
  <c r="F18" i="4" s="1"/>
  <c r="T15" i="32" s="1"/>
  <c r="J27" i="49"/>
  <c r="J27" i="12"/>
  <c r="J27" i="37"/>
  <c r="J27" i="24"/>
  <c r="J27" i="27"/>
  <c r="J27" i="44"/>
  <c r="J27" i="41"/>
  <c r="J27" i="13"/>
  <c r="J40" i="8"/>
  <c r="J25" i="30"/>
  <c r="J25" i="13"/>
  <c r="J36" i="51"/>
  <c r="P41" i="30"/>
  <c r="F41" i="30"/>
  <c r="G41" i="30" s="1"/>
  <c r="N43" i="21"/>
  <c r="G29" i="21"/>
  <c r="J20" i="44"/>
  <c r="F31" i="12"/>
  <c r="G31" i="12" s="1"/>
  <c r="P31" i="8"/>
  <c r="F31" i="30"/>
  <c r="G31" i="30" s="1"/>
  <c r="F31" i="18"/>
  <c r="G31" i="18" s="1"/>
  <c r="P31" i="39"/>
  <c r="F31" i="13"/>
  <c r="G31" i="13" s="1"/>
  <c r="P31" i="16"/>
  <c r="F31" i="32"/>
  <c r="G31" i="32" s="1"/>
  <c r="P31" i="20"/>
  <c r="F31" i="41"/>
  <c r="G31" i="41" s="1"/>
  <c r="F31" i="14"/>
  <c r="G31" i="14" s="1"/>
  <c r="P31" i="18"/>
  <c r="P31" i="14"/>
  <c r="P31" i="33"/>
  <c r="P31" i="23"/>
  <c r="P31" i="22"/>
  <c r="P31" i="24"/>
  <c r="P31" i="15"/>
  <c r="F31" i="35"/>
  <c r="G31" i="35" s="1"/>
  <c r="F31" i="25"/>
  <c r="G31" i="25" s="1"/>
  <c r="F31" i="42"/>
  <c r="G31" i="42" s="1"/>
  <c r="P31" i="13"/>
  <c r="F31" i="20"/>
  <c r="G31" i="20" s="1"/>
  <c r="P31" i="28"/>
  <c r="F31" i="17"/>
  <c r="G31" i="17" s="1"/>
  <c r="F31" i="36"/>
  <c r="G31" i="36" s="1"/>
  <c r="F31" i="44"/>
  <c r="G31" i="44" s="1"/>
  <c r="F31" i="51"/>
  <c r="G31" i="51" s="1"/>
  <c r="F31" i="19"/>
  <c r="G31" i="19" s="1"/>
  <c r="F31" i="16"/>
  <c r="G31" i="16" s="1"/>
  <c r="F31" i="27"/>
  <c r="G31" i="27" s="1"/>
  <c r="P31" i="27"/>
  <c r="F31" i="28"/>
  <c r="G31" i="28" s="1"/>
  <c r="P31" i="31"/>
  <c r="F31" i="26"/>
  <c r="G31" i="26" s="1"/>
  <c r="P31" i="19"/>
  <c r="F31" i="21"/>
  <c r="G31" i="21" s="1"/>
  <c r="F31" i="29"/>
  <c r="G31" i="29" s="1"/>
  <c r="F31" i="31"/>
  <c r="G31" i="31" s="1"/>
  <c r="F31" i="23"/>
  <c r="G31" i="23" s="1"/>
  <c r="F31" i="34"/>
  <c r="G31" i="34" s="1"/>
  <c r="F31" i="24"/>
  <c r="G31" i="24" s="1"/>
  <c r="F31" i="22"/>
  <c r="G31" i="22" s="1"/>
  <c r="P31" i="48"/>
  <c r="P31" i="50"/>
  <c r="P31" i="36"/>
  <c r="P31" i="25"/>
  <c r="P31" i="26"/>
  <c r="P31" i="40"/>
  <c r="F31" i="48"/>
  <c r="G31" i="48" s="1"/>
  <c r="P31" i="17"/>
  <c r="P31" i="43"/>
  <c r="P31" i="52"/>
  <c r="P31" i="32"/>
  <c r="P31" i="30"/>
  <c r="F31" i="8"/>
  <c r="G31" i="8" s="1"/>
  <c r="F31" i="49"/>
  <c r="G31" i="49" s="1"/>
  <c r="P31" i="29"/>
  <c r="P31" i="42"/>
  <c r="P31" i="44"/>
  <c r="F31" i="15"/>
  <c r="G31" i="15" s="1"/>
  <c r="F31" i="38"/>
  <c r="G31" i="38" s="1"/>
  <c r="P31" i="35"/>
  <c r="P31" i="49"/>
  <c r="P31" i="37"/>
  <c r="P31" i="12"/>
  <c r="F31" i="33"/>
  <c r="G31" i="33" s="1"/>
  <c r="F31" i="37"/>
  <c r="G31" i="37" s="1"/>
  <c r="P31" i="38"/>
  <c r="P31" i="51"/>
  <c r="F31" i="39"/>
  <c r="G31" i="39" s="1"/>
  <c r="P31" i="34"/>
  <c r="F31" i="50"/>
  <c r="G31" i="50" s="1"/>
  <c r="F31" i="40"/>
  <c r="G31" i="40" s="1"/>
  <c r="P31" i="41"/>
  <c r="F31" i="52"/>
  <c r="G31" i="52" s="1"/>
  <c r="F31" i="43"/>
  <c r="G31" i="43" s="1"/>
  <c r="P31" i="21"/>
  <c r="J25" i="33"/>
  <c r="J29" i="14"/>
  <c r="J29" i="13"/>
  <c r="J29" i="33"/>
  <c r="J29" i="44"/>
  <c r="J29" i="39"/>
  <c r="J29" i="25"/>
  <c r="J29" i="42"/>
  <c r="J29" i="12"/>
  <c r="J29" i="15"/>
  <c r="J29" i="40"/>
  <c r="J6" i="14"/>
  <c r="J6" i="37"/>
  <c r="J6" i="21"/>
  <c r="J6" i="43"/>
  <c r="J6" i="26"/>
  <c r="J6" i="30"/>
  <c r="J6" i="24"/>
  <c r="J6" i="19"/>
  <c r="J6" i="28"/>
  <c r="J6" i="13"/>
  <c r="G29" i="49"/>
  <c r="J25" i="12"/>
  <c r="J36" i="40"/>
  <c r="N43" i="24"/>
  <c r="J6" i="29"/>
  <c r="J20" i="15"/>
  <c r="G22" i="31"/>
  <c r="P36" i="31"/>
  <c r="F29" i="25"/>
  <c r="G29" i="25" s="1"/>
  <c r="P29" i="49"/>
  <c r="F29" i="39"/>
  <c r="G29" i="39" s="1"/>
  <c r="F29" i="49"/>
  <c r="P29" i="30"/>
  <c r="P29" i="17"/>
  <c r="P29" i="14"/>
  <c r="F29" i="13"/>
  <c r="G29" i="13" s="1"/>
  <c r="P29" i="21"/>
  <c r="P29" i="24"/>
  <c r="F29" i="23"/>
  <c r="G29" i="23" s="1"/>
  <c r="F29" i="30"/>
  <c r="G29" i="30" s="1"/>
  <c r="F29" i="24"/>
  <c r="G29" i="24" s="1"/>
  <c r="F29" i="35"/>
  <c r="G29" i="35" s="1"/>
  <c r="F29" i="52"/>
  <c r="G29" i="52" s="1"/>
  <c r="F29" i="15"/>
  <c r="G29" i="15" s="1"/>
  <c r="P29" i="43"/>
  <c r="P29" i="31"/>
  <c r="F29" i="16"/>
  <c r="G29" i="16" s="1"/>
  <c r="P29" i="22"/>
  <c r="P29" i="52"/>
  <c r="P29" i="13"/>
  <c r="P29" i="19"/>
  <c r="F29" i="31"/>
  <c r="G29" i="31" s="1"/>
  <c r="P29" i="35"/>
  <c r="P29" i="28"/>
  <c r="P29" i="23"/>
  <c r="P29" i="25"/>
  <c r="G13" i="43"/>
  <c r="P29" i="12"/>
  <c r="G43" i="16"/>
  <c r="P36" i="52"/>
  <c r="P29" i="32"/>
  <c r="G25" i="29"/>
  <c r="AJ37" i="4"/>
  <c r="G37" i="4" s="1"/>
  <c r="J34" i="22" s="1"/>
  <c r="AI37" i="4"/>
  <c r="F37" i="4" s="1"/>
  <c r="T34" i="19" s="1"/>
  <c r="P29" i="33"/>
  <c r="P36" i="39"/>
  <c r="F36" i="31"/>
  <c r="G36" i="31" s="1"/>
  <c r="P36" i="40"/>
  <c r="P36" i="32"/>
  <c r="F23" i="26"/>
  <c r="G23" i="26" s="1"/>
  <c r="P23" i="37"/>
  <c r="F23" i="28"/>
  <c r="G23" i="28" s="1"/>
  <c r="F23" i="35"/>
  <c r="G23" i="35" s="1"/>
  <c r="P23" i="36"/>
  <c r="F23" i="20"/>
  <c r="G23" i="20" s="1"/>
  <c r="P23" i="16"/>
  <c r="F23" i="37"/>
  <c r="G23" i="37" s="1"/>
  <c r="F23" i="16"/>
  <c r="G23" i="16" s="1"/>
  <c r="P23" i="33"/>
  <c r="P23" i="13"/>
  <c r="P23" i="8"/>
  <c r="P23" i="49"/>
  <c r="P23" i="32"/>
  <c r="P23" i="14"/>
  <c r="F23" i="51"/>
  <c r="G23" i="51" s="1"/>
  <c r="F23" i="24"/>
  <c r="G23" i="24" s="1"/>
  <c r="F23" i="39"/>
  <c r="G23" i="39" s="1"/>
  <c r="P23" i="20"/>
  <c r="F23" i="43"/>
  <c r="G23" i="43" s="1"/>
  <c r="F23" i="36"/>
  <c r="G23" i="36" s="1"/>
  <c r="P23" i="17"/>
  <c r="F23" i="52"/>
  <c r="G23" i="52" s="1"/>
  <c r="F23" i="19"/>
  <c r="G23" i="19" s="1"/>
  <c r="P23" i="12"/>
  <c r="P23" i="27"/>
  <c r="F23" i="8"/>
  <c r="G23" i="8" s="1"/>
  <c r="P23" i="52"/>
  <c r="P23" i="42"/>
  <c r="G34" i="33"/>
  <c r="G30" i="37"/>
  <c r="P23" i="39"/>
  <c r="F23" i="29"/>
  <c r="G23" i="29" s="1"/>
  <c r="F23" i="25"/>
  <c r="G23" i="25" s="1"/>
  <c r="J18" i="30"/>
  <c r="J18" i="18"/>
  <c r="F29" i="29"/>
  <c r="G29" i="29" s="1"/>
  <c r="G13" i="32"/>
  <c r="N42" i="34"/>
  <c r="N42" i="35"/>
  <c r="N42" i="40"/>
  <c r="N42" i="27"/>
  <c r="N42" i="19"/>
  <c r="N42" i="25"/>
  <c r="N42" i="32"/>
  <c r="E44" i="8"/>
  <c r="F29" i="17"/>
  <c r="G29" i="17" s="1"/>
  <c r="F36" i="52"/>
  <c r="G36" i="52" s="1"/>
  <c r="F36" i="18"/>
  <c r="G36" i="18" s="1"/>
  <c r="P36" i="23"/>
  <c r="P33" i="24"/>
  <c r="P33" i="13"/>
  <c r="F33" i="41"/>
  <c r="G33" i="41" s="1"/>
  <c r="P33" i="26"/>
  <c r="P33" i="31"/>
  <c r="F33" i="25"/>
  <c r="G33" i="25" s="1"/>
  <c r="P33" i="37"/>
  <c r="P33" i="33"/>
  <c r="P33" i="36"/>
  <c r="P33" i="28"/>
  <c r="P33" i="8"/>
  <c r="F33" i="31"/>
  <c r="G33" i="31" s="1"/>
  <c r="F33" i="24"/>
  <c r="G33" i="24" s="1"/>
  <c r="P33" i="12"/>
  <c r="P33" i="30"/>
  <c r="F33" i="43"/>
  <c r="G33" i="43" s="1"/>
  <c r="P33" i="16"/>
  <c r="F33" i="52"/>
  <c r="G33" i="52" s="1"/>
  <c r="F33" i="28"/>
  <c r="F33" i="8"/>
  <c r="G33" i="8" s="1"/>
  <c r="F33" i="19"/>
  <c r="G33" i="19" s="1"/>
  <c r="P33" i="40"/>
  <c r="F33" i="26"/>
  <c r="G33" i="26" s="1"/>
  <c r="F33" i="27"/>
  <c r="G33" i="27" s="1"/>
  <c r="P33" i="21"/>
  <c r="F33" i="17"/>
  <c r="G33" i="17" s="1"/>
  <c r="P33" i="17"/>
  <c r="P33" i="44"/>
  <c r="F33" i="49"/>
  <c r="G33" i="49" s="1"/>
  <c r="F33" i="48"/>
  <c r="G33" i="48" s="1"/>
  <c r="P33" i="23"/>
  <c r="P33" i="39"/>
  <c r="P33" i="18"/>
  <c r="F33" i="32"/>
  <c r="G33" i="32" s="1"/>
  <c r="F33" i="38"/>
  <c r="G33" i="38" s="1"/>
  <c r="P33" i="49"/>
  <c r="F33" i="36"/>
  <c r="G33" i="36" s="1"/>
  <c r="P33" i="27"/>
  <c r="F33" i="51"/>
  <c r="G33" i="51" s="1"/>
  <c r="P33" i="22"/>
  <c r="P33" i="43"/>
  <c r="F33" i="30"/>
  <c r="G33" i="30" s="1"/>
  <c r="F33" i="50"/>
  <c r="G33" i="50" s="1"/>
  <c r="G38" i="30"/>
  <c r="G36" i="36"/>
  <c r="G7" i="32"/>
  <c r="G13" i="19"/>
  <c r="G36" i="49"/>
  <c r="G22" i="38"/>
  <c r="F14" i="23"/>
  <c r="G14" i="23" s="1"/>
  <c r="G35" i="32"/>
  <c r="F23" i="48"/>
  <c r="G23" i="48" s="1"/>
  <c r="P23" i="15"/>
  <c r="F23" i="21"/>
  <c r="G23" i="21" s="1"/>
  <c r="J18" i="49"/>
  <c r="J18" i="12"/>
  <c r="F29" i="12"/>
  <c r="G29" i="12" s="1"/>
  <c r="F10" i="24"/>
  <c r="G10" i="24" s="1"/>
  <c r="P10" i="21"/>
  <c r="P10" i="32"/>
  <c r="P10" i="35"/>
  <c r="F10" i="39"/>
  <c r="G10" i="39" s="1"/>
  <c r="P10" i="43"/>
  <c r="G13" i="39"/>
  <c r="P29" i="8"/>
  <c r="F36" i="20"/>
  <c r="G36" i="20" s="1"/>
  <c r="P36" i="44"/>
  <c r="F36" i="12"/>
  <c r="G36" i="12" s="1"/>
  <c r="G12" i="13"/>
  <c r="P36" i="18"/>
  <c r="F29" i="28"/>
  <c r="G29" i="28" s="1"/>
  <c r="F29" i="27"/>
  <c r="P36" i="33"/>
  <c r="J18" i="42"/>
  <c r="F29" i="14"/>
  <c r="G29" i="14" s="1"/>
  <c r="J18" i="15"/>
  <c r="F29" i="38"/>
  <c r="G29" i="38" s="1"/>
  <c r="E44" i="24"/>
  <c r="J17" i="39"/>
  <c r="J17" i="36"/>
  <c r="J17" i="8"/>
  <c r="J17" i="26"/>
  <c r="J17" i="25"/>
  <c r="J17" i="20"/>
  <c r="P29" i="34"/>
  <c r="F36" i="27"/>
  <c r="G36" i="27" s="1"/>
  <c r="F36" i="13"/>
  <c r="G36" i="13" s="1"/>
  <c r="F36" i="23"/>
  <c r="G36" i="23" s="1"/>
  <c r="G34" i="19"/>
  <c r="G39" i="13"/>
  <c r="F36" i="24"/>
  <c r="G36" i="24" s="1"/>
  <c r="G13" i="52"/>
  <c r="P36" i="37"/>
  <c r="J18" i="22"/>
  <c r="J18" i="35"/>
  <c r="J18" i="52"/>
  <c r="J18" i="27"/>
  <c r="J18" i="19"/>
  <c r="J18" i="38"/>
  <c r="J18" i="14"/>
  <c r="J18" i="36"/>
  <c r="J18" i="37"/>
  <c r="P14" i="22"/>
  <c r="F23" i="15"/>
  <c r="G23" i="15" s="1"/>
  <c r="F23" i="33"/>
  <c r="G23" i="33" s="1"/>
  <c r="F23" i="30"/>
  <c r="G23" i="30" s="1"/>
  <c r="G22" i="48"/>
  <c r="G13" i="49"/>
  <c r="P29" i="26"/>
  <c r="P23" i="21"/>
  <c r="P23" i="19"/>
  <c r="P23" i="24"/>
  <c r="J18" i="20"/>
  <c r="J18" i="48"/>
  <c r="P29" i="27"/>
  <c r="AJ27" i="4"/>
  <c r="G27" i="4" s="1"/>
  <c r="J24" i="35" s="1"/>
  <c r="AI27" i="4"/>
  <c r="F27" i="4" s="1"/>
  <c r="T24" i="38" s="1"/>
  <c r="G8" i="52"/>
  <c r="AI23" i="4"/>
  <c r="F23" i="4" s="1"/>
  <c r="T20" i="13" s="1"/>
  <c r="G13" i="8"/>
  <c r="G13" i="41"/>
  <c r="G8" i="22"/>
  <c r="F29" i="33"/>
  <c r="G29" i="33" s="1"/>
  <c r="F36" i="32"/>
  <c r="G36" i="32" s="1"/>
  <c r="F36" i="21"/>
  <c r="G36" i="21" s="1"/>
  <c r="N12" i="28"/>
  <c r="N12" i="15"/>
  <c r="N12" i="38"/>
  <c r="N12" i="18"/>
  <c r="N12" i="52"/>
  <c r="N12" i="23"/>
  <c r="N12" i="48"/>
  <c r="N12" i="35"/>
  <c r="N12" i="25"/>
  <c r="N12" i="21"/>
  <c r="N12" i="22"/>
  <c r="N12" i="27"/>
  <c r="N12" i="50"/>
  <c r="E44" i="20"/>
  <c r="G22" i="52"/>
  <c r="F36" i="29"/>
  <c r="G36" i="29" s="1"/>
  <c r="F36" i="33"/>
  <c r="G36" i="33" s="1"/>
  <c r="F36" i="42"/>
  <c r="G36" i="42" s="1"/>
  <c r="F36" i="26"/>
  <c r="G36" i="26" s="1"/>
  <c r="P36" i="36"/>
  <c r="F36" i="35"/>
  <c r="G36" i="35" s="1"/>
  <c r="P36" i="8"/>
  <c r="P36" i="21"/>
  <c r="P36" i="20"/>
  <c r="F36" i="51"/>
  <c r="G36" i="51" s="1"/>
  <c r="P36" i="41"/>
  <c r="F36" i="44"/>
  <c r="G36" i="44" s="1"/>
  <c r="F36" i="25"/>
  <c r="G36" i="25" s="1"/>
  <c r="P36" i="30"/>
  <c r="F36" i="22"/>
  <c r="G36" i="22" s="1"/>
  <c r="P36" i="19"/>
  <c r="F36" i="40"/>
  <c r="G36" i="40" s="1"/>
  <c r="P36" i="24"/>
  <c r="P36" i="51"/>
  <c r="P36" i="38"/>
  <c r="P36" i="50"/>
  <c r="F36" i="34"/>
  <c r="G36" i="34" s="1"/>
  <c r="P36" i="25"/>
  <c r="P36" i="22"/>
  <c r="P36" i="16"/>
  <c r="P36" i="13"/>
  <c r="P36" i="14"/>
  <c r="F36" i="43"/>
  <c r="G36" i="43" s="1"/>
  <c r="F36" i="14"/>
  <c r="G36" i="14" s="1"/>
  <c r="G19" i="42"/>
  <c r="G25" i="32"/>
  <c r="P23" i="29"/>
  <c r="F23" i="50"/>
  <c r="G23" i="50" s="1"/>
  <c r="J18" i="25"/>
  <c r="J18" i="29"/>
  <c r="G38" i="32"/>
  <c r="F29" i="48"/>
  <c r="G13" i="42"/>
  <c r="G13" i="36"/>
  <c r="F29" i="8"/>
  <c r="G29" i="8" s="1"/>
  <c r="P29" i="29"/>
  <c r="F36" i="15"/>
  <c r="G36" i="15" s="1"/>
  <c r="P36" i="35"/>
  <c r="P36" i="28"/>
  <c r="N28" i="30"/>
  <c r="N28" i="15"/>
  <c r="N28" i="22"/>
  <c r="N28" i="24"/>
  <c r="N28" i="39"/>
  <c r="N28" i="34"/>
  <c r="N28" i="37"/>
  <c r="N28" i="41"/>
  <c r="N28" i="20"/>
  <c r="N28" i="16"/>
  <c r="N28" i="40"/>
  <c r="N28" i="28"/>
  <c r="N28" i="44"/>
  <c r="N28" i="32"/>
  <c r="N28" i="13"/>
  <c r="N28" i="49"/>
  <c r="F12" i="34"/>
  <c r="G12" i="34" s="1"/>
  <c r="F12" i="25"/>
  <c r="G12" i="25" s="1"/>
  <c r="P12" i="24"/>
  <c r="F12" i="12"/>
  <c r="G12" i="12" s="1"/>
  <c r="F12" i="37"/>
  <c r="G12" i="37" s="1"/>
  <c r="P12" i="18"/>
  <c r="F12" i="28"/>
  <c r="G12" i="28" s="1"/>
  <c r="P12" i="44"/>
  <c r="F12" i="24"/>
  <c r="G12" i="24" s="1"/>
  <c r="P12" i="20"/>
  <c r="P12" i="22"/>
  <c r="P12" i="50"/>
  <c r="F12" i="19"/>
  <c r="G12" i="19" s="1"/>
  <c r="F12" i="31"/>
  <c r="G12" i="31" s="1"/>
  <c r="P12" i="13"/>
  <c r="P12" i="27"/>
  <c r="F12" i="23"/>
  <c r="G12" i="23" s="1"/>
  <c r="F12" i="20"/>
  <c r="G12" i="20" s="1"/>
  <c r="F12" i="42"/>
  <c r="G12" i="42" s="1"/>
  <c r="P12" i="49"/>
  <c r="P12" i="17"/>
  <c r="F12" i="14"/>
  <c r="G12" i="14" s="1"/>
  <c r="P12" i="12"/>
  <c r="F12" i="52"/>
  <c r="G12" i="52" s="1"/>
  <c r="F12" i="36"/>
  <c r="G12" i="36" s="1"/>
  <c r="P12" i="21"/>
  <c r="F12" i="22"/>
  <c r="G12" i="22" s="1"/>
  <c r="F12" i="21"/>
  <c r="G12" i="21" s="1"/>
  <c r="P12" i="43"/>
  <c r="P12" i="51"/>
  <c r="F12" i="51"/>
  <c r="G12" i="51" s="1"/>
  <c r="P12" i="35"/>
  <c r="F12" i="17"/>
  <c r="G12" i="17" s="1"/>
  <c r="F12" i="26"/>
  <c r="G12" i="26" s="1"/>
  <c r="E44" i="25"/>
  <c r="E44" i="31"/>
  <c r="G22" i="12"/>
  <c r="G34" i="39"/>
  <c r="G35" i="15"/>
  <c r="G25" i="39"/>
  <c r="G19" i="49"/>
  <c r="G22" i="17"/>
  <c r="G36" i="38"/>
  <c r="G25" i="40"/>
  <c r="G25" i="38"/>
  <c r="G13" i="27"/>
  <c r="F43" i="25"/>
  <c r="G43" i="25" s="1"/>
  <c r="P43" i="32"/>
  <c r="F43" i="22"/>
  <c r="G43" i="22" s="1"/>
  <c r="P43" i="24"/>
  <c r="F43" i="18"/>
  <c r="G43" i="18" s="1"/>
  <c r="P43" i="27"/>
  <c r="F43" i="19"/>
  <c r="G43" i="19" s="1"/>
  <c r="P43" i="52"/>
  <c r="F43" i="15"/>
  <c r="G43" i="15" s="1"/>
  <c r="F43" i="35"/>
  <c r="G43" i="35" s="1"/>
  <c r="P43" i="8"/>
  <c r="F43" i="31"/>
  <c r="G43" i="31" s="1"/>
  <c r="P43" i="39"/>
  <c r="F43" i="27"/>
  <c r="G43" i="27" s="1"/>
  <c r="P43" i="21"/>
  <c r="F43" i="8"/>
  <c r="G43" i="8" s="1"/>
  <c r="F43" i="42"/>
  <c r="G43" i="42" s="1"/>
  <c r="F43" i="51"/>
  <c r="G43" i="51" s="1"/>
  <c r="P43" i="41"/>
  <c r="F43" i="32"/>
  <c r="G43" i="32" s="1"/>
  <c r="F43" i="21"/>
  <c r="G43" i="21" s="1"/>
  <c r="F43" i="30"/>
  <c r="G43" i="30" s="1"/>
  <c r="F43" i="38"/>
  <c r="G43" i="38" s="1"/>
  <c r="P43" i="30"/>
  <c r="P43" i="15"/>
  <c r="P43" i="49"/>
  <c r="F43" i="39"/>
  <c r="G43" i="39" s="1"/>
  <c r="G34" i="18"/>
  <c r="G35" i="29"/>
  <c r="G19" i="48"/>
  <c r="G19" i="12"/>
  <c r="P16" i="30"/>
  <c r="F16" i="48"/>
  <c r="G16" i="48" s="1"/>
  <c r="F16" i="31"/>
  <c r="G16" i="31" s="1"/>
  <c r="F16" i="30"/>
  <c r="G16" i="30" s="1"/>
  <c r="P16" i="22"/>
  <c r="P16" i="48"/>
  <c r="F16" i="12"/>
  <c r="G16" i="12" s="1"/>
  <c r="P16" i="36"/>
  <c r="P16" i="52"/>
  <c r="P16" i="13"/>
  <c r="F16" i="19"/>
  <c r="G16" i="19" s="1"/>
  <c r="P16" i="44"/>
  <c r="F16" i="28"/>
  <c r="G16" i="28" s="1"/>
  <c r="F16" i="37"/>
  <c r="G16" i="37" s="1"/>
  <c r="P16" i="23"/>
  <c r="F16" i="52"/>
  <c r="G16" i="52" s="1"/>
  <c r="F16" i="38"/>
  <c r="G16" i="38" s="1"/>
  <c r="F16" i="25"/>
  <c r="G16" i="25" s="1"/>
  <c r="F16" i="50"/>
  <c r="G16" i="50" s="1"/>
  <c r="P16" i="41"/>
  <c r="P16" i="43"/>
  <c r="P16" i="8"/>
  <c r="F16" i="49"/>
  <c r="G16" i="49" s="1"/>
  <c r="P16" i="49"/>
  <c r="P16" i="15"/>
  <c r="F16" i="26"/>
  <c r="G16" i="26" s="1"/>
  <c r="F16" i="22"/>
  <c r="G16" i="22" s="1"/>
  <c r="F16" i="43"/>
  <c r="G16" i="43" s="1"/>
  <c r="P16" i="19"/>
  <c r="F16" i="33"/>
  <c r="G16" i="33" s="1"/>
  <c r="P16" i="12"/>
  <c r="P16" i="21"/>
  <c r="F16" i="24"/>
  <c r="G16" i="24" s="1"/>
  <c r="P16" i="39"/>
  <c r="P16" i="50"/>
  <c r="F16" i="16"/>
  <c r="G16" i="16" s="1"/>
  <c r="F16" i="21"/>
  <c r="G16" i="21" s="1"/>
  <c r="F16" i="51"/>
  <c r="G16" i="51" s="1"/>
  <c r="P16" i="25"/>
  <c r="P16" i="29"/>
  <c r="F16" i="14"/>
  <c r="G16" i="14" s="1"/>
  <c r="P16" i="17"/>
  <c r="F16" i="23"/>
  <c r="G16" i="23" s="1"/>
  <c r="F16" i="42"/>
  <c r="G16" i="42" s="1"/>
  <c r="F16" i="8"/>
  <c r="G16" i="8" s="1"/>
  <c r="P16" i="28"/>
  <c r="P16" i="35"/>
  <c r="P16" i="14"/>
  <c r="F16" i="27"/>
  <c r="G16" i="27" s="1"/>
  <c r="F16" i="29"/>
  <c r="G16" i="29" s="1"/>
  <c r="G38" i="19"/>
  <c r="AI28" i="4"/>
  <c r="F28" i="4" s="1"/>
  <c r="T25" i="33" s="1"/>
  <c r="G11" i="30"/>
  <c r="G38" i="41"/>
  <c r="G22" i="19"/>
  <c r="G35" i="37"/>
  <c r="G8" i="27"/>
  <c r="G19" i="52"/>
  <c r="AI22" i="4"/>
  <c r="F22" i="4" s="1"/>
  <c r="T19" i="28" s="1"/>
  <c r="AI10" i="4"/>
  <c r="F10" i="4" s="1"/>
  <c r="G19" i="22"/>
  <c r="G8" i="29"/>
  <c r="G19" i="24"/>
  <c r="G7" i="22"/>
  <c r="E44" i="12"/>
  <c r="G22" i="33"/>
  <c r="G35" i="52"/>
  <c r="G38" i="16"/>
  <c r="G22" i="43"/>
  <c r="G11" i="27"/>
  <c r="E44" i="19"/>
  <c r="G34" i="22"/>
  <c r="P5" i="38"/>
  <c r="F5" i="40"/>
  <c r="G5" i="40" s="1"/>
  <c r="P5" i="35"/>
  <c r="F5" i="29"/>
  <c r="G5" i="29" s="1"/>
  <c r="F5" i="12"/>
  <c r="G5" i="12" s="1"/>
  <c r="P5" i="17"/>
  <c r="F5" i="26"/>
  <c r="G5" i="26" s="1"/>
  <c r="F5" i="16"/>
  <c r="G5" i="16" s="1"/>
  <c r="F5" i="18"/>
  <c r="G5" i="18" s="1"/>
  <c r="P5" i="30"/>
  <c r="F5" i="14"/>
  <c r="G5" i="14" s="1"/>
  <c r="P5" i="34"/>
  <c r="F5" i="37"/>
  <c r="G5" i="37" s="1"/>
  <c r="P5" i="15"/>
  <c r="P5" i="27"/>
  <c r="P5" i="39"/>
  <c r="P5" i="18"/>
  <c r="F5" i="27"/>
  <c r="G5" i="27" s="1"/>
  <c r="P5" i="41"/>
  <c r="P5" i="36"/>
  <c r="F5" i="50"/>
  <c r="G5" i="50" s="1"/>
  <c r="P5" i="43"/>
  <c r="F5" i="19"/>
  <c r="G5" i="19" s="1"/>
  <c r="P5" i="49"/>
  <c r="P5" i="29"/>
  <c r="P5" i="25"/>
  <c r="F5" i="8"/>
  <c r="G5" i="8" s="1"/>
  <c r="P5" i="19"/>
  <c r="F5" i="42"/>
  <c r="G5" i="42" s="1"/>
  <c r="P5" i="33"/>
  <c r="F5" i="39"/>
  <c r="G5" i="39" s="1"/>
  <c r="F5" i="32"/>
  <c r="G5" i="32" s="1"/>
  <c r="P5" i="26"/>
  <c r="P5" i="48"/>
  <c r="F5" i="44"/>
  <c r="G5" i="44" s="1"/>
  <c r="F5" i="31"/>
  <c r="G5" i="31" s="1"/>
  <c r="P5" i="50"/>
  <c r="P5" i="51"/>
  <c r="F5" i="24"/>
  <c r="G5" i="24" s="1"/>
  <c r="P5" i="23"/>
  <c r="P5" i="31"/>
  <c r="P5" i="32"/>
  <c r="P5" i="8"/>
  <c r="F5" i="34"/>
  <c r="G5" i="34" s="1"/>
  <c r="P5" i="37"/>
  <c r="P5" i="14"/>
  <c r="F5" i="41"/>
  <c r="G5" i="41" s="1"/>
  <c r="F5" i="43"/>
  <c r="G5" i="43" s="1"/>
  <c r="P5" i="20"/>
  <c r="F5" i="15"/>
  <c r="G5" i="15" s="1"/>
  <c r="F5" i="28"/>
  <c r="G5" i="28" s="1"/>
  <c r="T22" i="33"/>
  <c r="T22" i="37"/>
  <c r="T22" i="19"/>
  <c r="T22" i="8"/>
  <c r="T22" i="22"/>
  <c r="T22" i="12"/>
  <c r="T22" i="32"/>
  <c r="AI33" i="4"/>
  <c r="F33" i="4" s="1"/>
  <c r="T30" i="32" s="1"/>
  <c r="T19" i="27"/>
  <c r="T19" i="42"/>
  <c r="T19" i="34"/>
  <c r="T7" i="14"/>
  <c r="T7" i="29"/>
  <c r="AI36" i="4"/>
  <c r="F36" i="4" s="1"/>
  <c r="M34" i="70" s="1"/>
  <c r="AJ36" i="4"/>
  <c r="G36" i="4" s="1"/>
  <c r="I34" i="70" s="1"/>
  <c r="T23" i="52"/>
  <c r="T23" i="40"/>
  <c r="T23" i="16"/>
  <c r="T23" i="42"/>
  <c r="T23" i="29"/>
  <c r="T23" i="49"/>
  <c r="T23" i="37"/>
  <c r="T23" i="23"/>
  <c r="T23" i="48"/>
  <c r="T23" i="50"/>
  <c r="T23" i="20"/>
  <c r="T23" i="41"/>
  <c r="T23" i="31"/>
  <c r="T23" i="25"/>
  <c r="T23" i="15"/>
  <c r="T23" i="26"/>
  <c r="T23" i="34"/>
  <c r="T23" i="28"/>
  <c r="E44" i="42"/>
  <c r="G22" i="42"/>
  <c r="AJ46" i="4"/>
  <c r="G46" i="4" s="1"/>
  <c r="I44" i="70" s="1"/>
  <c r="AI46" i="4"/>
  <c r="F46" i="4" s="1"/>
  <c r="M44" i="70" s="1"/>
  <c r="P30" i="12"/>
  <c r="J9" i="42"/>
  <c r="E44" i="43"/>
  <c r="E44" i="51"/>
  <c r="N40" i="30"/>
  <c r="N40" i="51"/>
  <c r="N40" i="12"/>
  <c r="N40" i="33"/>
  <c r="N40" i="38"/>
  <c r="N40" i="28"/>
  <c r="N40" i="48"/>
  <c r="N40" i="42"/>
  <c r="N40" i="37"/>
  <c r="N40" i="29"/>
  <c r="N40" i="23"/>
  <c r="N40" i="17"/>
  <c r="N40" i="27"/>
  <c r="N40" i="20"/>
  <c r="N40" i="31"/>
  <c r="N40" i="25"/>
  <c r="N40" i="35"/>
  <c r="N40" i="36"/>
  <c r="N40" i="21"/>
  <c r="N40" i="41"/>
  <c r="N40" i="24"/>
  <c r="N40" i="50"/>
  <c r="N40" i="39"/>
  <c r="N40" i="14"/>
  <c r="N40" i="32"/>
  <c r="N40" i="43"/>
  <c r="N40" i="13"/>
  <c r="N40" i="19"/>
  <c r="N40" i="15"/>
  <c r="N40" i="16"/>
  <c r="N40" i="52"/>
  <c r="N40" i="18"/>
  <c r="N40" i="40"/>
  <c r="N40" i="44"/>
  <c r="N40" i="22"/>
  <c r="N40" i="26"/>
  <c r="N40" i="34"/>
  <c r="N40" i="49"/>
  <c r="N40" i="8"/>
  <c r="P11" i="13"/>
  <c r="F30" i="23"/>
  <c r="G30" i="23" s="1"/>
  <c r="F30" i="49"/>
  <c r="G30" i="49" s="1"/>
  <c r="P30" i="16"/>
  <c r="AI32" i="4"/>
  <c r="F32" i="4" s="1"/>
  <c r="M30" i="70" s="1"/>
  <c r="AI24" i="4"/>
  <c r="F24" i="4" s="1"/>
  <c r="M22" i="70" s="1"/>
  <c r="J17" i="21"/>
  <c r="G43" i="37"/>
  <c r="AI13" i="4"/>
  <c r="F13" i="4" s="1"/>
  <c r="M11" i="70" s="1"/>
  <c r="AJ13" i="4"/>
  <c r="G13" i="4" s="1"/>
  <c r="I11" i="70" s="1"/>
  <c r="F11" i="52"/>
  <c r="G11" i="52" s="1"/>
  <c r="J9" i="37"/>
  <c r="G8" i="43"/>
  <c r="F11" i="34"/>
  <c r="G11" i="34" s="1"/>
  <c r="N9" i="41"/>
  <c r="G11" i="49"/>
  <c r="J17" i="28"/>
  <c r="P11" i="28"/>
  <c r="N9" i="25"/>
  <c r="J40" i="32"/>
  <c r="T35" i="8"/>
  <c r="N6" i="30"/>
  <c r="J27" i="29"/>
  <c r="J17" i="38"/>
  <c r="N36" i="52"/>
  <c r="N36" i="48"/>
  <c r="N36" i="50"/>
  <c r="P30" i="33"/>
  <c r="J40" i="43"/>
  <c r="T35" i="13"/>
  <c r="N36" i="24"/>
  <c r="N36" i="29"/>
  <c r="P30" i="8"/>
  <c r="J9" i="38"/>
  <c r="F11" i="16"/>
  <c r="G11" i="16" s="1"/>
  <c r="F30" i="20"/>
  <c r="G30" i="20" s="1"/>
  <c r="F27" i="36"/>
  <c r="G27" i="36" s="1"/>
  <c r="P27" i="37"/>
  <c r="P27" i="19"/>
  <c r="F27" i="19"/>
  <c r="G27" i="19" s="1"/>
  <c r="F27" i="37"/>
  <c r="G27" i="37" s="1"/>
  <c r="P27" i="38"/>
  <c r="P27" i="20"/>
  <c r="F27" i="20"/>
  <c r="G27" i="20" s="1"/>
  <c r="F27" i="42"/>
  <c r="G27" i="42" s="1"/>
  <c r="P27" i="44"/>
  <c r="P27" i="27"/>
  <c r="F27" i="27"/>
  <c r="G27" i="27" s="1"/>
  <c r="F27" i="40"/>
  <c r="G27" i="40" s="1"/>
  <c r="F27" i="48"/>
  <c r="G27" i="48" s="1"/>
  <c r="F27" i="17"/>
  <c r="G27" i="17" s="1"/>
  <c r="F27" i="24"/>
  <c r="G27" i="24" s="1"/>
  <c r="F27" i="44"/>
  <c r="G27" i="44" s="1"/>
  <c r="P27" i="51"/>
  <c r="P27" i="28"/>
  <c r="F27" i="43"/>
  <c r="G27" i="43" s="1"/>
  <c r="F27" i="51"/>
  <c r="G27" i="51" s="1"/>
  <c r="P27" i="29"/>
  <c r="P27" i="34"/>
  <c r="P27" i="14"/>
  <c r="P27" i="21"/>
  <c r="F27" i="41"/>
  <c r="G27" i="41" s="1"/>
  <c r="F27" i="22"/>
  <c r="G27" i="22" s="1"/>
  <c r="F27" i="29"/>
  <c r="G27" i="29" s="1"/>
  <c r="P27" i="52"/>
  <c r="P27" i="31"/>
  <c r="P27" i="18"/>
  <c r="P27" i="50"/>
  <c r="P27" i="30"/>
  <c r="P27" i="23"/>
  <c r="P27" i="39"/>
  <c r="P27" i="15"/>
  <c r="P27" i="40"/>
  <c r="P27" i="16"/>
  <c r="P27" i="43"/>
  <c r="F27" i="14"/>
  <c r="G27" i="14" s="1"/>
  <c r="F27" i="30"/>
  <c r="G27" i="30" s="1"/>
  <c r="F27" i="13"/>
  <c r="G27" i="13" s="1"/>
  <c r="P27" i="17"/>
  <c r="F27" i="49"/>
  <c r="G27" i="49" s="1"/>
  <c r="F27" i="15"/>
  <c r="G27" i="15" s="1"/>
  <c r="F27" i="31"/>
  <c r="G27" i="31" s="1"/>
  <c r="P27" i="49"/>
  <c r="F27" i="16"/>
  <c r="G27" i="16" s="1"/>
  <c r="F27" i="32"/>
  <c r="G27" i="32" s="1"/>
  <c r="P27" i="22"/>
  <c r="P27" i="42"/>
  <c r="F27" i="21"/>
  <c r="G27" i="21" s="1"/>
  <c r="F27" i="52"/>
  <c r="G27" i="52" s="1"/>
  <c r="P27" i="24"/>
  <c r="P27" i="25"/>
  <c r="P27" i="26"/>
  <c r="F27" i="18"/>
  <c r="G27" i="18" s="1"/>
  <c r="F27" i="39"/>
  <c r="G27" i="39" s="1"/>
  <c r="F27" i="25"/>
  <c r="G27" i="25" s="1"/>
  <c r="P27" i="41"/>
  <c r="P27" i="32"/>
  <c r="F27" i="12"/>
  <c r="G27" i="12" s="1"/>
  <c r="P27" i="36"/>
  <c r="P27" i="33"/>
  <c r="P27" i="12"/>
  <c r="F27" i="26"/>
  <c r="G27" i="26" s="1"/>
  <c r="P27" i="35"/>
  <c r="F27" i="23"/>
  <c r="G27" i="23" s="1"/>
  <c r="F27" i="28"/>
  <c r="G27" i="28" s="1"/>
  <c r="F27" i="33"/>
  <c r="G27" i="33" s="1"/>
  <c r="F27" i="34"/>
  <c r="G27" i="34" s="1"/>
  <c r="F27" i="8"/>
  <c r="G27" i="8" s="1"/>
  <c r="F27" i="35"/>
  <c r="G27" i="35" s="1"/>
  <c r="F27" i="38"/>
  <c r="G27" i="38" s="1"/>
  <c r="P27" i="8"/>
  <c r="F27" i="50"/>
  <c r="G27" i="50" s="1"/>
  <c r="P15" i="19"/>
  <c r="J7" i="37"/>
  <c r="G23" i="22"/>
  <c r="J36" i="37"/>
  <c r="F30" i="32"/>
  <c r="G30" i="32" s="1"/>
  <c r="N6" i="52"/>
  <c r="J29" i="20"/>
  <c r="J41" i="41"/>
  <c r="J41" i="39"/>
  <c r="J41" i="40"/>
  <c r="J41" i="49"/>
  <c r="J41" i="16"/>
  <c r="J41" i="51"/>
  <c r="J41" i="24"/>
  <c r="J41" i="28"/>
  <c r="J41" i="12"/>
  <c r="J41" i="50"/>
  <c r="J41" i="13"/>
  <c r="J41" i="43"/>
  <c r="J41" i="18"/>
  <c r="J41" i="23"/>
  <c r="J41" i="8"/>
  <c r="J41" i="42"/>
  <c r="J41" i="38"/>
  <c r="J41" i="27"/>
  <c r="J41" i="30"/>
  <c r="J41" i="29"/>
  <c r="J41" i="44"/>
  <c r="J41" i="37"/>
  <c r="J41" i="14"/>
  <c r="J41" i="32"/>
  <c r="J41" i="33"/>
  <c r="J41" i="19"/>
  <c r="J41" i="25"/>
  <c r="J41" i="52"/>
  <c r="J41" i="35"/>
  <c r="J41" i="15"/>
  <c r="J41" i="21"/>
  <c r="J41" i="48"/>
  <c r="J41" i="31"/>
  <c r="J41" i="34"/>
  <c r="J41" i="26"/>
  <c r="J41" i="36"/>
  <c r="J41" i="17"/>
  <c r="J41" i="22"/>
  <c r="J41" i="20"/>
  <c r="AJ14" i="4"/>
  <c r="G14" i="4" s="1"/>
  <c r="I12" i="70" s="1"/>
  <c r="AI14" i="4"/>
  <c r="F14" i="4" s="1"/>
  <c r="M12" i="70" s="1"/>
  <c r="J19" i="26"/>
  <c r="J19" i="21"/>
  <c r="J19" i="30"/>
  <c r="J19" i="17"/>
  <c r="J19" i="38"/>
  <c r="J19" i="27"/>
  <c r="J19" i="23"/>
  <c r="J19" i="42"/>
  <c r="J19" i="12"/>
  <c r="J19" i="8"/>
  <c r="J19" i="39"/>
  <c r="J19" i="33"/>
  <c r="J19" i="36"/>
  <c r="J19" i="31"/>
  <c r="J19" i="41"/>
  <c r="J19" i="44"/>
  <c r="J19" i="14"/>
  <c r="J19" i="43"/>
  <c r="J19" i="24"/>
  <c r="G23" i="42"/>
  <c r="F10" i="37"/>
  <c r="G10" i="37" s="1"/>
  <c r="F30" i="14"/>
  <c r="G30" i="14" s="1"/>
  <c r="N6" i="38"/>
  <c r="N6" i="16"/>
  <c r="N6" i="49"/>
  <c r="N42" i="44"/>
  <c r="J17" i="32"/>
  <c r="J19" i="18"/>
  <c r="J19" i="22"/>
  <c r="J6" i="41"/>
  <c r="J39" i="42"/>
  <c r="J17" i="23"/>
  <c r="P32" i="48"/>
  <c r="P32" i="36"/>
  <c r="F32" i="50"/>
  <c r="G32" i="50" s="1"/>
  <c r="F32" i="17"/>
  <c r="G32" i="17" s="1"/>
  <c r="F32" i="39"/>
  <c r="G32" i="39" s="1"/>
  <c r="F32" i="44"/>
  <c r="G32" i="44" s="1"/>
  <c r="P32" i="17"/>
  <c r="F32" i="24"/>
  <c r="G32" i="24" s="1"/>
  <c r="P32" i="52"/>
  <c r="P32" i="33"/>
  <c r="F32" i="41"/>
  <c r="G32" i="41" s="1"/>
  <c r="F32" i="12"/>
  <c r="G32" i="12" s="1"/>
  <c r="P32" i="30"/>
  <c r="P32" i="44"/>
  <c r="P32" i="19"/>
  <c r="P32" i="31"/>
  <c r="F32" i="28"/>
  <c r="G32" i="28" s="1"/>
  <c r="F32" i="36"/>
  <c r="G32" i="36" s="1"/>
  <c r="F32" i="34"/>
  <c r="G32" i="34" s="1"/>
  <c r="F32" i="22"/>
  <c r="G32" i="22" s="1"/>
  <c r="F32" i="52"/>
  <c r="G32" i="52" s="1"/>
  <c r="F32" i="32"/>
  <c r="G32" i="32" s="1"/>
  <c r="F32" i="18"/>
  <c r="G32" i="18" s="1"/>
  <c r="P32" i="15"/>
  <c r="P32" i="27"/>
  <c r="P32" i="23"/>
  <c r="P32" i="25"/>
  <c r="P32" i="37"/>
  <c r="P32" i="40"/>
  <c r="F32" i="25"/>
  <c r="G32" i="25" s="1"/>
  <c r="F32" i="27"/>
  <c r="G32" i="27" s="1"/>
  <c r="F32" i="8"/>
  <c r="G32" i="8" s="1"/>
  <c r="P32" i="42"/>
  <c r="F32" i="31"/>
  <c r="G32" i="31" s="1"/>
  <c r="F32" i="20"/>
  <c r="G32" i="20" s="1"/>
  <c r="F32" i="30"/>
  <c r="G32" i="30" s="1"/>
  <c r="P32" i="49"/>
  <c r="F32" i="48"/>
  <c r="G32" i="48" s="1"/>
  <c r="F32" i="49"/>
  <c r="G32" i="49" s="1"/>
  <c r="P32" i="8"/>
  <c r="P32" i="38"/>
  <c r="P32" i="29"/>
  <c r="P32" i="22"/>
  <c r="F32" i="33"/>
  <c r="G32" i="33" s="1"/>
  <c r="P32" i="34"/>
  <c r="F32" i="29"/>
  <c r="G32" i="29" s="1"/>
  <c r="F32" i="13"/>
  <c r="G32" i="13" s="1"/>
  <c r="F32" i="40"/>
  <c r="G32" i="40" s="1"/>
  <c r="F32" i="19"/>
  <c r="G32" i="19" s="1"/>
  <c r="F32" i="51"/>
  <c r="G32" i="51" s="1"/>
  <c r="P32" i="35"/>
  <c r="P32" i="41"/>
  <c r="F32" i="26"/>
  <c r="G32" i="26" s="1"/>
  <c r="F32" i="43"/>
  <c r="G32" i="43" s="1"/>
  <c r="F32" i="14"/>
  <c r="G32" i="14" s="1"/>
  <c r="P32" i="16"/>
  <c r="P32" i="32"/>
  <c r="F32" i="37"/>
  <c r="G32" i="37" s="1"/>
  <c r="P32" i="12"/>
  <c r="P32" i="21"/>
  <c r="F32" i="38"/>
  <c r="G32" i="38" s="1"/>
  <c r="P32" i="28"/>
  <c r="P32" i="20"/>
  <c r="F32" i="35"/>
  <c r="G32" i="35" s="1"/>
  <c r="P32" i="51"/>
  <c r="P32" i="24"/>
  <c r="P32" i="14"/>
  <c r="P32" i="50"/>
  <c r="P32" i="39"/>
  <c r="F32" i="23"/>
  <c r="G32" i="23" s="1"/>
  <c r="F32" i="16"/>
  <c r="G32" i="16" s="1"/>
  <c r="P32" i="13"/>
  <c r="F32" i="42"/>
  <c r="G32" i="42" s="1"/>
  <c r="P32" i="26"/>
  <c r="F32" i="21"/>
  <c r="G32" i="21" s="1"/>
  <c r="P32" i="18"/>
  <c r="P32" i="43"/>
  <c r="F32" i="15"/>
  <c r="G32" i="15" s="1"/>
  <c r="N26" i="15"/>
  <c r="N26" i="43"/>
  <c r="N26" i="23"/>
  <c r="N26" i="49"/>
  <c r="N26" i="44"/>
  <c r="N26" i="14"/>
  <c r="N26" i="33"/>
  <c r="N26" i="34"/>
  <c r="N26" i="42"/>
  <c r="N26" i="13"/>
  <c r="N26" i="40"/>
  <c r="N26" i="24"/>
  <c r="N26" i="50"/>
  <c r="N26" i="17"/>
  <c r="N26" i="31"/>
  <c r="N26" i="41"/>
  <c r="N26" i="19"/>
  <c r="N26" i="16"/>
  <c r="N26" i="30"/>
  <c r="N26" i="39"/>
  <c r="N26" i="8"/>
  <c r="N26" i="48"/>
  <c r="N26" i="37"/>
  <c r="N26" i="20"/>
  <c r="N26" i="38"/>
  <c r="N26" i="12"/>
  <c r="N26" i="51"/>
  <c r="N26" i="22"/>
  <c r="N26" i="52"/>
  <c r="N26" i="32"/>
  <c r="N26" i="26"/>
  <c r="N26" i="29"/>
  <c r="N26" i="21"/>
  <c r="N26" i="36"/>
  <c r="N26" i="35"/>
  <c r="N26" i="18"/>
  <c r="N26" i="28"/>
  <c r="N26" i="25"/>
  <c r="N26" i="27"/>
  <c r="P14" i="48"/>
  <c r="P14" i="36"/>
  <c r="F14" i="37"/>
  <c r="G14" i="37" s="1"/>
  <c r="P14" i="20"/>
  <c r="P14" i="23"/>
  <c r="F14" i="22"/>
  <c r="G14" i="22" s="1"/>
  <c r="F14" i="41"/>
  <c r="G14" i="41" s="1"/>
  <c r="F14" i="40"/>
  <c r="G14" i="40" s="1"/>
  <c r="P14" i="37"/>
  <c r="F14" i="30"/>
  <c r="G14" i="30" s="1"/>
  <c r="F14" i="19"/>
  <c r="G14" i="19" s="1"/>
  <c r="P14" i="39"/>
  <c r="P14" i="44"/>
  <c r="P14" i="14"/>
  <c r="F14" i="48"/>
  <c r="G14" i="48" s="1"/>
  <c r="F14" i="26"/>
  <c r="G14" i="26" s="1"/>
  <c r="P14" i="32"/>
  <c r="P14" i="26"/>
  <c r="F14" i="25"/>
  <c r="G14" i="25" s="1"/>
  <c r="P14" i="18"/>
  <c r="F14" i="17"/>
  <c r="G14" i="17" s="1"/>
  <c r="P14" i="38"/>
  <c r="P14" i="27"/>
  <c r="P14" i="28"/>
  <c r="F14" i="21"/>
  <c r="G14" i="21" s="1"/>
  <c r="P14" i="35"/>
  <c r="P14" i="43"/>
  <c r="F14" i="50"/>
  <c r="G14" i="50" s="1"/>
  <c r="F14" i="12"/>
  <c r="G14" i="12" s="1"/>
  <c r="F14" i="29"/>
  <c r="G14" i="29" s="1"/>
  <c r="P14" i="29"/>
  <c r="P14" i="19"/>
  <c r="P14" i="34"/>
  <c r="F14" i="15"/>
  <c r="G14" i="15" s="1"/>
  <c r="F14" i="34"/>
  <c r="G14" i="34" s="1"/>
  <c r="P14" i="40"/>
  <c r="F14" i="14"/>
  <c r="G14" i="14" s="1"/>
  <c r="P14" i="21"/>
  <c r="P14" i="51"/>
  <c r="P14" i="24"/>
  <c r="F14" i="51"/>
  <c r="G14" i="51" s="1"/>
  <c r="F14" i="36"/>
  <c r="G14" i="36" s="1"/>
  <c r="F14" i="28"/>
  <c r="G14" i="28" s="1"/>
  <c r="P14" i="52"/>
  <c r="F14" i="33"/>
  <c r="G14" i="33" s="1"/>
  <c r="F14" i="27"/>
  <c r="G14" i="27" s="1"/>
  <c r="P14" i="50"/>
  <c r="F14" i="20"/>
  <c r="G14" i="20" s="1"/>
  <c r="P14" i="16"/>
  <c r="F14" i="18"/>
  <c r="G14" i="18" s="1"/>
  <c r="P14" i="41"/>
  <c r="F14" i="42"/>
  <c r="G14" i="42" s="1"/>
  <c r="P14" i="13"/>
  <c r="F14" i="39"/>
  <c r="G14" i="39" s="1"/>
  <c r="P14" i="42"/>
  <c r="F14" i="31"/>
  <c r="G14" i="31" s="1"/>
  <c r="P14" i="15"/>
  <c r="F14" i="38"/>
  <c r="G14" i="38" s="1"/>
  <c r="P14" i="17"/>
  <c r="F14" i="49"/>
  <c r="G14" i="49" s="1"/>
  <c r="P14" i="12"/>
  <c r="F14" i="44"/>
  <c r="G14" i="44" s="1"/>
  <c r="F14" i="43"/>
  <c r="G14" i="43" s="1"/>
  <c r="F14" i="24"/>
  <c r="G14" i="24" s="1"/>
  <c r="F14" i="13"/>
  <c r="G14" i="13" s="1"/>
  <c r="F14" i="32"/>
  <c r="G14" i="32" s="1"/>
  <c r="P14" i="30"/>
  <c r="F14" i="52"/>
  <c r="G14" i="52" s="1"/>
  <c r="P14" i="25"/>
  <c r="P14" i="49"/>
  <c r="F14" i="16"/>
  <c r="G14" i="16" s="1"/>
  <c r="F14" i="8"/>
  <c r="G14" i="8" s="1"/>
  <c r="P14" i="31"/>
  <c r="P14" i="33"/>
  <c r="F14" i="35"/>
  <c r="G14" i="35" s="1"/>
  <c r="AI40" i="4"/>
  <c r="F40" i="4" s="1"/>
  <c r="M38" i="70" s="1"/>
  <c r="G29" i="27"/>
  <c r="J21" i="16"/>
  <c r="J21" i="41"/>
  <c r="J21" i="49"/>
  <c r="J21" i="35"/>
  <c r="J21" i="50"/>
  <c r="J21" i="42"/>
  <c r="J21" i="28"/>
  <c r="J21" i="15"/>
  <c r="J21" i="44"/>
  <c r="J21" i="25"/>
  <c r="J21" i="33"/>
  <c r="J21" i="27"/>
  <c r="J21" i="17"/>
  <c r="J21" i="21"/>
  <c r="J21" i="24"/>
  <c r="J21" i="38"/>
  <c r="J21" i="52"/>
  <c r="J21" i="32"/>
  <c r="J21" i="43"/>
  <c r="J21" i="34"/>
  <c r="J21" i="51"/>
  <c r="J21" i="30"/>
  <c r="J21" i="18"/>
  <c r="J21" i="13"/>
  <c r="J21" i="14"/>
  <c r="J21" i="22"/>
  <c r="J21" i="12"/>
  <c r="J21" i="31"/>
  <c r="J21" i="36"/>
  <c r="J21" i="48"/>
  <c r="J21" i="37"/>
  <c r="J21" i="8"/>
  <c r="J21" i="29"/>
  <c r="J21" i="40"/>
  <c r="J21" i="23"/>
  <c r="J21" i="39"/>
  <c r="J21" i="20"/>
  <c r="J21" i="26"/>
  <c r="J21" i="19"/>
  <c r="G25" i="31"/>
  <c r="J9" i="26"/>
  <c r="J9" i="40"/>
  <c r="J9" i="28"/>
  <c r="J9" i="13"/>
  <c r="J9" i="35"/>
  <c r="J9" i="48"/>
  <c r="J9" i="17"/>
  <c r="J9" i="50"/>
  <c r="J9" i="33"/>
  <c r="J9" i="8"/>
  <c r="J9" i="39"/>
  <c r="J9" i="30"/>
  <c r="J9" i="41"/>
  <c r="J9" i="18"/>
  <c r="J9" i="49"/>
  <c r="J9" i="22"/>
  <c r="J9" i="29"/>
  <c r="J9" i="31"/>
  <c r="J9" i="43"/>
  <c r="J37" i="41"/>
  <c r="J37" i="33"/>
  <c r="J37" i="24"/>
  <c r="J37" i="20"/>
  <c r="J37" i="29"/>
  <c r="J37" i="51"/>
  <c r="J37" i="8"/>
  <c r="J37" i="16"/>
  <c r="J37" i="31"/>
  <c r="J37" i="52"/>
  <c r="J37" i="50"/>
  <c r="J37" i="32"/>
  <c r="J37" i="48"/>
  <c r="J37" i="39"/>
  <c r="J37" i="43"/>
  <c r="J37" i="18"/>
  <c r="J37" i="27"/>
  <c r="J37" i="34"/>
  <c r="J37" i="17"/>
  <c r="J37" i="38"/>
  <c r="J37" i="25"/>
  <c r="J37" i="42"/>
  <c r="J37" i="13"/>
  <c r="J37" i="44"/>
  <c r="J37" i="40"/>
  <c r="J37" i="30"/>
  <c r="J37" i="19"/>
  <c r="J37" i="21"/>
  <c r="J37" i="15"/>
  <c r="J37" i="14"/>
  <c r="J37" i="37"/>
  <c r="J37" i="28"/>
  <c r="J37" i="35"/>
  <c r="J37" i="12"/>
  <c r="J37" i="26"/>
  <c r="J37" i="49"/>
  <c r="J37" i="23"/>
  <c r="J37" i="22"/>
  <c r="J37" i="36"/>
  <c r="F30" i="36"/>
  <c r="G30" i="36" s="1"/>
  <c r="AI17" i="4"/>
  <c r="F17" i="4" s="1"/>
  <c r="M15" i="70" s="1"/>
  <c r="AJ17" i="4"/>
  <c r="G17" i="4" s="1"/>
  <c r="I15" i="70" s="1"/>
  <c r="J9" i="16"/>
  <c r="N38" i="36"/>
  <c r="N38" i="12"/>
  <c r="N38" i="30"/>
  <c r="N38" i="41"/>
  <c r="N38" i="13"/>
  <c r="N38" i="49"/>
  <c r="N38" i="31"/>
  <c r="N38" i="28"/>
  <c r="N38" i="21"/>
  <c r="N38" i="25"/>
  <c r="N38" i="40"/>
  <c r="N38" i="15"/>
  <c r="N38" i="43"/>
  <c r="N38" i="20"/>
  <c r="N38" i="38"/>
  <c r="N38" i="27"/>
  <c r="N38" i="26"/>
  <c r="N38" i="32"/>
  <c r="N38" i="52"/>
  <c r="N38" i="17"/>
  <c r="N38" i="24"/>
  <c r="N38" i="35"/>
  <c r="N38" i="29"/>
  <c r="N38" i="50"/>
  <c r="N38" i="22"/>
  <c r="N38" i="48"/>
  <c r="N38" i="16"/>
  <c r="N38" i="34"/>
  <c r="N38" i="8"/>
  <c r="N38" i="18"/>
  <c r="N38" i="39"/>
  <c r="N38" i="23"/>
  <c r="N38" i="14"/>
  <c r="N38" i="19"/>
  <c r="N38" i="44"/>
  <c r="N38" i="51"/>
  <c r="N38" i="42"/>
  <c r="F11" i="29"/>
  <c r="G11" i="29" s="1"/>
  <c r="F11" i="50"/>
  <c r="G11" i="50" s="1"/>
  <c r="F26" i="39"/>
  <c r="G26" i="39" s="1"/>
  <c r="G13" i="16"/>
  <c r="F11" i="41"/>
  <c r="G11" i="41" s="1"/>
  <c r="J40" i="27"/>
  <c r="J40" i="37"/>
  <c r="P30" i="19"/>
  <c r="J39" i="29"/>
  <c r="J29" i="41"/>
  <c r="J29" i="31"/>
  <c r="J29" i="48"/>
  <c r="J29" i="29"/>
  <c r="J29" i="21"/>
  <c r="J29" i="34"/>
  <c r="J29" i="37"/>
  <c r="J29" i="22"/>
  <c r="J29" i="35"/>
  <c r="J29" i="43"/>
  <c r="J29" i="8"/>
  <c r="J29" i="17"/>
  <c r="J29" i="27"/>
  <c r="J29" i="52"/>
  <c r="J29" i="50"/>
  <c r="J29" i="32"/>
  <c r="J29" i="28"/>
  <c r="J29" i="24"/>
  <c r="J29" i="23"/>
  <c r="J26" i="31"/>
  <c r="J26" i="49"/>
  <c r="J26" i="16"/>
  <c r="J26" i="43"/>
  <c r="J26" i="8"/>
  <c r="J26" i="42"/>
  <c r="J26" i="13"/>
  <c r="J26" i="21"/>
  <c r="J26" i="30"/>
  <c r="J26" i="17"/>
  <c r="J26" i="33"/>
  <c r="J26" i="20"/>
  <c r="J26" i="44"/>
  <c r="J26" i="26"/>
  <c r="J26" i="50"/>
  <c r="J26" i="28"/>
  <c r="J26" i="38"/>
  <c r="J26" i="27"/>
  <c r="J26" i="52"/>
  <c r="J26" i="24"/>
  <c r="J26" i="40"/>
  <c r="J26" i="14"/>
  <c r="J26" i="41"/>
  <c r="J26" i="19"/>
  <c r="J26" i="18"/>
  <c r="J26" i="23"/>
  <c r="J26" i="29"/>
  <c r="J26" i="51"/>
  <c r="J26" i="36"/>
  <c r="J26" i="48"/>
  <c r="J26" i="15"/>
  <c r="J26" i="25"/>
  <c r="J26" i="12"/>
  <c r="J26" i="34"/>
  <c r="J26" i="39"/>
  <c r="J26" i="35"/>
  <c r="J26" i="32"/>
  <c r="J26" i="22"/>
  <c r="J26" i="37"/>
  <c r="G13" i="28"/>
  <c r="AJ11" i="4"/>
  <c r="G11" i="4" s="1"/>
  <c r="I9" i="70" s="1"/>
  <c r="AI11" i="4"/>
  <c r="F11" i="4" s="1"/>
  <c r="M9" i="70" s="1"/>
  <c r="P26" i="44"/>
  <c r="J17" i="13"/>
  <c r="P11" i="21"/>
  <c r="J40" i="25"/>
  <c r="P30" i="37"/>
  <c r="J17" i="52"/>
  <c r="J27" i="34"/>
  <c r="J27" i="43"/>
  <c r="J27" i="39"/>
  <c r="J27" i="15"/>
  <c r="J27" i="8"/>
  <c r="J27" i="40"/>
  <c r="J27" i="52"/>
  <c r="J27" i="32"/>
  <c r="J27" i="28"/>
  <c r="J27" i="19"/>
  <c r="J27" i="25"/>
  <c r="J27" i="17"/>
  <c r="J27" i="22"/>
  <c r="J27" i="21"/>
  <c r="J27" i="48"/>
  <c r="J27" i="38"/>
  <c r="J27" i="35"/>
  <c r="J27" i="51"/>
  <c r="J27" i="14"/>
  <c r="J27" i="33"/>
  <c r="G13" i="22"/>
  <c r="F30" i="48"/>
  <c r="G30" i="48" s="1"/>
  <c r="P26" i="18"/>
  <c r="J9" i="20"/>
  <c r="P11" i="14"/>
  <c r="G19" i="20"/>
  <c r="J40" i="13"/>
  <c r="P30" i="14"/>
  <c r="J27" i="36"/>
  <c r="J39" i="40"/>
  <c r="E44" i="52"/>
  <c r="J9" i="15"/>
  <c r="J9" i="12"/>
  <c r="J40" i="12"/>
  <c r="T35" i="16"/>
  <c r="P30" i="26"/>
  <c r="G22" i="37"/>
  <c r="J9" i="21"/>
  <c r="N36" i="15"/>
  <c r="G38" i="22"/>
  <c r="N6" i="37"/>
  <c r="J27" i="23"/>
  <c r="N22" i="48"/>
  <c r="N36" i="22"/>
  <c r="N6" i="36"/>
  <c r="J6" i="31"/>
  <c r="J17" i="42"/>
  <c r="N42" i="24"/>
  <c r="N42" i="17"/>
  <c r="N42" i="21"/>
  <c r="N42" i="48"/>
  <c r="N42" i="38"/>
  <c r="N42" i="31"/>
  <c r="N42" i="49"/>
  <c r="N42" i="22"/>
  <c r="N42" i="37"/>
  <c r="N22" i="52"/>
  <c r="P30" i="20"/>
  <c r="P26" i="48"/>
  <c r="G35" i="17"/>
  <c r="J9" i="36"/>
  <c r="P11" i="41"/>
  <c r="T35" i="26"/>
  <c r="N22" i="49"/>
  <c r="F30" i="12"/>
  <c r="G30" i="12" s="1"/>
  <c r="F30" i="42"/>
  <c r="G30" i="42" s="1"/>
  <c r="N38" i="33"/>
  <c r="P30" i="22"/>
  <c r="J7" i="32"/>
  <c r="J9" i="52"/>
  <c r="G7" i="17"/>
  <c r="P11" i="37"/>
  <c r="J40" i="48"/>
  <c r="J40" i="36"/>
  <c r="T35" i="15"/>
  <c r="T35" i="50"/>
  <c r="J36" i="27"/>
  <c r="J36" i="28"/>
  <c r="N36" i="39"/>
  <c r="N36" i="8"/>
  <c r="N36" i="20"/>
  <c r="P10" i="30"/>
  <c r="N6" i="17"/>
  <c r="N6" i="29"/>
  <c r="N6" i="18"/>
  <c r="N42" i="29"/>
  <c r="N42" i="50"/>
  <c r="J29" i="26"/>
  <c r="J17" i="12"/>
  <c r="J27" i="16"/>
  <c r="J19" i="35"/>
  <c r="J19" i="40"/>
  <c r="J17" i="14"/>
  <c r="N20" i="26"/>
  <c r="N20" i="39"/>
  <c r="N20" i="27"/>
  <c r="N20" i="8"/>
  <c r="N20" i="15"/>
  <c r="N20" i="50"/>
  <c r="N20" i="31"/>
  <c r="N20" i="28"/>
  <c r="N20" i="14"/>
  <c r="N20" i="30"/>
  <c r="N20" i="43"/>
  <c r="N20" i="40"/>
  <c r="N20" i="42"/>
  <c r="N20" i="29"/>
  <c r="N20" i="38"/>
  <c r="N20" i="36"/>
  <c r="N20" i="12"/>
  <c r="N20" i="20"/>
  <c r="N20" i="37"/>
  <c r="N20" i="44"/>
  <c r="N20" i="18"/>
  <c r="N20" i="17"/>
  <c r="N20" i="25"/>
  <c r="N20" i="33"/>
  <c r="N20" i="32"/>
  <c r="N20" i="21"/>
  <c r="N20" i="23"/>
  <c r="N20" i="24"/>
  <c r="N20" i="16"/>
  <c r="N20" i="52"/>
  <c r="N20" i="22"/>
  <c r="N20" i="34"/>
  <c r="N20" i="41"/>
  <c r="N20" i="19"/>
  <c r="N20" i="35"/>
  <c r="N20" i="13"/>
  <c r="AI9" i="4"/>
  <c r="F9" i="4" s="1"/>
  <c r="M7" i="70" s="1"/>
  <c r="AJ16" i="4"/>
  <c r="G16" i="4" s="1"/>
  <c r="I14" i="70" s="1"/>
  <c r="AI16" i="4"/>
  <c r="F16" i="4" s="1"/>
  <c r="M14" i="70" s="1"/>
  <c r="E44" i="22"/>
  <c r="AI42" i="4"/>
  <c r="F42" i="4" s="1"/>
  <c r="M40" i="70" s="1"/>
  <c r="G23" i="38"/>
  <c r="AI35" i="4"/>
  <c r="F35" i="4" s="1"/>
  <c r="M33" i="70" s="1"/>
  <c r="AJ35" i="4"/>
  <c r="G35" i="4" s="1"/>
  <c r="I33" i="70" s="1"/>
  <c r="AI12" i="4"/>
  <c r="F12" i="4" s="1"/>
  <c r="M10" i="70" s="1"/>
  <c r="T24" i="39"/>
  <c r="T24" i="52"/>
  <c r="T24" i="22"/>
  <c r="T24" i="17"/>
  <c r="T24" i="42"/>
  <c r="T24" i="20"/>
  <c r="T24" i="25"/>
  <c r="T24" i="28"/>
  <c r="G38" i="17"/>
  <c r="P30" i="32"/>
  <c r="P30" i="36"/>
  <c r="P30" i="38"/>
  <c r="F30" i="40"/>
  <c r="G30" i="40" s="1"/>
  <c r="P30" i="43"/>
  <c r="F30" i="15"/>
  <c r="G30" i="15" s="1"/>
  <c r="P30" i="18"/>
  <c r="F30" i="13"/>
  <c r="G30" i="13" s="1"/>
  <c r="P30" i="13"/>
  <c r="F30" i="21"/>
  <c r="G30" i="21" s="1"/>
  <c r="P30" i="42"/>
  <c r="F30" i="28"/>
  <c r="G30" i="28" s="1"/>
  <c r="F30" i="50"/>
  <c r="G30" i="50" s="1"/>
  <c r="F30" i="51"/>
  <c r="G30" i="51" s="1"/>
  <c r="F30" i="16"/>
  <c r="G30" i="16" s="1"/>
  <c r="F30" i="29"/>
  <c r="G30" i="29" s="1"/>
  <c r="P30" i="17"/>
  <c r="F30" i="24"/>
  <c r="G30" i="24" s="1"/>
  <c r="F30" i="31"/>
  <c r="G30" i="31" s="1"/>
  <c r="F30" i="41"/>
  <c r="G30" i="41" s="1"/>
  <c r="F30" i="22"/>
  <c r="G30" i="22" s="1"/>
  <c r="P30" i="15"/>
  <c r="F30" i="34"/>
  <c r="G30" i="34" s="1"/>
  <c r="F30" i="17"/>
  <c r="G30" i="17" s="1"/>
  <c r="G5" i="36"/>
  <c r="F30" i="38"/>
  <c r="G30" i="38" s="1"/>
  <c r="J24" i="30"/>
  <c r="J24" i="42"/>
  <c r="J24" i="13"/>
  <c r="J24" i="27"/>
  <c r="J24" i="39"/>
  <c r="J24" i="20"/>
  <c r="J24" i="51"/>
  <c r="J24" i="50"/>
  <c r="J24" i="33"/>
  <c r="J24" i="52"/>
  <c r="J24" i="40"/>
  <c r="J31" i="36"/>
  <c r="J31" i="8"/>
  <c r="J31" i="25"/>
  <c r="J31" i="16"/>
  <c r="J31" i="42"/>
  <c r="J31" i="26"/>
  <c r="J31" i="49"/>
  <c r="J31" i="29"/>
  <c r="J31" i="18"/>
  <c r="J31" i="31"/>
  <c r="J31" i="12"/>
  <c r="J31" i="20"/>
  <c r="J31" i="34"/>
  <c r="J31" i="43"/>
  <c r="J31" i="33"/>
  <c r="J31" i="37"/>
  <c r="J31" i="40"/>
  <c r="J31" i="15"/>
  <c r="J31" i="27"/>
  <c r="J31" i="48"/>
  <c r="J31" i="39"/>
  <c r="J31" i="50"/>
  <c r="J31" i="32"/>
  <c r="J31" i="38"/>
  <c r="J31" i="41"/>
  <c r="J31" i="22"/>
  <c r="J31" i="30"/>
  <c r="J31" i="44"/>
  <c r="J31" i="19"/>
  <c r="J31" i="23"/>
  <c r="J31" i="52"/>
  <c r="J31" i="35"/>
  <c r="J31" i="13"/>
  <c r="J31" i="17"/>
  <c r="J31" i="28"/>
  <c r="J31" i="24"/>
  <c r="J31" i="14"/>
  <c r="J31" i="51"/>
  <c r="J31" i="21"/>
  <c r="P30" i="24"/>
  <c r="P30" i="25"/>
  <c r="F30" i="27"/>
  <c r="G30" i="27" s="1"/>
  <c r="F11" i="28"/>
  <c r="G11" i="28" s="1"/>
  <c r="P11" i="38"/>
  <c r="P11" i="50"/>
  <c r="F11" i="24"/>
  <c r="G11" i="24" s="1"/>
  <c r="P11" i="36"/>
  <c r="P11" i="27"/>
  <c r="P11" i="24"/>
  <c r="F11" i="19"/>
  <c r="G11" i="19" s="1"/>
  <c r="F11" i="14"/>
  <c r="G11" i="14" s="1"/>
  <c r="F11" i="26"/>
  <c r="G11" i="26" s="1"/>
  <c r="P11" i="15"/>
  <c r="P11" i="34"/>
  <c r="F11" i="33"/>
  <c r="G11" i="33" s="1"/>
  <c r="F11" i="40"/>
  <c r="G11" i="40" s="1"/>
  <c r="F11" i="43"/>
  <c r="G11" i="43" s="1"/>
  <c r="F11" i="37"/>
  <c r="G11" i="37" s="1"/>
  <c r="F11" i="22"/>
  <c r="G11" i="22" s="1"/>
  <c r="P11" i="20"/>
  <c r="F11" i="17"/>
  <c r="G11" i="17" s="1"/>
  <c r="P11" i="22"/>
  <c r="P11" i="52"/>
  <c r="F11" i="31"/>
  <c r="G11" i="31" s="1"/>
  <c r="P11" i="12"/>
  <c r="P11" i="18"/>
  <c r="F11" i="51"/>
  <c r="G11" i="51" s="1"/>
  <c r="F11" i="48"/>
  <c r="G11" i="48" s="1"/>
  <c r="P11" i="48"/>
  <c r="P11" i="49"/>
  <c r="F11" i="42"/>
  <c r="G11" i="42" s="1"/>
  <c r="P11" i="40"/>
  <c r="P11" i="44"/>
  <c r="P11" i="30"/>
  <c r="F11" i="13"/>
  <c r="G11" i="13" s="1"/>
  <c r="F11" i="12"/>
  <c r="G11" i="12" s="1"/>
  <c r="J39" i="22"/>
  <c r="J39" i="30"/>
  <c r="J39" i="23"/>
  <c r="J39" i="31"/>
  <c r="J39" i="37"/>
  <c r="J39" i="14"/>
  <c r="J39" i="20"/>
  <c r="J39" i="27"/>
  <c r="J39" i="36"/>
  <c r="J39" i="34"/>
  <c r="J39" i="48"/>
  <c r="J39" i="26"/>
  <c r="J39" i="18"/>
  <c r="J39" i="13"/>
  <c r="J39" i="33"/>
  <c r="J39" i="43"/>
  <c r="J39" i="16"/>
  <c r="J39" i="12"/>
  <c r="J39" i="24"/>
  <c r="J39" i="35"/>
  <c r="AJ19" i="4"/>
  <c r="G19" i="4" s="1"/>
  <c r="I17" i="70" s="1"/>
  <c r="AI19" i="4"/>
  <c r="F19" i="4" s="1"/>
  <c r="M17" i="70" s="1"/>
  <c r="G22" i="49"/>
  <c r="J17" i="33"/>
  <c r="P11" i="43"/>
  <c r="G29" i="40"/>
  <c r="J17" i="50"/>
  <c r="J39" i="41"/>
  <c r="J17" i="17"/>
  <c r="J15" i="34"/>
  <c r="J15" i="52"/>
  <c r="J15" i="27"/>
  <c r="J15" i="17"/>
  <c r="J15" i="8"/>
  <c r="J15" i="38"/>
  <c r="J15" i="24"/>
  <c r="J15" i="32"/>
  <c r="J15" i="23"/>
  <c r="J15" i="35"/>
  <c r="J15" i="18"/>
  <c r="J15" i="40"/>
  <c r="J15" i="49"/>
  <c r="J15" i="36"/>
  <c r="J15" i="15"/>
  <c r="J15" i="13"/>
  <c r="J15" i="20"/>
  <c r="J15" i="22"/>
  <c r="J15" i="26"/>
  <c r="J15" i="16"/>
  <c r="J15" i="37"/>
  <c r="J15" i="33"/>
  <c r="J15" i="44"/>
  <c r="J15" i="25"/>
  <c r="J15" i="14"/>
  <c r="J15" i="21"/>
  <c r="J15" i="43"/>
  <c r="J15" i="41"/>
  <c r="J15" i="19"/>
  <c r="J15" i="12"/>
  <c r="G35" i="49"/>
  <c r="P30" i="28"/>
  <c r="G35" i="51"/>
  <c r="J17" i="37"/>
  <c r="F30" i="25"/>
  <c r="G30" i="25" s="1"/>
  <c r="J17" i="41"/>
  <c r="G7" i="43"/>
  <c r="N6" i="32"/>
  <c r="J17" i="49"/>
  <c r="G28" i="32"/>
  <c r="P11" i="42"/>
  <c r="N39" i="50"/>
  <c r="N6" i="28"/>
  <c r="N6" i="48"/>
  <c r="J29" i="18"/>
  <c r="J27" i="50"/>
  <c r="J39" i="51"/>
  <c r="J17" i="40"/>
  <c r="F39" i="50"/>
  <c r="G39" i="50" s="1"/>
  <c r="F39" i="19"/>
  <c r="G39" i="19" s="1"/>
  <c r="P39" i="35"/>
  <c r="P39" i="16"/>
  <c r="P39" i="20"/>
  <c r="P39" i="33"/>
  <c r="P39" i="48"/>
  <c r="P39" i="49"/>
  <c r="F39" i="40"/>
  <c r="G39" i="40" s="1"/>
  <c r="F39" i="24"/>
  <c r="G39" i="24" s="1"/>
  <c r="P39" i="41"/>
  <c r="P39" i="14"/>
  <c r="P39" i="44"/>
  <c r="P39" i="34"/>
  <c r="P39" i="29"/>
  <c r="P39" i="26"/>
  <c r="P39" i="23"/>
  <c r="P39" i="30"/>
  <c r="F39" i="28"/>
  <c r="G39" i="28" s="1"/>
  <c r="F39" i="8"/>
  <c r="G39" i="8" s="1"/>
  <c r="F39" i="36"/>
  <c r="G39" i="36" s="1"/>
  <c r="F39" i="17"/>
  <c r="G39" i="17" s="1"/>
  <c r="F39" i="30"/>
  <c r="G39" i="30" s="1"/>
  <c r="P39" i="51"/>
  <c r="F39" i="39"/>
  <c r="G39" i="39" s="1"/>
  <c r="P39" i="21"/>
  <c r="P39" i="22"/>
  <c r="F39" i="20"/>
  <c r="G39" i="20" s="1"/>
  <c r="P39" i="27"/>
  <c r="P39" i="31"/>
  <c r="F39" i="23"/>
  <c r="G39" i="23" s="1"/>
  <c r="F39" i="25"/>
  <c r="G39" i="25" s="1"/>
  <c r="P39" i="28"/>
  <c r="F39" i="38"/>
  <c r="G39" i="38" s="1"/>
  <c r="F39" i="37"/>
  <c r="G39" i="37" s="1"/>
  <c r="P39" i="32"/>
  <c r="F39" i="44"/>
  <c r="G39" i="44" s="1"/>
  <c r="F39" i="48"/>
  <c r="G39" i="48" s="1"/>
  <c r="F39" i="12"/>
  <c r="G39" i="12" s="1"/>
  <c r="P39" i="50"/>
  <c r="P39" i="52"/>
  <c r="P39" i="43"/>
  <c r="P39" i="24"/>
  <c r="F39" i="18"/>
  <c r="G39" i="18" s="1"/>
  <c r="F39" i="27"/>
  <c r="G39" i="27" s="1"/>
  <c r="P39" i="25"/>
  <c r="F39" i="42"/>
  <c r="G39" i="42" s="1"/>
  <c r="P39" i="15"/>
  <c r="F39" i="34"/>
  <c r="G39" i="34" s="1"/>
  <c r="F39" i="51"/>
  <c r="G39" i="51" s="1"/>
  <c r="F39" i="29"/>
  <c r="G39" i="29" s="1"/>
  <c r="P39" i="12"/>
  <c r="F39" i="31"/>
  <c r="G39" i="31" s="1"/>
  <c r="P39" i="8"/>
  <c r="P39" i="18"/>
  <c r="J6" i="27"/>
  <c r="J6" i="42"/>
  <c r="J6" i="50"/>
  <c r="J6" i="49"/>
  <c r="J6" i="48"/>
  <c r="J6" i="12"/>
  <c r="J6" i="34"/>
  <c r="J6" i="18"/>
  <c r="J6" i="22"/>
  <c r="J6" i="36"/>
  <c r="J6" i="35"/>
  <c r="J6" i="8"/>
  <c r="J6" i="51"/>
  <c r="J6" i="23"/>
  <c r="J6" i="17"/>
  <c r="J6" i="25"/>
  <c r="J6" i="38"/>
  <c r="P15" i="48"/>
  <c r="P15" i="50"/>
  <c r="P15" i="15"/>
  <c r="F15" i="41"/>
  <c r="G15" i="41" s="1"/>
  <c r="F15" i="52"/>
  <c r="G15" i="52" s="1"/>
  <c r="P15" i="20"/>
  <c r="F15" i="32"/>
  <c r="G15" i="32" s="1"/>
  <c r="P15" i="28"/>
  <c r="P15" i="44"/>
  <c r="P15" i="16"/>
  <c r="F15" i="51"/>
  <c r="G15" i="51" s="1"/>
  <c r="F15" i="35"/>
  <c r="G15" i="35" s="1"/>
  <c r="F15" i="24"/>
  <c r="G15" i="24" s="1"/>
  <c r="P15" i="17"/>
  <c r="P15" i="34"/>
  <c r="P15" i="39"/>
  <c r="F15" i="19"/>
  <c r="G15" i="19" s="1"/>
  <c r="F15" i="33"/>
  <c r="G15" i="33" s="1"/>
  <c r="P15" i="8"/>
  <c r="P15" i="18"/>
  <c r="P15" i="38"/>
  <c r="P15" i="32"/>
  <c r="P15" i="40"/>
  <c r="P15" i="37"/>
  <c r="P15" i="26"/>
  <c r="P15" i="33"/>
  <c r="F15" i="44"/>
  <c r="G15" i="44" s="1"/>
  <c r="F15" i="25"/>
  <c r="G15" i="25" s="1"/>
  <c r="P15" i="41"/>
  <c r="F15" i="40"/>
  <c r="G15" i="40" s="1"/>
  <c r="F15" i="14"/>
  <c r="G15" i="14" s="1"/>
  <c r="F15" i="16"/>
  <c r="G15" i="16" s="1"/>
  <c r="F15" i="15"/>
  <c r="G15" i="15" s="1"/>
  <c r="F15" i="39"/>
  <c r="G15" i="39" s="1"/>
  <c r="F15" i="12"/>
  <c r="G15" i="12" s="1"/>
  <c r="F15" i="43"/>
  <c r="G15" i="43" s="1"/>
  <c r="P15" i="21"/>
  <c r="F15" i="13"/>
  <c r="G15" i="13" s="1"/>
  <c r="F15" i="18"/>
  <c r="G15" i="18" s="1"/>
  <c r="P15" i="43"/>
  <c r="F15" i="28"/>
  <c r="G15" i="28" s="1"/>
  <c r="P15" i="13"/>
  <c r="P15" i="22"/>
  <c r="F15" i="36"/>
  <c r="G15" i="36" s="1"/>
  <c r="F15" i="29"/>
  <c r="G15" i="29" s="1"/>
  <c r="F15" i="27"/>
  <c r="G15" i="27" s="1"/>
  <c r="P15" i="35"/>
  <c r="P15" i="12"/>
  <c r="P15" i="27"/>
  <c r="F15" i="38"/>
  <c r="G15" i="38" s="1"/>
  <c r="F15" i="8"/>
  <c r="G15" i="8" s="1"/>
  <c r="F15" i="26"/>
  <c r="G15" i="26" s="1"/>
  <c r="F15" i="50"/>
  <c r="G15" i="50" s="1"/>
  <c r="P15" i="23"/>
  <c r="P15" i="36"/>
  <c r="P15" i="25"/>
  <c r="P15" i="51"/>
  <c r="P15" i="52"/>
  <c r="F15" i="49"/>
  <c r="G15" i="49" s="1"/>
  <c r="F15" i="30"/>
  <c r="G15" i="30" s="1"/>
  <c r="F15" i="48"/>
  <c r="G15" i="48" s="1"/>
  <c r="F15" i="23"/>
  <c r="G15" i="23" s="1"/>
  <c r="P15" i="14"/>
  <c r="F15" i="22"/>
  <c r="G15" i="22" s="1"/>
  <c r="F15" i="37"/>
  <c r="G15" i="37" s="1"/>
  <c r="P15" i="29"/>
  <c r="F15" i="31"/>
  <c r="G15" i="31" s="1"/>
  <c r="F15" i="20"/>
  <c r="G15" i="20" s="1"/>
  <c r="F15" i="42"/>
  <c r="G15" i="42" s="1"/>
  <c r="F15" i="17"/>
  <c r="G15" i="17" s="1"/>
  <c r="P15" i="30"/>
  <c r="P15" i="49"/>
  <c r="P15" i="42"/>
  <c r="F15" i="34"/>
  <c r="G15" i="34" s="1"/>
  <c r="P30" i="48"/>
  <c r="F26" i="16"/>
  <c r="G26" i="16" s="1"/>
  <c r="J7" i="52"/>
  <c r="N39" i="51"/>
  <c r="J6" i="52"/>
  <c r="J40" i="41"/>
  <c r="T35" i="28"/>
  <c r="N6" i="41"/>
  <c r="J17" i="34"/>
  <c r="J27" i="20"/>
  <c r="J6" i="40"/>
  <c r="N44" i="52"/>
  <c r="N44" i="34"/>
  <c r="N44" i="24"/>
  <c r="N44" i="49"/>
  <c r="N44" i="31"/>
  <c r="N44" i="22"/>
  <c r="N44" i="43"/>
  <c r="N44" i="21"/>
  <c r="N44" i="13"/>
  <c r="N44" i="41"/>
  <c r="N44" i="8"/>
  <c r="N44" i="39"/>
  <c r="N44" i="32"/>
  <c r="N44" i="35"/>
  <c r="N44" i="20"/>
  <c r="N44" i="33"/>
  <c r="N44" i="18"/>
  <c r="N44" i="27"/>
  <c r="N44" i="29"/>
  <c r="N44" i="25"/>
  <c r="N44" i="23"/>
  <c r="N44" i="42"/>
  <c r="N44" i="37"/>
  <c r="N44" i="12"/>
  <c r="N44" i="26"/>
  <c r="N44" i="30"/>
  <c r="N44" i="28"/>
  <c r="N44" i="16"/>
  <c r="N44" i="50"/>
  <c r="N44" i="19"/>
  <c r="N44" i="40"/>
  <c r="N44" i="38"/>
  <c r="N44" i="36"/>
  <c r="N44" i="14"/>
  <c r="N44" i="44"/>
  <c r="N44" i="48"/>
  <c r="N44" i="17"/>
  <c r="N44" i="51"/>
  <c r="N44" i="15"/>
  <c r="P30" i="34"/>
  <c r="P26" i="30"/>
  <c r="J9" i="32"/>
  <c r="T35" i="48"/>
  <c r="N36" i="16"/>
  <c r="P39" i="38"/>
  <c r="F10" i="44"/>
  <c r="G10" i="44" s="1"/>
  <c r="G25" i="51"/>
  <c r="P30" i="44"/>
  <c r="G22" i="32"/>
  <c r="J7" i="41"/>
  <c r="J9" i="25"/>
  <c r="T38" i="33"/>
  <c r="P11" i="26"/>
  <c r="J40" i="17"/>
  <c r="T35" i="24"/>
  <c r="J36" i="20"/>
  <c r="J36" i="19"/>
  <c r="J36" i="22"/>
  <c r="N36" i="42"/>
  <c r="N36" i="18"/>
  <c r="N36" i="14"/>
  <c r="P39" i="37"/>
  <c r="P30" i="51"/>
  <c r="F30" i="39"/>
  <c r="G30" i="39" s="1"/>
  <c r="G22" i="26"/>
  <c r="N38" i="37"/>
  <c r="P30" i="21"/>
  <c r="G34" i="28"/>
  <c r="G35" i="26"/>
  <c r="J9" i="23"/>
  <c r="G33" i="34"/>
  <c r="P11" i="33"/>
  <c r="F11" i="44"/>
  <c r="G11" i="44" s="1"/>
  <c r="AI30" i="4"/>
  <c r="F30" i="4" s="1"/>
  <c r="M28" i="70" s="1"/>
  <c r="J40" i="35"/>
  <c r="J40" i="14"/>
  <c r="J40" i="16"/>
  <c r="T35" i="34"/>
  <c r="T35" i="30"/>
  <c r="J36" i="14"/>
  <c r="J36" i="18"/>
  <c r="N36" i="13"/>
  <c r="N36" i="49"/>
  <c r="N36" i="17"/>
  <c r="F39" i="41"/>
  <c r="G39" i="41" s="1"/>
  <c r="P30" i="49"/>
  <c r="N6" i="15"/>
  <c r="N6" i="12"/>
  <c r="N6" i="24"/>
  <c r="N42" i="42"/>
  <c r="N42" i="41"/>
  <c r="J29" i="51"/>
  <c r="J17" i="19"/>
  <c r="J27" i="42"/>
  <c r="J19" i="16"/>
  <c r="J19" i="13"/>
  <c r="J6" i="44"/>
  <c r="J39" i="8"/>
  <c r="J39" i="39"/>
  <c r="AI29" i="4"/>
  <c r="F29" i="4" s="1"/>
  <c r="M27" i="70" s="1"/>
  <c r="J17" i="27"/>
  <c r="G12" i="32"/>
  <c r="N7" i="14"/>
  <c r="N7" i="22"/>
  <c r="N7" i="25"/>
  <c r="N7" i="38"/>
  <c r="N7" i="28"/>
  <c r="N7" i="26"/>
  <c r="N7" i="33"/>
  <c r="N7" i="23"/>
  <c r="N7" i="50"/>
  <c r="N7" i="37"/>
  <c r="N7" i="20"/>
  <c r="N7" i="41"/>
  <c r="N7" i="35"/>
  <c r="N7" i="8"/>
  <c r="N7" i="27"/>
  <c r="N7" i="51"/>
  <c r="N7" i="18"/>
  <c r="N7" i="29"/>
  <c r="N7" i="30"/>
  <c r="N7" i="12"/>
  <c r="N7" i="36"/>
  <c r="N7" i="39"/>
  <c r="N7" i="19"/>
  <c r="N7" i="31"/>
  <c r="N7" i="13"/>
  <c r="N7" i="48"/>
  <c r="N7" i="34"/>
  <c r="N7" i="52"/>
  <c r="N7" i="16"/>
  <c r="N7" i="17"/>
  <c r="N7" i="24"/>
  <c r="N7" i="43"/>
  <c r="N7" i="21"/>
  <c r="N7" i="42"/>
  <c r="N7" i="44"/>
  <c r="N7" i="40"/>
  <c r="N7" i="32"/>
  <c r="N7" i="49"/>
  <c r="N7" i="15"/>
  <c r="AJ31" i="4"/>
  <c r="G31" i="4" s="1"/>
  <c r="I29" i="70" s="1"/>
  <c r="AI31" i="4"/>
  <c r="F31" i="4" s="1"/>
  <c r="M29" i="70" s="1"/>
  <c r="J35" i="29"/>
  <c r="J35" i="36"/>
  <c r="J35" i="14"/>
  <c r="J35" i="30"/>
  <c r="J35" i="50"/>
  <c r="J35" i="17"/>
  <c r="J35" i="21"/>
  <c r="J35" i="41"/>
  <c r="J35" i="8"/>
  <c r="J35" i="51"/>
  <c r="J35" i="31"/>
  <c r="J35" i="25"/>
  <c r="J35" i="26"/>
  <c r="J35" i="42"/>
  <c r="J35" i="43"/>
  <c r="J35" i="34"/>
  <c r="J35" i="37"/>
  <c r="J35" i="12"/>
  <c r="J35" i="20"/>
  <c r="J35" i="35"/>
  <c r="J35" i="15"/>
  <c r="J35" i="28"/>
  <c r="J35" i="33"/>
  <c r="J35" i="16"/>
  <c r="J35" i="52"/>
  <c r="J35" i="44"/>
  <c r="J35" i="39"/>
  <c r="J35" i="22"/>
  <c r="J35" i="18"/>
  <c r="J35" i="40"/>
  <c r="J35" i="32"/>
  <c r="J35" i="38"/>
  <c r="J35" i="13"/>
  <c r="J35" i="49"/>
  <c r="J35" i="24"/>
  <c r="J35" i="23"/>
  <c r="J35" i="19"/>
  <c r="J35" i="27"/>
  <c r="J35" i="48"/>
  <c r="N43" i="30"/>
  <c r="N43" i="50"/>
  <c r="N43" i="38"/>
  <c r="N43" i="33"/>
  <c r="N43" i="23"/>
  <c r="N43" i="16"/>
  <c r="N43" i="22"/>
  <c r="N43" i="8"/>
  <c r="N43" i="35"/>
  <c r="N43" i="25"/>
  <c r="E44" i="17"/>
  <c r="G36" i="17"/>
  <c r="F30" i="8"/>
  <c r="G30" i="8" s="1"/>
  <c r="F26" i="51"/>
  <c r="G26" i="51" s="1"/>
  <c r="J9" i="14"/>
  <c r="G29" i="43"/>
  <c r="P11" i="8"/>
  <c r="P30" i="35"/>
  <c r="G13" i="17"/>
  <c r="J9" i="24"/>
  <c r="F11" i="20"/>
  <c r="G11" i="20" s="1"/>
  <c r="P30" i="50"/>
  <c r="J17" i="35"/>
  <c r="J40" i="30"/>
  <c r="F30" i="26"/>
  <c r="G30" i="26" s="1"/>
  <c r="J29" i="36"/>
  <c r="J39" i="52"/>
  <c r="G13" i="37"/>
  <c r="F30" i="44"/>
  <c r="G30" i="44" s="1"/>
  <c r="T35" i="51"/>
  <c r="P30" i="39"/>
  <c r="J29" i="38"/>
  <c r="P10" i="38"/>
  <c r="F10" i="42"/>
  <c r="G10" i="42" s="1"/>
  <c r="F10" i="34"/>
  <c r="G10" i="34" s="1"/>
  <c r="F10" i="40"/>
  <c r="G10" i="40" s="1"/>
  <c r="F10" i="49"/>
  <c r="G10" i="49" s="1"/>
  <c r="F10" i="23"/>
  <c r="G10" i="23" s="1"/>
  <c r="P10" i="20"/>
  <c r="F10" i="16"/>
  <c r="G10" i="16" s="1"/>
  <c r="P10" i="39"/>
  <c r="F10" i="51"/>
  <c r="G10" i="51" s="1"/>
  <c r="P10" i="8"/>
  <c r="P10" i="18"/>
  <c r="F10" i="20"/>
  <c r="G10" i="20" s="1"/>
  <c r="F10" i="12"/>
  <c r="G10" i="12" s="1"/>
  <c r="P10" i="49"/>
  <c r="F10" i="52"/>
  <c r="G10" i="52" s="1"/>
  <c r="P10" i="16"/>
  <c r="P10" i="34"/>
  <c r="F10" i="18"/>
  <c r="G10" i="18" s="1"/>
  <c r="P10" i="12"/>
  <c r="P10" i="24"/>
  <c r="F10" i="26"/>
  <c r="G10" i="26" s="1"/>
  <c r="F10" i="48"/>
  <c r="G10" i="48" s="1"/>
  <c r="P10" i="23"/>
  <c r="F10" i="29"/>
  <c r="G10" i="29" s="1"/>
  <c r="P10" i="29"/>
  <c r="F10" i="38"/>
  <c r="G10" i="38" s="1"/>
  <c r="F10" i="33"/>
  <c r="G10" i="33" s="1"/>
  <c r="P10" i="25"/>
  <c r="P10" i="13"/>
  <c r="F10" i="43"/>
  <c r="G10" i="43" s="1"/>
  <c r="P10" i="50"/>
  <c r="P10" i="40"/>
  <c r="F10" i="21"/>
  <c r="G10" i="21" s="1"/>
  <c r="P10" i="28"/>
  <c r="P10" i="17"/>
  <c r="F10" i="36"/>
  <c r="G10" i="36" s="1"/>
  <c r="F10" i="35"/>
  <c r="G10" i="35" s="1"/>
  <c r="F10" i="27"/>
  <c r="G10" i="27" s="1"/>
  <c r="F10" i="32"/>
  <c r="G10" i="32" s="1"/>
  <c r="F10" i="31"/>
  <c r="G10" i="31" s="1"/>
  <c r="F10" i="25"/>
  <c r="G10" i="25" s="1"/>
  <c r="F10" i="50"/>
  <c r="G10" i="50" s="1"/>
  <c r="P10" i="37"/>
  <c r="F10" i="41"/>
  <c r="G10" i="41" s="1"/>
  <c r="P10" i="51"/>
  <c r="P10" i="27"/>
  <c r="F10" i="8"/>
  <c r="G10" i="8" s="1"/>
  <c r="P10" i="44"/>
  <c r="P10" i="48"/>
  <c r="P10" i="52"/>
  <c r="P10" i="19"/>
  <c r="P10" i="36"/>
  <c r="P10" i="41"/>
  <c r="P10" i="42"/>
  <c r="F10" i="22"/>
  <c r="G10" i="22" s="1"/>
  <c r="F10" i="28"/>
  <c r="G10" i="28" s="1"/>
  <c r="F10" i="30"/>
  <c r="G10" i="30" s="1"/>
  <c r="F10" i="13"/>
  <c r="G10" i="13" s="1"/>
  <c r="F10" i="15"/>
  <c r="G10" i="15" s="1"/>
  <c r="P10" i="15"/>
  <c r="P30" i="52"/>
  <c r="F26" i="32"/>
  <c r="G26" i="32" s="1"/>
  <c r="AD47" i="4"/>
  <c r="H47" i="4" s="1"/>
  <c r="E45" i="70" s="1"/>
  <c r="F11" i="25"/>
  <c r="G11" i="25" s="1"/>
  <c r="AI21" i="4"/>
  <c r="F21" i="4" s="1"/>
  <c r="T18" i="35" s="1"/>
  <c r="P10" i="26"/>
  <c r="P30" i="31"/>
  <c r="J17" i="30"/>
  <c r="J27" i="31"/>
  <c r="G25" i="30"/>
  <c r="N22" i="40"/>
  <c r="N22" i="20"/>
  <c r="N22" i="36"/>
  <c r="N22" i="26"/>
  <c r="N22" i="33"/>
  <c r="N22" i="23"/>
  <c r="N22" i="25"/>
  <c r="N22" i="34"/>
  <c r="N22" i="12"/>
  <c r="N22" i="24"/>
  <c r="N22" i="31"/>
  <c r="N22" i="35"/>
  <c r="N22" i="32"/>
  <c r="N22" i="37"/>
  <c r="N22" i="28"/>
  <c r="N22" i="39"/>
  <c r="N22" i="16"/>
  <c r="N22" i="19"/>
  <c r="N22" i="43"/>
  <c r="N22" i="27"/>
  <c r="N22" i="17"/>
  <c r="N22" i="44"/>
  <c r="N22" i="29"/>
  <c r="N22" i="30"/>
  <c r="N22" i="22"/>
  <c r="N22" i="41"/>
  <c r="N22" i="14"/>
  <c r="N22" i="38"/>
  <c r="N22" i="42"/>
  <c r="N22" i="50"/>
  <c r="N22" i="15"/>
  <c r="N22" i="21"/>
  <c r="N22" i="18"/>
  <c r="N22" i="13"/>
  <c r="N22" i="8"/>
  <c r="J7" i="22"/>
  <c r="J7" i="26"/>
  <c r="J7" i="16"/>
  <c r="J7" i="29"/>
  <c r="J7" i="48"/>
  <c r="J7" i="18"/>
  <c r="J7" i="38"/>
  <c r="J7" i="8"/>
  <c r="J7" i="27"/>
  <c r="J7" i="28"/>
  <c r="J7" i="40"/>
  <c r="J7" i="42"/>
  <c r="J7" i="13"/>
  <c r="J7" i="50"/>
  <c r="J7" i="12"/>
  <c r="J7" i="25"/>
  <c r="J7" i="23"/>
  <c r="J7" i="30"/>
  <c r="J7" i="15"/>
  <c r="P11" i="35"/>
  <c r="J40" i="24"/>
  <c r="T35" i="31"/>
  <c r="N36" i="25"/>
  <c r="F39" i="21"/>
  <c r="G39" i="21" s="1"/>
  <c r="F10" i="19"/>
  <c r="G10" i="19" s="1"/>
  <c r="J29" i="19"/>
  <c r="J39" i="44"/>
  <c r="J17" i="51"/>
  <c r="F30" i="18"/>
  <c r="G30" i="18" s="1"/>
  <c r="G22" i="51"/>
  <c r="G35" i="28"/>
  <c r="AF47" i="4"/>
  <c r="F11" i="8"/>
  <c r="G11" i="8" s="1"/>
  <c r="F11" i="32"/>
  <c r="G11" i="32" s="1"/>
  <c r="J6" i="39"/>
  <c r="J40" i="33"/>
  <c r="J40" i="34"/>
  <c r="T35" i="18"/>
  <c r="J36" i="26"/>
  <c r="J36" i="24"/>
  <c r="N36" i="51"/>
  <c r="N6" i="23"/>
  <c r="J17" i="44"/>
  <c r="J27" i="26"/>
  <c r="J39" i="25"/>
  <c r="J7" i="21"/>
  <c r="J40" i="52"/>
  <c r="G25" i="49"/>
  <c r="P30" i="40"/>
  <c r="F30" i="35"/>
  <c r="G30" i="35" s="1"/>
  <c r="G25" i="37"/>
  <c r="J7" i="43"/>
  <c r="J9" i="27"/>
  <c r="E44" i="21"/>
  <c r="G29" i="44"/>
  <c r="P11" i="39"/>
  <c r="P11" i="29"/>
  <c r="F11" i="39"/>
  <c r="G11" i="39" s="1"/>
  <c r="J40" i="51"/>
  <c r="J40" i="15"/>
  <c r="T35" i="39"/>
  <c r="T35" i="33"/>
  <c r="J36" i="42"/>
  <c r="AI44" i="4"/>
  <c r="F44" i="4" s="1"/>
  <c r="T41" i="28" s="1"/>
  <c r="N36" i="30"/>
  <c r="N36" i="41"/>
  <c r="F39" i="49"/>
  <c r="G39" i="49" s="1"/>
  <c r="F39" i="33"/>
  <c r="G39" i="33" s="1"/>
  <c r="P10" i="14"/>
  <c r="F30" i="30"/>
  <c r="G30" i="30" s="1"/>
  <c r="N6" i="50"/>
  <c r="N6" i="43"/>
  <c r="N42" i="33"/>
  <c r="N42" i="30"/>
  <c r="J29" i="49"/>
  <c r="J17" i="24"/>
  <c r="J27" i="18"/>
  <c r="J19" i="28"/>
  <c r="J6" i="32"/>
  <c r="J39" i="19"/>
  <c r="J39" i="21"/>
  <c r="AI39" i="4"/>
  <c r="F39" i="4" s="1"/>
  <c r="M37" i="70" s="1"/>
  <c r="J23" i="34"/>
  <c r="J23" i="49"/>
  <c r="J23" i="15"/>
  <c r="J23" i="17"/>
  <c r="J23" i="26"/>
  <c r="J23" i="52"/>
  <c r="J23" i="51"/>
  <c r="J23" i="39"/>
  <c r="J23" i="31"/>
  <c r="J23" i="23"/>
  <c r="J23" i="43"/>
  <c r="J23" i="29"/>
  <c r="J23" i="22"/>
  <c r="J23" i="35"/>
  <c r="J23" i="25"/>
  <c r="J23" i="37"/>
  <c r="J23" i="20"/>
  <c r="J23" i="27"/>
  <c r="J23" i="16"/>
  <c r="AI8" i="4"/>
  <c r="F8" i="4" s="1"/>
  <c r="M6" i="70" s="1"/>
  <c r="AJ8" i="4"/>
  <c r="G8" i="4" s="1"/>
  <c r="I6" i="70" s="1"/>
  <c r="G33" i="16"/>
  <c r="G33" i="22"/>
  <c r="G29" i="26"/>
  <c r="J38" i="19"/>
  <c r="T22" i="17"/>
  <c r="T22" i="31"/>
  <c r="T22" i="13"/>
  <c r="T22" i="50"/>
  <c r="T22" i="27"/>
  <c r="T22" i="44"/>
  <c r="T22" i="18"/>
  <c r="T22" i="41"/>
  <c r="T23" i="27"/>
  <c r="T23" i="30"/>
  <c r="T23" i="44"/>
  <c r="T23" i="39"/>
  <c r="T23" i="17"/>
  <c r="T23" i="51"/>
  <c r="T23" i="14"/>
  <c r="T23" i="19"/>
  <c r="T23" i="21"/>
  <c r="T23" i="35"/>
  <c r="T23" i="22"/>
  <c r="T23" i="43"/>
  <c r="T23" i="8"/>
  <c r="T23" i="12"/>
  <c r="T23" i="18"/>
  <c r="T23" i="38"/>
  <c r="T23" i="33"/>
  <c r="T23" i="24"/>
  <c r="T23" i="36"/>
  <c r="T34" i="43"/>
  <c r="T34" i="26"/>
  <c r="T34" i="13"/>
  <c r="T18" i="19"/>
  <c r="T18" i="24"/>
  <c r="F41" i="52"/>
  <c r="G41" i="52" s="1"/>
  <c r="P41" i="51"/>
  <c r="P41" i="41"/>
  <c r="P41" i="50"/>
  <c r="P41" i="42"/>
  <c r="P41" i="37"/>
  <c r="P41" i="33"/>
  <c r="P41" i="40"/>
  <c r="P41" i="36"/>
  <c r="P41" i="32"/>
  <c r="P41" i="27"/>
  <c r="P41" i="23"/>
  <c r="P41" i="19"/>
  <c r="P41" i="15"/>
  <c r="P41" i="8"/>
  <c r="F41" i="43"/>
  <c r="G41" i="43" s="1"/>
  <c r="F41" i="38"/>
  <c r="G41" i="38" s="1"/>
  <c r="F41" i="34"/>
  <c r="G41" i="34" s="1"/>
  <c r="F41" i="28"/>
  <c r="G41" i="28" s="1"/>
  <c r="P41" i="28"/>
  <c r="P41" i="24"/>
  <c r="P41" i="20"/>
  <c r="P41" i="16"/>
  <c r="P41" i="13"/>
  <c r="F41" i="50"/>
  <c r="G41" i="50" s="1"/>
  <c r="F41" i="41"/>
  <c r="G41" i="41" s="1"/>
  <c r="F41" i="37"/>
  <c r="G41" i="37" s="1"/>
  <c r="F41" i="33"/>
  <c r="G41" i="33" s="1"/>
  <c r="F41" i="29"/>
  <c r="G41" i="29" s="1"/>
  <c r="F41" i="26"/>
  <c r="G41" i="26" s="1"/>
  <c r="F41" i="24"/>
  <c r="G41" i="24" s="1"/>
  <c r="F41" i="20"/>
  <c r="G41" i="20" s="1"/>
  <c r="F41" i="16"/>
  <c r="G41" i="16" s="1"/>
  <c r="F41" i="13"/>
  <c r="G41" i="13" s="1"/>
  <c r="F41" i="21"/>
  <c r="G41" i="21" s="1"/>
  <c r="P41" i="52"/>
  <c r="F41" i="51"/>
  <c r="G41" i="51" s="1"/>
  <c r="P41" i="44"/>
  <c r="P41" i="48"/>
  <c r="P41" i="43"/>
  <c r="P41" i="39"/>
  <c r="P41" i="35"/>
  <c r="P41" i="49"/>
  <c r="P41" i="38"/>
  <c r="P41" i="34"/>
  <c r="P41" i="31"/>
  <c r="P41" i="25"/>
  <c r="P41" i="21"/>
  <c r="P41" i="17"/>
  <c r="P41" i="12"/>
  <c r="F41" i="49"/>
  <c r="G41" i="49" s="1"/>
  <c r="F41" i="42"/>
  <c r="G41" i="42" s="1"/>
  <c r="F41" i="40"/>
  <c r="G41" i="40" s="1"/>
  <c r="F41" i="36"/>
  <c r="G41" i="36" s="1"/>
  <c r="F41" i="32"/>
  <c r="G41" i="32" s="1"/>
  <c r="P41" i="29"/>
  <c r="P41" i="26"/>
  <c r="P41" i="22"/>
  <c r="P41" i="18"/>
  <c r="P41" i="14"/>
  <c r="F41" i="48"/>
  <c r="G41" i="48" s="1"/>
  <c r="F41" i="44"/>
  <c r="G41" i="44" s="1"/>
  <c r="F41" i="39"/>
  <c r="G41" i="39" s="1"/>
  <c r="F41" i="35"/>
  <c r="G41" i="35" s="1"/>
  <c r="F41" i="31"/>
  <c r="G41" i="31" s="1"/>
  <c r="F41" i="27"/>
  <c r="G41" i="27" s="1"/>
  <c r="F41" i="25"/>
  <c r="G41" i="25" s="1"/>
  <c r="F41" i="22"/>
  <c r="G41" i="22" s="1"/>
  <c r="F41" i="18"/>
  <c r="G41" i="18" s="1"/>
  <c r="F41" i="14"/>
  <c r="G41" i="14" s="1"/>
  <c r="F41" i="23"/>
  <c r="G41" i="23" s="1"/>
  <c r="F41" i="19"/>
  <c r="G41" i="19" s="1"/>
  <c r="F41" i="15"/>
  <c r="G41" i="15" s="1"/>
  <c r="F41" i="12"/>
  <c r="G41" i="12" s="1"/>
  <c r="F41" i="8"/>
  <c r="G41" i="8" s="1"/>
  <c r="F41" i="17"/>
  <c r="G41" i="17" s="1"/>
  <c r="P44" i="42"/>
  <c r="P44" i="41"/>
  <c r="P44" i="34"/>
  <c r="P44" i="33"/>
  <c r="P44" i="24"/>
  <c r="P44" i="18"/>
  <c r="F44" i="48"/>
  <c r="F44" i="39"/>
  <c r="F44" i="31"/>
  <c r="P44" i="31"/>
  <c r="P44" i="21"/>
  <c r="P44" i="12"/>
  <c r="F44" i="40"/>
  <c r="F44" i="32"/>
  <c r="F44" i="21"/>
  <c r="F44" i="12"/>
  <c r="F44" i="20"/>
  <c r="F44" i="13"/>
  <c r="P44" i="43"/>
  <c r="P44" i="44"/>
  <c r="P44" i="36"/>
  <c r="P44" i="35"/>
  <c r="P44" i="26"/>
  <c r="P44" i="20"/>
  <c r="P44" i="13"/>
  <c r="F44" i="41"/>
  <c r="F44" i="33"/>
  <c r="F44" i="25"/>
  <c r="P44" i="25"/>
  <c r="P44" i="15"/>
  <c r="F44" i="42"/>
  <c r="F44" i="34"/>
  <c r="F44" i="23"/>
  <c r="F44" i="15"/>
  <c r="F44" i="22"/>
  <c r="F44" i="14"/>
  <c r="F44" i="52"/>
  <c r="F44" i="30"/>
  <c r="P44" i="48"/>
  <c r="P44" i="40"/>
  <c r="P44" i="32"/>
  <c r="P44" i="16"/>
  <c r="F44" i="37"/>
  <c r="P44" i="29"/>
  <c r="F44" i="49"/>
  <c r="F44" i="28"/>
  <c r="F44" i="8"/>
  <c r="F44" i="51"/>
  <c r="P44" i="51"/>
  <c r="P44" i="37"/>
  <c r="P44" i="22"/>
  <c r="F44" i="44"/>
  <c r="F44" i="27"/>
  <c r="P44" i="17"/>
  <c r="F44" i="36"/>
  <c r="F44" i="17"/>
  <c r="F44" i="16"/>
  <c r="P44" i="30"/>
  <c r="P44" i="8"/>
  <c r="P44" i="49"/>
  <c r="P44" i="39"/>
  <c r="P44" i="23"/>
  <c r="F44" i="50"/>
  <c r="F44" i="29"/>
  <c r="P44" i="19"/>
  <c r="F44" i="38"/>
  <c r="F44" i="19"/>
  <c r="F44" i="18"/>
  <c r="P44" i="50"/>
  <c r="P44" i="38"/>
  <c r="P44" i="28"/>
  <c r="P44" i="14"/>
  <c r="F44" i="35"/>
  <c r="P44" i="27"/>
  <c r="F44" i="43"/>
  <c r="F44" i="26"/>
  <c r="F44" i="24"/>
  <c r="P44" i="52"/>
  <c r="F17" i="17"/>
  <c r="G17" i="17" s="1"/>
  <c r="F17" i="21"/>
  <c r="G17" i="21" s="1"/>
  <c r="P17" i="25"/>
  <c r="P17" i="34"/>
  <c r="P17" i="40"/>
  <c r="F17" i="28"/>
  <c r="G17" i="28" s="1"/>
  <c r="F17" i="36"/>
  <c r="G17" i="36" s="1"/>
  <c r="F17" i="8"/>
  <c r="G17" i="8" s="1"/>
  <c r="P17" i="19"/>
  <c r="P17" i="12"/>
  <c r="F17" i="31"/>
  <c r="G17" i="31" s="1"/>
  <c r="F17" i="38"/>
  <c r="G17" i="38" s="1"/>
  <c r="P17" i="43"/>
  <c r="P17" i="32"/>
  <c r="P17" i="41"/>
  <c r="P17" i="15"/>
  <c r="F17" i="19"/>
  <c r="G17" i="19" s="1"/>
  <c r="F17" i="24"/>
  <c r="G17" i="24" s="1"/>
  <c r="F17" i="30"/>
  <c r="G17" i="30" s="1"/>
  <c r="F17" i="39"/>
  <c r="G17" i="39" s="1"/>
  <c r="F17" i="43"/>
  <c r="G17" i="43" s="1"/>
  <c r="F17" i="33"/>
  <c r="G17" i="33" s="1"/>
  <c r="P17" i="8"/>
  <c r="F17" i="18"/>
  <c r="G17" i="18" s="1"/>
  <c r="P17" i="23"/>
  <c r="F17" i="34"/>
  <c r="G17" i="34" s="1"/>
  <c r="F17" i="44"/>
  <c r="G17" i="44" s="1"/>
  <c r="F17" i="41"/>
  <c r="G17" i="41" s="1"/>
  <c r="P17" i="18"/>
  <c r="F17" i="26"/>
  <c r="G17" i="26" s="1"/>
  <c r="P17" i="36"/>
  <c r="F17" i="16"/>
  <c r="G17" i="16" s="1"/>
  <c r="P17" i="22"/>
  <c r="P17" i="24"/>
  <c r="P17" i="17"/>
  <c r="P17" i="21"/>
  <c r="P17" i="14"/>
  <c r="F17" i="35"/>
  <c r="G17" i="35" s="1"/>
  <c r="F17" i="42"/>
  <c r="G17" i="42" s="1"/>
  <c r="P17" i="28"/>
  <c r="F17" i="37"/>
  <c r="G17" i="37" s="1"/>
  <c r="F17" i="15"/>
  <c r="G17" i="15" s="1"/>
  <c r="F17" i="20"/>
  <c r="G17" i="20" s="1"/>
  <c r="F17" i="22"/>
  <c r="G17" i="22" s="1"/>
  <c r="P17" i="27"/>
  <c r="P17" i="39"/>
  <c r="P17" i="26"/>
  <c r="F17" i="12"/>
  <c r="G17" i="12" s="1"/>
  <c r="F17" i="23"/>
  <c r="G17" i="23" s="1"/>
  <c r="F17" i="14"/>
  <c r="G17" i="14" s="1"/>
  <c r="F17" i="25"/>
  <c r="G17" i="25" s="1"/>
  <c r="P17" i="35"/>
  <c r="P17" i="29"/>
  <c r="P17" i="20"/>
  <c r="P17" i="16"/>
  <c r="F17" i="27"/>
  <c r="G17" i="27" s="1"/>
  <c r="P17" i="30"/>
  <c r="P17" i="42"/>
  <c r="P17" i="33"/>
  <c r="F17" i="40"/>
  <c r="G17" i="40" s="1"/>
  <c r="F17" i="32"/>
  <c r="G17" i="32" s="1"/>
  <c r="P17" i="38"/>
  <c r="F17" i="29"/>
  <c r="G17" i="29" s="1"/>
  <c r="P17" i="31"/>
  <c r="P17" i="44"/>
  <c r="P17" i="37"/>
  <c r="P17" i="48"/>
  <c r="F17" i="52"/>
  <c r="G17" i="52" s="1"/>
  <c r="P17" i="52"/>
  <c r="F17" i="13"/>
  <c r="G17" i="13" s="1"/>
  <c r="F17" i="48"/>
  <c r="G17" i="48" s="1"/>
  <c r="F17" i="50"/>
  <c r="G17" i="50" s="1"/>
  <c r="F17" i="49"/>
  <c r="G17" i="49" s="1"/>
  <c r="P17" i="49"/>
  <c r="F17" i="51"/>
  <c r="G17" i="51" s="1"/>
  <c r="P17" i="13"/>
  <c r="F24" i="12"/>
  <c r="G24" i="12" s="1"/>
  <c r="P24" i="13"/>
  <c r="F24" i="48"/>
  <c r="G24" i="48" s="1"/>
  <c r="F24" i="30"/>
  <c r="G24" i="30" s="1"/>
  <c r="F24" i="25"/>
  <c r="G24" i="25" s="1"/>
  <c r="F24" i="19"/>
  <c r="G24" i="19" s="1"/>
  <c r="P24" i="20"/>
  <c r="P24" i="26"/>
  <c r="P24" i="21"/>
  <c r="P24" i="17"/>
  <c r="P24" i="23"/>
  <c r="P24" i="25"/>
  <c r="P24" i="31"/>
  <c r="F24" i="41"/>
  <c r="G24" i="41" s="1"/>
  <c r="F24" i="32"/>
  <c r="G24" i="32" s="1"/>
  <c r="P24" i="51"/>
  <c r="F24" i="40"/>
  <c r="G24" i="40" s="1"/>
  <c r="F24" i="50"/>
  <c r="G24" i="50" s="1"/>
  <c r="F24" i="51"/>
  <c r="G24" i="51" s="1"/>
  <c r="F24" i="31"/>
  <c r="G24" i="31" s="1"/>
  <c r="F24" i="26"/>
  <c r="G24" i="26" s="1"/>
  <c r="P24" i="36"/>
  <c r="F24" i="37"/>
  <c r="G24" i="37" s="1"/>
  <c r="P24" i="19"/>
  <c r="F24" i="28"/>
  <c r="G24" i="28" s="1"/>
  <c r="F24" i="21"/>
  <c r="G24" i="21" s="1"/>
  <c r="F24" i="22"/>
  <c r="G24" i="22" s="1"/>
  <c r="F24" i="8"/>
  <c r="G24" i="8" s="1"/>
  <c r="P24" i="48"/>
  <c r="P24" i="41"/>
  <c r="P24" i="37"/>
  <c r="P24" i="18"/>
  <c r="F24" i="23"/>
  <c r="G24" i="23" s="1"/>
  <c r="F24" i="49"/>
  <c r="G24" i="49" s="1"/>
  <c r="P24" i="30"/>
  <c r="F24" i="16"/>
  <c r="G24" i="16" s="1"/>
  <c r="F24" i="44"/>
  <c r="G24" i="44" s="1"/>
  <c r="F24" i="36"/>
  <c r="G24" i="36" s="1"/>
  <c r="P24" i="44"/>
  <c r="F24" i="38"/>
  <c r="G24" i="38" s="1"/>
  <c r="F24" i="29"/>
  <c r="G24" i="29" s="1"/>
  <c r="F24" i="17"/>
  <c r="G24" i="17" s="1"/>
  <c r="P24" i="14"/>
  <c r="F24" i="27"/>
  <c r="G24" i="27" s="1"/>
  <c r="P24" i="38"/>
  <c r="P24" i="24"/>
  <c r="F24" i="24"/>
  <c r="G24" i="24" s="1"/>
  <c r="P24" i="35"/>
  <c r="F24" i="18"/>
  <c r="G24" i="18" s="1"/>
  <c r="P24" i="52"/>
  <c r="F24" i="39"/>
  <c r="G24" i="39" s="1"/>
  <c r="P24" i="39"/>
  <c r="P24" i="28"/>
  <c r="F24" i="33"/>
  <c r="G24" i="33" s="1"/>
  <c r="P24" i="27"/>
  <c r="F24" i="34"/>
  <c r="G24" i="34" s="1"/>
  <c r="P24" i="33"/>
  <c r="P24" i="43"/>
  <c r="P24" i="22"/>
  <c r="P24" i="40"/>
  <c r="P24" i="49"/>
  <c r="F24" i="42"/>
  <c r="G24" i="42" s="1"/>
  <c r="P24" i="15"/>
  <c r="P24" i="32"/>
  <c r="P24" i="12"/>
  <c r="F24" i="20"/>
  <c r="G24" i="20" s="1"/>
  <c r="F24" i="35"/>
  <c r="G24" i="35" s="1"/>
  <c r="P24" i="16"/>
  <c r="F24" i="52"/>
  <c r="G24" i="52" s="1"/>
  <c r="F24" i="15"/>
  <c r="G24" i="15" s="1"/>
  <c r="P24" i="8"/>
  <c r="P24" i="50"/>
  <c r="F24" i="13"/>
  <c r="G24" i="13" s="1"/>
  <c r="F24" i="14"/>
  <c r="G24" i="14" s="1"/>
  <c r="P24" i="29"/>
  <c r="P24" i="34"/>
  <c r="F24" i="43"/>
  <c r="G24" i="43" s="1"/>
  <c r="P24" i="42"/>
  <c r="F42" i="52"/>
  <c r="G42" i="52" s="1"/>
  <c r="P42" i="52"/>
  <c r="F42" i="51"/>
  <c r="G42" i="51" s="1"/>
  <c r="P42" i="48"/>
  <c r="P42" i="50"/>
  <c r="P42" i="42"/>
  <c r="P42" i="38"/>
  <c r="P42" i="34"/>
  <c r="P42" i="51"/>
  <c r="P42" i="41"/>
  <c r="P42" i="37"/>
  <c r="P42" i="33"/>
  <c r="P42" i="28"/>
  <c r="P42" i="24"/>
  <c r="P42" i="20"/>
  <c r="P42" i="16"/>
  <c r="P42" i="13"/>
  <c r="F42" i="50"/>
  <c r="G42" i="50" s="1"/>
  <c r="F42" i="41"/>
  <c r="G42" i="41" s="1"/>
  <c r="F42" i="37"/>
  <c r="G42" i="37" s="1"/>
  <c r="F42" i="33"/>
  <c r="G42" i="33" s="1"/>
  <c r="F42" i="29"/>
  <c r="G42" i="29" s="1"/>
  <c r="F42" i="26"/>
  <c r="G42" i="26" s="1"/>
  <c r="P42" i="31"/>
  <c r="P42" i="25"/>
  <c r="P42" i="21"/>
  <c r="P42" i="17"/>
  <c r="P42" i="12"/>
  <c r="F42" i="49"/>
  <c r="G42" i="49" s="1"/>
  <c r="F42" i="42"/>
  <c r="G42" i="42" s="1"/>
  <c r="F42" i="38"/>
  <c r="G42" i="38" s="1"/>
  <c r="F42" i="34"/>
  <c r="G42" i="34" s="1"/>
  <c r="F42" i="28"/>
  <c r="G42" i="28" s="1"/>
  <c r="F42" i="21"/>
  <c r="G42" i="21" s="1"/>
  <c r="F42" i="17"/>
  <c r="G42" i="17" s="1"/>
  <c r="F42" i="12"/>
  <c r="G42" i="12" s="1"/>
  <c r="F42" i="24"/>
  <c r="G42" i="24" s="1"/>
  <c r="F42" i="20"/>
  <c r="G42" i="20" s="1"/>
  <c r="F42" i="16"/>
  <c r="G42" i="16" s="1"/>
  <c r="F42" i="13"/>
  <c r="G42" i="13" s="1"/>
  <c r="P42" i="49"/>
  <c r="P42" i="43"/>
  <c r="P42" i="40"/>
  <c r="P42" i="36"/>
  <c r="P42" i="32"/>
  <c r="P42" i="44"/>
  <c r="P42" i="39"/>
  <c r="P42" i="35"/>
  <c r="P42" i="29"/>
  <c r="P42" i="26"/>
  <c r="P42" i="22"/>
  <c r="P42" i="18"/>
  <c r="P42" i="14"/>
  <c r="F42" i="48"/>
  <c r="G42" i="48" s="1"/>
  <c r="F42" i="44"/>
  <c r="G42" i="44" s="1"/>
  <c r="F42" i="39"/>
  <c r="G42" i="39" s="1"/>
  <c r="F42" i="35"/>
  <c r="G42" i="35" s="1"/>
  <c r="F42" i="31"/>
  <c r="G42" i="31" s="1"/>
  <c r="F42" i="27"/>
  <c r="G42" i="27" s="1"/>
  <c r="F42" i="25"/>
  <c r="G42" i="25" s="1"/>
  <c r="P42" i="27"/>
  <c r="P42" i="23"/>
  <c r="P42" i="19"/>
  <c r="P42" i="15"/>
  <c r="P42" i="8"/>
  <c r="F42" i="43"/>
  <c r="G42" i="43" s="1"/>
  <c r="F42" i="40"/>
  <c r="G42" i="40" s="1"/>
  <c r="F42" i="36"/>
  <c r="G42" i="36" s="1"/>
  <c r="F42" i="32"/>
  <c r="G42" i="32" s="1"/>
  <c r="F42" i="23"/>
  <c r="G42" i="23" s="1"/>
  <c r="F42" i="19"/>
  <c r="G42" i="19" s="1"/>
  <c r="F42" i="15"/>
  <c r="G42" i="15" s="1"/>
  <c r="F42" i="8"/>
  <c r="G42" i="8" s="1"/>
  <c r="F42" i="22"/>
  <c r="G42" i="22" s="1"/>
  <c r="F42" i="18"/>
  <c r="G42" i="18" s="1"/>
  <c r="F42" i="14"/>
  <c r="G42" i="14" s="1"/>
  <c r="F42" i="30"/>
  <c r="G42" i="30" s="1"/>
  <c r="P42" i="30"/>
  <c r="P6" i="24"/>
  <c r="F6" i="28"/>
  <c r="G6" i="28" s="1"/>
  <c r="P6" i="36"/>
  <c r="F6" i="40"/>
  <c r="G6" i="40" s="1"/>
  <c r="P6" i="44"/>
  <c r="F6" i="49"/>
  <c r="G6" i="49" s="1"/>
  <c r="P6" i="12"/>
  <c r="F6" i="19"/>
  <c r="G6" i="19" s="1"/>
  <c r="F6" i="22"/>
  <c r="G6" i="22" s="1"/>
  <c r="F6" i="26"/>
  <c r="G6" i="26" s="1"/>
  <c r="F6" i="36"/>
  <c r="G6" i="36" s="1"/>
  <c r="F6" i="38"/>
  <c r="G6" i="38" s="1"/>
  <c r="P6" i="40"/>
  <c r="F6" i="43"/>
  <c r="G6" i="43" s="1"/>
  <c r="F6" i="52"/>
  <c r="G6" i="52" s="1"/>
  <c r="P6" i="18"/>
  <c r="F6" i="27"/>
  <c r="G6" i="27" s="1"/>
  <c r="F6" i="34"/>
  <c r="G6" i="34" s="1"/>
  <c r="F6" i="23"/>
  <c r="G6" i="23" s="1"/>
  <c r="P6" i="31"/>
  <c r="P6" i="8"/>
  <c r="F6" i="17"/>
  <c r="G6" i="17" s="1"/>
  <c r="P6" i="19"/>
  <c r="P6" i="22"/>
  <c r="P6" i="29"/>
  <c r="F6" i="31"/>
  <c r="G6" i="31" s="1"/>
  <c r="P6" i="30"/>
  <c r="P6" i="42"/>
  <c r="P6" i="43"/>
  <c r="F6" i="51"/>
  <c r="G6" i="51" s="1"/>
  <c r="P6" i="51"/>
  <c r="P6" i="17"/>
  <c r="F6" i="24"/>
  <c r="G6" i="24" s="1"/>
  <c r="F6" i="25"/>
  <c r="G6" i="25" s="1"/>
  <c r="P6" i="32"/>
  <c r="F6" i="30"/>
  <c r="G6" i="30" s="1"/>
  <c r="F6" i="39"/>
  <c r="G6" i="39" s="1"/>
  <c r="F6" i="42"/>
  <c r="G6" i="42" s="1"/>
  <c r="F6" i="50"/>
  <c r="G6" i="50" s="1"/>
  <c r="P6" i="13"/>
  <c r="F6" i="14"/>
  <c r="G6" i="14" s="1"/>
  <c r="F6" i="37"/>
  <c r="G6" i="37" s="1"/>
  <c r="P6" i="39"/>
  <c r="P6" i="33"/>
  <c r="P6" i="35"/>
  <c r="F6" i="12"/>
  <c r="G6" i="12" s="1"/>
  <c r="F6" i="21"/>
  <c r="G6" i="21" s="1"/>
  <c r="P6" i="26"/>
  <c r="P6" i="38"/>
  <c r="P6" i="49"/>
  <c r="P6" i="20"/>
  <c r="F6" i="29"/>
  <c r="G6" i="29" s="1"/>
  <c r="F6" i="44"/>
  <c r="G6" i="44" s="1"/>
  <c r="P6" i="52"/>
  <c r="P6" i="16"/>
  <c r="P6" i="41"/>
  <c r="P6" i="15"/>
  <c r="F6" i="20"/>
  <c r="G6" i="20" s="1"/>
  <c r="P6" i="37"/>
  <c r="P6" i="21"/>
  <c r="F6" i="41"/>
  <c r="G6" i="41" s="1"/>
  <c r="P6" i="25"/>
  <c r="F6" i="18"/>
  <c r="G6" i="18" s="1"/>
  <c r="F6" i="15"/>
  <c r="G6" i="15" s="1"/>
  <c r="F6" i="33"/>
  <c r="G6" i="33" s="1"/>
  <c r="F6" i="48"/>
  <c r="G6" i="48" s="1"/>
  <c r="F6" i="13"/>
  <c r="G6" i="13" s="1"/>
  <c r="P6" i="14"/>
  <c r="P6" i="34"/>
  <c r="P6" i="48"/>
  <c r="F6" i="8"/>
  <c r="G6" i="8" s="1"/>
  <c r="P6" i="28"/>
  <c r="F6" i="32"/>
  <c r="G6" i="32" s="1"/>
  <c r="P6" i="50"/>
  <c r="P6" i="27"/>
  <c r="F6" i="16"/>
  <c r="G6" i="16" s="1"/>
  <c r="F6" i="35"/>
  <c r="G6" i="35" s="1"/>
  <c r="P6" i="23"/>
  <c r="P20" i="49"/>
  <c r="F20" i="18"/>
  <c r="G20" i="18" s="1"/>
  <c r="P20" i="20"/>
  <c r="P20" i="29"/>
  <c r="F20" i="37"/>
  <c r="G20" i="37" s="1"/>
  <c r="F20" i="14"/>
  <c r="G20" i="14" s="1"/>
  <c r="P20" i="26"/>
  <c r="F20" i="35"/>
  <c r="G20" i="35" s="1"/>
  <c r="F20" i="41"/>
  <c r="G20" i="41" s="1"/>
  <c r="F20" i="13"/>
  <c r="G20" i="13" s="1"/>
  <c r="F20" i="17"/>
  <c r="G20" i="17" s="1"/>
  <c r="P20" i="16"/>
  <c r="P20" i="19"/>
  <c r="P20" i="22"/>
  <c r="F20" i="27"/>
  <c r="G20" i="27" s="1"/>
  <c r="F20" i="31"/>
  <c r="G20" i="31" s="1"/>
  <c r="P20" i="32"/>
  <c r="P20" i="35"/>
  <c r="F20" i="36"/>
  <c r="G20" i="36" s="1"/>
  <c r="P20" i="38"/>
  <c r="P20" i="41"/>
  <c r="F20" i="43"/>
  <c r="G20" i="43" s="1"/>
  <c r="P20" i="14"/>
  <c r="F20" i="16"/>
  <c r="G20" i="16" s="1"/>
  <c r="F20" i="19"/>
  <c r="G20" i="19" s="1"/>
  <c r="P20" i="21"/>
  <c r="F20" i="26"/>
  <c r="G20" i="26" s="1"/>
  <c r="F20" i="29"/>
  <c r="G20" i="29" s="1"/>
  <c r="F20" i="32"/>
  <c r="G20" i="32" s="1"/>
  <c r="P20" i="34"/>
  <c r="F20" i="24"/>
  <c r="G20" i="24" s="1"/>
  <c r="F20" i="38"/>
  <c r="G20" i="38" s="1"/>
  <c r="P20" i="40"/>
  <c r="F20" i="44"/>
  <c r="G20" i="44" s="1"/>
  <c r="F20" i="8"/>
  <c r="G20" i="8" s="1"/>
  <c r="F20" i="15"/>
  <c r="G20" i="15" s="1"/>
  <c r="F20" i="21"/>
  <c r="G20" i="21" s="1"/>
  <c r="P20" i="28"/>
  <c r="F20" i="34"/>
  <c r="G20" i="34" s="1"/>
  <c r="P20" i="37"/>
  <c r="P20" i="42"/>
  <c r="P20" i="12"/>
  <c r="F20" i="20"/>
  <c r="G20" i="20" s="1"/>
  <c r="P20" i="27"/>
  <c r="F20" i="33"/>
  <c r="G20" i="33" s="1"/>
  <c r="P20" i="36"/>
  <c r="F20" i="42"/>
  <c r="G20" i="42" s="1"/>
  <c r="P20" i="48"/>
  <c r="F20" i="52"/>
  <c r="G20" i="52" s="1"/>
  <c r="P20" i="51"/>
  <c r="P20" i="52"/>
  <c r="F20" i="51"/>
  <c r="G20" i="51" s="1"/>
  <c r="F20" i="28"/>
  <c r="G20" i="28" s="1"/>
  <c r="P20" i="39"/>
  <c r="F20" i="22"/>
  <c r="G20" i="22" s="1"/>
  <c r="P20" i="24"/>
  <c r="F20" i="12"/>
  <c r="G20" i="12" s="1"/>
  <c r="P20" i="18"/>
  <c r="P20" i="25"/>
  <c r="P20" i="30"/>
  <c r="P20" i="23"/>
  <c r="F20" i="40"/>
  <c r="G20" i="40" s="1"/>
  <c r="P20" i="13"/>
  <c r="P20" i="17"/>
  <c r="F20" i="25"/>
  <c r="G20" i="25" s="1"/>
  <c r="P20" i="31"/>
  <c r="F20" i="23"/>
  <c r="G20" i="23" s="1"/>
  <c r="F20" i="39"/>
  <c r="G20" i="39" s="1"/>
  <c r="P20" i="43"/>
  <c r="F20" i="50"/>
  <c r="G20" i="50" s="1"/>
  <c r="F20" i="48"/>
  <c r="G20" i="48" s="1"/>
  <c r="F20" i="49"/>
  <c r="G20" i="49" s="1"/>
  <c r="P20" i="50"/>
  <c r="P20" i="8"/>
  <c r="P20" i="33"/>
  <c r="P20" i="15"/>
  <c r="F20" i="30"/>
  <c r="G20" i="30" s="1"/>
  <c r="P20" i="44"/>
  <c r="E44" i="28"/>
  <c r="P26" i="49"/>
  <c r="F26" i="24"/>
  <c r="G26" i="24" s="1"/>
  <c r="P26" i="22"/>
  <c r="P26" i="34"/>
  <c r="F26" i="22"/>
  <c r="G26" i="22" s="1"/>
  <c r="F26" i="43"/>
  <c r="G26" i="43" s="1"/>
  <c r="F26" i="19"/>
  <c r="G26" i="19" s="1"/>
  <c r="N17" i="48"/>
  <c r="N17" i="22"/>
  <c r="N17" i="23"/>
  <c r="N17" i="31"/>
  <c r="N17" i="43"/>
  <c r="N17" i="39"/>
  <c r="N17" i="13"/>
  <c r="N17" i="37"/>
  <c r="N17" i="34"/>
  <c r="N17" i="16"/>
  <c r="N17" i="14"/>
  <c r="N17" i="25"/>
  <c r="N17" i="15"/>
  <c r="N17" i="26"/>
  <c r="N17" i="17"/>
  <c r="N17" i="33"/>
  <c r="N17" i="52"/>
  <c r="N17" i="35"/>
  <c r="N17" i="42"/>
  <c r="N17" i="21"/>
  <c r="N17" i="12"/>
  <c r="N17" i="50"/>
  <c r="N17" i="30"/>
  <c r="N17" i="32"/>
  <c r="N17" i="41"/>
  <c r="N17" i="8"/>
  <c r="N17" i="18"/>
  <c r="N17" i="27"/>
  <c r="N17" i="38"/>
  <c r="N17" i="36"/>
  <c r="N17" i="51"/>
  <c r="N17" i="24"/>
  <c r="N17" i="20"/>
  <c r="N17" i="49"/>
  <c r="N17" i="28"/>
  <c r="N17" i="19"/>
  <c r="N17" i="29"/>
  <c r="N17" i="40"/>
  <c r="N17" i="44"/>
  <c r="N33" i="51"/>
  <c r="N33" i="15"/>
  <c r="N33" i="21"/>
  <c r="N33" i="20"/>
  <c r="N33" i="36"/>
  <c r="N33" i="27"/>
  <c r="N33" i="38"/>
  <c r="N33" i="43"/>
  <c r="N33" i="33"/>
  <c r="N33" i="37"/>
  <c r="N33" i="17"/>
  <c r="N33" i="23"/>
  <c r="N33" i="31"/>
  <c r="N33" i="12"/>
  <c r="N33" i="41"/>
  <c r="N33" i="48"/>
  <c r="N33" i="29"/>
  <c r="N33" i="44"/>
  <c r="N33" i="13"/>
  <c r="N33" i="40"/>
  <c r="N33" i="14"/>
  <c r="N33" i="50"/>
  <c r="N33" i="22"/>
  <c r="N33" i="42"/>
  <c r="N33" i="39"/>
  <c r="N33" i="34"/>
  <c r="N33" i="19"/>
  <c r="N33" i="32"/>
  <c r="N33" i="26"/>
  <c r="N33" i="52"/>
  <c r="N33" i="16"/>
  <c r="N33" i="18"/>
  <c r="N33" i="30"/>
  <c r="N33" i="49"/>
  <c r="N33" i="8"/>
  <c r="N33" i="24"/>
  <c r="N33" i="28"/>
  <c r="N33" i="25"/>
  <c r="N33" i="35"/>
  <c r="P18" i="25"/>
  <c r="F18" i="39"/>
  <c r="G18" i="39" s="1"/>
  <c r="F18" i="34"/>
  <c r="G18" i="34" s="1"/>
  <c r="F18" i="16"/>
  <c r="G18" i="16" s="1"/>
  <c r="P18" i="48"/>
  <c r="P18" i="49"/>
  <c r="P18" i="15"/>
  <c r="F18" i="29"/>
  <c r="G18" i="29" s="1"/>
  <c r="F18" i="24"/>
  <c r="G18" i="24" s="1"/>
  <c r="P18" i="12"/>
  <c r="P18" i="41"/>
  <c r="P18" i="36"/>
  <c r="F18" i="23"/>
  <c r="G18" i="23" s="1"/>
  <c r="P18" i="52"/>
  <c r="F18" i="17"/>
  <c r="G18" i="17" s="1"/>
  <c r="F18" i="32"/>
  <c r="G18" i="32" s="1"/>
  <c r="F18" i="52"/>
  <c r="G18" i="52" s="1"/>
  <c r="P18" i="30"/>
  <c r="F18" i="18"/>
  <c r="G18" i="18" s="1"/>
  <c r="P18" i="14"/>
  <c r="P18" i="18"/>
  <c r="F18" i="22"/>
  <c r="G18" i="22" s="1"/>
  <c r="P18" i="20"/>
  <c r="F18" i="50"/>
  <c r="G18" i="50" s="1"/>
  <c r="P18" i="13"/>
  <c r="F18" i="44"/>
  <c r="G18" i="44" s="1"/>
  <c r="P18" i="21"/>
  <c r="F18" i="41"/>
  <c r="G18" i="41" s="1"/>
  <c r="P18" i="8"/>
  <c r="F18" i="28"/>
  <c r="G18" i="28" s="1"/>
  <c r="F18" i="15"/>
  <c r="G18" i="15" s="1"/>
  <c r="P18" i="22"/>
  <c r="F18" i="43"/>
  <c r="G18" i="43" s="1"/>
  <c r="F18" i="40"/>
  <c r="G18" i="40" s="1"/>
  <c r="F18" i="26"/>
  <c r="G18" i="26" s="1"/>
  <c r="P18" i="40"/>
  <c r="P18" i="43"/>
  <c r="F18" i="25"/>
  <c r="G18" i="25" s="1"/>
  <c r="F18" i="51"/>
  <c r="G18" i="51" s="1"/>
  <c r="P18" i="24"/>
  <c r="P18" i="31"/>
  <c r="P18" i="28"/>
  <c r="F18" i="12"/>
  <c r="G18" i="12" s="1"/>
  <c r="P18" i="16"/>
  <c r="F18" i="27"/>
  <c r="G18" i="27" s="1"/>
  <c r="F18" i="36"/>
  <c r="G18" i="36" s="1"/>
  <c r="F18" i="48"/>
  <c r="G18" i="48" s="1"/>
  <c r="P18" i="39"/>
  <c r="F18" i="42"/>
  <c r="G18" i="42" s="1"/>
  <c r="F18" i="31"/>
  <c r="G18" i="31" s="1"/>
  <c r="P18" i="32"/>
  <c r="P18" i="42"/>
  <c r="P18" i="29"/>
  <c r="P18" i="33"/>
  <c r="P18" i="34"/>
  <c r="P18" i="44"/>
  <c r="P18" i="27"/>
  <c r="P18" i="35"/>
  <c r="P18" i="19"/>
  <c r="P18" i="37"/>
  <c r="F18" i="30"/>
  <c r="G18" i="30" s="1"/>
  <c r="P18" i="51"/>
  <c r="F18" i="21"/>
  <c r="G18" i="21" s="1"/>
  <c r="F18" i="20"/>
  <c r="G18" i="20" s="1"/>
  <c r="F18" i="8"/>
  <c r="G18" i="8" s="1"/>
  <c r="F18" i="19"/>
  <c r="G18" i="19" s="1"/>
  <c r="F18" i="49"/>
  <c r="G18" i="49" s="1"/>
  <c r="F18" i="13"/>
  <c r="G18" i="13" s="1"/>
  <c r="F18" i="14"/>
  <c r="G18" i="14" s="1"/>
  <c r="P18" i="26"/>
  <c r="F18" i="37"/>
  <c r="G18" i="37" s="1"/>
  <c r="P18" i="17"/>
  <c r="F18" i="33"/>
  <c r="G18" i="33" s="1"/>
  <c r="F18" i="35"/>
  <c r="G18" i="35" s="1"/>
  <c r="P18" i="50"/>
  <c r="P18" i="38"/>
  <c r="P18" i="23"/>
  <c r="F18" i="38"/>
  <c r="G18" i="38" s="1"/>
  <c r="N9" i="37"/>
  <c r="N9" i="15"/>
  <c r="N9" i="24"/>
  <c r="N9" i="21"/>
  <c r="N9" i="44"/>
  <c r="N9" i="33"/>
  <c r="N9" i="29"/>
  <c r="N9" i="51"/>
  <c r="N9" i="28"/>
  <c r="N9" i="27"/>
  <c r="N9" i="18"/>
  <c r="N9" i="34"/>
  <c r="N9" i="49"/>
  <c r="N9" i="13"/>
  <c r="N9" i="23"/>
  <c r="N9" i="32"/>
  <c r="N9" i="39"/>
  <c r="N9" i="38"/>
  <c r="N9" i="36"/>
  <c r="N9" i="22"/>
  <c r="N9" i="31"/>
  <c r="N9" i="42"/>
  <c r="N9" i="50"/>
  <c r="N9" i="35"/>
  <c r="N9" i="30"/>
  <c r="N9" i="14"/>
  <c r="N9" i="8"/>
  <c r="N9" i="48"/>
  <c r="N9" i="20"/>
  <c r="N9" i="19"/>
  <c r="N9" i="52"/>
  <c r="N9" i="12"/>
  <c r="N9" i="16"/>
  <c r="N9" i="43"/>
  <c r="N9" i="26"/>
  <c r="N9" i="40"/>
  <c r="N25" i="52"/>
  <c r="N25" i="41"/>
  <c r="N25" i="39"/>
  <c r="N25" i="25"/>
  <c r="N25" i="31"/>
  <c r="N25" i="18"/>
  <c r="N25" i="8"/>
  <c r="N25" i="49"/>
  <c r="N25" i="29"/>
  <c r="N25" i="34"/>
  <c r="N25" i="22"/>
  <c r="N25" i="16"/>
  <c r="N25" i="51"/>
  <c r="N25" i="36"/>
  <c r="N25" i="38"/>
  <c r="N25" i="26"/>
  <c r="N25" i="30"/>
  <c r="N25" i="17"/>
  <c r="N25" i="43"/>
  <c r="N25" i="24"/>
  <c r="N25" i="14"/>
  <c r="N25" i="40"/>
  <c r="N25" i="28"/>
  <c r="N25" i="21"/>
  <c r="N25" i="50"/>
  <c r="N25" i="35"/>
  <c r="N25" i="37"/>
  <c r="N25" i="23"/>
  <c r="N25" i="19"/>
  <c r="N25" i="15"/>
  <c r="N25" i="44"/>
  <c r="N25" i="13"/>
  <c r="N25" i="27"/>
  <c r="N25" i="32"/>
  <c r="N25" i="20"/>
  <c r="N25" i="42"/>
  <c r="N25" i="48"/>
  <c r="N25" i="33"/>
  <c r="N25" i="12"/>
  <c r="N39" i="16"/>
  <c r="N39" i="22"/>
  <c r="N39" i="25"/>
  <c r="N39" i="28"/>
  <c r="N39" i="21"/>
  <c r="N39" i="29"/>
  <c r="N39" i="17"/>
  <c r="N39" i="31"/>
  <c r="N39" i="32"/>
  <c r="N39" i="19"/>
  <c r="N39" i="8"/>
  <c r="N39" i="20"/>
  <c r="N39" i="23"/>
  <c r="N39" i="27"/>
  <c r="N39" i="18"/>
  <c r="N39" i="24"/>
  <c r="N39" i="26"/>
  <c r="N39" i="30"/>
  <c r="N39" i="33"/>
  <c r="N39" i="34"/>
  <c r="N39" i="36"/>
  <c r="N39" i="41"/>
  <c r="N39" i="43"/>
  <c r="N39" i="15"/>
  <c r="N39" i="37"/>
  <c r="N39" i="40"/>
  <c r="N39" i="14"/>
  <c r="N39" i="35"/>
  <c r="N39" i="39"/>
  <c r="N39" i="44"/>
  <c r="N39" i="12"/>
  <c r="N39" i="13"/>
  <c r="N39" i="38"/>
  <c r="N39" i="42"/>
  <c r="N39" i="48"/>
  <c r="N39" i="52"/>
  <c r="F37" i="30"/>
  <c r="G37" i="30" s="1"/>
  <c r="P37" i="26"/>
  <c r="P37" i="23"/>
  <c r="F37" i="17"/>
  <c r="G37" i="17" s="1"/>
  <c r="F37" i="12"/>
  <c r="G37" i="12" s="1"/>
  <c r="P37" i="32"/>
  <c r="P37" i="22"/>
  <c r="F37" i="21"/>
  <c r="G37" i="21" s="1"/>
  <c r="P37" i="15"/>
  <c r="P37" i="12"/>
  <c r="P37" i="18"/>
  <c r="F37" i="27"/>
  <c r="G37" i="27" s="1"/>
  <c r="F37" i="31"/>
  <c r="G37" i="31" s="1"/>
  <c r="P37" i="34"/>
  <c r="F37" i="39"/>
  <c r="G37" i="39" s="1"/>
  <c r="F37" i="38"/>
  <c r="G37" i="38" s="1"/>
  <c r="P37" i="44"/>
  <c r="P37" i="50"/>
  <c r="F37" i="8"/>
  <c r="G37" i="8" s="1"/>
  <c r="F37" i="16"/>
  <c r="G37" i="16" s="1"/>
  <c r="P37" i="25"/>
  <c r="P37" i="36"/>
  <c r="F37" i="49"/>
  <c r="G37" i="49" s="1"/>
  <c r="P37" i="39"/>
  <c r="F37" i="14"/>
  <c r="G37" i="14" s="1"/>
  <c r="P37" i="20"/>
  <c r="P37" i="24"/>
  <c r="P37" i="27"/>
  <c r="P37" i="28"/>
  <c r="F37" i="35"/>
  <c r="G37" i="35" s="1"/>
  <c r="F37" i="32"/>
  <c r="G37" i="32" s="1"/>
  <c r="P37" i="41"/>
  <c r="F37" i="43"/>
  <c r="G37" i="43" s="1"/>
  <c r="P37" i="51"/>
  <c r="P37" i="13"/>
  <c r="F37" i="15"/>
  <c r="G37" i="15" s="1"/>
  <c r="F37" i="22"/>
  <c r="G37" i="22" s="1"/>
  <c r="F37" i="29"/>
  <c r="G37" i="29" s="1"/>
  <c r="P37" i="40"/>
  <c r="F37" i="44"/>
  <c r="G37" i="44" s="1"/>
  <c r="F37" i="50"/>
  <c r="G37" i="50" s="1"/>
  <c r="P37" i="35"/>
  <c r="P37" i="17"/>
  <c r="F37" i="23"/>
  <c r="G37" i="23" s="1"/>
  <c r="F37" i="20"/>
  <c r="G37" i="20" s="1"/>
  <c r="F37" i="25"/>
  <c r="G37" i="25" s="1"/>
  <c r="F37" i="28"/>
  <c r="G37" i="28" s="1"/>
  <c r="P37" i="31"/>
  <c r="F37" i="37"/>
  <c r="G37" i="37" s="1"/>
  <c r="P37" i="33"/>
  <c r="F37" i="42"/>
  <c r="G37" i="42" s="1"/>
  <c r="P37" i="49"/>
  <c r="F37" i="51"/>
  <c r="G37" i="51" s="1"/>
  <c r="P37" i="8"/>
  <c r="F37" i="19"/>
  <c r="G37" i="19" s="1"/>
  <c r="F37" i="24"/>
  <c r="G37" i="24" s="1"/>
  <c r="P37" i="30"/>
  <c r="F37" i="34"/>
  <c r="G37" i="34" s="1"/>
  <c r="F37" i="40"/>
  <c r="G37" i="40" s="1"/>
  <c r="F37" i="48"/>
  <c r="G37" i="48" s="1"/>
  <c r="F37" i="41"/>
  <c r="G37" i="41" s="1"/>
  <c r="P37" i="14"/>
  <c r="F37" i="18"/>
  <c r="G37" i="18" s="1"/>
  <c r="P37" i="19"/>
  <c r="F37" i="26"/>
  <c r="G37" i="26" s="1"/>
  <c r="P37" i="29"/>
  <c r="F37" i="33"/>
  <c r="G37" i="33" s="1"/>
  <c r="P37" i="38"/>
  <c r="F37" i="36"/>
  <c r="G37" i="36" s="1"/>
  <c r="P37" i="42"/>
  <c r="P37" i="48"/>
  <c r="F37" i="52"/>
  <c r="G37" i="52" s="1"/>
  <c r="F37" i="13"/>
  <c r="G37" i="13" s="1"/>
  <c r="P37" i="16"/>
  <c r="P37" i="21"/>
  <c r="P37" i="37"/>
  <c r="P37" i="52"/>
  <c r="P37" i="43"/>
  <c r="AJ33" i="4"/>
  <c r="G33" i="4" s="1"/>
  <c r="I31" i="70" s="1"/>
  <c r="AC47" i="4"/>
  <c r="AJ47" i="4" s="1"/>
  <c r="G47" i="4" s="1"/>
  <c r="I45" i="70" s="1"/>
  <c r="AE47" i="4"/>
  <c r="AI15" i="4"/>
  <c r="F15" i="4" s="1"/>
  <c r="M13" i="70" s="1"/>
  <c r="T41" i="29"/>
  <c r="T41" i="16"/>
  <c r="T41" i="38"/>
  <c r="T41" i="27"/>
  <c r="T41" i="37"/>
  <c r="T41" i="49"/>
  <c r="T41" i="25"/>
  <c r="T41" i="36"/>
  <c r="T41" i="44"/>
  <c r="N27" i="22"/>
  <c r="N27" i="17"/>
  <c r="N27" i="35"/>
  <c r="N27" i="25"/>
  <c r="N27" i="28"/>
  <c r="N27" i="42"/>
  <c r="N27" i="37"/>
  <c r="N27" i="41"/>
  <c r="N27" i="43"/>
  <c r="N27" i="51"/>
  <c r="N27" i="50"/>
  <c r="N27" i="14"/>
  <c r="N27" i="26"/>
  <c r="N27" i="33"/>
  <c r="N27" i="39"/>
  <c r="N27" i="8"/>
  <c r="N27" i="15"/>
  <c r="N27" i="30"/>
  <c r="N27" i="31"/>
  <c r="N27" i="16"/>
  <c r="N27" i="21"/>
  <c r="N27" i="19"/>
  <c r="N27" i="34"/>
  <c r="N27" i="40"/>
  <c r="N27" i="49"/>
  <c r="N27" i="48"/>
  <c r="N27" i="52"/>
  <c r="N27" i="23"/>
  <c r="N27" i="18"/>
  <c r="N27" i="36"/>
  <c r="N27" i="38"/>
  <c r="N27" i="20"/>
  <c r="N27" i="29"/>
  <c r="N27" i="44"/>
  <c r="N27" i="12"/>
  <c r="N27" i="32"/>
  <c r="N27" i="13"/>
  <c r="N27" i="27"/>
  <c r="N27" i="24"/>
  <c r="F9" i="14"/>
  <c r="G9" i="14" s="1"/>
  <c r="P9" i="20"/>
  <c r="F9" i="12"/>
  <c r="G9" i="12" s="1"/>
  <c r="F9" i="17"/>
  <c r="G9" i="17" s="1"/>
  <c r="F9" i="25"/>
  <c r="G9" i="25" s="1"/>
  <c r="F9" i="32"/>
  <c r="G9" i="32" s="1"/>
  <c r="P9" i="36"/>
  <c r="P9" i="44"/>
  <c r="P9" i="49"/>
  <c r="P9" i="26"/>
  <c r="P9" i="48"/>
  <c r="F9" i="52"/>
  <c r="G9" i="52" s="1"/>
  <c r="F9" i="15"/>
  <c r="G9" i="15" s="1"/>
  <c r="P9" i="23"/>
  <c r="F9" i="31"/>
  <c r="G9" i="31" s="1"/>
  <c r="P9" i="31"/>
  <c r="F9" i="38"/>
  <c r="G9" i="38" s="1"/>
  <c r="P9" i="15"/>
  <c r="F9" i="20"/>
  <c r="G9" i="20" s="1"/>
  <c r="P9" i="28"/>
  <c r="P9" i="39"/>
  <c r="F9" i="33"/>
  <c r="G9" i="33" s="1"/>
  <c r="F9" i="40"/>
  <c r="G9" i="40" s="1"/>
  <c r="P9" i="50"/>
  <c r="P9" i="8"/>
  <c r="P9" i="17"/>
  <c r="P9" i="25"/>
  <c r="F9" i="27"/>
  <c r="G9" i="27" s="1"/>
  <c r="F9" i="41"/>
  <c r="G9" i="41" s="1"/>
  <c r="F9" i="34"/>
  <c r="G9" i="34" s="1"/>
  <c r="F9" i="42"/>
  <c r="G9" i="42" s="1"/>
  <c r="F9" i="13"/>
  <c r="G9" i="13" s="1"/>
  <c r="P9" i="14"/>
  <c r="F9" i="23"/>
  <c r="G9" i="23" s="1"/>
  <c r="P9" i="37"/>
  <c r="F9" i="48"/>
  <c r="G9" i="48" s="1"/>
  <c r="F9" i="51"/>
  <c r="G9" i="51" s="1"/>
  <c r="F9" i="39"/>
  <c r="G9" i="39" s="1"/>
  <c r="F9" i="36"/>
  <c r="G9" i="36" s="1"/>
  <c r="P9" i="41"/>
  <c r="F9" i="50"/>
  <c r="G9" i="50" s="1"/>
  <c r="F9" i="8"/>
  <c r="G9" i="8" s="1"/>
  <c r="P9" i="18"/>
  <c r="P9" i="22"/>
  <c r="F9" i="37"/>
  <c r="G9" i="37" s="1"/>
  <c r="F9" i="44"/>
  <c r="G9" i="44" s="1"/>
  <c r="F9" i="19"/>
  <c r="G9" i="19" s="1"/>
  <c r="F9" i="28"/>
  <c r="G9" i="28" s="1"/>
  <c r="F9" i="35"/>
  <c r="G9" i="35" s="1"/>
  <c r="P9" i="42"/>
  <c r="P9" i="29"/>
  <c r="P9" i="32"/>
  <c r="P9" i="43"/>
  <c r="P9" i="52"/>
  <c r="P9" i="12"/>
  <c r="F9" i="22"/>
  <c r="G9" i="22" s="1"/>
  <c r="P9" i="27"/>
  <c r="P9" i="34"/>
  <c r="P9" i="30"/>
  <c r="P9" i="38"/>
  <c r="F9" i="18"/>
  <c r="G9" i="18" s="1"/>
  <c r="P9" i="24"/>
  <c r="P9" i="35"/>
  <c r="P9" i="16"/>
  <c r="F9" i="43"/>
  <c r="G9" i="43" s="1"/>
  <c r="P9" i="13"/>
  <c r="P9" i="21"/>
  <c r="P9" i="51"/>
  <c r="F9" i="24"/>
  <c r="G9" i="24" s="1"/>
  <c r="F9" i="30"/>
  <c r="G9" i="30" s="1"/>
  <c r="P9" i="40"/>
  <c r="F9" i="49"/>
  <c r="G9" i="49" s="1"/>
  <c r="P9" i="19"/>
  <c r="F9" i="16"/>
  <c r="G9" i="16" s="1"/>
  <c r="F9" i="21"/>
  <c r="G9" i="21" s="1"/>
  <c r="F9" i="26"/>
  <c r="G9" i="26" s="1"/>
  <c r="F9" i="29"/>
  <c r="G9" i="29" s="1"/>
  <c r="P9" i="33"/>
  <c r="F26" i="21"/>
  <c r="G26" i="21" s="1"/>
  <c r="F26" i="37"/>
  <c r="G26" i="37" s="1"/>
  <c r="P26" i="23"/>
  <c r="F26" i="40"/>
  <c r="G26" i="40" s="1"/>
  <c r="P26" i="40"/>
  <c r="F26" i="17"/>
  <c r="G26" i="17" s="1"/>
  <c r="F26" i="52"/>
  <c r="G26" i="52" s="1"/>
  <c r="P26" i="15"/>
  <c r="P26" i="27"/>
  <c r="P26" i="8"/>
  <c r="P26" i="26"/>
  <c r="F26" i="23"/>
  <c r="G26" i="23" s="1"/>
  <c r="F26" i="48"/>
  <c r="G26" i="48" s="1"/>
  <c r="F26" i="30"/>
  <c r="G26" i="30" s="1"/>
  <c r="F26" i="20"/>
  <c r="G26" i="20" s="1"/>
  <c r="P26" i="29"/>
  <c r="P26" i="13"/>
  <c r="P26" i="28"/>
  <c r="P26" i="50"/>
  <c r="P26" i="24"/>
  <c r="P26" i="35"/>
  <c r="P26" i="20"/>
  <c r="F26" i="36"/>
  <c r="G26" i="36" s="1"/>
  <c r="P26" i="41"/>
  <c r="P26" i="16"/>
  <c r="F26" i="44"/>
  <c r="G26" i="44" s="1"/>
  <c r="P26" i="21"/>
  <c r="F26" i="26"/>
  <c r="G26" i="26" s="1"/>
  <c r="P26" i="36"/>
  <c r="P26" i="12"/>
  <c r="P26" i="37"/>
  <c r="F26" i="8"/>
  <c r="G26" i="8" s="1"/>
  <c r="P26" i="17"/>
  <c r="F26" i="29"/>
  <c r="G26" i="29" s="1"/>
  <c r="F26" i="41"/>
  <c r="G26" i="41" s="1"/>
  <c r="F26" i="13"/>
  <c r="G26" i="13" s="1"/>
  <c r="P26" i="31"/>
  <c r="F26" i="31"/>
  <c r="G26" i="31" s="1"/>
  <c r="P26" i="51"/>
  <c r="F26" i="27"/>
  <c r="G26" i="27" s="1"/>
  <c r="F26" i="49"/>
  <c r="G26" i="49" s="1"/>
  <c r="F26" i="15"/>
  <c r="G26" i="15" s="1"/>
  <c r="F26" i="34"/>
  <c r="G26" i="34" s="1"/>
  <c r="F26" i="42"/>
  <c r="G26" i="42" s="1"/>
  <c r="F26" i="35"/>
  <c r="G26" i="35" s="1"/>
  <c r="P26" i="19"/>
  <c r="P26" i="42"/>
  <c r="P26" i="33"/>
  <c r="P26" i="32"/>
  <c r="F26" i="18"/>
  <c r="G26" i="18" s="1"/>
  <c r="F26" i="50"/>
  <c r="G26" i="50" s="1"/>
  <c r="F26" i="25"/>
  <c r="G26" i="25" s="1"/>
  <c r="F26" i="33"/>
  <c r="G26" i="33" s="1"/>
  <c r="F26" i="28"/>
  <c r="G26" i="28" s="1"/>
  <c r="F26" i="14"/>
  <c r="G26" i="14" s="1"/>
  <c r="F26" i="38"/>
  <c r="G26" i="38" s="1"/>
  <c r="P26" i="52"/>
  <c r="P26" i="43"/>
  <c r="F26" i="12"/>
  <c r="G26" i="12" s="1"/>
  <c r="P26" i="14"/>
  <c r="P26" i="38"/>
  <c r="P26" i="25"/>
  <c r="N11" i="49"/>
  <c r="N11" i="48"/>
  <c r="N11" i="52"/>
  <c r="N11" i="15"/>
  <c r="N11" i="18"/>
  <c r="N11" i="22"/>
  <c r="N11" i="31"/>
  <c r="N11" i="30"/>
  <c r="N11" i="16"/>
  <c r="N11" i="27"/>
  <c r="N11" i="37"/>
  <c r="N11" i="43"/>
  <c r="N11" i="42"/>
  <c r="N11" i="25"/>
  <c r="N11" i="35"/>
  <c r="N11" i="41"/>
  <c r="N11" i="32"/>
  <c r="N11" i="38"/>
  <c r="N11" i="44"/>
  <c r="N11" i="12"/>
  <c r="N11" i="17"/>
  <c r="N11" i="21"/>
  <c r="N11" i="24"/>
  <c r="N11" i="26"/>
  <c r="N11" i="28"/>
  <c r="N11" i="14"/>
  <c r="N11" i="20"/>
  <c r="N11" i="34"/>
  <c r="N11" i="40"/>
  <c r="N11" i="19"/>
  <c r="N11" i="23"/>
  <c r="N11" i="29"/>
  <c r="N11" i="36"/>
  <c r="N11" i="13"/>
  <c r="N11" i="33"/>
  <c r="N11" i="39"/>
  <c r="N11" i="8"/>
  <c r="N11" i="51"/>
  <c r="N11" i="50"/>
  <c r="N15" i="48"/>
  <c r="N15" i="52"/>
  <c r="N15" i="49"/>
  <c r="N15" i="16"/>
  <c r="N15" i="18"/>
  <c r="N15" i="22"/>
  <c r="N15" i="19"/>
  <c r="N15" i="28"/>
  <c r="N15" i="33"/>
  <c r="N15" i="37"/>
  <c r="N15" i="20"/>
  <c r="N15" i="27"/>
  <c r="N15" i="42"/>
  <c r="N15" i="35"/>
  <c r="N15" i="29"/>
  <c r="N15" i="34"/>
  <c r="N15" i="15"/>
  <c r="N15" i="17"/>
  <c r="N15" i="21"/>
  <c r="N15" i="24"/>
  <c r="N15" i="25"/>
  <c r="N15" i="23"/>
  <c r="N15" i="32"/>
  <c r="N15" i="36"/>
  <c r="N15" i="44"/>
  <c r="N15" i="26"/>
  <c r="N15" i="30"/>
  <c r="N15" i="14"/>
  <c r="N15" i="31"/>
  <c r="N15" i="41"/>
  <c r="N15" i="8"/>
  <c r="N15" i="12"/>
  <c r="N15" i="39"/>
  <c r="N15" i="38"/>
  <c r="N15" i="43"/>
  <c r="N15" i="13"/>
  <c r="N15" i="40"/>
  <c r="N15" i="51"/>
  <c r="N15" i="50"/>
  <c r="N21" i="50"/>
  <c r="N21" i="18"/>
  <c r="N21" i="27"/>
  <c r="N21" i="17"/>
  <c r="N21" i="31"/>
  <c r="N21" i="37"/>
  <c r="N21" i="24"/>
  <c r="N21" i="39"/>
  <c r="N21" i="23"/>
  <c r="N21" i="32"/>
  <c r="N21" i="35"/>
  <c r="N21" i="34"/>
  <c r="N21" i="41"/>
  <c r="N21" i="42"/>
  <c r="N21" i="44"/>
  <c r="N21" i="20"/>
  <c r="N21" i="16"/>
  <c r="N21" i="8"/>
  <c r="N21" i="40"/>
  <c r="N21" i="12"/>
  <c r="N21" i="13"/>
  <c r="N21" i="49"/>
  <c r="N21" i="48"/>
  <c r="N21" i="22"/>
  <c r="N21" i="19"/>
  <c r="N21" i="15"/>
  <c r="N21" i="25"/>
  <c r="N21" i="29"/>
  <c r="N21" i="21"/>
  <c r="N21" i="43"/>
  <c r="N21" i="51"/>
  <c r="N21" i="52"/>
  <c r="N21" i="14"/>
  <c r="N21" i="28"/>
  <c r="N21" i="33"/>
  <c r="N21" i="26"/>
  <c r="N21" i="30"/>
  <c r="N21" i="36"/>
  <c r="N21" i="38"/>
  <c r="N29" i="33"/>
  <c r="N29" i="17"/>
  <c r="N29" i="35"/>
  <c r="N29" i="50"/>
  <c r="N29" i="41"/>
  <c r="N29" i="13"/>
  <c r="N29" i="26"/>
  <c r="N29" i="31"/>
  <c r="N29" i="16"/>
  <c r="N29" i="15"/>
  <c r="N29" i="51"/>
  <c r="N29" i="20"/>
  <c r="N29" i="36"/>
  <c r="N29" i="25"/>
  <c r="N29" i="12"/>
  <c r="N29" i="8"/>
  <c r="N29" i="49"/>
  <c r="N29" i="22"/>
  <c r="N29" i="37"/>
  <c r="N29" i="39"/>
  <c r="N29" i="34"/>
  <c r="N29" i="40"/>
  <c r="N29" i="14"/>
  <c r="N29" i="24"/>
  <c r="N29" i="19"/>
  <c r="N29" i="38"/>
  <c r="N29" i="52"/>
  <c r="N29" i="28"/>
  <c r="N29" i="30"/>
  <c r="N29" i="21"/>
  <c r="N29" i="42"/>
  <c r="N29" i="48"/>
  <c r="N29" i="32"/>
  <c r="N29" i="23"/>
  <c r="N29" i="44"/>
  <c r="N29" i="43"/>
  <c r="N29" i="27"/>
  <c r="N29" i="29"/>
  <c r="N29" i="18"/>
  <c r="N37" i="52"/>
  <c r="N37" i="12"/>
  <c r="N37" i="22"/>
  <c r="N37" i="26"/>
  <c r="N37" i="31"/>
  <c r="N37" i="35"/>
  <c r="N37" i="40"/>
  <c r="N37" i="23"/>
  <c r="N37" i="39"/>
  <c r="N37" i="15"/>
  <c r="N37" i="19"/>
  <c r="N37" i="20"/>
  <c r="N37" i="28"/>
  <c r="N37" i="37"/>
  <c r="N37" i="14"/>
  <c r="N37" i="33"/>
  <c r="N37" i="42"/>
  <c r="N37" i="48"/>
  <c r="N37" i="8"/>
  <c r="N37" i="25"/>
  <c r="N37" i="36"/>
  <c r="N37" i="24"/>
  <c r="N37" i="13"/>
  <c r="N37" i="18"/>
  <c r="N37" i="27"/>
  <c r="N37" i="30"/>
  <c r="N37" i="16"/>
  <c r="N37" i="44"/>
  <c r="N37" i="51"/>
  <c r="N37" i="49"/>
  <c r="N37" i="21"/>
  <c r="N37" i="29"/>
  <c r="N37" i="43"/>
  <c r="N37" i="41"/>
  <c r="N37" i="50"/>
  <c r="N37" i="17"/>
  <c r="N37" i="32"/>
  <c r="N37" i="38"/>
  <c r="N37" i="34"/>
  <c r="AI34" i="4"/>
  <c r="F34" i="4" s="1"/>
  <c r="M32" i="70" s="1"/>
  <c r="AI43" i="4"/>
  <c r="F43" i="4" s="1"/>
  <c r="M41" i="70" s="1"/>
  <c r="AG47" i="4"/>
  <c r="N5" i="37"/>
  <c r="N5" i="27"/>
  <c r="N5" i="19"/>
  <c r="N5" i="15"/>
  <c r="N5" i="48"/>
  <c r="N5" i="22"/>
  <c r="N5" i="41"/>
  <c r="N5" i="16"/>
  <c r="N5" i="30"/>
  <c r="N5" i="50"/>
  <c r="N5" i="25"/>
  <c r="N5" i="40"/>
  <c r="N5" i="21"/>
  <c r="N5" i="39"/>
  <c r="N5" i="20"/>
  <c r="N5" i="17"/>
  <c r="N5" i="52"/>
  <c r="N5" i="28"/>
  <c r="N5" i="24"/>
  <c r="N5" i="29"/>
  <c r="N5" i="14"/>
  <c r="N5" i="42"/>
  <c r="N5" i="12"/>
  <c r="N5" i="32"/>
  <c r="N5" i="49"/>
  <c r="N5" i="23"/>
  <c r="N5" i="38"/>
  <c r="N5" i="18"/>
  <c r="N5" i="33"/>
  <c r="N5" i="13"/>
  <c r="N5" i="31"/>
  <c r="N5" i="43"/>
  <c r="N5" i="36"/>
  <c r="N5" i="35"/>
  <c r="N5" i="8"/>
  <c r="N5" i="44"/>
  <c r="N5" i="34"/>
  <c r="N5" i="26"/>
  <c r="N5" i="51"/>
  <c r="P21" i="8"/>
  <c r="P21" i="22"/>
  <c r="F21" i="16"/>
  <c r="G21" i="16" s="1"/>
  <c r="F21" i="21"/>
  <c r="G21" i="21" s="1"/>
  <c r="F21" i="30"/>
  <c r="G21" i="30" s="1"/>
  <c r="F21" i="25"/>
  <c r="G21" i="25" s="1"/>
  <c r="F21" i="32"/>
  <c r="G21" i="32" s="1"/>
  <c r="F21" i="41"/>
  <c r="G21" i="41" s="1"/>
  <c r="F21" i="44"/>
  <c r="G21" i="44" s="1"/>
  <c r="F21" i="19"/>
  <c r="G21" i="19" s="1"/>
  <c r="F21" i="17"/>
  <c r="G21" i="17" s="1"/>
  <c r="P21" i="21"/>
  <c r="P21" i="38"/>
  <c r="F21" i="8"/>
  <c r="G21" i="8" s="1"/>
  <c r="F21" i="14"/>
  <c r="G21" i="14" s="1"/>
  <c r="P21" i="12"/>
  <c r="P21" i="18"/>
  <c r="P21" i="27"/>
  <c r="P21" i="35"/>
  <c r="P21" i="28"/>
  <c r="P21" i="36"/>
  <c r="P21" i="40"/>
  <c r="F21" i="12"/>
  <c r="G21" i="12" s="1"/>
  <c r="F21" i="23"/>
  <c r="G21" i="23" s="1"/>
  <c r="F21" i="20"/>
  <c r="G21" i="20" s="1"/>
  <c r="F21" i="35"/>
  <c r="G21" i="35" s="1"/>
  <c r="P21" i="26"/>
  <c r="F21" i="33"/>
  <c r="G21" i="33" s="1"/>
  <c r="P21" i="41"/>
  <c r="P21" i="15"/>
  <c r="F21" i="24"/>
  <c r="G21" i="24" s="1"/>
  <c r="P21" i="30"/>
  <c r="P21" i="29"/>
  <c r="F21" i="39"/>
  <c r="G21" i="39" s="1"/>
  <c r="P21" i="44"/>
  <c r="F21" i="37"/>
  <c r="G21" i="37" s="1"/>
  <c r="P21" i="19"/>
  <c r="P21" i="17"/>
  <c r="F21" i="31"/>
  <c r="G21" i="31" s="1"/>
  <c r="F21" i="28"/>
  <c r="G21" i="28" s="1"/>
  <c r="P21" i="33"/>
  <c r="F21" i="42"/>
  <c r="G21" i="42" s="1"/>
  <c r="P21" i="14"/>
  <c r="P21" i="16"/>
  <c r="F21" i="27"/>
  <c r="G21" i="27" s="1"/>
  <c r="F21" i="38"/>
  <c r="G21" i="38" s="1"/>
  <c r="F21" i="26"/>
  <c r="G21" i="26" s="1"/>
  <c r="P21" i="32"/>
  <c r="F21" i="40"/>
  <c r="G21" i="40" s="1"/>
  <c r="F21" i="43"/>
  <c r="G21" i="43" s="1"/>
  <c r="F21" i="22"/>
  <c r="G21" i="22" s="1"/>
  <c r="F21" i="15"/>
  <c r="G21" i="15" s="1"/>
  <c r="P21" i="31"/>
  <c r="P21" i="25"/>
  <c r="P21" i="39"/>
  <c r="P21" i="43"/>
  <c r="P21" i="23"/>
  <c r="P21" i="20"/>
  <c r="F21" i="34"/>
  <c r="G21" i="34" s="1"/>
  <c r="P21" i="37"/>
  <c r="F21" i="18"/>
  <c r="G21" i="18" s="1"/>
  <c r="P21" i="24"/>
  <c r="P21" i="34"/>
  <c r="F21" i="29"/>
  <c r="G21" i="29" s="1"/>
  <c r="F21" i="36"/>
  <c r="G21" i="36" s="1"/>
  <c r="P21" i="42"/>
  <c r="F21" i="49"/>
  <c r="G21" i="49" s="1"/>
  <c r="P21" i="51"/>
  <c r="F21" i="13"/>
  <c r="G21" i="13" s="1"/>
  <c r="P21" i="50"/>
  <c r="P21" i="52"/>
  <c r="P21" i="13"/>
  <c r="F21" i="48"/>
  <c r="G21" i="48" s="1"/>
  <c r="P21" i="49"/>
  <c r="F21" i="51"/>
  <c r="G21" i="51" s="1"/>
  <c r="P21" i="48"/>
  <c r="F21" i="50"/>
  <c r="G21" i="50" s="1"/>
  <c r="F21" i="52"/>
  <c r="G21" i="52" s="1"/>
  <c r="N13" i="19"/>
  <c r="N13" i="21"/>
  <c r="N13" i="27"/>
  <c r="N13" i="34"/>
  <c r="N13" i="8"/>
  <c r="N13" i="36"/>
  <c r="N13" i="13"/>
  <c r="N13" i="33"/>
  <c r="N13" i="14"/>
  <c r="N13" i="24"/>
  <c r="N13" i="25"/>
  <c r="N13" i="29"/>
  <c r="N13" i="41"/>
  <c r="N13" i="20"/>
  <c r="N13" i="40"/>
  <c r="N13" i="44"/>
  <c r="N13" i="48"/>
  <c r="N13" i="52"/>
  <c r="N13" i="31"/>
  <c r="N13" i="50"/>
  <c r="N13" i="49"/>
  <c r="N13" i="15"/>
  <c r="N13" i="32"/>
  <c r="N13" i="35"/>
  <c r="N13" i="30"/>
  <c r="N13" i="22"/>
  <c r="N13" i="28"/>
  <c r="N13" i="16"/>
  <c r="N13" i="18"/>
  <c r="N13" i="51"/>
  <c r="N13" i="17"/>
  <c r="N13" i="26"/>
  <c r="N13" i="43"/>
  <c r="N13" i="42"/>
  <c r="N13" i="12"/>
  <c r="N13" i="23"/>
  <c r="N13" i="39"/>
  <c r="N13" i="37"/>
  <c r="N13" i="38"/>
  <c r="N19" i="48"/>
  <c r="N19" i="51"/>
  <c r="N19" i="50"/>
  <c r="N19" i="14"/>
  <c r="N19" i="17"/>
  <c r="N19" i="21"/>
  <c r="N19" i="24"/>
  <c r="N19" i="31"/>
  <c r="N19" i="34"/>
  <c r="N19" i="38"/>
  <c r="N19" i="42"/>
  <c r="N19" i="26"/>
  <c r="N19" i="33"/>
  <c r="N19" i="44"/>
  <c r="N19" i="25"/>
  <c r="N19" i="41"/>
  <c r="N19" i="49"/>
  <c r="N19" i="30"/>
  <c r="N19" i="13"/>
  <c r="N19" i="32"/>
  <c r="N19" i="12"/>
  <c r="N19" i="15"/>
  <c r="N19" i="18"/>
  <c r="N19" i="22"/>
  <c r="N19" i="16"/>
  <c r="N19" i="19"/>
  <c r="N19" i="35"/>
  <c r="N19" i="40"/>
  <c r="N19" i="20"/>
  <c r="N19" i="27"/>
  <c r="N19" i="37"/>
  <c r="N19" i="43"/>
  <c r="N19" i="29"/>
  <c r="N19" i="8"/>
  <c r="N19" i="52"/>
  <c r="N19" i="23"/>
  <c r="N19" i="36"/>
  <c r="N19" i="39"/>
  <c r="N19" i="28"/>
  <c r="N23" i="16"/>
  <c r="N23" i="44"/>
  <c r="N23" i="25"/>
  <c r="N23" i="26"/>
  <c r="N23" i="22"/>
  <c r="N23" i="34"/>
  <c r="N23" i="13"/>
  <c r="N23" i="49"/>
  <c r="N23" i="20"/>
  <c r="N23" i="43"/>
  <c r="N23" i="27"/>
  <c r="N23" i="12"/>
  <c r="N23" i="51"/>
  <c r="N23" i="32"/>
  <c r="N23" i="37"/>
  <c r="N23" i="19"/>
  <c r="N23" i="39"/>
  <c r="N23" i="40"/>
  <c r="N23" i="17"/>
  <c r="N23" i="38"/>
  <c r="N23" i="52"/>
  <c r="N23" i="35"/>
  <c r="N23" i="8"/>
  <c r="N23" i="23"/>
  <c r="N23" i="33"/>
  <c r="N23" i="42"/>
  <c r="N23" i="24"/>
  <c r="N23" i="14"/>
  <c r="N23" i="15"/>
  <c r="N23" i="31"/>
  <c r="N23" i="29"/>
  <c r="N23" i="36"/>
  <c r="N23" i="41"/>
  <c r="N23" i="48"/>
  <c r="N23" i="18"/>
  <c r="N23" i="30"/>
  <c r="N23" i="28"/>
  <c r="N23" i="21"/>
  <c r="N23" i="50"/>
  <c r="N31" i="50"/>
  <c r="N31" i="14"/>
  <c r="N31" i="21"/>
  <c r="N31" i="25"/>
  <c r="N31" i="29"/>
  <c r="N31" i="42"/>
  <c r="N31" i="16"/>
  <c r="N31" i="30"/>
  <c r="N31" i="37"/>
  <c r="N31" i="8"/>
  <c r="N31" i="51"/>
  <c r="N31" i="15"/>
  <c r="N31" i="22"/>
  <c r="N31" i="26"/>
  <c r="N31" i="35"/>
  <c r="N31" i="44"/>
  <c r="N31" i="19"/>
  <c r="N31" i="32"/>
  <c r="N31" i="38"/>
  <c r="N31" i="48"/>
  <c r="N31" i="52"/>
  <c r="N31" i="17"/>
  <c r="N31" i="23"/>
  <c r="N31" i="27"/>
  <c r="N31" i="36"/>
  <c r="N31" i="43"/>
  <c r="N31" i="20"/>
  <c r="N31" i="33"/>
  <c r="N31" i="39"/>
  <c r="N31" i="49"/>
  <c r="N31" i="12"/>
  <c r="N31" i="18"/>
  <c r="N31" i="24"/>
  <c r="N31" i="28"/>
  <c r="N31" i="41"/>
  <c r="N31" i="13"/>
  <c r="N31" i="31"/>
  <c r="N31" i="34"/>
  <c r="N31" i="40"/>
  <c r="T30" i="22"/>
  <c r="T30" i="31"/>
  <c r="T30" i="18"/>
  <c r="T30" i="28"/>
  <c r="T30" i="50"/>
  <c r="T30" i="19"/>
  <c r="T15" i="23"/>
  <c r="T15" i="21"/>
  <c r="T15" i="36"/>
  <c r="T15" i="31"/>
  <c r="T15" i="51"/>
  <c r="T15" i="33"/>
  <c r="T15" i="50"/>
  <c r="T15" i="19"/>
  <c r="T15" i="29"/>
  <c r="T15" i="14"/>
  <c r="T15" i="26"/>
  <c r="AI20" i="4"/>
  <c r="F20" i="4" s="1"/>
  <c r="M18" i="70" s="1"/>
  <c r="E44" i="32"/>
  <c r="G38" i="37"/>
  <c r="E44" i="37"/>
  <c r="E44" i="15"/>
  <c r="E44" i="26"/>
  <c r="E44" i="33"/>
  <c r="E44" i="34"/>
  <c r="E44" i="44"/>
  <c r="E44" i="38"/>
  <c r="G35" i="21"/>
  <c r="G5" i="48"/>
  <c r="E44" i="48"/>
  <c r="E44" i="49"/>
  <c r="E44" i="13"/>
  <c r="E44" i="16"/>
  <c r="E44" i="27"/>
  <c r="E44" i="30"/>
  <c r="G11" i="35"/>
  <c r="E44" i="35"/>
  <c r="G22" i="36"/>
  <c r="E44" i="36"/>
  <c r="E44" i="40"/>
  <c r="E44" i="14"/>
  <c r="G22" i="18"/>
  <c r="E44" i="18"/>
  <c r="E44" i="23"/>
  <c r="T18" i="38" l="1"/>
  <c r="T30" i="21"/>
  <c r="T15" i="12"/>
  <c r="T15" i="15"/>
  <c r="T30" i="14"/>
  <c r="T18" i="20"/>
  <c r="T30" i="30"/>
  <c r="T35" i="35"/>
  <c r="T35" i="43"/>
  <c r="T15" i="13"/>
  <c r="T15" i="43"/>
  <c r="T15" i="44"/>
  <c r="T15" i="18"/>
  <c r="T30" i="49"/>
  <c r="T18" i="42"/>
  <c r="T15" i="37"/>
  <c r="T15" i="22"/>
  <c r="T15" i="48"/>
  <c r="T30" i="42"/>
  <c r="T18" i="25"/>
  <c r="T15" i="39"/>
  <c r="T18" i="23"/>
  <c r="T35" i="23"/>
  <c r="T15" i="27"/>
  <c r="T30" i="16"/>
  <c r="T15" i="34"/>
  <c r="T30" i="8"/>
  <c r="T15" i="20"/>
  <c r="T15" i="40"/>
  <c r="T18" i="34"/>
  <c r="T23" i="32"/>
  <c r="T20" i="34"/>
  <c r="T30" i="48"/>
  <c r="T30" i="51"/>
  <c r="T15" i="35"/>
  <c r="T23" i="13"/>
  <c r="T20" i="42"/>
  <c r="J38" i="15"/>
  <c r="I39" i="70"/>
  <c r="J38" i="50"/>
  <c r="T18" i="33"/>
  <c r="M19" i="70"/>
  <c r="J38" i="14"/>
  <c r="J24" i="23"/>
  <c r="T19" i="20"/>
  <c r="T7" i="48"/>
  <c r="M8" i="70"/>
  <c r="T34" i="31"/>
  <c r="M35" i="70"/>
  <c r="J34" i="21"/>
  <c r="I35" i="70"/>
  <c r="T22" i="48"/>
  <c r="M23" i="70"/>
  <c r="T34" i="39"/>
  <c r="T22" i="15"/>
  <c r="J38" i="37"/>
  <c r="T41" i="35"/>
  <c r="M42" i="70"/>
  <c r="J24" i="38"/>
  <c r="T20" i="30"/>
  <c r="T35" i="27"/>
  <c r="J38" i="18"/>
  <c r="T18" i="40"/>
  <c r="J38" i="16"/>
  <c r="J24" i="41"/>
  <c r="T20" i="14"/>
  <c r="T30" i="29"/>
  <c r="M31" i="70"/>
  <c r="J38" i="51"/>
  <c r="T24" i="44"/>
  <c r="J24" i="24"/>
  <c r="T34" i="35"/>
  <c r="T34" i="42"/>
  <c r="T22" i="35"/>
  <c r="J38" i="42"/>
  <c r="T22" i="52"/>
  <c r="T15" i="24"/>
  <c r="M16" i="70"/>
  <c r="T38" i="30"/>
  <c r="M39" i="70"/>
  <c r="T20" i="21"/>
  <c r="M21" i="70"/>
  <c r="J38" i="41"/>
  <c r="J38" i="44"/>
  <c r="T24" i="24"/>
  <c r="M25" i="70"/>
  <c r="T38" i="49"/>
  <c r="T19" i="51"/>
  <c r="M20" i="70"/>
  <c r="J24" i="29"/>
  <c r="I25" i="70"/>
  <c r="T19" i="23"/>
  <c r="T22" i="24"/>
  <c r="T18" i="51"/>
  <c r="T34" i="24"/>
  <c r="T22" i="26"/>
  <c r="J38" i="21"/>
  <c r="J24" i="16"/>
  <c r="J24" i="44"/>
  <c r="T24" i="51"/>
  <c r="T20" i="38"/>
  <c r="T22" i="39"/>
  <c r="J15" i="31"/>
  <c r="I16" i="70"/>
  <c r="T35" i="38"/>
  <c r="T35" i="17"/>
  <c r="T38" i="38"/>
  <c r="J38" i="26"/>
  <c r="T18" i="30"/>
  <c r="T34" i="50"/>
  <c r="T22" i="25"/>
  <c r="J38" i="43"/>
  <c r="J24" i="36"/>
  <c r="J24" i="32"/>
  <c r="T24" i="48"/>
  <c r="T20" i="50"/>
  <c r="T22" i="38"/>
  <c r="T25" i="41"/>
  <c r="M26" i="70"/>
  <c r="T35" i="21"/>
  <c r="T35" i="37"/>
  <c r="T7" i="17"/>
  <c r="T19" i="16"/>
  <c r="T34" i="32"/>
  <c r="T19" i="40"/>
  <c r="T7" i="52"/>
  <c r="T19" i="39"/>
  <c r="T34" i="8"/>
  <c r="T7" i="12"/>
  <c r="T19" i="22"/>
  <c r="T7" i="38"/>
  <c r="T34" i="23"/>
  <c r="H5" i="20" a="1"/>
  <c r="H32" i="20" s="1"/>
  <c r="I32" i="20" s="1"/>
  <c r="J24" i="25"/>
  <c r="T7" i="42"/>
  <c r="T22" i="49"/>
  <c r="J24" i="37"/>
  <c r="T15" i="16"/>
  <c r="T34" i="48"/>
  <c r="T34" i="38"/>
  <c r="T34" i="41"/>
  <c r="T22" i="30"/>
  <c r="J15" i="30"/>
  <c r="J15" i="48"/>
  <c r="J24" i="31"/>
  <c r="T24" i="13"/>
  <c r="T20" i="40"/>
  <c r="T7" i="20"/>
  <c r="T7" i="33"/>
  <c r="T19" i="19"/>
  <c r="T22" i="42"/>
  <c r="T7" i="39"/>
  <c r="T34" i="33"/>
  <c r="T7" i="30"/>
  <c r="T34" i="36"/>
  <c r="T19" i="24"/>
  <c r="T7" i="13"/>
  <c r="T34" i="49"/>
  <c r="T7" i="34"/>
  <c r="T19" i="44"/>
  <c r="T34" i="20"/>
  <c r="T24" i="29"/>
  <c r="T19" i="14"/>
  <c r="T24" i="32"/>
  <c r="T19" i="18"/>
  <c r="T15" i="30"/>
  <c r="T24" i="21"/>
  <c r="T20" i="52"/>
  <c r="T7" i="50"/>
  <c r="T15" i="49"/>
  <c r="T15" i="8"/>
  <c r="T15" i="28"/>
  <c r="T34" i="29"/>
  <c r="T34" i="44"/>
  <c r="T34" i="16"/>
  <c r="T22" i="28"/>
  <c r="J15" i="51"/>
  <c r="J15" i="29"/>
  <c r="J24" i="17"/>
  <c r="T24" i="8"/>
  <c r="T20" i="41"/>
  <c r="T7" i="37"/>
  <c r="T7" i="15"/>
  <c r="T19" i="13"/>
  <c r="T22" i="29"/>
  <c r="T22" i="51"/>
  <c r="T7" i="27"/>
  <c r="T19" i="52"/>
  <c r="T7" i="23"/>
  <c r="T34" i="40"/>
  <c r="T19" i="29"/>
  <c r="T7" i="21"/>
  <c r="T34" i="30"/>
  <c r="T19" i="12"/>
  <c r="T34" i="52"/>
  <c r="T19" i="38"/>
  <c r="T24" i="30"/>
  <c r="T20" i="35"/>
  <c r="T7" i="36"/>
  <c r="T34" i="18"/>
  <c r="T34" i="21"/>
  <c r="T7" i="41"/>
  <c r="T15" i="25"/>
  <c r="T34" i="37"/>
  <c r="T7" i="44"/>
  <c r="T19" i="35"/>
  <c r="T22" i="34"/>
  <c r="T15" i="41"/>
  <c r="T34" i="17"/>
  <c r="T34" i="12"/>
  <c r="T34" i="51"/>
  <c r="T22" i="43"/>
  <c r="J15" i="42"/>
  <c r="J15" i="50"/>
  <c r="J24" i="48"/>
  <c r="T24" i="27"/>
  <c r="T20" i="37"/>
  <c r="T7" i="35"/>
  <c r="T7" i="19"/>
  <c r="T19" i="41"/>
  <c r="T22" i="14"/>
  <c r="T22" i="23"/>
  <c r="T19" i="15"/>
  <c r="T19" i="30"/>
  <c r="T7" i="40"/>
  <c r="T34" i="15"/>
  <c r="T19" i="36"/>
  <c r="T7" i="26"/>
  <c r="T34" i="34"/>
  <c r="T20" i="23"/>
  <c r="T7" i="8"/>
  <c r="T19" i="50"/>
  <c r="T34" i="22"/>
  <c r="T22" i="20"/>
  <c r="T20" i="28"/>
  <c r="T19" i="21"/>
  <c r="T22" i="16"/>
  <c r="T15" i="42"/>
  <c r="T34" i="25"/>
  <c r="T34" i="27"/>
  <c r="T7" i="28"/>
  <c r="T15" i="52"/>
  <c r="T15" i="17"/>
  <c r="T15" i="38"/>
  <c r="G44" i="50"/>
  <c r="T34" i="14"/>
  <c r="T34" i="28"/>
  <c r="T22" i="21"/>
  <c r="J34" i="48"/>
  <c r="J15" i="28"/>
  <c r="J15" i="39"/>
  <c r="J24" i="22"/>
  <c r="J24" i="14"/>
  <c r="T24" i="12"/>
  <c r="T20" i="22"/>
  <c r="T7" i="16"/>
  <c r="T7" i="51"/>
  <c r="T19" i="8"/>
  <c r="T22" i="40"/>
  <c r="G44" i="40"/>
  <c r="J34" i="28"/>
  <c r="J38" i="29"/>
  <c r="T18" i="50"/>
  <c r="H5" i="17" a="1"/>
  <c r="H41" i="17" s="1"/>
  <c r="I41" i="17" s="1"/>
  <c r="T18" i="26"/>
  <c r="J34" i="25"/>
  <c r="T18" i="29"/>
  <c r="T38" i="18"/>
  <c r="T20" i="43"/>
  <c r="T18" i="49"/>
  <c r="J34" i="52"/>
  <c r="T24" i="14"/>
  <c r="T24" i="50"/>
  <c r="T20" i="16"/>
  <c r="T30" i="52"/>
  <c r="T18" i="12"/>
  <c r="T18" i="17"/>
  <c r="T18" i="28"/>
  <c r="J38" i="28"/>
  <c r="J38" i="35"/>
  <c r="T38" i="24"/>
  <c r="T38" i="50"/>
  <c r="T25" i="8"/>
  <c r="J24" i="28"/>
  <c r="J24" i="8"/>
  <c r="J34" i="39"/>
  <c r="T24" i="31"/>
  <c r="T24" i="15"/>
  <c r="T24" i="23"/>
  <c r="T38" i="28"/>
  <c r="H5" i="33" a="1"/>
  <c r="H21" i="33" s="1"/>
  <c r="I21" i="33" s="1"/>
  <c r="T20" i="25"/>
  <c r="T20" i="17"/>
  <c r="T20" i="26"/>
  <c r="T7" i="49"/>
  <c r="T7" i="24"/>
  <c r="T19" i="49"/>
  <c r="T19" i="31"/>
  <c r="J34" i="34"/>
  <c r="J34" i="24"/>
  <c r="T18" i="16"/>
  <c r="T18" i="22"/>
  <c r="J38" i="38"/>
  <c r="T38" i="12"/>
  <c r="T38" i="23"/>
  <c r="J34" i="31"/>
  <c r="T18" i="39"/>
  <c r="J38" i="17"/>
  <c r="T30" i="26"/>
  <c r="T41" i="23"/>
  <c r="H5" i="21" a="1"/>
  <c r="H38" i="21" s="1"/>
  <c r="I38" i="21" s="1"/>
  <c r="G44" i="52"/>
  <c r="T18" i="32"/>
  <c r="T18" i="48"/>
  <c r="T18" i="37"/>
  <c r="J38" i="20"/>
  <c r="J38" i="12"/>
  <c r="T38" i="32"/>
  <c r="T38" i="34"/>
  <c r="T25" i="17"/>
  <c r="J34" i="16"/>
  <c r="J24" i="18"/>
  <c r="J24" i="49"/>
  <c r="T24" i="19"/>
  <c r="T24" i="33"/>
  <c r="T24" i="26"/>
  <c r="T38" i="51"/>
  <c r="T25" i="31"/>
  <c r="T38" i="21"/>
  <c r="T38" i="16"/>
  <c r="T20" i="44"/>
  <c r="T20" i="39"/>
  <c r="T20" i="8"/>
  <c r="T7" i="32"/>
  <c r="T7" i="25"/>
  <c r="T19" i="43"/>
  <c r="T19" i="48"/>
  <c r="J34" i="20"/>
  <c r="J38" i="23"/>
  <c r="J34" i="12"/>
  <c r="J38" i="8"/>
  <c r="T30" i="13"/>
  <c r="T30" i="27"/>
  <c r="J38" i="33"/>
  <c r="T30" i="34"/>
  <c r="T30" i="24"/>
  <c r="T30" i="40"/>
  <c r="T30" i="37"/>
  <c r="T30" i="33"/>
  <c r="T41" i="34"/>
  <c r="H5" i="38" a="1"/>
  <c r="H24" i="38" s="1"/>
  <c r="I24" i="38" s="1"/>
  <c r="G44" i="31"/>
  <c r="G44" i="51"/>
  <c r="H5" i="19" a="1"/>
  <c r="H20" i="19" s="1"/>
  <c r="I20" i="19" s="1"/>
  <c r="T18" i="27"/>
  <c r="T18" i="21"/>
  <c r="T18" i="36"/>
  <c r="J38" i="39"/>
  <c r="J38" i="48"/>
  <c r="J38" i="22"/>
  <c r="T25" i="24"/>
  <c r="T25" i="38"/>
  <c r="J34" i="41"/>
  <c r="J24" i="19"/>
  <c r="J24" i="34"/>
  <c r="T24" i="37"/>
  <c r="T24" i="35"/>
  <c r="T24" i="43"/>
  <c r="T38" i="8"/>
  <c r="J34" i="40"/>
  <c r="T20" i="36"/>
  <c r="T20" i="18"/>
  <c r="T20" i="12"/>
  <c r="T7" i="31"/>
  <c r="T7" i="22"/>
  <c r="T19" i="17"/>
  <c r="T19" i="26"/>
  <c r="J34" i="8"/>
  <c r="J38" i="49"/>
  <c r="T25" i="28"/>
  <c r="T25" i="20"/>
  <c r="T25" i="48"/>
  <c r="T25" i="36"/>
  <c r="T25" i="44"/>
  <c r="T25" i="26"/>
  <c r="T25" i="15"/>
  <c r="T25" i="22"/>
  <c r="T25" i="49"/>
  <c r="T25" i="52"/>
  <c r="T25" i="30"/>
  <c r="T25" i="13"/>
  <c r="T25" i="32"/>
  <c r="T25" i="25"/>
  <c r="T25" i="23"/>
  <c r="T25" i="34"/>
  <c r="T25" i="35"/>
  <c r="T25" i="16"/>
  <c r="T25" i="39"/>
  <c r="T25" i="29"/>
  <c r="T25" i="43"/>
  <c r="T25" i="21"/>
  <c r="T25" i="18"/>
  <c r="T25" i="37"/>
  <c r="T25" i="51"/>
  <c r="T25" i="27"/>
  <c r="T25" i="14"/>
  <c r="T38" i="48"/>
  <c r="J34" i="17"/>
  <c r="H5" i="50" a="1"/>
  <c r="H16" i="50" s="1"/>
  <c r="I16" i="50" s="1"/>
  <c r="T38" i="36"/>
  <c r="T30" i="17"/>
  <c r="T38" i="40"/>
  <c r="J34" i="42"/>
  <c r="T20" i="49"/>
  <c r="T30" i="38"/>
  <c r="T30" i="41"/>
  <c r="T30" i="44"/>
  <c r="T30" i="15"/>
  <c r="T30" i="23"/>
  <c r="T41" i="13"/>
  <c r="T18" i="41"/>
  <c r="T18" i="15"/>
  <c r="T18" i="43"/>
  <c r="J38" i="30"/>
  <c r="J38" i="36"/>
  <c r="J38" i="40"/>
  <c r="T25" i="42"/>
  <c r="T38" i="52"/>
  <c r="T38" i="19"/>
  <c r="J34" i="49"/>
  <c r="J24" i="26"/>
  <c r="J24" i="43"/>
  <c r="T24" i="16"/>
  <c r="T24" i="40"/>
  <c r="T24" i="34"/>
  <c r="J34" i="26"/>
  <c r="T20" i="19"/>
  <c r="T20" i="48"/>
  <c r="T20" i="29"/>
  <c r="T19" i="33"/>
  <c r="T19" i="37"/>
  <c r="J34" i="14"/>
  <c r="J34" i="18"/>
  <c r="J34" i="15"/>
  <c r="J34" i="13"/>
  <c r="J34" i="19"/>
  <c r="J34" i="23"/>
  <c r="J34" i="50"/>
  <c r="J34" i="51"/>
  <c r="J34" i="33"/>
  <c r="J34" i="38"/>
  <c r="H5" i="24" a="1"/>
  <c r="H32" i="24" s="1"/>
  <c r="I32" i="24" s="1"/>
  <c r="G44" i="22"/>
  <c r="H5" i="8" a="1"/>
  <c r="H22" i="8" s="1"/>
  <c r="I22" i="8" s="1"/>
  <c r="J34" i="35"/>
  <c r="T20" i="24"/>
  <c r="T18" i="52"/>
  <c r="T30" i="39"/>
  <c r="T18" i="8"/>
  <c r="T18" i="31"/>
  <c r="T18" i="18"/>
  <c r="J38" i="52"/>
  <c r="J38" i="25"/>
  <c r="J38" i="27"/>
  <c r="T25" i="19"/>
  <c r="J24" i="15"/>
  <c r="J24" i="21"/>
  <c r="T24" i="36"/>
  <c r="T24" i="49"/>
  <c r="T25" i="40"/>
  <c r="J34" i="29"/>
  <c r="G44" i="42"/>
  <c r="T20" i="33"/>
  <c r="T20" i="20"/>
  <c r="T20" i="31"/>
  <c r="H5" i="37" a="1"/>
  <c r="H40" i="37" s="1"/>
  <c r="I40" i="37" s="1"/>
  <c r="J34" i="37"/>
  <c r="J34" i="43"/>
  <c r="J34" i="44"/>
  <c r="T38" i="26"/>
  <c r="T38" i="39"/>
  <c r="T38" i="14"/>
  <c r="T38" i="13"/>
  <c r="T38" i="44"/>
  <c r="T38" i="31"/>
  <c r="T38" i="15"/>
  <c r="T38" i="22"/>
  <c r="T38" i="43"/>
  <c r="T38" i="27"/>
  <c r="T38" i="25"/>
  <c r="T38" i="41"/>
  <c r="T38" i="35"/>
  <c r="T38" i="29"/>
  <c r="T38" i="17"/>
  <c r="H5" i="41" a="1"/>
  <c r="H9" i="41" s="1"/>
  <c r="I9" i="41" s="1"/>
  <c r="T38" i="42"/>
  <c r="J38" i="24"/>
  <c r="T18" i="13"/>
  <c r="T38" i="37"/>
  <c r="T18" i="44"/>
  <c r="J38" i="13"/>
  <c r="T20" i="51"/>
  <c r="T30" i="36"/>
  <c r="J38" i="31"/>
  <c r="J34" i="32"/>
  <c r="T20" i="27"/>
  <c r="T24" i="18"/>
  <c r="T30" i="43"/>
  <c r="T30" i="25"/>
  <c r="T30" i="12"/>
  <c r="T30" i="35"/>
  <c r="T41" i="31"/>
  <c r="T18" i="14"/>
  <c r="J38" i="34"/>
  <c r="J38" i="32"/>
  <c r="H5" i="28" a="1"/>
  <c r="H14" i="28" s="1"/>
  <c r="I14" i="28" s="1"/>
  <c r="J34" i="27"/>
  <c r="J34" i="36"/>
  <c r="T25" i="50"/>
  <c r="J24" i="12"/>
  <c r="T24" i="41"/>
  <c r="T25" i="12"/>
  <c r="J34" i="30"/>
  <c r="G44" i="25"/>
  <c r="T20" i="15"/>
  <c r="T20" i="32"/>
  <c r="T7" i="43"/>
  <c r="T7" i="18"/>
  <c r="T19" i="25"/>
  <c r="T19" i="32"/>
  <c r="H5" i="32" a="1"/>
  <c r="H34" i="32" s="1"/>
  <c r="I34" i="32" s="1"/>
  <c r="G44" i="32"/>
  <c r="T43" i="44"/>
  <c r="T43" i="51"/>
  <c r="T43" i="24"/>
  <c r="T43" i="25"/>
  <c r="T43" i="27"/>
  <c r="T43" i="12"/>
  <c r="T43" i="16"/>
  <c r="T43" i="52"/>
  <c r="T43" i="33"/>
  <c r="T43" i="43"/>
  <c r="T43" i="32"/>
  <c r="T43" i="41"/>
  <c r="T43" i="29"/>
  <c r="T43" i="36"/>
  <c r="T43" i="37"/>
  <c r="T43" i="48"/>
  <c r="T43" i="35"/>
  <c r="T43" i="14"/>
  <c r="T43" i="19"/>
  <c r="T43" i="40"/>
  <c r="T43" i="42"/>
  <c r="T43" i="15"/>
  <c r="T43" i="39"/>
  <c r="T43" i="50"/>
  <c r="T43" i="22"/>
  <c r="T43" i="20"/>
  <c r="T43" i="28"/>
  <c r="T43" i="26"/>
  <c r="T43" i="18"/>
  <c r="T43" i="13"/>
  <c r="T43" i="31"/>
  <c r="T43" i="30"/>
  <c r="T43" i="21"/>
  <c r="T43" i="49"/>
  <c r="T43" i="17"/>
  <c r="T43" i="38"/>
  <c r="T43" i="34"/>
  <c r="T43" i="23"/>
  <c r="T43" i="8"/>
  <c r="J43" i="52"/>
  <c r="J43" i="21"/>
  <c r="J43" i="8"/>
  <c r="J43" i="43"/>
  <c r="J43" i="36"/>
  <c r="J43" i="19"/>
  <c r="J43" i="15"/>
  <c r="J43" i="28"/>
  <c r="J43" i="48"/>
  <c r="J43" i="13"/>
  <c r="J43" i="31"/>
  <c r="J43" i="49"/>
  <c r="J43" i="37"/>
  <c r="J43" i="42"/>
  <c r="J43" i="39"/>
  <c r="J43" i="38"/>
  <c r="J43" i="23"/>
  <c r="J43" i="16"/>
  <c r="J43" i="14"/>
  <c r="J43" i="50"/>
  <c r="J43" i="27"/>
  <c r="J43" i="32"/>
  <c r="J43" i="26"/>
  <c r="J43" i="20"/>
  <c r="J43" i="33"/>
  <c r="J43" i="41"/>
  <c r="J43" i="40"/>
  <c r="J43" i="22"/>
  <c r="J43" i="29"/>
  <c r="J43" i="18"/>
  <c r="J43" i="44"/>
  <c r="J43" i="25"/>
  <c r="J43" i="51"/>
  <c r="J43" i="12"/>
  <c r="J43" i="34"/>
  <c r="J43" i="24"/>
  <c r="J43" i="30"/>
  <c r="J43" i="35"/>
  <c r="J43" i="17"/>
  <c r="J28" i="21"/>
  <c r="J28" i="12"/>
  <c r="J28" i="29"/>
  <c r="J28" i="24"/>
  <c r="J28" i="43"/>
  <c r="J28" i="14"/>
  <c r="J28" i="18"/>
  <c r="J28" i="20"/>
  <c r="J28" i="32"/>
  <c r="J28" i="22"/>
  <c r="J28" i="33"/>
  <c r="J28" i="39"/>
  <c r="J28" i="40"/>
  <c r="J28" i="38"/>
  <c r="J28" i="19"/>
  <c r="J28" i="25"/>
  <c r="J28" i="52"/>
  <c r="J28" i="30"/>
  <c r="J28" i="50"/>
  <c r="J28" i="15"/>
  <c r="J28" i="49"/>
  <c r="J28" i="26"/>
  <c r="J28" i="42"/>
  <c r="J28" i="8"/>
  <c r="J28" i="31"/>
  <c r="J28" i="34"/>
  <c r="J28" i="48"/>
  <c r="J28" i="23"/>
  <c r="J28" i="27"/>
  <c r="J28" i="17"/>
  <c r="J28" i="35"/>
  <c r="J28" i="16"/>
  <c r="J28" i="36"/>
  <c r="J28" i="37"/>
  <c r="J28" i="44"/>
  <c r="J28" i="28"/>
  <c r="J28" i="13"/>
  <c r="J28" i="51"/>
  <c r="J28" i="41"/>
  <c r="J13" i="17"/>
  <c r="J13" i="33"/>
  <c r="J13" i="25"/>
  <c r="J13" i="31"/>
  <c r="J13" i="34"/>
  <c r="J13" i="18"/>
  <c r="J13" i="15"/>
  <c r="J13" i="16"/>
  <c r="J13" i="23"/>
  <c r="J13" i="28"/>
  <c r="J13" i="29"/>
  <c r="J13" i="51"/>
  <c r="J13" i="26"/>
  <c r="J13" i="41"/>
  <c r="J13" i="42"/>
  <c r="J13" i="50"/>
  <c r="J13" i="8"/>
  <c r="J13" i="40"/>
  <c r="J13" i="36"/>
  <c r="J13" i="13"/>
  <c r="J13" i="19"/>
  <c r="J13" i="44"/>
  <c r="J13" i="48"/>
  <c r="J13" i="43"/>
  <c r="J13" i="12"/>
  <c r="J13" i="32"/>
  <c r="J13" i="39"/>
  <c r="J13" i="21"/>
  <c r="J13" i="30"/>
  <c r="J13" i="27"/>
  <c r="J13" i="14"/>
  <c r="J13" i="35"/>
  <c r="J13" i="52"/>
  <c r="J13" i="22"/>
  <c r="J13" i="49"/>
  <c r="J13" i="20"/>
  <c r="J13" i="24"/>
  <c r="J13" i="37"/>
  <c r="J13" i="38"/>
  <c r="T6" i="25"/>
  <c r="T6" i="29"/>
  <c r="T6" i="41"/>
  <c r="T6" i="52"/>
  <c r="T6" i="20"/>
  <c r="T6" i="30"/>
  <c r="T6" i="43"/>
  <c r="T6" i="14"/>
  <c r="T6" i="27"/>
  <c r="T6" i="28"/>
  <c r="T6" i="13"/>
  <c r="T6" i="24"/>
  <c r="T6" i="49"/>
  <c r="T6" i="15"/>
  <c r="T6" i="17"/>
  <c r="T6" i="38"/>
  <c r="T6" i="22"/>
  <c r="T6" i="33"/>
  <c r="T6" i="19"/>
  <c r="T6" i="39"/>
  <c r="T6" i="44"/>
  <c r="T6" i="48"/>
  <c r="T6" i="32"/>
  <c r="T6" i="12"/>
  <c r="T6" i="50"/>
  <c r="T6" i="21"/>
  <c r="T6" i="23"/>
  <c r="T6" i="36"/>
  <c r="T6" i="35"/>
  <c r="T6" i="51"/>
  <c r="T6" i="16"/>
  <c r="T6" i="40"/>
  <c r="T6" i="31"/>
  <c r="T6" i="8"/>
  <c r="T6" i="26"/>
  <c r="T6" i="42"/>
  <c r="T6" i="18"/>
  <c r="T6" i="34"/>
  <c r="T6" i="37"/>
  <c r="T41" i="21"/>
  <c r="T37" i="23"/>
  <c r="T37" i="38"/>
  <c r="T37" i="14"/>
  <c r="T37" i="27"/>
  <c r="T37" i="33"/>
  <c r="T37" i="43"/>
  <c r="T37" i="18"/>
  <c r="T37" i="52"/>
  <c r="T37" i="17"/>
  <c r="T37" i="44"/>
  <c r="T37" i="37"/>
  <c r="T37" i="36"/>
  <c r="T37" i="13"/>
  <c r="T37" i="50"/>
  <c r="T37" i="40"/>
  <c r="T37" i="48"/>
  <c r="T37" i="26"/>
  <c r="T37" i="29"/>
  <c r="T37" i="31"/>
  <c r="T37" i="34"/>
  <c r="T37" i="51"/>
  <c r="T37" i="20"/>
  <c r="T37" i="15"/>
  <c r="T37" i="49"/>
  <c r="T37" i="22"/>
  <c r="T37" i="12"/>
  <c r="T37" i="39"/>
  <c r="T37" i="19"/>
  <c r="T37" i="35"/>
  <c r="T37" i="21"/>
  <c r="T37" i="8"/>
  <c r="T37" i="16"/>
  <c r="T37" i="42"/>
  <c r="T37" i="25"/>
  <c r="T37" i="32"/>
  <c r="T37" i="28"/>
  <c r="T37" i="30"/>
  <c r="T37" i="24"/>
  <c r="T37" i="41"/>
  <c r="G44" i="20"/>
  <c r="G44" i="19"/>
  <c r="T41" i="39"/>
  <c r="T41" i="26"/>
  <c r="T41" i="42"/>
  <c r="T8" i="23"/>
  <c r="T8" i="49"/>
  <c r="T8" i="51"/>
  <c r="T8" i="17"/>
  <c r="T8" i="32"/>
  <c r="T8" i="41"/>
  <c r="T8" i="33"/>
  <c r="T8" i="42"/>
  <c r="T8" i="8"/>
  <c r="T8" i="22"/>
  <c r="T8" i="44"/>
  <c r="T8" i="43"/>
  <c r="T8" i="39"/>
  <c r="T8" i="19"/>
  <c r="T8" i="40"/>
  <c r="T8" i="34"/>
  <c r="T8" i="15"/>
  <c r="T8" i="26"/>
  <c r="T8" i="16"/>
  <c r="T8" i="37"/>
  <c r="T8" i="30"/>
  <c r="T8" i="25"/>
  <c r="T8" i="24"/>
  <c r="T8" i="14"/>
  <c r="T8" i="31"/>
  <c r="T8" i="20"/>
  <c r="T8" i="35"/>
  <c r="T8" i="50"/>
  <c r="T8" i="21"/>
  <c r="T8" i="29"/>
  <c r="T8" i="13"/>
  <c r="T8" i="48"/>
  <c r="T8" i="27"/>
  <c r="T8" i="52"/>
  <c r="T8" i="36"/>
  <c r="T8" i="18"/>
  <c r="T8" i="12"/>
  <c r="T8" i="38"/>
  <c r="T8" i="28"/>
  <c r="T11" i="39"/>
  <c r="T11" i="44"/>
  <c r="T11" i="50"/>
  <c r="T11" i="32"/>
  <c r="T11" i="17"/>
  <c r="T11" i="25"/>
  <c r="T11" i="41"/>
  <c r="T11" i="14"/>
  <c r="T11" i="40"/>
  <c r="T11" i="23"/>
  <c r="T11" i="24"/>
  <c r="T11" i="16"/>
  <c r="T11" i="34"/>
  <c r="T11" i="51"/>
  <c r="T11" i="42"/>
  <c r="T11" i="28"/>
  <c r="T11" i="19"/>
  <c r="T11" i="48"/>
  <c r="T11" i="29"/>
  <c r="T11" i="38"/>
  <c r="T11" i="30"/>
  <c r="T11" i="22"/>
  <c r="T11" i="49"/>
  <c r="T11" i="21"/>
  <c r="T11" i="52"/>
  <c r="T11" i="26"/>
  <c r="T11" i="35"/>
  <c r="T11" i="37"/>
  <c r="T11" i="15"/>
  <c r="T11" i="13"/>
  <c r="T11" i="36"/>
  <c r="T11" i="20"/>
  <c r="T11" i="43"/>
  <c r="T11" i="31"/>
  <c r="T11" i="18"/>
  <c r="T11" i="12"/>
  <c r="T11" i="33"/>
  <c r="T11" i="27"/>
  <c r="T11" i="8"/>
  <c r="H5" i="29" a="1"/>
  <c r="H22" i="29" s="1"/>
  <c r="I22" i="29" s="1"/>
  <c r="G44" i="38"/>
  <c r="J33" i="21"/>
  <c r="J33" i="48"/>
  <c r="J33" i="8"/>
  <c r="J33" i="30"/>
  <c r="J33" i="40"/>
  <c r="J33" i="44"/>
  <c r="J33" i="37"/>
  <c r="J33" i="22"/>
  <c r="J33" i="13"/>
  <c r="J33" i="49"/>
  <c r="J33" i="26"/>
  <c r="J33" i="23"/>
  <c r="J33" i="15"/>
  <c r="J33" i="29"/>
  <c r="J33" i="19"/>
  <c r="J33" i="32"/>
  <c r="J33" i="35"/>
  <c r="J33" i="20"/>
  <c r="J33" i="25"/>
  <c r="J33" i="31"/>
  <c r="J33" i="50"/>
  <c r="J33" i="12"/>
  <c r="J33" i="41"/>
  <c r="J33" i="42"/>
  <c r="J33" i="38"/>
  <c r="J33" i="36"/>
  <c r="J33" i="27"/>
  <c r="J33" i="24"/>
  <c r="J33" i="43"/>
  <c r="J33" i="52"/>
  <c r="J33" i="17"/>
  <c r="J33" i="28"/>
  <c r="J33" i="33"/>
  <c r="J33" i="18"/>
  <c r="J33" i="14"/>
  <c r="J33" i="51"/>
  <c r="J33" i="39"/>
  <c r="J33" i="16"/>
  <c r="J33" i="34"/>
  <c r="T41" i="50"/>
  <c r="T41" i="32"/>
  <c r="T41" i="19"/>
  <c r="H5" i="36" a="1"/>
  <c r="H14" i="36" s="1"/>
  <c r="I14" i="36" s="1"/>
  <c r="T41" i="43"/>
  <c r="AI47" i="4"/>
  <c r="F47" i="4" s="1"/>
  <c r="T41" i="12"/>
  <c r="T41" i="22"/>
  <c r="T41" i="30"/>
  <c r="T9" i="25"/>
  <c r="T9" i="48"/>
  <c r="T9" i="29"/>
  <c r="T9" i="22"/>
  <c r="T9" i="52"/>
  <c r="T9" i="30"/>
  <c r="T9" i="16"/>
  <c r="T9" i="24"/>
  <c r="T9" i="23"/>
  <c r="T9" i="15"/>
  <c r="T9" i="41"/>
  <c r="T9" i="20"/>
  <c r="T9" i="50"/>
  <c r="T9" i="8"/>
  <c r="T9" i="36"/>
  <c r="T9" i="19"/>
  <c r="T9" i="40"/>
  <c r="T9" i="32"/>
  <c r="T9" i="42"/>
  <c r="T9" i="34"/>
  <c r="T9" i="35"/>
  <c r="T9" i="44"/>
  <c r="T9" i="13"/>
  <c r="T9" i="33"/>
  <c r="T9" i="28"/>
  <c r="T9" i="49"/>
  <c r="T9" i="17"/>
  <c r="T9" i="39"/>
  <c r="T9" i="26"/>
  <c r="T9" i="12"/>
  <c r="T9" i="43"/>
  <c r="T9" i="37"/>
  <c r="T9" i="18"/>
  <c r="T9" i="27"/>
  <c r="T9" i="14"/>
  <c r="T9" i="51"/>
  <c r="T9" i="31"/>
  <c r="T9" i="21"/>
  <c r="T9" i="38"/>
  <c r="J8" i="22"/>
  <c r="J8" i="49"/>
  <c r="J8" i="30"/>
  <c r="J8" i="26"/>
  <c r="J8" i="52"/>
  <c r="J8" i="20"/>
  <c r="J8" i="40"/>
  <c r="J8" i="24"/>
  <c r="J8" i="29"/>
  <c r="J8" i="44"/>
  <c r="J8" i="27"/>
  <c r="J8" i="50"/>
  <c r="J8" i="36"/>
  <c r="J8" i="43"/>
  <c r="J8" i="12"/>
  <c r="J8" i="31"/>
  <c r="J8" i="13"/>
  <c r="J8" i="42"/>
  <c r="J8" i="28"/>
  <c r="J8" i="14"/>
  <c r="J8" i="35"/>
  <c r="J8" i="8"/>
  <c r="J8" i="39"/>
  <c r="J8" i="37"/>
  <c r="J8" i="17"/>
  <c r="J8" i="21"/>
  <c r="J8" i="32"/>
  <c r="J8" i="18"/>
  <c r="J8" i="19"/>
  <c r="J8" i="51"/>
  <c r="J8" i="15"/>
  <c r="J8" i="41"/>
  <c r="J8" i="33"/>
  <c r="J8" i="16"/>
  <c r="J8" i="25"/>
  <c r="J8" i="38"/>
  <c r="J8" i="48"/>
  <c r="J8" i="23"/>
  <c r="J8" i="34"/>
  <c r="J11" i="35"/>
  <c r="J11" i="43"/>
  <c r="J11" i="27"/>
  <c r="J11" i="24"/>
  <c r="J11" i="8"/>
  <c r="J11" i="32"/>
  <c r="J11" i="38"/>
  <c r="J11" i="29"/>
  <c r="J11" i="13"/>
  <c r="J11" i="48"/>
  <c r="J11" i="50"/>
  <c r="J11" i="20"/>
  <c r="J11" i="28"/>
  <c r="J11" i="30"/>
  <c r="J11" i="41"/>
  <c r="J11" i="18"/>
  <c r="J11" i="15"/>
  <c r="J11" i="16"/>
  <c r="J11" i="23"/>
  <c r="J11" i="40"/>
  <c r="J11" i="49"/>
  <c r="J11" i="26"/>
  <c r="J11" i="22"/>
  <c r="J11" i="17"/>
  <c r="J11" i="14"/>
  <c r="J11" i="36"/>
  <c r="J11" i="19"/>
  <c r="J11" i="39"/>
  <c r="J11" i="52"/>
  <c r="J11" i="25"/>
  <c r="J11" i="37"/>
  <c r="J11" i="21"/>
  <c r="J11" i="51"/>
  <c r="J11" i="33"/>
  <c r="J11" i="34"/>
  <c r="J11" i="42"/>
  <c r="J11" i="31"/>
  <c r="J11" i="12"/>
  <c r="J11" i="44"/>
  <c r="J10" i="8"/>
  <c r="J10" i="27"/>
  <c r="J10" i="41"/>
  <c r="J10" i="14"/>
  <c r="J10" i="50"/>
  <c r="J10" i="26"/>
  <c r="J10" i="44"/>
  <c r="J10" i="23"/>
  <c r="J10" i="35"/>
  <c r="J10" i="24"/>
  <c r="J10" i="37"/>
  <c r="J10" i="16"/>
  <c r="J10" i="28"/>
  <c r="J10" i="42"/>
  <c r="J10" i="25"/>
  <c r="J10" i="43"/>
  <c r="J10" i="12"/>
  <c r="J10" i="19"/>
  <c r="J10" i="32"/>
  <c r="J10" i="22"/>
  <c r="J10" i="30"/>
  <c r="J10" i="36"/>
  <c r="J10" i="48"/>
  <c r="J10" i="33"/>
  <c r="J10" i="51"/>
  <c r="J10" i="34"/>
  <c r="J10" i="13"/>
  <c r="J10" i="18"/>
  <c r="J10" i="38"/>
  <c r="J10" i="40"/>
  <c r="J10" i="49"/>
  <c r="J10" i="29"/>
  <c r="J10" i="17"/>
  <c r="J10" i="39"/>
  <c r="J10" i="52"/>
  <c r="J10" i="31"/>
  <c r="J10" i="15"/>
  <c r="J10" i="20"/>
  <c r="J10" i="21"/>
  <c r="G44" i="18"/>
  <c r="G44" i="41"/>
  <c r="T41" i="17"/>
  <c r="J32" i="13"/>
  <c r="J32" i="32"/>
  <c r="J32" i="24"/>
  <c r="J32" i="29"/>
  <c r="J32" i="26"/>
  <c r="J32" i="8"/>
  <c r="J32" i="39"/>
  <c r="J32" i="38"/>
  <c r="J32" i="52"/>
  <c r="J32" i="36"/>
  <c r="J32" i="27"/>
  <c r="J32" i="14"/>
  <c r="J32" i="19"/>
  <c r="J32" i="30"/>
  <c r="J32" i="43"/>
  <c r="J32" i="40"/>
  <c r="J32" i="25"/>
  <c r="J32" i="37"/>
  <c r="J32" i="44"/>
  <c r="J32" i="22"/>
  <c r="J32" i="42"/>
  <c r="J32" i="35"/>
  <c r="J32" i="50"/>
  <c r="J32" i="31"/>
  <c r="J32" i="48"/>
  <c r="J32" i="20"/>
  <c r="J32" i="41"/>
  <c r="J32" i="16"/>
  <c r="J32" i="18"/>
  <c r="J32" i="17"/>
  <c r="J32" i="51"/>
  <c r="J32" i="49"/>
  <c r="J32" i="15"/>
  <c r="J32" i="12"/>
  <c r="J32" i="33"/>
  <c r="J32" i="21"/>
  <c r="J32" i="28"/>
  <c r="J32" i="23"/>
  <c r="J32" i="34"/>
  <c r="T10" i="40"/>
  <c r="T10" i="21"/>
  <c r="T10" i="24"/>
  <c r="T10" i="27"/>
  <c r="T10" i="42"/>
  <c r="T10" i="17"/>
  <c r="T10" i="14"/>
  <c r="T10" i="51"/>
  <c r="T10" i="29"/>
  <c r="T10" i="44"/>
  <c r="T10" i="12"/>
  <c r="T10" i="48"/>
  <c r="T10" i="15"/>
  <c r="T10" i="25"/>
  <c r="T10" i="39"/>
  <c r="T10" i="41"/>
  <c r="T10" i="30"/>
  <c r="T10" i="23"/>
  <c r="T10" i="32"/>
  <c r="T10" i="13"/>
  <c r="T10" i="50"/>
  <c r="T10" i="36"/>
  <c r="T10" i="26"/>
  <c r="T10" i="18"/>
  <c r="T10" i="8"/>
  <c r="T10" i="34"/>
  <c r="T10" i="49"/>
  <c r="T10" i="20"/>
  <c r="T10" i="38"/>
  <c r="T10" i="22"/>
  <c r="T10" i="37"/>
  <c r="T10" i="19"/>
  <c r="T10" i="28"/>
  <c r="T10" i="16"/>
  <c r="T10" i="52"/>
  <c r="T10" i="33"/>
  <c r="T10" i="35"/>
  <c r="T10" i="31"/>
  <c r="T10" i="43"/>
  <c r="T30" i="20"/>
  <c r="T41" i="41"/>
  <c r="T41" i="14"/>
  <c r="T27" i="24"/>
  <c r="T27" i="39"/>
  <c r="T27" i="25"/>
  <c r="T27" i="15"/>
  <c r="T27" i="30"/>
  <c r="T27" i="50"/>
  <c r="T27" i="18"/>
  <c r="T27" i="26"/>
  <c r="T27" i="16"/>
  <c r="T27" i="34"/>
  <c r="T27" i="17"/>
  <c r="T27" i="19"/>
  <c r="T27" i="51"/>
  <c r="T27" i="28"/>
  <c r="T27" i="14"/>
  <c r="T27" i="29"/>
  <c r="T27" i="37"/>
  <c r="T27" i="22"/>
  <c r="T27" i="35"/>
  <c r="T27" i="42"/>
  <c r="T27" i="43"/>
  <c r="T27" i="32"/>
  <c r="T27" i="52"/>
  <c r="T27" i="13"/>
  <c r="T27" i="23"/>
  <c r="T27" i="48"/>
  <c r="T27" i="33"/>
  <c r="T27" i="44"/>
  <c r="T27" i="41"/>
  <c r="T27" i="31"/>
  <c r="T27" i="27"/>
  <c r="T27" i="36"/>
  <c r="T27" i="12"/>
  <c r="T27" i="20"/>
  <c r="T27" i="49"/>
  <c r="T27" i="38"/>
  <c r="T27" i="40"/>
  <c r="T27" i="21"/>
  <c r="T27" i="8"/>
  <c r="T32" i="12"/>
  <c r="T32" i="14"/>
  <c r="T32" i="36"/>
  <c r="T32" i="42"/>
  <c r="T32" i="48"/>
  <c r="T32" i="35"/>
  <c r="T32" i="25"/>
  <c r="T32" i="51"/>
  <c r="T32" i="49"/>
  <c r="T32" i="28"/>
  <c r="T32" i="39"/>
  <c r="T32" i="15"/>
  <c r="T32" i="16"/>
  <c r="T32" i="17"/>
  <c r="T32" i="37"/>
  <c r="T32" i="50"/>
  <c r="T32" i="18"/>
  <c r="T32" i="31"/>
  <c r="T32" i="30"/>
  <c r="T32" i="22"/>
  <c r="T32" i="23"/>
  <c r="T32" i="26"/>
  <c r="T32" i="8"/>
  <c r="T32" i="43"/>
  <c r="T32" i="19"/>
  <c r="T32" i="40"/>
  <c r="T32" i="52"/>
  <c r="T32" i="21"/>
  <c r="T32" i="44"/>
  <c r="T32" i="41"/>
  <c r="T32" i="13"/>
  <c r="T32" i="33"/>
  <c r="T32" i="34"/>
  <c r="T32" i="20"/>
  <c r="T32" i="27"/>
  <c r="T32" i="29"/>
  <c r="T32" i="32"/>
  <c r="T32" i="24"/>
  <c r="T32" i="38"/>
  <c r="J14" i="36"/>
  <c r="J14" i="48"/>
  <c r="J14" i="12"/>
  <c r="J14" i="22"/>
  <c r="J14" i="25"/>
  <c r="J14" i="16"/>
  <c r="J14" i="24"/>
  <c r="J14" i="27"/>
  <c r="J14" i="29"/>
  <c r="J14" i="41"/>
  <c r="J14" i="28"/>
  <c r="J14" i="42"/>
  <c r="J14" i="32"/>
  <c r="J14" i="52"/>
  <c r="J14" i="40"/>
  <c r="J14" i="44"/>
  <c r="J14" i="33"/>
  <c r="J14" i="38"/>
  <c r="J14" i="37"/>
  <c r="J14" i="20"/>
  <c r="J14" i="17"/>
  <c r="J14" i="43"/>
  <c r="J14" i="49"/>
  <c r="J14" i="51"/>
  <c r="J14" i="50"/>
  <c r="J14" i="19"/>
  <c r="J14" i="13"/>
  <c r="J14" i="8"/>
  <c r="J14" i="23"/>
  <c r="J14" i="21"/>
  <c r="J14" i="15"/>
  <c r="J14" i="31"/>
  <c r="J14" i="35"/>
  <c r="J14" i="18"/>
  <c r="J14" i="14"/>
  <c r="J14" i="26"/>
  <c r="J14" i="34"/>
  <c r="J14" i="30"/>
  <c r="J14" i="39"/>
  <c r="G44" i="39"/>
  <c r="T36" i="42"/>
  <c r="T36" i="39"/>
  <c r="T36" i="18"/>
  <c r="T36" i="48"/>
  <c r="T36" i="43"/>
  <c r="T36" i="51"/>
  <c r="T36" i="17"/>
  <c r="T36" i="52"/>
  <c r="T36" i="16"/>
  <c r="T36" i="27"/>
  <c r="T36" i="13"/>
  <c r="T36" i="49"/>
  <c r="T36" i="41"/>
  <c r="T36" i="28"/>
  <c r="T36" i="35"/>
  <c r="T36" i="19"/>
  <c r="T36" i="34"/>
  <c r="T36" i="25"/>
  <c r="T36" i="33"/>
  <c r="T36" i="14"/>
  <c r="T36" i="20"/>
  <c r="T36" i="23"/>
  <c r="T36" i="26"/>
  <c r="T36" i="30"/>
  <c r="T36" i="22"/>
  <c r="T36" i="31"/>
  <c r="T36" i="15"/>
  <c r="T36" i="24"/>
  <c r="T36" i="40"/>
  <c r="T36" i="37"/>
  <c r="T36" i="12"/>
  <c r="T36" i="21"/>
  <c r="T36" i="29"/>
  <c r="T36" i="38"/>
  <c r="T36" i="50"/>
  <c r="T36" i="32"/>
  <c r="T36" i="44"/>
  <c r="T36" i="36"/>
  <c r="T36" i="8"/>
  <c r="T28" i="14"/>
  <c r="T28" i="52"/>
  <c r="T28" i="42"/>
  <c r="T28" i="12"/>
  <c r="T28" i="30"/>
  <c r="T28" i="26"/>
  <c r="T28" i="29"/>
  <c r="T28" i="23"/>
  <c r="T28" i="18"/>
  <c r="T28" i="40"/>
  <c r="T28" i="38"/>
  <c r="T28" i="27"/>
  <c r="T28" i="34"/>
  <c r="T28" i="25"/>
  <c r="T28" i="39"/>
  <c r="T28" i="41"/>
  <c r="T28" i="35"/>
  <c r="T28" i="24"/>
  <c r="T28" i="19"/>
  <c r="T28" i="33"/>
  <c r="T28" i="49"/>
  <c r="T28" i="36"/>
  <c r="T28" i="28"/>
  <c r="T28" i="21"/>
  <c r="T28" i="50"/>
  <c r="T28" i="43"/>
  <c r="T28" i="16"/>
  <c r="T28" i="51"/>
  <c r="T28" i="37"/>
  <c r="T28" i="48"/>
  <c r="T28" i="15"/>
  <c r="T28" i="31"/>
  <c r="T28" i="8"/>
  <c r="T28" i="44"/>
  <c r="T28" i="32"/>
  <c r="T28" i="20"/>
  <c r="T28" i="17"/>
  <c r="T28" i="13"/>
  <c r="T28" i="22"/>
  <c r="T41" i="15"/>
  <c r="T41" i="51"/>
  <c r="H5" i="25" a="1"/>
  <c r="H8" i="25" s="1"/>
  <c r="I8" i="25" s="1"/>
  <c r="T41" i="24"/>
  <c r="T41" i="48"/>
  <c r="T16" i="35"/>
  <c r="T16" i="40"/>
  <c r="T16" i="14"/>
  <c r="T16" i="18"/>
  <c r="T16" i="24"/>
  <c r="T16" i="30"/>
  <c r="T16" i="52"/>
  <c r="T16" i="34"/>
  <c r="T16" i="25"/>
  <c r="T16" i="8"/>
  <c r="T16" i="19"/>
  <c r="T16" i="44"/>
  <c r="T16" i="51"/>
  <c r="T16" i="13"/>
  <c r="T16" i="36"/>
  <c r="T16" i="28"/>
  <c r="T16" i="15"/>
  <c r="T16" i="20"/>
  <c r="T16" i="42"/>
  <c r="T16" i="37"/>
  <c r="T16" i="32"/>
  <c r="T16" i="31"/>
  <c r="T16" i="22"/>
  <c r="T16" i="26"/>
  <c r="T16" i="21"/>
  <c r="T16" i="43"/>
  <c r="T16" i="49"/>
  <c r="T16" i="48"/>
  <c r="T16" i="17"/>
  <c r="T16" i="38"/>
  <c r="T16" i="29"/>
  <c r="T16" i="41"/>
  <c r="T16" i="33"/>
  <c r="T16" i="50"/>
  <c r="T16" i="23"/>
  <c r="T16" i="27"/>
  <c r="T16" i="12"/>
  <c r="T16" i="39"/>
  <c r="T16" i="16"/>
  <c r="T14" i="50"/>
  <c r="T14" i="8"/>
  <c r="T14" i="30"/>
  <c r="T14" i="23"/>
  <c r="T14" i="48"/>
  <c r="T14" i="29"/>
  <c r="T14" i="34"/>
  <c r="T14" i="51"/>
  <c r="T14" i="25"/>
  <c r="T14" i="19"/>
  <c r="T14" i="41"/>
  <c r="T14" i="49"/>
  <c r="T14" i="15"/>
  <c r="T14" i="18"/>
  <c r="T14" i="32"/>
  <c r="T14" i="21"/>
  <c r="T14" i="20"/>
  <c r="T14" i="31"/>
  <c r="T14" i="12"/>
  <c r="T14" i="36"/>
  <c r="T14" i="52"/>
  <c r="T14" i="24"/>
  <c r="T14" i="22"/>
  <c r="T14" i="40"/>
  <c r="T14" i="28"/>
  <c r="T14" i="39"/>
  <c r="T14" i="43"/>
  <c r="T14" i="37"/>
  <c r="T14" i="13"/>
  <c r="T14" i="44"/>
  <c r="T14" i="17"/>
  <c r="T14" i="33"/>
  <c r="T14" i="14"/>
  <c r="T14" i="27"/>
  <c r="T14" i="35"/>
  <c r="T14" i="16"/>
  <c r="T14" i="26"/>
  <c r="T14" i="38"/>
  <c r="T14" i="42"/>
  <c r="T26" i="17"/>
  <c r="T26" i="42"/>
  <c r="T26" i="38"/>
  <c r="T26" i="34"/>
  <c r="T26" i="37"/>
  <c r="T26" i="30"/>
  <c r="T26" i="31"/>
  <c r="T26" i="16"/>
  <c r="T26" i="12"/>
  <c r="T26" i="32"/>
  <c r="T26" i="49"/>
  <c r="T26" i="52"/>
  <c r="T26" i="33"/>
  <c r="T26" i="39"/>
  <c r="T26" i="18"/>
  <c r="T26" i="29"/>
  <c r="T26" i="48"/>
  <c r="T26" i="20"/>
  <c r="T26" i="28"/>
  <c r="T26" i="19"/>
  <c r="T26" i="36"/>
  <c r="T26" i="22"/>
  <c r="T26" i="51"/>
  <c r="T26" i="25"/>
  <c r="T26" i="35"/>
  <c r="T26" i="14"/>
  <c r="T26" i="23"/>
  <c r="T26" i="26"/>
  <c r="T26" i="8"/>
  <c r="T26" i="43"/>
  <c r="T26" i="21"/>
  <c r="T26" i="40"/>
  <c r="T26" i="44"/>
  <c r="T26" i="15"/>
  <c r="T26" i="50"/>
  <c r="T26" i="13"/>
  <c r="T26" i="27"/>
  <c r="T26" i="41"/>
  <c r="T26" i="24"/>
  <c r="T41" i="20"/>
  <c r="T41" i="40"/>
  <c r="T41" i="52"/>
  <c r="J5" i="19"/>
  <c r="J5" i="12"/>
  <c r="J5" i="31"/>
  <c r="J5" i="13"/>
  <c r="J5" i="43"/>
  <c r="J5" i="38"/>
  <c r="J5" i="32"/>
  <c r="J5" i="48"/>
  <c r="J5" i="37"/>
  <c r="J5" i="21"/>
  <c r="J5" i="8"/>
  <c r="J5" i="51"/>
  <c r="J5" i="26"/>
  <c r="J5" i="34"/>
  <c r="J5" i="17"/>
  <c r="J5" i="30"/>
  <c r="J5" i="18"/>
  <c r="J5" i="33"/>
  <c r="J5" i="41"/>
  <c r="J5" i="36"/>
  <c r="J5" i="40"/>
  <c r="J5" i="44"/>
  <c r="J5" i="50"/>
  <c r="J5" i="22"/>
  <c r="J5" i="14"/>
  <c r="J5" i="24"/>
  <c r="J5" i="20"/>
  <c r="J5" i="27"/>
  <c r="J5" i="52"/>
  <c r="J5" i="29"/>
  <c r="J5" i="15"/>
  <c r="J5" i="28"/>
  <c r="J5" i="35"/>
  <c r="J5" i="16"/>
  <c r="J5" i="23"/>
  <c r="J5" i="25"/>
  <c r="J5" i="39"/>
  <c r="J5" i="42"/>
  <c r="J5" i="49"/>
  <c r="J16" i="12"/>
  <c r="J16" i="32"/>
  <c r="J16" i="44"/>
  <c r="J16" i="13"/>
  <c r="J16" i="52"/>
  <c r="J16" i="19"/>
  <c r="J16" i="34"/>
  <c r="J16" i="23"/>
  <c r="J16" i="22"/>
  <c r="J16" i="18"/>
  <c r="J16" i="26"/>
  <c r="J16" i="20"/>
  <c r="J16" i="48"/>
  <c r="J16" i="14"/>
  <c r="J16" i="40"/>
  <c r="J16" i="33"/>
  <c r="J16" i="42"/>
  <c r="J16" i="35"/>
  <c r="J16" i="16"/>
  <c r="J16" i="24"/>
  <c r="J16" i="38"/>
  <c r="J16" i="36"/>
  <c r="J16" i="21"/>
  <c r="J16" i="41"/>
  <c r="J16" i="37"/>
  <c r="J16" i="8"/>
  <c r="J16" i="15"/>
  <c r="J16" i="29"/>
  <c r="J16" i="51"/>
  <c r="J16" i="39"/>
  <c r="J16" i="27"/>
  <c r="J16" i="25"/>
  <c r="J16" i="31"/>
  <c r="J16" i="28"/>
  <c r="J16" i="43"/>
  <c r="J16" i="50"/>
  <c r="J16" i="49"/>
  <c r="J16" i="30"/>
  <c r="J16" i="17"/>
  <c r="T39" i="38"/>
  <c r="T39" i="31"/>
  <c r="T39" i="18"/>
  <c r="T39" i="48"/>
  <c r="T39" i="29"/>
  <c r="T39" i="28"/>
  <c r="T39" i="42"/>
  <c r="T39" i="23"/>
  <c r="T39" i="49"/>
  <c r="T39" i="43"/>
  <c r="T39" i="52"/>
  <c r="T39" i="12"/>
  <c r="T39" i="27"/>
  <c r="T39" i="40"/>
  <c r="T39" i="33"/>
  <c r="T39" i="35"/>
  <c r="T39" i="16"/>
  <c r="T39" i="51"/>
  <c r="T39" i="39"/>
  <c r="T39" i="30"/>
  <c r="T39" i="15"/>
  <c r="T39" i="14"/>
  <c r="T39" i="20"/>
  <c r="T39" i="32"/>
  <c r="T39" i="13"/>
  <c r="T39" i="41"/>
  <c r="T39" i="24"/>
  <c r="T39" i="36"/>
  <c r="T39" i="22"/>
  <c r="T39" i="8"/>
  <c r="T39" i="25"/>
  <c r="T39" i="19"/>
  <c r="T39" i="34"/>
  <c r="T39" i="50"/>
  <c r="T39" i="21"/>
  <c r="T39" i="17"/>
  <c r="T39" i="44"/>
  <c r="T39" i="26"/>
  <c r="T39" i="37"/>
  <c r="T21" i="44"/>
  <c r="T21" i="15"/>
  <c r="T21" i="20"/>
  <c r="T21" i="25"/>
  <c r="T21" i="35"/>
  <c r="T21" i="28"/>
  <c r="T21" i="30"/>
  <c r="T21" i="31"/>
  <c r="T21" i="13"/>
  <c r="T21" i="32"/>
  <c r="T21" i="8"/>
  <c r="T21" i="23"/>
  <c r="T21" i="22"/>
  <c r="T21" i="49"/>
  <c r="T21" i="43"/>
  <c r="T21" i="50"/>
  <c r="T21" i="42"/>
  <c r="T21" i="26"/>
  <c r="T21" i="14"/>
  <c r="T21" i="27"/>
  <c r="T21" i="12"/>
  <c r="T21" i="52"/>
  <c r="T21" i="16"/>
  <c r="T21" i="39"/>
  <c r="T21" i="29"/>
  <c r="T21" i="34"/>
  <c r="T21" i="48"/>
  <c r="T21" i="36"/>
  <c r="T21" i="41"/>
  <c r="T21" i="18"/>
  <c r="T21" i="37"/>
  <c r="T21" i="51"/>
  <c r="T21" i="19"/>
  <c r="T21" i="21"/>
  <c r="T21" i="33"/>
  <c r="T21" i="17"/>
  <c r="T21" i="38"/>
  <c r="T21" i="24"/>
  <c r="T21" i="40"/>
  <c r="T13" i="52"/>
  <c r="T13" i="16"/>
  <c r="T13" i="17"/>
  <c r="T13" i="14"/>
  <c r="T13" i="34"/>
  <c r="T13" i="28"/>
  <c r="T13" i="44"/>
  <c r="T13" i="13"/>
  <c r="T13" i="22"/>
  <c r="T13" i="31"/>
  <c r="T13" i="49"/>
  <c r="T13" i="8"/>
  <c r="T13" i="20"/>
  <c r="T13" i="26"/>
  <c r="T13" i="37"/>
  <c r="T13" i="36"/>
  <c r="T13" i="33"/>
  <c r="T13" i="29"/>
  <c r="T13" i="42"/>
  <c r="T13" i="38"/>
  <c r="T13" i="25"/>
  <c r="T13" i="23"/>
  <c r="T13" i="18"/>
  <c r="T13" i="30"/>
  <c r="T13" i="39"/>
  <c r="T13" i="15"/>
  <c r="T13" i="48"/>
  <c r="T13" i="51"/>
  <c r="T13" i="50"/>
  <c r="T13" i="35"/>
  <c r="T13" i="43"/>
  <c r="T13" i="32"/>
  <c r="T13" i="12"/>
  <c r="T13" i="40"/>
  <c r="T13" i="41"/>
  <c r="T13" i="27"/>
  <c r="T13" i="21"/>
  <c r="T13" i="19"/>
  <c r="T13" i="24"/>
  <c r="T33" i="12"/>
  <c r="T33" i="26"/>
  <c r="T33" i="36"/>
  <c r="T33" i="29"/>
  <c r="T33" i="21"/>
  <c r="T33" i="40"/>
  <c r="T33" i="19"/>
  <c r="T33" i="41"/>
  <c r="T33" i="8"/>
  <c r="T33" i="14"/>
  <c r="T33" i="15"/>
  <c r="T33" i="51"/>
  <c r="T33" i="37"/>
  <c r="T33" i="20"/>
  <c r="T33" i="22"/>
  <c r="T33" i="16"/>
  <c r="T33" i="35"/>
  <c r="T33" i="32"/>
  <c r="T33" i="52"/>
  <c r="T33" i="38"/>
  <c r="T33" i="48"/>
  <c r="T33" i="28"/>
  <c r="T33" i="39"/>
  <c r="T33" i="13"/>
  <c r="T33" i="50"/>
  <c r="T33" i="18"/>
  <c r="T33" i="33"/>
  <c r="T33" i="27"/>
  <c r="T33" i="30"/>
  <c r="T33" i="17"/>
  <c r="T33" i="23"/>
  <c r="T33" i="25"/>
  <c r="T33" i="24"/>
  <c r="T33" i="34"/>
  <c r="T33" i="31"/>
  <c r="T33" i="42"/>
  <c r="T33" i="49"/>
  <c r="T33" i="44"/>
  <c r="T33" i="43"/>
  <c r="T41" i="8"/>
  <c r="T41" i="18"/>
  <c r="T41" i="33"/>
  <c r="T5" i="37"/>
  <c r="T5" i="33"/>
  <c r="T5" i="15"/>
  <c r="T5" i="30"/>
  <c r="T5" i="32"/>
  <c r="T5" i="20"/>
  <c r="T5" i="29"/>
  <c r="T5" i="16"/>
  <c r="T5" i="17"/>
  <c r="T5" i="13"/>
  <c r="T5" i="34"/>
  <c r="T5" i="44"/>
  <c r="T5" i="24"/>
  <c r="T5" i="26"/>
  <c r="T5" i="12"/>
  <c r="T5" i="40"/>
  <c r="T5" i="8"/>
  <c r="T5" i="51"/>
  <c r="T5" i="52"/>
  <c r="T5" i="38"/>
  <c r="T5" i="35"/>
  <c r="T5" i="19"/>
  <c r="T5" i="48"/>
  <c r="T5" i="42"/>
  <c r="T5" i="28"/>
  <c r="T5" i="41"/>
  <c r="T5" i="50"/>
  <c r="T5" i="31"/>
  <c r="T5" i="36"/>
  <c r="T5" i="25"/>
  <c r="T5" i="43"/>
  <c r="T5" i="23"/>
  <c r="T5" i="27"/>
  <c r="T5" i="18"/>
  <c r="T5" i="14"/>
  <c r="T5" i="22"/>
  <c r="T5" i="39"/>
  <c r="T5" i="49"/>
  <c r="T5" i="21"/>
  <c r="T29" i="35"/>
  <c r="T29" i="23"/>
  <c r="T29" i="13"/>
  <c r="T29" i="49"/>
  <c r="T29" i="19"/>
  <c r="T29" i="20"/>
  <c r="T29" i="43"/>
  <c r="T29" i="36"/>
  <c r="T29" i="29"/>
  <c r="T29" i="18"/>
  <c r="T29" i="21"/>
  <c r="T29" i="22"/>
  <c r="T29" i="42"/>
  <c r="T29" i="38"/>
  <c r="T29" i="24"/>
  <c r="T29" i="37"/>
  <c r="T29" i="39"/>
  <c r="T29" i="12"/>
  <c r="T29" i="25"/>
  <c r="T29" i="27"/>
  <c r="T29" i="30"/>
  <c r="T29" i="40"/>
  <c r="T29" i="14"/>
  <c r="T29" i="44"/>
  <c r="T29" i="17"/>
  <c r="T29" i="31"/>
  <c r="T29" i="51"/>
  <c r="T29" i="34"/>
  <c r="T29" i="28"/>
  <c r="T29" i="15"/>
  <c r="T29" i="33"/>
  <c r="T29" i="32"/>
  <c r="T29" i="26"/>
  <c r="T29" i="8"/>
  <c r="T29" i="52"/>
  <c r="T29" i="16"/>
  <c r="T29" i="48"/>
  <c r="T29" i="50"/>
  <c r="T29" i="41"/>
  <c r="G44" i="26"/>
  <c r="G44" i="44"/>
  <c r="G44" i="29"/>
  <c r="J44" i="44"/>
  <c r="J44" i="20"/>
  <c r="J44" i="40"/>
  <c r="J44" i="37"/>
  <c r="J44" i="22"/>
  <c r="J44" i="29"/>
  <c r="J44" i="26"/>
  <c r="J44" i="18"/>
  <c r="J44" i="41"/>
  <c r="J44" i="17"/>
  <c r="J44" i="42"/>
  <c r="J44" i="31"/>
  <c r="J44" i="12"/>
  <c r="J44" i="43"/>
  <c r="J44" i="25"/>
  <c r="J44" i="50"/>
  <c r="J44" i="36"/>
  <c r="J44" i="39"/>
  <c r="J44" i="19"/>
  <c r="J44" i="51"/>
  <c r="J44" i="52"/>
  <c r="J44" i="38"/>
  <c r="J44" i="35"/>
  <c r="J44" i="8"/>
  <c r="J44" i="32"/>
  <c r="J44" i="48"/>
  <c r="J44" i="14"/>
  <c r="J44" i="15"/>
  <c r="J44" i="49"/>
  <c r="J44" i="30"/>
  <c r="J44" i="13"/>
  <c r="J44" i="33"/>
  <c r="J44" i="34"/>
  <c r="J44" i="23"/>
  <c r="J44" i="27"/>
  <c r="J44" i="24"/>
  <c r="J44" i="16"/>
  <c r="J44" i="21"/>
  <c r="J44" i="28"/>
  <c r="G44" i="14"/>
  <c r="G44" i="36"/>
  <c r="H5" i="44" a="1"/>
  <c r="H29" i="44" s="1"/>
  <c r="I29" i="44" s="1"/>
  <c r="K29" i="44" s="1"/>
  <c r="H5" i="31" a="1"/>
  <c r="H28" i="31" s="1"/>
  <c r="I28" i="31" s="1"/>
  <c r="H5" i="35" a="1"/>
  <c r="H16" i="35" s="1"/>
  <c r="I16" i="35" s="1"/>
  <c r="H5" i="22" a="1"/>
  <c r="H28" i="22" s="1"/>
  <c r="I28" i="22" s="1"/>
  <c r="G44" i="28"/>
  <c r="G44" i="8"/>
  <c r="H5" i="39" a="1"/>
  <c r="H24" i="39" s="1"/>
  <c r="I24" i="39" s="1"/>
  <c r="G44" i="33"/>
  <c r="H5" i="52" a="1"/>
  <c r="H15" i="52" s="1"/>
  <c r="I15" i="52" s="1"/>
  <c r="G44" i="17"/>
  <c r="G44" i="37"/>
  <c r="G44" i="21"/>
  <c r="H5" i="42" a="1"/>
  <c r="H9" i="42" s="1"/>
  <c r="I9" i="42" s="1"/>
  <c r="G44" i="12"/>
  <c r="H5" i="51" a="1"/>
  <c r="H35" i="51" s="1"/>
  <c r="I35" i="51" s="1"/>
  <c r="G44" i="24"/>
  <c r="H5" i="30" a="1"/>
  <c r="H18" i="30" s="1"/>
  <c r="I18" i="30" s="1"/>
  <c r="G44" i="30"/>
  <c r="H5" i="43" a="1"/>
  <c r="H39" i="43" s="1"/>
  <c r="I39" i="43" s="1"/>
  <c r="G44" i="23"/>
  <c r="H5" i="12" a="1"/>
  <c r="H16" i="12" s="1"/>
  <c r="I16" i="12" s="1"/>
  <c r="H5" i="40" a="1"/>
  <c r="H14" i="40" s="1"/>
  <c r="I14" i="40" s="1"/>
  <c r="G44" i="35"/>
  <c r="H5" i="26" a="1"/>
  <c r="H40" i="26" s="1"/>
  <c r="I40" i="26" s="1"/>
  <c r="G44" i="43"/>
  <c r="T12" i="34"/>
  <c r="T12" i="14"/>
  <c r="T12" i="25"/>
  <c r="T12" i="41"/>
  <c r="T12" i="29"/>
  <c r="T12" i="48"/>
  <c r="T12" i="44"/>
  <c r="T12" i="33"/>
  <c r="T12" i="15"/>
  <c r="T12" i="49"/>
  <c r="T12" i="40"/>
  <c r="T12" i="24"/>
  <c r="T12" i="18"/>
  <c r="T12" i="22"/>
  <c r="T12" i="13"/>
  <c r="T12" i="37"/>
  <c r="T12" i="17"/>
  <c r="T12" i="51"/>
  <c r="T12" i="26"/>
  <c r="T12" i="50"/>
  <c r="T12" i="39"/>
  <c r="T12" i="35"/>
  <c r="T12" i="52"/>
  <c r="T12" i="23"/>
  <c r="T12" i="8"/>
  <c r="T12" i="21"/>
  <c r="T12" i="20"/>
  <c r="T12" i="16"/>
  <c r="T12" i="31"/>
  <c r="T12" i="32"/>
  <c r="T12" i="43"/>
  <c r="T12" i="30"/>
  <c r="T12" i="19"/>
  <c r="T12" i="38"/>
  <c r="T12" i="36"/>
  <c r="T12" i="12"/>
  <c r="T12" i="27"/>
  <c r="T12" i="28"/>
  <c r="T12" i="42"/>
  <c r="J30" i="49"/>
  <c r="J30" i="20"/>
  <c r="J30" i="21"/>
  <c r="J30" i="27"/>
  <c r="J30" i="29"/>
  <c r="J30" i="37"/>
  <c r="J30" i="39"/>
  <c r="J30" i="38"/>
  <c r="J30" i="22"/>
  <c r="J30" i="32"/>
  <c r="J30" i="36"/>
  <c r="J30" i="12"/>
  <c r="J30" i="33"/>
  <c r="J30" i="18"/>
  <c r="J30" i="48"/>
  <c r="J30" i="16"/>
  <c r="J30" i="42"/>
  <c r="J30" i="43"/>
  <c r="J30" i="15"/>
  <c r="J30" i="28"/>
  <c r="J30" i="31"/>
  <c r="J30" i="52"/>
  <c r="J30" i="40"/>
  <c r="J30" i="24"/>
  <c r="J30" i="8"/>
  <c r="J30" i="17"/>
  <c r="J30" i="19"/>
  <c r="J30" i="51"/>
  <c r="J30" i="34"/>
  <c r="J30" i="50"/>
  <c r="J30" i="14"/>
  <c r="J30" i="23"/>
  <c r="J30" i="30"/>
  <c r="J30" i="41"/>
  <c r="J30" i="26"/>
  <c r="J30" i="44"/>
  <c r="J30" i="13"/>
  <c r="J30" i="25"/>
  <c r="J30" i="35"/>
  <c r="H5" i="34" a="1"/>
  <c r="H18" i="34" s="1"/>
  <c r="I18" i="34" s="1"/>
  <c r="G44" i="34"/>
  <c r="H5" i="15" a="1"/>
  <c r="H8" i="15" s="1"/>
  <c r="I8" i="15" s="1"/>
  <c r="G44" i="15"/>
  <c r="T17" i="40"/>
  <c r="T17" i="29"/>
  <c r="T17" i="52"/>
  <c r="T17" i="22"/>
  <c r="T17" i="30"/>
  <c r="T17" i="44"/>
  <c r="T17" i="35"/>
  <c r="T17" i="13"/>
  <c r="T17" i="26"/>
  <c r="T17" i="18"/>
  <c r="T17" i="14"/>
  <c r="T17" i="34"/>
  <c r="T17" i="27"/>
  <c r="T17" i="42"/>
  <c r="T17" i="36"/>
  <c r="T17" i="25"/>
  <c r="T17" i="38"/>
  <c r="T17" i="15"/>
  <c r="T17" i="16"/>
  <c r="T17" i="39"/>
  <c r="T17" i="41"/>
  <c r="T17" i="19"/>
  <c r="T17" i="20"/>
  <c r="T17" i="21"/>
  <c r="T17" i="28"/>
  <c r="T17" i="24"/>
  <c r="T17" i="31"/>
  <c r="T17" i="43"/>
  <c r="T17" i="32"/>
  <c r="T17" i="23"/>
  <c r="T17" i="17"/>
  <c r="T17" i="48"/>
  <c r="T17" i="51"/>
  <c r="T17" i="33"/>
  <c r="T17" i="49"/>
  <c r="T17" i="50"/>
  <c r="T17" i="37"/>
  <c r="T17" i="12"/>
  <c r="T17" i="8"/>
  <c r="T40" i="30"/>
  <c r="T40" i="38"/>
  <c r="T40" i="42"/>
  <c r="T40" i="19"/>
  <c r="T40" i="21"/>
  <c r="T40" i="33"/>
  <c r="T40" i="23"/>
  <c r="T40" i="16"/>
  <c r="T40" i="12"/>
  <c r="T40" i="52"/>
  <c r="T40" i="35"/>
  <c r="T40" i="18"/>
  <c r="T40" i="32"/>
  <c r="T40" i="20"/>
  <c r="T40" i="24"/>
  <c r="T40" i="13"/>
  <c r="T40" i="41"/>
  <c r="T40" i="17"/>
  <c r="T40" i="36"/>
  <c r="T40" i="22"/>
  <c r="T40" i="29"/>
  <c r="T40" i="34"/>
  <c r="T40" i="37"/>
  <c r="T40" i="44"/>
  <c r="T40" i="50"/>
  <c r="T40" i="14"/>
  <c r="T40" i="26"/>
  <c r="T40" i="28"/>
  <c r="T40" i="27"/>
  <c r="T40" i="31"/>
  <c r="T40" i="8"/>
  <c r="T40" i="39"/>
  <c r="T40" i="48"/>
  <c r="T40" i="43"/>
  <c r="T40" i="51"/>
  <c r="T40" i="15"/>
  <c r="T40" i="25"/>
  <c r="T40" i="40"/>
  <c r="T40" i="49"/>
  <c r="T31" i="23"/>
  <c r="T31" i="29"/>
  <c r="T31" i="24"/>
  <c r="T31" i="27"/>
  <c r="T31" i="25"/>
  <c r="T31" i="17"/>
  <c r="T31" i="28"/>
  <c r="T31" i="26"/>
  <c r="T31" i="12"/>
  <c r="T31" i="16"/>
  <c r="T31" i="38"/>
  <c r="T31" i="32"/>
  <c r="T31" i="19"/>
  <c r="T31" i="43"/>
  <c r="T31" i="49"/>
  <c r="T31" i="14"/>
  <c r="T31" i="35"/>
  <c r="T31" i="18"/>
  <c r="T31" i="21"/>
  <c r="T31" i="33"/>
  <c r="T31" i="20"/>
  <c r="T31" i="39"/>
  <c r="T31" i="15"/>
  <c r="T31" i="40"/>
  <c r="T31" i="30"/>
  <c r="T31" i="13"/>
  <c r="T31" i="34"/>
  <c r="T31" i="41"/>
  <c r="T31" i="44"/>
  <c r="T31" i="52"/>
  <c r="T31" i="31"/>
  <c r="T31" i="8"/>
  <c r="T31" i="36"/>
  <c r="T31" i="42"/>
  <c r="T31" i="22"/>
  <c r="T31" i="37"/>
  <c r="T31" i="48"/>
  <c r="T31" i="51"/>
  <c r="T31" i="50"/>
  <c r="H5" i="23" a="1"/>
  <c r="H20" i="23" s="1"/>
  <c r="I20" i="23" s="1"/>
  <c r="H24" i="20"/>
  <c r="I24" i="20" s="1"/>
  <c r="H34" i="20"/>
  <c r="I34" i="20" s="1"/>
  <c r="H39" i="20"/>
  <c r="I39" i="20" s="1"/>
  <c r="H11" i="37"/>
  <c r="I11" i="37" s="1"/>
  <c r="H12" i="37"/>
  <c r="I12" i="37" s="1"/>
  <c r="H29" i="37"/>
  <c r="I29" i="37" s="1"/>
  <c r="H5" i="18" a="1"/>
  <c r="H5" i="14" a="1"/>
  <c r="H6" i="41"/>
  <c r="I6" i="41" s="1"/>
  <c r="G44" i="27"/>
  <c r="H5" i="27" a="1"/>
  <c r="G44" i="16"/>
  <c r="H5" i="16" a="1"/>
  <c r="G44" i="13"/>
  <c r="H5" i="13" a="1"/>
  <c r="H5" i="49" a="1"/>
  <c r="G44" i="49"/>
  <c r="H5" i="48" a="1"/>
  <c r="G44" i="48"/>
  <c r="H28" i="51"/>
  <c r="I28" i="51" s="1"/>
  <c r="H39" i="37" l="1"/>
  <c r="I39" i="37" s="1"/>
  <c r="H34" i="37"/>
  <c r="I34" i="37" s="1"/>
  <c r="H26" i="37"/>
  <c r="I26" i="37" s="1"/>
  <c r="H19" i="37"/>
  <c r="I19" i="37" s="1"/>
  <c r="H31" i="37"/>
  <c r="I31" i="37" s="1"/>
  <c r="H30" i="37"/>
  <c r="I30" i="37" s="1"/>
  <c r="H9" i="37"/>
  <c r="I9" i="37" s="1"/>
  <c r="H42" i="37"/>
  <c r="I42" i="37" s="1"/>
  <c r="H17" i="37"/>
  <c r="I17" i="37" s="1"/>
  <c r="H25" i="37"/>
  <c r="I25" i="37" s="1"/>
  <c r="H33" i="37"/>
  <c r="I33" i="37" s="1"/>
  <c r="K33" i="37" s="1"/>
  <c r="H8" i="51"/>
  <c r="I8" i="51" s="1"/>
  <c r="K8" i="51" s="1"/>
  <c r="H36" i="51"/>
  <c r="I36" i="51" s="1"/>
  <c r="K36" i="51" s="1"/>
  <c r="H21" i="37"/>
  <c r="I21" i="37" s="1"/>
  <c r="K21" i="37" s="1"/>
  <c r="H41" i="37"/>
  <c r="I41" i="37" s="1"/>
  <c r="H16" i="51"/>
  <c r="I16" i="51" s="1"/>
  <c r="K16" i="51" s="1"/>
  <c r="H38" i="37"/>
  <c r="I38" i="37" s="1"/>
  <c r="H6" i="37"/>
  <c r="I6" i="37" s="1"/>
  <c r="H10" i="39"/>
  <c r="I10" i="39" s="1"/>
  <c r="H41" i="44"/>
  <c r="I41" i="44" s="1"/>
  <c r="K41" i="44" s="1"/>
  <c r="H32" i="39"/>
  <c r="I32" i="39" s="1"/>
  <c r="H5" i="33"/>
  <c r="H25" i="51"/>
  <c r="I25" i="51" s="1"/>
  <c r="H30" i="33"/>
  <c r="I30" i="33" s="1"/>
  <c r="H20" i="37"/>
  <c r="I20" i="37" s="1"/>
  <c r="H25" i="33"/>
  <c r="I25" i="33" s="1"/>
  <c r="K25" i="33" s="1"/>
  <c r="H26" i="41"/>
  <c r="I26" i="41" s="1"/>
  <c r="T44" i="32"/>
  <c r="M45" i="70"/>
  <c r="H30" i="31"/>
  <c r="I30" i="31" s="1"/>
  <c r="K30" i="31" s="1"/>
  <c r="H38" i="31"/>
  <c r="I38" i="31" s="1"/>
  <c r="H41" i="32"/>
  <c r="I41" i="32" s="1"/>
  <c r="K41" i="32" s="1"/>
  <c r="H34" i="44"/>
  <c r="I34" i="44" s="1"/>
  <c r="K34" i="44" s="1"/>
  <c r="H22" i="31"/>
  <c r="I22" i="31" s="1"/>
  <c r="H41" i="8"/>
  <c r="I41" i="8" s="1"/>
  <c r="H24" i="24"/>
  <c r="I24" i="24" s="1"/>
  <c r="K24" i="24" s="1"/>
  <c r="H15" i="24"/>
  <c r="I15" i="24" s="1"/>
  <c r="H14" i="31"/>
  <c r="I14" i="31" s="1"/>
  <c r="K14" i="31" s="1"/>
  <c r="H16" i="24"/>
  <c r="I16" i="24" s="1"/>
  <c r="H12" i="44"/>
  <c r="I12" i="44" s="1"/>
  <c r="K12" i="44" s="1"/>
  <c r="H7" i="8"/>
  <c r="I7" i="8" s="1"/>
  <c r="K7" i="8" s="1"/>
  <c r="H33" i="21"/>
  <c r="I33" i="21" s="1"/>
  <c r="H31" i="28"/>
  <c r="I31" i="28" s="1"/>
  <c r="K31" i="28" s="1"/>
  <c r="H10" i="28"/>
  <c r="I10" i="28" s="1"/>
  <c r="K10" i="28" s="1"/>
  <c r="H12" i="41"/>
  <c r="I12" i="41" s="1"/>
  <c r="K12" i="41" s="1"/>
  <c r="H29" i="41"/>
  <c r="I29" i="41" s="1"/>
  <c r="K29" i="41" s="1"/>
  <c r="H17" i="28"/>
  <c r="I17" i="28" s="1"/>
  <c r="K17" i="28" s="1"/>
  <c r="H22" i="44"/>
  <c r="I22" i="44" s="1"/>
  <c r="K22" i="44" s="1"/>
  <c r="H18" i="42"/>
  <c r="I18" i="42" s="1"/>
  <c r="K18" i="42" s="1"/>
  <c r="H17" i="50"/>
  <c r="I17" i="50" s="1"/>
  <c r="K17" i="50" s="1"/>
  <c r="H17" i="21"/>
  <c r="I17" i="21" s="1"/>
  <c r="H17" i="8"/>
  <c r="I17" i="8" s="1"/>
  <c r="H8" i="24"/>
  <c r="I8" i="24" s="1"/>
  <c r="H38" i="41"/>
  <c r="I38" i="41" s="1"/>
  <c r="K38" i="41" s="1"/>
  <c r="H20" i="51"/>
  <c r="I20" i="51" s="1"/>
  <c r="K20" i="51" s="1"/>
  <c r="H34" i="41"/>
  <c r="I34" i="41" s="1"/>
  <c r="K34" i="41" s="1"/>
  <c r="H40" i="28"/>
  <c r="I40" i="28" s="1"/>
  <c r="K40" i="28" s="1"/>
  <c r="H11" i="51"/>
  <c r="I11" i="51" s="1"/>
  <c r="K11" i="51" s="1"/>
  <c r="H22" i="42"/>
  <c r="I22" i="42" s="1"/>
  <c r="K22" i="42" s="1"/>
  <c r="H5" i="41"/>
  <c r="I5" i="41" s="1"/>
  <c r="H23" i="25"/>
  <c r="I23" i="25" s="1"/>
  <c r="K23" i="25" s="1"/>
  <c r="H7" i="40"/>
  <c r="I7" i="40" s="1"/>
  <c r="K7" i="40" s="1"/>
  <c r="H40" i="38"/>
  <c r="I40" i="38" s="1"/>
  <c r="K40" i="38" s="1"/>
  <c r="H18" i="24"/>
  <c r="I18" i="24" s="1"/>
  <c r="K18" i="24" s="1"/>
  <c r="H20" i="28"/>
  <c r="I20" i="28" s="1"/>
  <c r="K20" i="28" s="1"/>
  <c r="H31" i="20"/>
  <c r="I31" i="20" s="1"/>
  <c r="K31" i="20" s="1"/>
  <c r="H31" i="8"/>
  <c r="I31" i="8" s="1"/>
  <c r="H22" i="25"/>
  <c r="I22" i="25" s="1"/>
  <c r="K22" i="25" s="1"/>
  <c r="H8" i="20"/>
  <c r="I8" i="20" s="1"/>
  <c r="K8" i="20" s="1"/>
  <c r="H26" i="25"/>
  <c r="I26" i="25" s="1"/>
  <c r="K26" i="25" s="1"/>
  <c r="H9" i="38"/>
  <c r="I9" i="38" s="1"/>
  <c r="K9" i="38" s="1"/>
  <c r="H32" i="25"/>
  <c r="I32" i="25" s="1"/>
  <c r="K32" i="25" s="1"/>
  <c r="H33" i="41"/>
  <c r="I33" i="41" s="1"/>
  <c r="K33" i="41" s="1"/>
  <c r="H30" i="21"/>
  <c r="I30" i="21" s="1"/>
  <c r="K30" i="21" s="1"/>
  <c r="H7" i="24"/>
  <c r="I7" i="24" s="1"/>
  <c r="K7" i="24" s="1"/>
  <c r="H27" i="28"/>
  <c r="I27" i="28" s="1"/>
  <c r="K27" i="28" s="1"/>
  <c r="H28" i="20"/>
  <c r="I28" i="20" s="1"/>
  <c r="K28" i="20" s="1"/>
  <c r="H20" i="8"/>
  <c r="I20" i="8" s="1"/>
  <c r="K20" i="8" s="1"/>
  <c r="H34" i="25"/>
  <c r="I34" i="25" s="1"/>
  <c r="K34" i="25" s="1"/>
  <c r="H25" i="38"/>
  <c r="I25" i="38" s="1"/>
  <c r="K25" i="38" s="1"/>
  <c r="H19" i="41"/>
  <c r="I19" i="41" s="1"/>
  <c r="K19" i="41" s="1"/>
  <c r="H34" i="21"/>
  <c r="I34" i="21" s="1"/>
  <c r="K34" i="21" s="1"/>
  <c r="H29" i="24"/>
  <c r="I29" i="24" s="1"/>
  <c r="H19" i="28"/>
  <c r="I19" i="28" s="1"/>
  <c r="K19" i="28" s="1"/>
  <c r="H36" i="20"/>
  <c r="I36" i="20" s="1"/>
  <c r="H28" i="8"/>
  <c r="I28" i="8" s="1"/>
  <c r="K28" i="8" s="1"/>
  <c r="H36" i="25"/>
  <c r="I36" i="25" s="1"/>
  <c r="K36" i="25" s="1"/>
  <c r="H24" i="52"/>
  <c r="I24" i="52" s="1"/>
  <c r="K24" i="52" s="1"/>
  <c r="H41" i="41"/>
  <c r="I41" i="41" s="1"/>
  <c r="K41" i="41" s="1"/>
  <c r="H26" i="21"/>
  <c r="I26" i="21" s="1"/>
  <c r="K26" i="21" s="1"/>
  <c r="H21" i="24"/>
  <c r="I21" i="24" s="1"/>
  <c r="K21" i="24" s="1"/>
  <c r="H41" i="28"/>
  <c r="I41" i="28" s="1"/>
  <c r="K41" i="28" s="1"/>
  <c r="H31" i="17"/>
  <c r="I31" i="17" s="1"/>
  <c r="K31" i="17" s="1"/>
  <c r="H14" i="25"/>
  <c r="I14" i="25" s="1"/>
  <c r="K14" i="25" s="1"/>
  <c r="H23" i="21"/>
  <c r="I23" i="21" s="1"/>
  <c r="H17" i="40"/>
  <c r="I17" i="40" s="1"/>
  <c r="K17" i="40" s="1"/>
  <c r="H28" i="52"/>
  <c r="I28" i="52" s="1"/>
  <c r="K28" i="52" s="1"/>
  <c r="H14" i="32"/>
  <c r="I14" i="32" s="1"/>
  <c r="K14" i="32" s="1"/>
  <c r="H20" i="38"/>
  <c r="I20" i="38" s="1"/>
  <c r="H22" i="24"/>
  <c r="I22" i="24" s="1"/>
  <c r="K22" i="24" s="1"/>
  <c r="H29" i="28"/>
  <c r="I29" i="28" s="1"/>
  <c r="H28" i="37"/>
  <c r="I28" i="37" s="1"/>
  <c r="K28" i="37" s="1"/>
  <c r="H19" i="20"/>
  <c r="I19" i="20" s="1"/>
  <c r="K19" i="20" s="1"/>
  <c r="H38" i="17"/>
  <c r="I38" i="17" s="1"/>
  <c r="K38" i="17" s="1"/>
  <c r="H28" i="25"/>
  <c r="I28" i="25" s="1"/>
  <c r="K28" i="25" s="1"/>
  <c r="H13" i="52"/>
  <c r="I13" i="52" s="1"/>
  <c r="K13" i="52" s="1"/>
  <c r="H39" i="38"/>
  <c r="I39" i="38" s="1"/>
  <c r="K39" i="38" s="1"/>
  <c r="H25" i="24"/>
  <c r="I25" i="24" s="1"/>
  <c r="K25" i="24" s="1"/>
  <c r="H5" i="20"/>
  <c r="I5" i="20" s="1"/>
  <c r="H20" i="25"/>
  <c r="I20" i="25" s="1"/>
  <c r="K20" i="25" s="1"/>
  <c r="H35" i="38"/>
  <c r="I35" i="38" s="1"/>
  <c r="K35" i="38" s="1"/>
  <c r="H39" i="24"/>
  <c r="I39" i="24" s="1"/>
  <c r="K39" i="24" s="1"/>
  <c r="H21" i="28"/>
  <c r="I21" i="28" s="1"/>
  <c r="K21" i="28" s="1"/>
  <c r="H17" i="20"/>
  <c r="I17" i="20" s="1"/>
  <c r="K17" i="20" s="1"/>
  <c r="H6" i="17"/>
  <c r="I6" i="17" s="1"/>
  <c r="H31" i="51"/>
  <c r="I31" i="51" s="1"/>
  <c r="K31" i="51" s="1"/>
  <c r="H29" i="40"/>
  <c r="I29" i="40" s="1"/>
  <c r="K29" i="40" s="1"/>
  <c r="H26" i="32"/>
  <c r="I26" i="32" s="1"/>
  <c r="K26" i="32" s="1"/>
  <c r="H34" i="38"/>
  <c r="I34" i="38" s="1"/>
  <c r="K34" i="38" s="1"/>
  <c r="H6" i="24"/>
  <c r="I6" i="24" s="1"/>
  <c r="K6" i="24" s="1"/>
  <c r="H37" i="28"/>
  <c r="I37" i="28" s="1"/>
  <c r="K37" i="28" s="1"/>
  <c r="H5" i="37"/>
  <c r="I5" i="37" s="1"/>
  <c r="H33" i="20"/>
  <c r="I33" i="20" s="1"/>
  <c r="K33" i="20" s="1"/>
  <c r="H32" i="8"/>
  <c r="I32" i="8" s="1"/>
  <c r="K32" i="8" s="1"/>
  <c r="H37" i="25"/>
  <c r="I37" i="25" s="1"/>
  <c r="K37" i="25" s="1"/>
  <c r="H39" i="21"/>
  <c r="I39" i="21" s="1"/>
  <c r="K39" i="21" s="1"/>
  <c r="H13" i="28"/>
  <c r="I13" i="28" s="1"/>
  <c r="K13" i="28" s="1"/>
  <c r="H11" i="17"/>
  <c r="I11" i="17" s="1"/>
  <c r="K11" i="17" s="1"/>
  <c r="H43" i="52"/>
  <c r="I43" i="52" s="1"/>
  <c r="H5" i="28"/>
  <c r="I5" i="28" s="1"/>
  <c r="H24" i="8"/>
  <c r="I24" i="8" s="1"/>
  <c r="H17" i="38"/>
  <c r="I17" i="38" s="1"/>
  <c r="K17" i="38" s="1"/>
  <c r="H42" i="25"/>
  <c r="I42" i="25" s="1"/>
  <c r="K42" i="25" s="1"/>
  <c r="H31" i="21"/>
  <c r="I31" i="21" s="1"/>
  <c r="K31" i="21" s="1"/>
  <c r="H19" i="26"/>
  <c r="I19" i="26" s="1"/>
  <c r="K19" i="26" s="1"/>
  <c r="H16" i="20"/>
  <c r="I16" i="20" s="1"/>
  <c r="K16" i="20" s="1"/>
  <c r="H6" i="8"/>
  <c r="I6" i="8" s="1"/>
  <c r="K6" i="8" s="1"/>
  <c r="H36" i="8"/>
  <c r="I36" i="8" s="1"/>
  <c r="K36" i="8" s="1"/>
  <c r="H6" i="40"/>
  <c r="I6" i="40" s="1"/>
  <c r="K6" i="40" s="1"/>
  <c r="H7" i="38"/>
  <c r="I7" i="38" s="1"/>
  <c r="K7" i="38" s="1"/>
  <c r="H14" i="24"/>
  <c r="I14" i="24" s="1"/>
  <c r="K14" i="24" s="1"/>
  <c r="H21" i="20"/>
  <c r="I21" i="20" s="1"/>
  <c r="K21" i="20" s="1"/>
  <c r="H26" i="40"/>
  <c r="I26" i="40" s="1"/>
  <c r="K26" i="40" s="1"/>
  <c r="H23" i="38"/>
  <c r="I23" i="38" s="1"/>
  <c r="K23" i="38" s="1"/>
  <c r="H28" i="24"/>
  <c r="I28" i="24" s="1"/>
  <c r="K28" i="24" s="1"/>
  <c r="H42" i="28"/>
  <c r="I42" i="28" s="1"/>
  <c r="K42" i="28" s="1"/>
  <c r="H15" i="20"/>
  <c r="I15" i="20" s="1"/>
  <c r="H16" i="8"/>
  <c r="I16" i="8" s="1"/>
  <c r="H41" i="51"/>
  <c r="I41" i="51" s="1"/>
  <c r="H35" i="25"/>
  <c r="I35" i="25" s="1"/>
  <c r="K35" i="25" s="1"/>
  <c r="H36" i="40"/>
  <c r="I36" i="40" s="1"/>
  <c r="K36" i="40" s="1"/>
  <c r="H42" i="50"/>
  <c r="I42" i="50" s="1"/>
  <c r="K42" i="50" s="1"/>
  <c r="H32" i="38"/>
  <c r="I32" i="38" s="1"/>
  <c r="K32" i="38" s="1"/>
  <c r="H34" i="24"/>
  <c r="I34" i="24" s="1"/>
  <c r="K34" i="24" s="1"/>
  <c r="H30" i="28"/>
  <c r="I30" i="28" s="1"/>
  <c r="K30" i="28" s="1"/>
  <c r="H10" i="37"/>
  <c r="I10" i="37" s="1"/>
  <c r="K10" i="37" s="1"/>
  <c r="H23" i="20"/>
  <c r="I23" i="20" s="1"/>
  <c r="K23" i="20" s="1"/>
  <c r="H8" i="8"/>
  <c r="I8" i="8" s="1"/>
  <c r="K8" i="8" s="1"/>
  <c r="H14" i="17"/>
  <c r="I14" i="17" s="1"/>
  <c r="K14" i="17" s="1"/>
  <c r="H15" i="40"/>
  <c r="I15" i="40" s="1"/>
  <c r="K15" i="40" s="1"/>
  <c r="H11" i="42"/>
  <c r="I11" i="42" s="1"/>
  <c r="K11" i="42" s="1"/>
  <c r="H15" i="21"/>
  <c r="I15" i="21" s="1"/>
  <c r="K15" i="21" s="1"/>
  <c r="H27" i="17"/>
  <c r="I27" i="17" s="1"/>
  <c r="H23" i="40"/>
  <c r="I23" i="40" s="1"/>
  <c r="K23" i="40" s="1"/>
  <c r="H9" i="50"/>
  <c r="I9" i="50" s="1"/>
  <c r="K9" i="50" s="1"/>
  <c r="H7" i="21"/>
  <c r="I7" i="21" s="1"/>
  <c r="K7" i="21" s="1"/>
  <c r="H42" i="26"/>
  <c r="I42" i="26" s="1"/>
  <c r="H22" i="17"/>
  <c r="I22" i="17" s="1"/>
  <c r="K22" i="17" s="1"/>
  <c r="H13" i="8"/>
  <c r="I13" i="8" s="1"/>
  <c r="K13" i="8" s="1"/>
  <c r="H23" i="8"/>
  <c r="I23" i="8" s="1"/>
  <c r="K23" i="8" s="1"/>
  <c r="H10" i="40"/>
  <c r="I10" i="40" s="1"/>
  <c r="K10" i="40" s="1"/>
  <c r="H26" i="42"/>
  <c r="I26" i="42" s="1"/>
  <c r="K26" i="42" s="1"/>
  <c r="H31" i="52"/>
  <c r="I31" i="52" s="1"/>
  <c r="K31" i="52" s="1"/>
  <c r="H8" i="50"/>
  <c r="I8" i="50" s="1"/>
  <c r="K8" i="50" s="1"/>
  <c r="H18" i="28"/>
  <c r="I18" i="28" s="1"/>
  <c r="K18" i="28" s="1"/>
  <c r="H26" i="20"/>
  <c r="I26" i="20" s="1"/>
  <c r="K26" i="20" s="1"/>
  <c r="H5" i="17"/>
  <c r="I5" i="17" s="1"/>
  <c r="H10" i="17"/>
  <c r="I10" i="17" s="1"/>
  <c r="K10" i="17" s="1"/>
  <c r="H42" i="8"/>
  <c r="I42" i="8" s="1"/>
  <c r="H41" i="21"/>
  <c r="I41" i="21" s="1"/>
  <c r="K41" i="21" s="1"/>
  <c r="H21" i="19"/>
  <c r="I21" i="19" s="1"/>
  <c r="K21" i="19" s="1"/>
  <c r="H26" i="24"/>
  <c r="I26" i="24" s="1"/>
  <c r="K26" i="24" s="1"/>
  <c r="H15" i="28"/>
  <c r="I15" i="28" s="1"/>
  <c r="K15" i="28" s="1"/>
  <c r="H16" i="28"/>
  <c r="I16" i="28" s="1"/>
  <c r="K16" i="28" s="1"/>
  <c r="H34" i="17"/>
  <c r="I34" i="17" s="1"/>
  <c r="H10" i="8"/>
  <c r="I10" i="8" s="1"/>
  <c r="K10" i="8" s="1"/>
  <c r="H38" i="40"/>
  <c r="I38" i="40" s="1"/>
  <c r="K38" i="40" s="1"/>
  <c r="H15" i="42"/>
  <c r="I15" i="42" s="1"/>
  <c r="K15" i="42" s="1"/>
  <c r="H36" i="50"/>
  <c r="I36" i="50" s="1"/>
  <c r="K36" i="50" s="1"/>
  <c r="H7" i="28"/>
  <c r="I7" i="28" s="1"/>
  <c r="K7" i="28" s="1"/>
  <c r="H29" i="20"/>
  <c r="I29" i="20" s="1"/>
  <c r="K29" i="20" s="1"/>
  <c r="H38" i="20"/>
  <c r="I38" i="20" s="1"/>
  <c r="K38" i="20" s="1"/>
  <c r="H32" i="17"/>
  <c r="I32" i="17" s="1"/>
  <c r="K32" i="17" s="1"/>
  <c r="H18" i="17"/>
  <c r="I18" i="17" s="1"/>
  <c r="K18" i="17" s="1"/>
  <c r="H34" i="8"/>
  <c r="I34" i="8" s="1"/>
  <c r="H7" i="52"/>
  <c r="I7" i="52" s="1"/>
  <c r="K7" i="52" s="1"/>
  <c r="H10" i="41"/>
  <c r="I10" i="41" s="1"/>
  <c r="K10" i="41" s="1"/>
  <c r="H41" i="50"/>
  <c r="I41" i="50" s="1"/>
  <c r="K41" i="50" s="1"/>
  <c r="H35" i="21"/>
  <c r="I35" i="21" s="1"/>
  <c r="K35" i="21" s="1"/>
  <c r="H12" i="19"/>
  <c r="I12" i="19" s="1"/>
  <c r="K12" i="19" s="1"/>
  <c r="H17" i="24"/>
  <c r="I17" i="24" s="1"/>
  <c r="K17" i="24" s="1"/>
  <c r="H20" i="24"/>
  <c r="I20" i="24" s="1"/>
  <c r="K20" i="24" s="1"/>
  <c r="H30" i="20"/>
  <c r="I30" i="20" s="1"/>
  <c r="K30" i="20" s="1"/>
  <c r="H8" i="17"/>
  <c r="I8" i="17" s="1"/>
  <c r="K8" i="17" s="1"/>
  <c r="H20" i="17"/>
  <c r="I20" i="17" s="1"/>
  <c r="K20" i="17" s="1"/>
  <c r="H43" i="8"/>
  <c r="I43" i="8" s="1"/>
  <c r="K43" i="8" s="1"/>
  <c r="H30" i="8"/>
  <c r="I30" i="8" s="1"/>
  <c r="K30" i="8" s="1"/>
  <c r="T44" i="51"/>
  <c r="H13" i="42"/>
  <c r="I13" i="42" s="1"/>
  <c r="H38" i="42"/>
  <c r="I38" i="42" s="1"/>
  <c r="K38" i="42" s="1"/>
  <c r="H18" i="50"/>
  <c r="I18" i="50" s="1"/>
  <c r="K18" i="50" s="1"/>
  <c r="H39" i="26"/>
  <c r="I39" i="26" s="1"/>
  <c r="H13" i="17"/>
  <c r="I13" i="17" s="1"/>
  <c r="K13" i="17" s="1"/>
  <c r="H40" i="12"/>
  <c r="I40" i="12" s="1"/>
  <c r="K40" i="12" s="1"/>
  <c r="H34" i="40"/>
  <c r="I34" i="40" s="1"/>
  <c r="K34" i="40" s="1"/>
  <c r="H36" i="42"/>
  <c r="I36" i="42" s="1"/>
  <c r="K36" i="42" s="1"/>
  <c r="H21" i="42"/>
  <c r="I21" i="42" s="1"/>
  <c r="K21" i="42" s="1"/>
  <c r="H17" i="52"/>
  <c r="I17" i="52" s="1"/>
  <c r="K17" i="52" s="1"/>
  <c r="H14" i="50"/>
  <c r="I14" i="50" s="1"/>
  <c r="K14" i="50" s="1"/>
  <c r="H37" i="21"/>
  <c r="I37" i="21" s="1"/>
  <c r="K37" i="21" s="1"/>
  <c r="H18" i="21"/>
  <c r="I18" i="21" s="1"/>
  <c r="K18" i="21" s="1"/>
  <c r="H19" i="17"/>
  <c r="I19" i="17" s="1"/>
  <c r="K19" i="17" s="1"/>
  <c r="H12" i="8"/>
  <c r="I12" i="8" s="1"/>
  <c r="K12" i="8" s="1"/>
  <c r="H35" i="40"/>
  <c r="I35" i="40" s="1"/>
  <c r="K35" i="40" s="1"/>
  <c r="H9" i="40"/>
  <c r="I9" i="40" s="1"/>
  <c r="K9" i="40" s="1"/>
  <c r="H27" i="42"/>
  <c r="I27" i="42" s="1"/>
  <c r="K27" i="42" s="1"/>
  <c r="H31" i="42"/>
  <c r="I31" i="42" s="1"/>
  <c r="K31" i="42" s="1"/>
  <c r="H22" i="52"/>
  <c r="I22" i="52" s="1"/>
  <c r="H22" i="50"/>
  <c r="I22" i="50" s="1"/>
  <c r="K22" i="50" s="1"/>
  <c r="H23" i="17"/>
  <c r="I23" i="17" s="1"/>
  <c r="K23" i="17" s="1"/>
  <c r="H38" i="24"/>
  <c r="I38" i="24" s="1"/>
  <c r="K38" i="24" s="1"/>
  <c r="H35" i="28"/>
  <c r="I35" i="28" s="1"/>
  <c r="K35" i="28" s="1"/>
  <c r="H24" i="28"/>
  <c r="I24" i="28" s="1"/>
  <c r="K24" i="28" s="1"/>
  <c r="H11" i="20"/>
  <c r="I11" i="20" s="1"/>
  <c r="K11" i="20" s="1"/>
  <c r="H37" i="8"/>
  <c r="I37" i="8" s="1"/>
  <c r="K37" i="8" s="1"/>
  <c r="H28" i="40"/>
  <c r="I28" i="40" s="1"/>
  <c r="K28" i="40" s="1"/>
  <c r="H12" i="24"/>
  <c r="I12" i="24" s="1"/>
  <c r="K12" i="24" s="1"/>
  <c r="H8" i="28"/>
  <c r="I8" i="28" s="1"/>
  <c r="K8" i="28" s="1"/>
  <c r="H35" i="17"/>
  <c r="I35" i="17" s="1"/>
  <c r="K35" i="17" s="1"/>
  <c r="H29" i="8"/>
  <c r="I29" i="8" s="1"/>
  <c r="K29" i="8" s="1"/>
  <c r="H42" i="40"/>
  <c r="I42" i="40" s="1"/>
  <c r="K42" i="40" s="1"/>
  <c r="H29" i="42"/>
  <c r="I29" i="42" s="1"/>
  <c r="K29" i="42" s="1"/>
  <c r="H29" i="52"/>
  <c r="I29" i="52" s="1"/>
  <c r="H11" i="50"/>
  <c r="I11" i="50" s="1"/>
  <c r="K11" i="50" s="1"/>
  <c r="H11" i="24"/>
  <c r="I11" i="24" s="1"/>
  <c r="K11" i="24" s="1"/>
  <c r="H11" i="28"/>
  <c r="I11" i="28" s="1"/>
  <c r="K11" i="28" s="1"/>
  <c r="H22" i="20"/>
  <c r="I22" i="20" s="1"/>
  <c r="K22" i="20" s="1"/>
  <c r="H24" i="17"/>
  <c r="I24" i="17" s="1"/>
  <c r="K24" i="17" s="1"/>
  <c r="H39" i="17"/>
  <c r="I39" i="17" s="1"/>
  <c r="K39" i="17" s="1"/>
  <c r="H36" i="17"/>
  <c r="I36" i="17" s="1"/>
  <c r="K36" i="17" s="1"/>
  <c r="H26" i="8"/>
  <c r="I26" i="8" s="1"/>
  <c r="K26" i="8" s="1"/>
  <c r="H8" i="26"/>
  <c r="I8" i="26" s="1"/>
  <c r="K8" i="26" s="1"/>
  <c r="H19" i="24"/>
  <c r="I19" i="24" s="1"/>
  <c r="K19" i="24" s="1"/>
  <c r="H30" i="24"/>
  <c r="I30" i="24" s="1"/>
  <c r="K30" i="24" s="1"/>
  <c r="H12" i="28"/>
  <c r="I12" i="28" s="1"/>
  <c r="K12" i="28" s="1"/>
  <c r="H9" i="17"/>
  <c r="I9" i="17" s="1"/>
  <c r="K9" i="17" s="1"/>
  <c r="T44" i="21"/>
  <c r="H34" i="42"/>
  <c r="I34" i="42" s="1"/>
  <c r="H39" i="50"/>
  <c r="I39" i="50" s="1"/>
  <c r="K39" i="50" s="1"/>
  <c r="H12" i="21"/>
  <c r="I12" i="21" s="1"/>
  <c r="H39" i="28"/>
  <c r="I39" i="28" s="1"/>
  <c r="K39" i="28" s="1"/>
  <c r="H13" i="20"/>
  <c r="I13" i="20" s="1"/>
  <c r="K13" i="20" s="1"/>
  <c r="H30" i="40"/>
  <c r="I30" i="40" s="1"/>
  <c r="K30" i="40" s="1"/>
  <c r="H6" i="50"/>
  <c r="I6" i="50" s="1"/>
  <c r="K6" i="50" s="1"/>
  <c r="H27" i="21"/>
  <c r="I27" i="21" s="1"/>
  <c r="K27" i="21" s="1"/>
  <c r="H8" i="21"/>
  <c r="I8" i="21" s="1"/>
  <c r="K8" i="21" s="1"/>
  <c r="H22" i="38"/>
  <c r="I22" i="38" s="1"/>
  <c r="K22" i="38" s="1"/>
  <c r="H27" i="26"/>
  <c r="I27" i="26" s="1"/>
  <c r="K27" i="26" s="1"/>
  <c r="H31" i="24"/>
  <c r="I31" i="24" s="1"/>
  <c r="K31" i="24" s="1"/>
  <c r="H35" i="24"/>
  <c r="I35" i="24" s="1"/>
  <c r="K35" i="24" s="1"/>
  <c r="H10" i="24"/>
  <c r="I10" i="24" s="1"/>
  <c r="H43" i="28"/>
  <c r="I43" i="28" s="1"/>
  <c r="K43" i="28" s="1"/>
  <c r="H36" i="28"/>
  <c r="I36" i="28" s="1"/>
  <c r="K36" i="28" s="1"/>
  <c r="H27" i="20"/>
  <c r="I27" i="20" s="1"/>
  <c r="K27" i="20" s="1"/>
  <c r="H14" i="20"/>
  <c r="I14" i="20" s="1"/>
  <c r="K14" i="20" s="1"/>
  <c r="H15" i="17"/>
  <c r="I15" i="17" s="1"/>
  <c r="K15" i="17" s="1"/>
  <c r="H25" i="17"/>
  <c r="I25" i="17" s="1"/>
  <c r="K25" i="17" s="1"/>
  <c r="H12" i="17"/>
  <c r="I12" i="17" s="1"/>
  <c r="K12" i="17" s="1"/>
  <c r="H9" i="8"/>
  <c r="I9" i="8" s="1"/>
  <c r="K9" i="8" s="1"/>
  <c r="H14" i="8"/>
  <c r="I14" i="8" s="1"/>
  <c r="K14" i="8" s="1"/>
  <c r="T44" i="19"/>
  <c r="H28" i="42"/>
  <c r="I28" i="42" s="1"/>
  <c r="K28" i="42" s="1"/>
  <c r="H43" i="50"/>
  <c r="I43" i="50" s="1"/>
  <c r="K43" i="50" s="1"/>
  <c r="H13" i="50"/>
  <c r="I13" i="50" s="1"/>
  <c r="K13" i="50" s="1"/>
  <c r="H17" i="26"/>
  <c r="I17" i="26" s="1"/>
  <c r="K17" i="26" s="1"/>
  <c r="H39" i="42"/>
  <c r="I39" i="42" s="1"/>
  <c r="K39" i="42" s="1"/>
  <c r="H25" i="50"/>
  <c r="I25" i="50" s="1"/>
  <c r="K25" i="50" s="1"/>
  <c r="H31" i="40"/>
  <c r="I31" i="40" s="1"/>
  <c r="K31" i="40" s="1"/>
  <c r="H21" i="50"/>
  <c r="I21" i="50" s="1"/>
  <c r="K21" i="50" s="1"/>
  <c r="H5" i="21"/>
  <c r="H40" i="21"/>
  <c r="I40" i="21" s="1"/>
  <c r="K40" i="21" s="1"/>
  <c r="H14" i="21"/>
  <c r="I14" i="21" s="1"/>
  <c r="K14" i="21" s="1"/>
  <c r="H35" i="20"/>
  <c r="I35" i="20" s="1"/>
  <c r="K35" i="20" s="1"/>
  <c r="H42" i="20"/>
  <c r="I42" i="20" s="1"/>
  <c r="K42" i="20" s="1"/>
  <c r="H20" i="20"/>
  <c r="I20" i="20" s="1"/>
  <c r="K20" i="20" s="1"/>
  <c r="H42" i="17"/>
  <c r="I42" i="17" s="1"/>
  <c r="K42" i="17" s="1"/>
  <c r="H35" i="8"/>
  <c r="I35" i="8" s="1"/>
  <c r="K35" i="8" s="1"/>
  <c r="H33" i="8"/>
  <c r="I33" i="8" s="1"/>
  <c r="K33" i="8" s="1"/>
  <c r="H30" i="50"/>
  <c r="I30" i="50" s="1"/>
  <c r="K30" i="50" s="1"/>
  <c r="H29" i="21"/>
  <c r="I29" i="21" s="1"/>
  <c r="K29" i="21" s="1"/>
  <c r="H36" i="21"/>
  <c r="I36" i="21" s="1"/>
  <c r="K36" i="21" s="1"/>
  <c r="H10" i="21"/>
  <c r="I10" i="21" s="1"/>
  <c r="K10" i="21" s="1"/>
  <c r="H26" i="26"/>
  <c r="I26" i="26" s="1"/>
  <c r="K26" i="26" s="1"/>
  <c r="H9" i="24"/>
  <c r="I9" i="24" s="1"/>
  <c r="K9" i="24" s="1"/>
  <c r="H5" i="24"/>
  <c r="I5" i="24" s="1"/>
  <c r="H33" i="28"/>
  <c r="I33" i="28" s="1"/>
  <c r="H32" i="28"/>
  <c r="I32" i="28" s="1"/>
  <c r="K32" i="28" s="1"/>
  <c r="H37" i="20"/>
  <c r="I37" i="20" s="1"/>
  <c r="K37" i="20" s="1"/>
  <c r="H10" i="20"/>
  <c r="I10" i="20" s="1"/>
  <c r="K10" i="20" s="1"/>
  <c r="H12" i="20"/>
  <c r="I12" i="20" s="1"/>
  <c r="K12" i="20" s="1"/>
  <c r="H37" i="17"/>
  <c r="I37" i="17" s="1"/>
  <c r="K37" i="17" s="1"/>
  <c r="H27" i="8"/>
  <c r="I27" i="8" s="1"/>
  <c r="K27" i="8" s="1"/>
  <c r="H39" i="8"/>
  <c r="I39" i="8" s="1"/>
  <c r="K39" i="8" s="1"/>
  <c r="H37" i="40"/>
  <c r="I37" i="40" s="1"/>
  <c r="H8" i="42"/>
  <c r="I8" i="42" s="1"/>
  <c r="K8" i="42" s="1"/>
  <c r="H32" i="21"/>
  <c r="I32" i="21" s="1"/>
  <c r="K32" i="21" s="1"/>
  <c r="H23" i="24"/>
  <c r="I23" i="24" s="1"/>
  <c r="K23" i="24" s="1"/>
  <c r="H7" i="17"/>
  <c r="I7" i="17" s="1"/>
  <c r="K7" i="17" s="1"/>
  <c r="H19" i="40"/>
  <c r="I19" i="40" s="1"/>
  <c r="K19" i="40" s="1"/>
  <c r="H16" i="40"/>
  <c r="I16" i="40" s="1"/>
  <c r="K16" i="40" s="1"/>
  <c r="H42" i="42"/>
  <c r="I42" i="42" s="1"/>
  <c r="K42" i="42" s="1"/>
  <c r="H27" i="52"/>
  <c r="I27" i="52" s="1"/>
  <c r="H24" i="50"/>
  <c r="I24" i="50" s="1"/>
  <c r="K24" i="50" s="1"/>
  <c r="H28" i="21"/>
  <c r="I28" i="21" s="1"/>
  <c r="H37" i="24"/>
  <c r="I37" i="24" s="1"/>
  <c r="K37" i="24" s="1"/>
  <c r="H6" i="28"/>
  <c r="I6" i="28" s="1"/>
  <c r="K6" i="28" s="1"/>
  <c r="H25" i="20"/>
  <c r="I25" i="20" s="1"/>
  <c r="K25" i="20" s="1"/>
  <c r="H18" i="20"/>
  <c r="I18" i="20" s="1"/>
  <c r="K18" i="20" s="1"/>
  <c r="H40" i="17"/>
  <c r="I40" i="17" s="1"/>
  <c r="K40" i="17" s="1"/>
  <c r="H21" i="17"/>
  <c r="I21" i="17" s="1"/>
  <c r="K21" i="17" s="1"/>
  <c r="H19" i="8"/>
  <c r="I19" i="8" s="1"/>
  <c r="K19" i="8" s="1"/>
  <c r="H5" i="40"/>
  <c r="I5" i="40" s="1"/>
  <c r="H32" i="40"/>
  <c r="I32" i="40" s="1"/>
  <c r="K32" i="40" s="1"/>
  <c r="H32" i="42"/>
  <c r="I32" i="42" s="1"/>
  <c r="K32" i="42" s="1"/>
  <c r="H20" i="21"/>
  <c r="I20" i="21" s="1"/>
  <c r="K20" i="21" s="1"/>
  <c r="H42" i="24"/>
  <c r="I42" i="24" s="1"/>
  <c r="K42" i="24" s="1"/>
  <c r="H43" i="20"/>
  <c r="I43" i="20" s="1"/>
  <c r="K43" i="20" s="1"/>
  <c r="H13" i="40"/>
  <c r="I13" i="40" s="1"/>
  <c r="H40" i="40"/>
  <c r="I40" i="40" s="1"/>
  <c r="K40" i="40" s="1"/>
  <c r="H40" i="42"/>
  <c r="I40" i="42" s="1"/>
  <c r="K40" i="42" s="1"/>
  <c r="H8" i="52"/>
  <c r="I8" i="52" s="1"/>
  <c r="K8" i="52" s="1"/>
  <c r="H27" i="50"/>
  <c r="I27" i="50" s="1"/>
  <c r="K27" i="50" s="1"/>
  <c r="H31" i="19"/>
  <c r="I31" i="19" s="1"/>
  <c r="K31" i="19" s="1"/>
  <c r="H6" i="20"/>
  <c r="I6" i="20" s="1"/>
  <c r="K6" i="20" s="1"/>
  <c r="H16" i="17"/>
  <c r="I16" i="17" s="1"/>
  <c r="K16" i="17" s="1"/>
  <c r="H28" i="17"/>
  <c r="I28" i="17" s="1"/>
  <c r="K28" i="17" s="1"/>
  <c r="H21" i="8"/>
  <c r="I21" i="8" s="1"/>
  <c r="K21" i="8" s="1"/>
  <c r="H18" i="8"/>
  <c r="I18" i="8" s="1"/>
  <c r="K18" i="8" s="1"/>
  <c r="H41" i="40"/>
  <c r="I41" i="40" s="1"/>
  <c r="K41" i="40" s="1"/>
  <c r="H21" i="40"/>
  <c r="I21" i="40" s="1"/>
  <c r="K21" i="40" s="1"/>
  <c r="H35" i="42"/>
  <c r="I35" i="42" s="1"/>
  <c r="K35" i="42" s="1"/>
  <c r="H17" i="42"/>
  <c r="I17" i="42" s="1"/>
  <c r="K17" i="42" s="1"/>
  <c r="H11" i="52"/>
  <c r="I11" i="52" s="1"/>
  <c r="K11" i="52" s="1"/>
  <c r="H12" i="50"/>
  <c r="I12" i="50" s="1"/>
  <c r="K12" i="50" s="1"/>
  <c r="H25" i="26"/>
  <c r="I25" i="26" s="1"/>
  <c r="K25" i="26" s="1"/>
  <c r="H27" i="24"/>
  <c r="I27" i="24" s="1"/>
  <c r="K27" i="24" s="1"/>
  <c r="H22" i="28"/>
  <c r="I22" i="28" s="1"/>
  <c r="K22" i="28" s="1"/>
  <c r="H17" i="17"/>
  <c r="I17" i="17" s="1"/>
  <c r="K17" i="17" s="1"/>
  <c r="H33" i="40"/>
  <c r="I33" i="40" s="1"/>
  <c r="K33" i="40" s="1"/>
  <c r="H14" i="42"/>
  <c r="I14" i="42" s="1"/>
  <c r="K14" i="42" s="1"/>
  <c r="H23" i="42"/>
  <c r="I23" i="42" s="1"/>
  <c r="K23" i="42" s="1"/>
  <c r="H25" i="42"/>
  <c r="I25" i="42" s="1"/>
  <c r="K25" i="42" s="1"/>
  <c r="H23" i="52"/>
  <c r="I23" i="52" s="1"/>
  <c r="K23" i="52" s="1"/>
  <c r="H20" i="52"/>
  <c r="I20" i="52" s="1"/>
  <c r="K20" i="52" s="1"/>
  <c r="H20" i="41"/>
  <c r="I20" i="41" s="1"/>
  <c r="K20" i="41" s="1"/>
  <c r="H40" i="50"/>
  <c r="I40" i="50" s="1"/>
  <c r="K40" i="50" s="1"/>
  <c r="H10" i="50"/>
  <c r="I10" i="50" s="1"/>
  <c r="K10" i="50" s="1"/>
  <c r="H27" i="40"/>
  <c r="I27" i="40" s="1"/>
  <c r="K27" i="40" s="1"/>
  <c r="H43" i="40"/>
  <c r="I43" i="40" s="1"/>
  <c r="K43" i="40" s="1"/>
  <c r="H30" i="42"/>
  <c r="I30" i="42" s="1"/>
  <c r="H37" i="42"/>
  <c r="I37" i="42" s="1"/>
  <c r="K37" i="42" s="1"/>
  <c r="H33" i="42"/>
  <c r="I33" i="42" s="1"/>
  <c r="K33" i="42" s="1"/>
  <c r="H39" i="52"/>
  <c r="I39" i="52" s="1"/>
  <c r="K39" i="52" s="1"/>
  <c r="H37" i="52"/>
  <c r="I37" i="52" s="1"/>
  <c r="K37" i="52" s="1"/>
  <c r="H17" i="41"/>
  <c r="I17" i="41" s="1"/>
  <c r="K17" i="41" s="1"/>
  <c r="H29" i="50"/>
  <c r="I29" i="50" s="1"/>
  <c r="K29" i="50" s="1"/>
  <c r="H20" i="50"/>
  <c r="I20" i="50" s="1"/>
  <c r="K20" i="50" s="1"/>
  <c r="H33" i="50"/>
  <c r="I33" i="50" s="1"/>
  <c r="K33" i="50" s="1"/>
  <c r="H19" i="21"/>
  <c r="I19" i="21" s="1"/>
  <c r="K19" i="21" s="1"/>
  <c r="H42" i="21"/>
  <c r="I42" i="21" s="1"/>
  <c r="K42" i="21" s="1"/>
  <c r="H19" i="38"/>
  <c r="I19" i="38" s="1"/>
  <c r="K19" i="38" s="1"/>
  <c r="H11" i="26"/>
  <c r="I11" i="26" s="1"/>
  <c r="K11" i="26" s="1"/>
  <c r="H33" i="24"/>
  <c r="I33" i="24" s="1"/>
  <c r="K33" i="24" s="1"/>
  <c r="H43" i="24"/>
  <c r="I43" i="24" s="1"/>
  <c r="K43" i="24" s="1"/>
  <c r="H40" i="24"/>
  <c r="I40" i="24" s="1"/>
  <c r="K40" i="24" s="1"/>
  <c r="H9" i="28"/>
  <c r="I9" i="28" s="1"/>
  <c r="H26" i="28"/>
  <c r="I26" i="28" s="1"/>
  <c r="H41" i="20"/>
  <c r="I41" i="20" s="1"/>
  <c r="K41" i="20" s="1"/>
  <c r="H40" i="20"/>
  <c r="I40" i="20" s="1"/>
  <c r="K40" i="20" s="1"/>
  <c r="H43" i="17"/>
  <c r="I43" i="17" s="1"/>
  <c r="K43" i="17" s="1"/>
  <c r="H33" i="17"/>
  <c r="I33" i="17" s="1"/>
  <c r="K33" i="17" s="1"/>
  <c r="H5" i="8"/>
  <c r="H15" i="8"/>
  <c r="I15" i="8" s="1"/>
  <c r="K15" i="8" s="1"/>
  <c r="H38" i="8"/>
  <c r="I38" i="8" s="1"/>
  <c r="K38" i="8" s="1"/>
  <c r="H20" i="40"/>
  <c r="I20" i="40" s="1"/>
  <c r="K20" i="40" s="1"/>
  <c r="H10" i="42"/>
  <c r="I10" i="42" s="1"/>
  <c r="K10" i="42" s="1"/>
  <c r="H34" i="50"/>
  <c r="I34" i="50" s="1"/>
  <c r="K34" i="50" s="1"/>
  <c r="H35" i="50"/>
  <c r="I35" i="50" s="1"/>
  <c r="K35" i="50" s="1"/>
  <c r="H21" i="21"/>
  <c r="I21" i="21" s="1"/>
  <c r="K21" i="21" s="1"/>
  <c r="H22" i="21"/>
  <c r="I22" i="21" s="1"/>
  <c r="K22" i="21" s="1"/>
  <c r="H20" i="26"/>
  <c r="I20" i="26" s="1"/>
  <c r="K20" i="26" s="1"/>
  <c r="H30" i="17"/>
  <c r="I30" i="17" s="1"/>
  <c r="H5" i="52"/>
  <c r="I5" i="52" s="1"/>
  <c r="H10" i="26"/>
  <c r="I10" i="26" s="1"/>
  <c r="H22" i="40"/>
  <c r="I22" i="40" s="1"/>
  <c r="K22" i="40" s="1"/>
  <c r="H25" i="40"/>
  <c r="I25" i="40" s="1"/>
  <c r="K25" i="40" s="1"/>
  <c r="H39" i="40"/>
  <c r="I39" i="40" s="1"/>
  <c r="K39" i="40" s="1"/>
  <c r="H12" i="42"/>
  <c r="I12" i="42" s="1"/>
  <c r="K12" i="42" s="1"/>
  <c r="H43" i="42"/>
  <c r="I43" i="42" s="1"/>
  <c r="K43" i="42" s="1"/>
  <c r="H10" i="52"/>
  <c r="I10" i="52" s="1"/>
  <c r="K10" i="52" s="1"/>
  <c r="H38" i="52"/>
  <c r="I38" i="52" s="1"/>
  <c r="K38" i="52" s="1"/>
  <c r="H37" i="50"/>
  <c r="I37" i="50" s="1"/>
  <c r="K37" i="50" s="1"/>
  <c r="H38" i="28"/>
  <c r="I38" i="28" s="1"/>
  <c r="K38" i="28" s="1"/>
  <c r="H26" i="17"/>
  <c r="I26" i="17" s="1"/>
  <c r="K26" i="17" s="1"/>
  <c r="H8" i="40"/>
  <c r="I8" i="40" s="1"/>
  <c r="K8" i="40" s="1"/>
  <c r="H40" i="52"/>
  <c r="I40" i="52" s="1"/>
  <c r="K40" i="52" s="1"/>
  <c r="H13" i="29"/>
  <c r="I13" i="29" s="1"/>
  <c r="K13" i="29" s="1"/>
  <c r="H38" i="50"/>
  <c r="I38" i="50" s="1"/>
  <c r="H13" i="21"/>
  <c r="I13" i="21" s="1"/>
  <c r="K13" i="21" s="1"/>
  <c r="H6" i="21"/>
  <c r="I6" i="21" s="1"/>
  <c r="K6" i="21" s="1"/>
  <c r="H30" i="26"/>
  <c r="I30" i="26" s="1"/>
  <c r="K30" i="26" s="1"/>
  <c r="H12" i="40"/>
  <c r="I12" i="40" s="1"/>
  <c r="K12" i="40" s="1"/>
  <c r="H16" i="42"/>
  <c r="I16" i="42" s="1"/>
  <c r="K16" i="42" s="1"/>
  <c r="H6" i="52"/>
  <c r="I6" i="52" s="1"/>
  <c r="K6" i="52" s="1"/>
  <c r="H34" i="29"/>
  <c r="I34" i="29" s="1"/>
  <c r="K34" i="29" s="1"/>
  <c r="H7" i="50"/>
  <c r="I7" i="50" s="1"/>
  <c r="K7" i="50" s="1"/>
  <c r="H14" i="26"/>
  <c r="I14" i="26" s="1"/>
  <c r="K14" i="26" s="1"/>
  <c r="H24" i="40"/>
  <c r="I24" i="40" s="1"/>
  <c r="K24" i="40" s="1"/>
  <c r="H24" i="42"/>
  <c r="I24" i="42" s="1"/>
  <c r="K24" i="42" s="1"/>
  <c r="H12" i="52"/>
  <c r="I12" i="52" s="1"/>
  <c r="K12" i="52" s="1"/>
  <c r="H34" i="52"/>
  <c r="I34" i="52" s="1"/>
  <c r="K34" i="52" s="1"/>
  <c r="H5" i="50"/>
  <c r="I5" i="50" s="1"/>
  <c r="H15" i="50"/>
  <c r="I15" i="50" s="1"/>
  <c r="K15" i="50" s="1"/>
  <c r="H25" i="21"/>
  <c r="I25" i="21" s="1"/>
  <c r="K25" i="21" s="1"/>
  <c r="H24" i="21"/>
  <c r="I24" i="21" s="1"/>
  <c r="K24" i="21" s="1"/>
  <c r="H35" i="19"/>
  <c r="I35" i="19" s="1"/>
  <c r="K35" i="19" s="1"/>
  <c r="H36" i="26"/>
  <c r="I36" i="26" s="1"/>
  <c r="K36" i="26" s="1"/>
  <c r="H41" i="24"/>
  <c r="I41" i="24" s="1"/>
  <c r="K41" i="24" s="1"/>
  <c r="H28" i="28"/>
  <c r="I28" i="28" s="1"/>
  <c r="K28" i="28" s="1"/>
  <c r="H25" i="52"/>
  <c r="I25" i="52" s="1"/>
  <c r="K25" i="52" s="1"/>
  <c r="H28" i="50"/>
  <c r="I28" i="50" s="1"/>
  <c r="K28" i="50" s="1"/>
  <c r="H23" i="50"/>
  <c r="I23" i="50" s="1"/>
  <c r="K23" i="50" s="1"/>
  <c r="H9" i="21"/>
  <c r="I9" i="21" s="1"/>
  <c r="K9" i="21" s="1"/>
  <c r="H23" i="19"/>
  <c r="I23" i="19" s="1"/>
  <c r="K23" i="19" s="1"/>
  <c r="H16" i="26"/>
  <c r="I16" i="26" s="1"/>
  <c r="K16" i="26" s="1"/>
  <c r="H34" i="28"/>
  <c r="I34" i="28" s="1"/>
  <c r="K34" i="28" s="1"/>
  <c r="H11" i="8"/>
  <c r="I11" i="8" s="1"/>
  <c r="K11" i="8" s="1"/>
  <c r="H11" i="40"/>
  <c r="I11" i="40" s="1"/>
  <c r="K11" i="40" s="1"/>
  <c r="H20" i="42"/>
  <c r="I20" i="42" s="1"/>
  <c r="K20" i="42" s="1"/>
  <c r="H14" i="52"/>
  <c r="I14" i="52" s="1"/>
  <c r="K14" i="52" s="1"/>
  <c r="H31" i="41"/>
  <c r="I31" i="41" s="1"/>
  <c r="K31" i="41" s="1"/>
  <c r="H19" i="50"/>
  <c r="I19" i="50" s="1"/>
  <c r="H31" i="50"/>
  <c r="I31" i="50" s="1"/>
  <c r="K31" i="50" s="1"/>
  <c r="H43" i="21"/>
  <c r="I43" i="21" s="1"/>
  <c r="K43" i="21" s="1"/>
  <c r="H16" i="21"/>
  <c r="I16" i="21" s="1"/>
  <c r="K16" i="21" s="1"/>
  <c r="H21" i="26"/>
  <c r="I21" i="26" s="1"/>
  <c r="K21" i="26" s="1"/>
  <c r="H25" i="28"/>
  <c r="I25" i="28" s="1"/>
  <c r="K25" i="28" s="1"/>
  <c r="H9" i="20"/>
  <c r="I9" i="20" s="1"/>
  <c r="K9" i="20" s="1"/>
  <c r="H18" i="40"/>
  <c r="I18" i="40" s="1"/>
  <c r="K18" i="40" s="1"/>
  <c r="H19" i="42"/>
  <c r="I19" i="42" s="1"/>
  <c r="K19" i="42" s="1"/>
  <c r="H6" i="42"/>
  <c r="I6" i="42" s="1"/>
  <c r="K6" i="42" s="1"/>
  <c r="H41" i="42"/>
  <c r="I41" i="42" s="1"/>
  <c r="K41" i="42" s="1"/>
  <c r="H35" i="52"/>
  <c r="I35" i="52" s="1"/>
  <c r="K35" i="52" s="1"/>
  <c r="H32" i="52"/>
  <c r="I32" i="52" s="1"/>
  <c r="K32" i="52" s="1"/>
  <c r="H25" i="41"/>
  <c r="I25" i="41" s="1"/>
  <c r="K25" i="41" s="1"/>
  <c r="H26" i="50"/>
  <c r="I26" i="50" s="1"/>
  <c r="H32" i="50"/>
  <c r="I32" i="50" s="1"/>
  <c r="K32" i="50" s="1"/>
  <c r="H11" i="21"/>
  <c r="I11" i="21" s="1"/>
  <c r="K11" i="21" s="1"/>
  <c r="H42" i="38"/>
  <c r="I42" i="38" s="1"/>
  <c r="K42" i="38" s="1"/>
  <c r="H15" i="26"/>
  <c r="I15" i="26" s="1"/>
  <c r="K15" i="26" s="1"/>
  <c r="H13" i="24"/>
  <c r="I13" i="24" s="1"/>
  <c r="K13" i="24" s="1"/>
  <c r="H36" i="24"/>
  <c r="I36" i="24" s="1"/>
  <c r="K36" i="24" s="1"/>
  <c r="H23" i="28"/>
  <c r="I23" i="28" s="1"/>
  <c r="K23" i="28" s="1"/>
  <c r="H7" i="20"/>
  <c r="I7" i="20" s="1"/>
  <c r="K7" i="20" s="1"/>
  <c r="H29" i="17"/>
  <c r="I29" i="17" s="1"/>
  <c r="K29" i="17" s="1"/>
  <c r="H40" i="8"/>
  <c r="I40" i="8" s="1"/>
  <c r="K40" i="8" s="1"/>
  <c r="H25" i="8"/>
  <c r="I25" i="8" s="1"/>
  <c r="K25" i="8" s="1"/>
  <c r="H19" i="33"/>
  <c r="I19" i="33" s="1"/>
  <c r="K19" i="33" s="1"/>
  <c r="H6" i="32"/>
  <c r="I6" i="32" s="1"/>
  <c r="K6" i="32" s="1"/>
  <c r="H14" i="19"/>
  <c r="I14" i="19" s="1"/>
  <c r="K14" i="19" s="1"/>
  <c r="H19" i="19"/>
  <c r="I19" i="19" s="1"/>
  <c r="K19" i="19" s="1"/>
  <c r="H35" i="33"/>
  <c r="I35" i="33" s="1"/>
  <c r="K35" i="33" s="1"/>
  <c r="H26" i="35"/>
  <c r="I26" i="35" s="1"/>
  <c r="K26" i="35" s="1"/>
  <c r="H19" i="32"/>
  <c r="I19" i="32" s="1"/>
  <c r="K19" i="32" s="1"/>
  <c r="H21" i="29"/>
  <c r="I21" i="29" s="1"/>
  <c r="K21" i="29" s="1"/>
  <c r="H8" i="29"/>
  <c r="I8" i="29" s="1"/>
  <c r="K8" i="29" s="1"/>
  <c r="H36" i="44"/>
  <c r="I36" i="44" s="1"/>
  <c r="K36" i="44" s="1"/>
  <c r="H18" i="35"/>
  <c r="I18" i="35" s="1"/>
  <c r="K18" i="35" s="1"/>
  <c r="H38" i="44"/>
  <c r="I38" i="44" s="1"/>
  <c r="K38" i="44" s="1"/>
  <c r="H7" i="39"/>
  <c r="I7" i="39" s="1"/>
  <c r="H22" i="41"/>
  <c r="I22" i="41" s="1"/>
  <c r="K22" i="41" s="1"/>
  <c r="H16" i="32"/>
  <c r="I16" i="32" s="1"/>
  <c r="K16" i="32" s="1"/>
  <c r="H16" i="29"/>
  <c r="I16" i="29" s="1"/>
  <c r="K16" i="29" s="1"/>
  <c r="H43" i="19"/>
  <c r="I43" i="19" s="1"/>
  <c r="K43" i="19" s="1"/>
  <c r="H18" i="19"/>
  <c r="I18" i="19" s="1"/>
  <c r="K18" i="19" s="1"/>
  <c r="H10" i="38"/>
  <c r="I10" i="38" s="1"/>
  <c r="K10" i="38" s="1"/>
  <c r="H11" i="38"/>
  <c r="I11" i="38" s="1"/>
  <c r="K11" i="38" s="1"/>
  <c r="H27" i="37"/>
  <c r="I27" i="37" s="1"/>
  <c r="K27" i="37" s="1"/>
  <c r="H23" i="37"/>
  <c r="I23" i="37" s="1"/>
  <c r="K23" i="37" s="1"/>
  <c r="H18" i="44"/>
  <c r="I18" i="44" s="1"/>
  <c r="K18" i="44" s="1"/>
  <c r="H17" i="44"/>
  <c r="I17" i="44" s="1"/>
  <c r="K17" i="44" s="1"/>
  <c r="H22" i="39"/>
  <c r="I22" i="39" s="1"/>
  <c r="K22" i="39" s="1"/>
  <c r="H39" i="33"/>
  <c r="I39" i="33" s="1"/>
  <c r="K39" i="33" s="1"/>
  <c r="H24" i="32"/>
  <c r="I24" i="32" s="1"/>
  <c r="K24" i="32" s="1"/>
  <c r="H31" i="29"/>
  <c r="I31" i="29" s="1"/>
  <c r="K31" i="29" s="1"/>
  <c r="H42" i="39"/>
  <c r="I42" i="39" s="1"/>
  <c r="K42" i="39" s="1"/>
  <c r="H13" i="39"/>
  <c r="I13" i="39" s="1"/>
  <c r="K13" i="39" s="1"/>
  <c r="H17" i="39"/>
  <c r="I17" i="39" s="1"/>
  <c r="K17" i="39" s="1"/>
  <c r="H9" i="32"/>
  <c r="I9" i="32" s="1"/>
  <c r="K9" i="32" s="1"/>
  <c r="H40" i="29"/>
  <c r="I40" i="29" s="1"/>
  <c r="K40" i="29" s="1"/>
  <c r="H27" i="33"/>
  <c r="I27" i="33" s="1"/>
  <c r="K27" i="33" s="1"/>
  <c r="H23" i="32"/>
  <c r="I23" i="32" s="1"/>
  <c r="K23" i="32" s="1"/>
  <c r="H15" i="32"/>
  <c r="I15" i="32" s="1"/>
  <c r="K15" i="32" s="1"/>
  <c r="H14" i="39"/>
  <c r="I14" i="39" s="1"/>
  <c r="K14" i="39" s="1"/>
  <c r="H18" i="33"/>
  <c r="I18" i="33" s="1"/>
  <c r="K18" i="33" s="1"/>
  <c r="H21" i="31"/>
  <c r="I21" i="31" s="1"/>
  <c r="K21" i="31" s="1"/>
  <c r="H35" i="29"/>
  <c r="I35" i="29" s="1"/>
  <c r="K35" i="29" s="1"/>
  <c r="H6" i="19"/>
  <c r="I6" i="19" s="1"/>
  <c r="K6" i="19" s="1"/>
  <c r="H41" i="38"/>
  <c r="I41" i="38" s="1"/>
  <c r="K41" i="38" s="1"/>
  <c r="H30" i="32"/>
  <c r="I30" i="32" s="1"/>
  <c r="K30" i="32" s="1"/>
  <c r="H29" i="19"/>
  <c r="I29" i="19" s="1"/>
  <c r="K29" i="19" s="1"/>
  <c r="H38" i="38"/>
  <c r="I38" i="38" s="1"/>
  <c r="K38" i="38" s="1"/>
  <c r="H13" i="37"/>
  <c r="I13" i="37" s="1"/>
  <c r="K13" i="37" s="1"/>
  <c r="H39" i="25"/>
  <c r="I39" i="25" s="1"/>
  <c r="K39" i="25" s="1"/>
  <c r="H13" i="33"/>
  <c r="I13" i="33" s="1"/>
  <c r="K13" i="33" s="1"/>
  <c r="H37" i="29"/>
  <c r="I37" i="29" s="1"/>
  <c r="K37" i="29" s="1"/>
  <c r="H24" i="51"/>
  <c r="I24" i="51" s="1"/>
  <c r="K24" i="51" s="1"/>
  <c r="H15" i="22"/>
  <c r="I15" i="22" s="1"/>
  <c r="K15" i="22" s="1"/>
  <c r="H19" i="39"/>
  <c r="I19" i="39" s="1"/>
  <c r="K19" i="39" s="1"/>
  <c r="H9" i="33"/>
  <c r="I9" i="33" s="1"/>
  <c r="K9" i="33" s="1"/>
  <c r="H8" i="41"/>
  <c r="I8" i="41" s="1"/>
  <c r="K8" i="41" s="1"/>
  <c r="H35" i="32"/>
  <c r="I35" i="32" s="1"/>
  <c r="K35" i="32" s="1"/>
  <c r="H26" i="38"/>
  <c r="I26" i="38" s="1"/>
  <c r="K26" i="38" s="1"/>
  <c r="H35" i="37"/>
  <c r="I35" i="37" s="1"/>
  <c r="K35" i="37" s="1"/>
  <c r="H24" i="29"/>
  <c r="I24" i="29" s="1"/>
  <c r="K24" i="29" s="1"/>
  <c r="H37" i="19"/>
  <c r="I37" i="19" s="1"/>
  <c r="K37" i="19" s="1"/>
  <c r="H34" i="33"/>
  <c r="I34" i="33" s="1"/>
  <c r="K34" i="33" s="1"/>
  <c r="H37" i="39"/>
  <c r="I37" i="39" s="1"/>
  <c r="K37" i="39" s="1"/>
  <c r="H12" i="33"/>
  <c r="I12" i="33" s="1"/>
  <c r="K12" i="33" s="1"/>
  <c r="H43" i="39"/>
  <c r="I43" i="39" s="1"/>
  <c r="K43" i="39" s="1"/>
  <c r="H36" i="33"/>
  <c r="I36" i="33" s="1"/>
  <c r="K36" i="33" s="1"/>
  <c r="H8" i="32"/>
  <c r="I8" i="32" s="1"/>
  <c r="K8" i="32" s="1"/>
  <c r="H7" i="29"/>
  <c r="I7" i="29" s="1"/>
  <c r="K7" i="29" s="1"/>
  <c r="H18" i="29"/>
  <c r="I18" i="29" s="1"/>
  <c r="K18" i="29" s="1"/>
  <c r="H33" i="19"/>
  <c r="I33" i="19" s="1"/>
  <c r="K33" i="19" s="1"/>
  <c r="H33" i="38"/>
  <c r="I33" i="38" s="1"/>
  <c r="K33" i="38" s="1"/>
  <c r="H29" i="38"/>
  <c r="I29" i="38" s="1"/>
  <c r="H30" i="19"/>
  <c r="I30" i="19" s="1"/>
  <c r="K30" i="19" s="1"/>
  <c r="H28" i="38"/>
  <c r="I28" i="38" s="1"/>
  <c r="K28" i="38" s="1"/>
  <c r="H12" i="51"/>
  <c r="I12" i="51" s="1"/>
  <c r="K12" i="51" s="1"/>
  <c r="H41" i="30"/>
  <c r="I41" i="30" s="1"/>
  <c r="K41" i="30" s="1"/>
  <c r="H13" i="35"/>
  <c r="I13" i="35" s="1"/>
  <c r="K13" i="35" s="1"/>
  <c r="H22" i="51"/>
  <c r="I22" i="51" s="1"/>
  <c r="K22" i="51" s="1"/>
  <c r="H19" i="25"/>
  <c r="I19" i="25" s="1"/>
  <c r="K19" i="25" s="1"/>
  <c r="H39" i="30"/>
  <c r="I39" i="30" s="1"/>
  <c r="K39" i="30" s="1"/>
  <c r="H27" i="35"/>
  <c r="I27" i="35" s="1"/>
  <c r="K27" i="35" s="1"/>
  <c r="H6" i="29"/>
  <c r="I6" i="29" s="1"/>
  <c r="K6" i="29" s="1"/>
  <c r="H9" i="19"/>
  <c r="I9" i="19" s="1"/>
  <c r="K9" i="19" s="1"/>
  <c r="H21" i="38"/>
  <c r="I21" i="38" s="1"/>
  <c r="K21" i="38" s="1"/>
  <c r="H34" i="51"/>
  <c r="I34" i="51" s="1"/>
  <c r="K34" i="51" s="1"/>
  <c r="H14" i="30"/>
  <c r="I14" i="30" s="1"/>
  <c r="K14" i="30" s="1"/>
  <c r="H23" i="39"/>
  <c r="I23" i="39" s="1"/>
  <c r="H29" i="39"/>
  <c r="I29" i="39" s="1"/>
  <c r="K29" i="39" s="1"/>
  <c r="H18" i="36"/>
  <c r="I18" i="36" s="1"/>
  <c r="K18" i="36" s="1"/>
  <c r="H42" i="33"/>
  <c r="I42" i="33" s="1"/>
  <c r="K42" i="33" s="1"/>
  <c r="H23" i="33"/>
  <c r="I23" i="33" s="1"/>
  <c r="K23" i="33" s="1"/>
  <c r="H10" i="31"/>
  <c r="I10" i="31" s="1"/>
  <c r="K10" i="31" s="1"/>
  <c r="H11" i="41"/>
  <c r="I11" i="41" s="1"/>
  <c r="K11" i="41" s="1"/>
  <c r="H16" i="41"/>
  <c r="I16" i="41" s="1"/>
  <c r="K16" i="41" s="1"/>
  <c r="H24" i="35"/>
  <c r="I24" i="35" s="1"/>
  <c r="K24" i="35" s="1"/>
  <c r="H13" i="32"/>
  <c r="I13" i="32" s="1"/>
  <c r="K13" i="32" s="1"/>
  <c r="H32" i="32"/>
  <c r="I32" i="32" s="1"/>
  <c r="K32" i="32" s="1"/>
  <c r="H39" i="29"/>
  <c r="I39" i="29" s="1"/>
  <c r="K39" i="29" s="1"/>
  <c r="H26" i="29"/>
  <c r="I26" i="29" s="1"/>
  <c r="K26" i="29" s="1"/>
  <c r="H40" i="19"/>
  <c r="I40" i="19" s="1"/>
  <c r="K40" i="19" s="1"/>
  <c r="H13" i="19"/>
  <c r="I13" i="19" s="1"/>
  <c r="K13" i="19" s="1"/>
  <c r="H26" i="19"/>
  <c r="I26" i="19" s="1"/>
  <c r="K26" i="19" s="1"/>
  <c r="H5" i="38"/>
  <c r="I5" i="38" s="1"/>
  <c r="H31" i="38"/>
  <c r="I31" i="38" s="1"/>
  <c r="K31" i="38" s="1"/>
  <c r="H35" i="26"/>
  <c r="I35" i="26" s="1"/>
  <c r="K35" i="26" s="1"/>
  <c r="H22" i="26"/>
  <c r="I22" i="26" s="1"/>
  <c r="K22" i="26" s="1"/>
  <c r="H18" i="37"/>
  <c r="I18" i="37" s="1"/>
  <c r="K18" i="37" s="1"/>
  <c r="H8" i="37"/>
  <c r="I8" i="37" s="1"/>
  <c r="K8" i="37" s="1"/>
  <c r="H24" i="44"/>
  <c r="I24" i="44" s="1"/>
  <c r="K24" i="44" s="1"/>
  <c r="T44" i="18"/>
  <c r="H22" i="33"/>
  <c r="I22" i="33" s="1"/>
  <c r="K22" i="33" s="1"/>
  <c r="H9" i="39"/>
  <c r="I9" i="39" s="1"/>
  <c r="K9" i="39" s="1"/>
  <c r="H24" i="33"/>
  <c r="I24" i="33" s="1"/>
  <c r="K24" i="33" s="1"/>
  <c r="H11" i="33"/>
  <c r="I11" i="33" s="1"/>
  <c r="K11" i="33" s="1"/>
  <c r="H43" i="32"/>
  <c r="I43" i="32" s="1"/>
  <c r="K43" i="32" s="1"/>
  <c r="H40" i="32"/>
  <c r="I40" i="32" s="1"/>
  <c r="K40" i="32" s="1"/>
  <c r="H6" i="33"/>
  <c r="I6" i="33" s="1"/>
  <c r="K6" i="33" s="1"/>
  <c r="H27" i="39"/>
  <c r="I27" i="39" s="1"/>
  <c r="K27" i="39" s="1"/>
  <c r="H33" i="39"/>
  <c r="I33" i="39" s="1"/>
  <c r="K33" i="39" s="1"/>
  <c r="H15" i="33"/>
  <c r="I15" i="33" s="1"/>
  <c r="K15" i="33" s="1"/>
  <c r="H30" i="41"/>
  <c r="I30" i="41" s="1"/>
  <c r="K30" i="41" s="1"/>
  <c r="H27" i="29"/>
  <c r="I27" i="29" s="1"/>
  <c r="K27" i="29" s="1"/>
  <c r="H30" i="38"/>
  <c r="I30" i="38" s="1"/>
  <c r="K30" i="38" s="1"/>
  <c r="H31" i="39"/>
  <c r="I31" i="39" s="1"/>
  <c r="K31" i="39" s="1"/>
  <c r="H41" i="39"/>
  <c r="I41" i="39" s="1"/>
  <c r="K41" i="39" s="1"/>
  <c r="H43" i="33"/>
  <c r="I43" i="33" s="1"/>
  <c r="K43" i="33" s="1"/>
  <c r="H18" i="41"/>
  <c r="I18" i="41" s="1"/>
  <c r="K18" i="41" s="1"/>
  <c r="H38" i="32"/>
  <c r="I38" i="32" s="1"/>
  <c r="K38" i="32" s="1"/>
  <c r="H11" i="19"/>
  <c r="I11" i="19" s="1"/>
  <c r="K11" i="19" s="1"/>
  <c r="H18" i="38"/>
  <c r="I18" i="38" s="1"/>
  <c r="K18" i="38" s="1"/>
  <c r="H20" i="32"/>
  <c r="I20" i="32" s="1"/>
  <c r="K20" i="32" s="1"/>
  <c r="H36" i="29"/>
  <c r="I36" i="29" s="1"/>
  <c r="K36" i="29" s="1"/>
  <c r="H25" i="19"/>
  <c r="I25" i="19" s="1"/>
  <c r="K25" i="19" s="1"/>
  <c r="H12" i="38"/>
  <c r="I12" i="38" s="1"/>
  <c r="K12" i="38" s="1"/>
  <c r="H6" i="38"/>
  <c r="I6" i="38" s="1"/>
  <c r="K6" i="38" s="1"/>
  <c r="H37" i="41"/>
  <c r="I37" i="41" s="1"/>
  <c r="H17" i="32"/>
  <c r="I17" i="32" s="1"/>
  <c r="K17" i="32" s="1"/>
  <c r="H23" i="29"/>
  <c r="I23" i="29" s="1"/>
  <c r="K23" i="29" s="1"/>
  <c r="H28" i="29"/>
  <c r="I28" i="29" s="1"/>
  <c r="K28" i="29" s="1"/>
  <c r="H34" i="19"/>
  <c r="I34" i="19" s="1"/>
  <c r="K34" i="19" s="1"/>
  <c r="H7" i="37"/>
  <c r="I7" i="37" s="1"/>
  <c r="K7" i="37" s="1"/>
  <c r="H39" i="44"/>
  <c r="I39" i="44" s="1"/>
  <c r="K39" i="44" s="1"/>
  <c r="H12" i="25"/>
  <c r="I12" i="25" s="1"/>
  <c r="K12" i="25" s="1"/>
  <c r="H28" i="39"/>
  <c r="I28" i="39" s="1"/>
  <c r="K28" i="39" s="1"/>
  <c r="H28" i="33"/>
  <c r="I28" i="33" s="1"/>
  <c r="K28" i="33" s="1"/>
  <c r="H7" i="31"/>
  <c r="I7" i="31" s="1"/>
  <c r="K7" i="31" s="1"/>
  <c r="H42" i="19"/>
  <c r="I42" i="19" s="1"/>
  <c r="K42" i="19" s="1"/>
  <c r="H43" i="37"/>
  <c r="I43" i="37" s="1"/>
  <c r="K43" i="37" s="1"/>
  <c r="H15" i="44"/>
  <c r="I15" i="44" s="1"/>
  <c r="K15" i="44" s="1"/>
  <c r="H30" i="51"/>
  <c r="I30" i="51" s="1"/>
  <c r="K30" i="51" s="1"/>
  <c r="H11" i="25"/>
  <c r="I11" i="25" s="1"/>
  <c r="K11" i="25" s="1"/>
  <c r="H19" i="22"/>
  <c r="I19" i="22" s="1"/>
  <c r="K19" i="22" s="1"/>
  <c r="H38" i="51"/>
  <c r="I38" i="51" s="1"/>
  <c r="K38" i="51" s="1"/>
  <c r="H15" i="25"/>
  <c r="I15" i="25" s="1"/>
  <c r="K15" i="25" s="1"/>
  <c r="H33" i="22"/>
  <c r="I33" i="22" s="1"/>
  <c r="K33" i="22" s="1"/>
  <c r="H42" i="30"/>
  <c r="I42" i="30" s="1"/>
  <c r="K42" i="30" s="1"/>
  <c r="H18" i="39"/>
  <c r="I18" i="39" s="1"/>
  <c r="K18" i="39" s="1"/>
  <c r="H39" i="39"/>
  <c r="I39" i="39" s="1"/>
  <c r="K39" i="39" s="1"/>
  <c r="H26" i="36"/>
  <c r="I26" i="36" s="1"/>
  <c r="H32" i="33"/>
  <c r="I32" i="33" s="1"/>
  <c r="K32" i="33" s="1"/>
  <c r="H37" i="33"/>
  <c r="I37" i="33" s="1"/>
  <c r="K37" i="33" s="1"/>
  <c r="H32" i="31"/>
  <c r="I32" i="31" s="1"/>
  <c r="K32" i="31" s="1"/>
  <c r="H27" i="41"/>
  <c r="I27" i="41" s="1"/>
  <c r="K27" i="41" s="1"/>
  <c r="H24" i="41"/>
  <c r="I24" i="41" s="1"/>
  <c r="K24" i="41" s="1"/>
  <c r="H25" i="32"/>
  <c r="I25" i="32" s="1"/>
  <c r="K25" i="32" s="1"/>
  <c r="H21" i="32"/>
  <c r="I21" i="32" s="1"/>
  <c r="K21" i="32" s="1"/>
  <c r="H22" i="32"/>
  <c r="I22" i="32" s="1"/>
  <c r="K22" i="32" s="1"/>
  <c r="H41" i="29"/>
  <c r="I41" i="29" s="1"/>
  <c r="K41" i="29" s="1"/>
  <c r="H32" i="29"/>
  <c r="I32" i="29" s="1"/>
  <c r="K32" i="29" s="1"/>
  <c r="H32" i="19"/>
  <c r="I32" i="19" s="1"/>
  <c r="K32" i="19" s="1"/>
  <c r="H27" i="19"/>
  <c r="I27" i="19" s="1"/>
  <c r="K27" i="19" s="1"/>
  <c r="H10" i="19"/>
  <c r="I10" i="19" s="1"/>
  <c r="K10" i="19" s="1"/>
  <c r="H27" i="38"/>
  <c r="I27" i="38" s="1"/>
  <c r="K27" i="38" s="1"/>
  <c r="H43" i="38"/>
  <c r="I43" i="38" s="1"/>
  <c r="K43" i="38" s="1"/>
  <c r="H9" i="26"/>
  <c r="I9" i="26" s="1"/>
  <c r="K9" i="26" s="1"/>
  <c r="H6" i="26"/>
  <c r="I6" i="26" s="1"/>
  <c r="K6" i="26" s="1"/>
  <c r="H36" i="37"/>
  <c r="I36" i="37" s="1"/>
  <c r="K36" i="37" s="1"/>
  <c r="H16" i="37"/>
  <c r="I16" i="37" s="1"/>
  <c r="K16" i="37" s="1"/>
  <c r="H28" i="44"/>
  <c r="I28" i="44" s="1"/>
  <c r="K28" i="44" s="1"/>
  <c r="T44" i="22"/>
  <c r="H20" i="39"/>
  <c r="I20" i="39" s="1"/>
  <c r="K20" i="39" s="1"/>
  <c r="H18" i="32"/>
  <c r="I18" i="32" s="1"/>
  <c r="K18" i="32" s="1"/>
  <c r="H11" i="29"/>
  <c r="I11" i="29" s="1"/>
  <c r="K11" i="29" s="1"/>
  <c r="H29" i="33"/>
  <c r="I29" i="33" s="1"/>
  <c r="K29" i="33" s="1"/>
  <c r="H22" i="19"/>
  <c r="I22" i="19" s="1"/>
  <c r="K22" i="19" s="1"/>
  <c r="T44" i="20"/>
  <c r="H37" i="38"/>
  <c r="I37" i="38" s="1"/>
  <c r="K37" i="38" s="1"/>
  <c r="H40" i="35"/>
  <c r="I40" i="35" s="1"/>
  <c r="K40" i="35" s="1"/>
  <c r="H6" i="39"/>
  <c r="I6" i="39" s="1"/>
  <c r="K6" i="39" s="1"/>
  <c r="H31" i="33"/>
  <c r="I31" i="33" s="1"/>
  <c r="K31" i="33" s="1"/>
  <c r="H25" i="31"/>
  <c r="I25" i="31" s="1"/>
  <c r="K25" i="31" s="1"/>
  <c r="H43" i="29"/>
  <c r="I43" i="29" s="1"/>
  <c r="K43" i="29" s="1"/>
  <c r="H36" i="39"/>
  <c r="I36" i="39" s="1"/>
  <c r="K36" i="39" s="1"/>
  <c r="H8" i="33"/>
  <c r="I8" i="33" s="1"/>
  <c r="K8" i="33" s="1"/>
  <c r="H29" i="31"/>
  <c r="I29" i="31" s="1"/>
  <c r="K29" i="31" s="1"/>
  <c r="H38" i="29"/>
  <c r="I38" i="29" s="1"/>
  <c r="K38" i="29" s="1"/>
  <c r="H13" i="44"/>
  <c r="I13" i="44" s="1"/>
  <c r="K13" i="44" s="1"/>
  <c r="H14" i="51"/>
  <c r="I14" i="51" s="1"/>
  <c r="H17" i="36"/>
  <c r="I17" i="36" s="1"/>
  <c r="K17" i="36" s="1"/>
  <c r="H35" i="41"/>
  <c r="I35" i="41" s="1"/>
  <c r="K35" i="41" s="1"/>
  <c r="H31" i="32"/>
  <c r="I31" i="32" s="1"/>
  <c r="K31" i="32" s="1"/>
  <c r="H20" i="29"/>
  <c r="I20" i="29" s="1"/>
  <c r="K20" i="29" s="1"/>
  <c r="H5" i="39"/>
  <c r="I5" i="39" s="1"/>
  <c r="H35" i="36"/>
  <c r="I35" i="36" s="1"/>
  <c r="K35" i="36" s="1"/>
  <c r="H16" i="33"/>
  <c r="I16" i="33" s="1"/>
  <c r="K16" i="33" s="1"/>
  <c r="H17" i="31"/>
  <c r="I17" i="31" s="1"/>
  <c r="K17" i="31" s="1"/>
  <c r="H36" i="41"/>
  <c r="I36" i="41" s="1"/>
  <c r="K36" i="41" s="1"/>
  <c r="H5" i="32"/>
  <c r="I5" i="32" s="1"/>
  <c r="H25" i="29"/>
  <c r="I25" i="29" s="1"/>
  <c r="K25" i="29" s="1"/>
  <c r="H12" i="29"/>
  <c r="I12" i="29" s="1"/>
  <c r="K12" i="29" s="1"/>
  <c r="H5" i="19"/>
  <c r="I5" i="19" s="1"/>
  <c r="H29" i="25"/>
  <c r="I29" i="25" s="1"/>
  <c r="K29" i="25" s="1"/>
  <c r="H12" i="22"/>
  <c r="I12" i="22" s="1"/>
  <c r="K12" i="22" s="1"/>
  <c r="H34" i="39"/>
  <c r="I34" i="39" s="1"/>
  <c r="K34" i="39" s="1"/>
  <c r="H8" i="39"/>
  <c r="I8" i="39" s="1"/>
  <c r="K8" i="39" s="1"/>
  <c r="H36" i="36"/>
  <c r="I36" i="36" s="1"/>
  <c r="K36" i="36" s="1"/>
  <c r="H20" i="33"/>
  <c r="I20" i="33" s="1"/>
  <c r="K20" i="33" s="1"/>
  <c r="H41" i="33"/>
  <c r="I41" i="33" s="1"/>
  <c r="K41" i="33" s="1"/>
  <c r="H18" i="31"/>
  <c r="I18" i="31" s="1"/>
  <c r="K18" i="31" s="1"/>
  <c r="H39" i="41"/>
  <c r="I39" i="41" s="1"/>
  <c r="K39" i="41" s="1"/>
  <c r="H32" i="41"/>
  <c r="I32" i="41" s="1"/>
  <c r="K32" i="41" s="1"/>
  <c r="H11" i="32"/>
  <c r="I11" i="32" s="1"/>
  <c r="K11" i="32" s="1"/>
  <c r="H29" i="32"/>
  <c r="I29" i="32" s="1"/>
  <c r="K29" i="32" s="1"/>
  <c r="H12" i="32"/>
  <c r="I12" i="32" s="1"/>
  <c r="K12" i="32" s="1"/>
  <c r="H15" i="29"/>
  <c r="I15" i="29" s="1"/>
  <c r="K15" i="29" s="1"/>
  <c r="H10" i="29"/>
  <c r="I10" i="29" s="1"/>
  <c r="K10" i="29" s="1"/>
  <c r="H24" i="19"/>
  <c r="I24" i="19" s="1"/>
  <c r="K24" i="19" s="1"/>
  <c r="H41" i="19"/>
  <c r="I41" i="19" s="1"/>
  <c r="K41" i="19" s="1"/>
  <c r="H36" i="19"/>
  <c r="I36" i="19" s="1"/>
  <c r="K36" i="19" s="1"/>
  <c r="H14" i="38"/>
  <c r="I14" i="38" s="1"/>
  <c r="K14" i="38" s="1"/>
  <c r="H8" i="38"/>
  <c r="I8" i="38" s="1"/>
  <c r="K8" i="38" s="1"/>
  <c r="H13" i="26"/>
  <c r="I13" i="26" s="1"/>
  <c r="K13" i="26" s="1"/>
  <c r="H32" i="26"/>
  <c r="I32" i="26" s="1"/>
  <c r="K32" i="26" s="1"/>
  <c r="H15" i="37"/>
  <c r="I15" i="37" s="1"/>
  <c r="K15" i="37" s="1"/>
  <c r="H24" i="37"/>
  <c r="I24" i="37" s="1"/>
  <c r="K24" i="37" s="1"/>
  <c r="H31" i="44"/>
  <c r="I31" i="44" s="1"/>
  <c r="K31" i="44" s="1"/>
  <c r="T44" i="42"/>
  <c r="H40" i="39"/>
  <c r="I40" i="39" s="1"/>
  <c r="K40" i="39" s="1"/>
  <c r="H7" i="32"/>
  <c r="I7" i="32" s="1"/>
  <c r="K7" i="32" s="1"/>
  <c r="H17" i="29"/>
  <c r="I17" i="29" s="1"/>
  <c r="K17" i="29" s="1"/>
  <c r="H10" i="32"/>
  <c r="I10" i="32" s="1"/>
  <c r="K10" i="32" s="1"/>
  <c r="H14" i="29"/>
  <c r="I14" i="29" s="1"/>
  <c r="K14" i="29" s="1"/>
  <c r="H39" i="19"/>
  <c r="I39" i="19" s="1"/>
  <c r="K39" i="19" s="1"/>
  <c r="H28" i="32"/>
  <c r="I28" i="32" s="1"/>
  <c r="K28" i="32" s="1"/>
  <c r="H5" i="29"/>
  <c r="I5" i="29" s="1"/>
  <c r="H19" i="29"/>
  <c r="I19" i="29" s="1"/>
  <c r="K19" i="29" s="1"/>
  <c r="H30" i="29"/>
  <c r="I30" i="29" s="1"/>
  <c r="K30" i="29" s="1"/>
  <c r="H17" i="33"/>
  <c r="I17" i="33" s="1"/>
  <c r="H13" i="41"/>
  <c r="I13" i="41" s="1"/>
  <c r="K13" i="41" s="1"/>
  <c r="H23" i="41"/>
  <c r="I23" i="41" s="1"/>
  <c r="K23" i="41" s="1"/>
  <c r="H13" i="38"/>
  <c r="I13" i="38" s="1"/>
  <c r="K13" i="38" s="1"/>
  <c r="H7" i="51"/>
  <c r="I7" i="51" s="1"/>
  <c r="K7" i="51" s="1"/>
  <c r="H15" i="51"/>
  <c r="I15" i="51" s="1"/>
  <c r="K15" i="51" s="1"/>
  <c r="H41" i="25"/>
  <c r="I41" i="25" s="1"/>
  <c r="K41" i="25" s="1"/>
  <c r="H38" i="22"/>
  <c r="I38" i="22" s="1"/>
  <c r="K38" i="22" s="1"/>
  <c r="H15" i="39"/>
  <c r="I15" i="39" s="1"/>
  <c r="K15" i="39" s="1"/>
  <c r="H16" i="39"/>
  <c r="I16" i="39" s="1"/>
  <c r="K16" i="39" s="1"/>
  <c r="H7" i="36"/>
  <c r="I7" i="36" s="1"/>
  <c r="K7" i="36" s="1"/>
  <c r="H10" i="33"/>
  <c r="I10" i="33" s="1"/>
  <c r="K10" i="33" s="1"/>
  <c r="H7" i="33"/>
  <c r="I7" i="33" s="1"/>
  <c r="K7" i="33" s="1"/>
  <c r="H15" i="41"/>
  <c r="I15" i="41" s="1"/>
  <c r="K15" i="41" s="1"/>
  <c r="H14" i="41"/>
  <c r="I14" i="41" s="1"/>
  <c r="K14" i="41" s="1"/>
  <c r="H40" i="41"/>
  <c r="I40" i="41" s="1"/>
  <c r="K40" i="41" s="1"/>
  <c r="H39" i="32"/>
  <c r="I39" i="32" s="1"/>
  <c r="K39" i="32" s="1"/>
  <c r="H37" i="32"/>
  <c r="I37" i="32" s="1"/>
  <c r="K37" i="32" s="1"/>
  <c r="H42" i="32"/>
  <c r="I42" i="32" s="1"/>
  <c r="K42" i="32" s="1"/>
  <c r="H29" i="29"/>
  <c r="I29" i="29" s="1"/>
  <c r="K29" i="29" s="1"/>
  <c r="H42" i="29"/>
  <c r="I42" i="29" s="1"/>
  <c r="K42" i="29" s="1"/>
  <c r="H16" i="19"/>
  <c r="I16" i="19" s="1"/>
  <c r="K16" i="19" s="1"/>
  <c r="H7" i="19"/>
  <c r="I7" i="19" s="1"/>
  <c r="K7" i="19" s="1"/>
  <c r="H28" i="19"/>
  <c r="I28" i="19" s="1"/>
  <c r="K28" i="19" s="1"/>
  <c r="H36" i="38"/>
  <c r="I36" i="38" s="1"/>
  <c r="K36" i="38" s="1"/>
  <c r="H16" i="38"/>
  <c r="I16" i="38" s="1"/>
  <c r="K16" i="38" s="1"/>
  <c r="H43" i="26"/>
  <c r="I43" i="26" s="1"/>
  <c r="K43" i="26" s="1"/>
  <c r="H24" i="26"/>
  <c r="I24" i="26" s="1"/>
  <c r="K24" i="26" s="1"/>
  <c r="H37" i="37"/>
  <c r="I37" i="37" s="1"/>
  <c r="K37" i="37" s="1"/>
  <c r="H32" i="37"/>
  <c r="I32" i="37" s="1"/>
  <c r="K32" i="37" s="1"/>
  <c r="H26" i="44"/>
  <c r="I26" i="44" s="1"/>
  <c r="K26" i="44" s="1"/>
  <c r="T44" i="27"/>
  <c r="H40" i="33"/>
  <c r="I40" i="33" s="1"/>
  <c r="K40" i="33" s="1"/>
  <c r="H21" i="39"/>
  <c r="I21" i="39" s="1"/>
  <c r="K21" i="39" s="1"/>
  <c r="H38" i="39"/>
  <c r="I38" i="39" s="1"/>
  <c r="K38" i="39" s="1"/>
  <c r="H14" i="33"/>
  <c r="I14" i="33" s="1"/>
  <c r="K14" i="33" s="1"/>
  <c r="H17" i="19"/>
  <c r="I17" i="19" s="1"/>
  <c r="K17" i="19" s="1"/>
  <c r="T44" i="44"/>
  <c r="H25" i="39"/>
  <c r="I25" i="39" s="1"/>
  <c r="K25" i="39" s="1"/>
  <c r="H30" i="39"/>
  <c r="I30" i="39" s="1"/>
  <c r="K30" i="39" s="1"/>
  <c r="H21" i="41"/>
  <c r="I21" i="41" s="1"/>
  <c r="K21" i="41" s="1"/>
  <c r="H38" i="19"/>
  <c r="I38" i="19" s="1"/>
  <c r="K38" i="19" s="1"/>
  <c r="H42" i="41"/>
  <c r="I42" i="41" s="1"/>
  <c r="K42" i="41" s="1"/>
  <c r="H6" i="44"/>
  <c r="I6" i="44" s="1"/>
  <c r="K6" i="44" s="1"/>
  <c r="H12" i="39"/>
  <c r="I12" i="39" s="1"/>
  <c r="K12" i="39" s="1"/>
  <c r="H26" i="39"/>
  <c r="I26" i="39" s="1"/>
  <c r="K26" i="39" s="1"/>
  <c r="H26" i="33"/>
  <c r="I26" i="33" s="1"/>
  <c r="K26" i="33" s="1"/>
  <c r="H7" i="41"/>
  <c r="I7" i="41" s="1"/>
  <c r="K7" i="41" s="1"/>
  <c r="H33" i="32"/>
  <c r="I33" i="32" s="1"/>
  <c r="H9" i="29"/>
  <c r="I9" i="29" s="1"/>
  <c r="K9" i="29" s="1"/>
  <c r="H15" i="30"/>
  <c r="I15" i="30" s="1"/>
  <c r="K15" i="30" s="1"/>
  <c r="H11" i="39"/>
  <c r="I11" i="39" s="1"/>
  <c r="K11" i="39" s="1"/>
  <c r="H22" i="36"/>
  <c r="I22" i="36" s="1"/>
  <c r="K22" i="36" s="1"/>
  <c r="H33" i="33"/>
  <c r="I33" i="33" s="1"/>
  <c r="K33" i="33" s="1"/>
  <c r="H9" i="35"/>
  <c r="I9" i="35" s="1"/>
  <c r="K9" i="35" s="1"/>
  <c r="H23" i="51"/>
  <c r="I23" i="51" s="1"/>
  <c r="K23" i="51" s="1"/>
  <c r="H6" i="25"/>
  <c r="I6" i="25" s="1"/>
  <c r="K6" i="25" s="1"/>
  <c r="H30" i="22"/>
  <c r="I30" i="22" s="1"/>
  <c r="K30" i="22" s="1"/>
  <c r="H35" i="39"/>
  <c r="I35" i="39" s="1"/>
  <c r="K35" i="39" s="1"/>
  <c r="H15" i="36"/>
  <c r="I15" i="36" s="1"/>
  <c r="K15" i="36" s="1"/>
  <c r="H38" i="33"/>
  <c r="I38" i="33" s="1"/>
  <c r="K38" i="33" s="1"/>
  <c r="H43" i="41"/>
  <c r="I43" i="41" s="1"/>
  <c r="K43" i="41" s="1"/>
  <c r="H28" i="41"/>
  <c r="I28" i="41" s="1"/>
  <c r="K28" i="41" s="1"/>
  <c r="H27" i="32"/>
  <c r="I27" i="32" s="1"/>
  <c r="H36" i="32"/>
  <c r="I36" i="32" s="1"/>
  <c r="H33" i="29"/>
  <c r="I33" i="29" s="1"/>
  <c r="K33" i="29" s="1"/>
  <c r="H8" i="19"/>
  <c r="I8" i="19" s="1"/>
  <c r="K8" i="19" s="1"/>
  <c r="H15" i="19"/>
  <c r="I15" i="19" s="1"/>
  <c r="K15" i="19" s="1"/>
  <c r="H15" i="38"/>
  <c r="I15" i="38" s="1"/>
  <c r="K15" i="38" s="1"/>
  <c r="H22" i="37"/>
  <c r="I22" i="37" s="1"/>
  <c r="K22" i="37" s="1"/>
  <c r="H14" i="37"/>
  <c r="I14" i="37" s="1"/>
  <c r="K14" i="37" s="1"/>
  <c r="H42" i="44"/>
  <c r="I42" i="44" s="1"/>
  <c r="K42" i="44" s="1"/>
  <c r="T44" i="15"/>
  <c r="H13" i="22"/>
  <c r="I13" i="22" s="1"/>
  <c r="K13" i="22" s="1"/>
  <c r="H7" i="35"/>
  <c r="I7" i="35" s="1"/>
  <c r="K7" i="35" s="1"/>
  <c r="H23" i="22"/>
  <c r="I23" i="22" s="1"/>
  <c r="K23" i="22" s="1"/>
  <c r="H31" i="36"/>
  <c r="I31" i="36" s="1"/>
  <c r="K31" i="36" s="1"/>
  <c r="T44" i="40"/>
  <c r="H25" i="36"/>
  <c r="I25" i="36" s="1"/>
  <c r="T44" i="43"/>
  <c r="H14" i="22"/>
  <c r="I14" i="22" s="1"/>
  <c r="K14" i="22" s="1"/>
  <c r="H23" i="31"/>
  <c r="I23" i="31" s="1"/>
  <c r="K23" i="31" s="1"/>
  <c r="H11" i="22"/>
  <c r="I11" i="22" s="1"/>
  <c r="K11" i="22" s="1"/>
  <c r="H43" i="31"/>
  <c r="I43" i="31" s="1"/>
  <c r="K43" i="31" s="1"/>
  <c r="H42" i="35"/>
  <c r="I42" i="35" s="1"/>
  <c r="K42" i="35" s="1"/>
  <c r="H16" i="22"/>
  <c r="I16" i="22" s="1"/>
  <c r="K16" i="22" s="1"/>
  <c r="T44" i="16"/>
  <c r="H40" i="44"/>
  <c r="I40" i="44" s="1"/>
  <c r="K40" i="44" s="1"/>
  <c r="H26" i="22"/>
  <c r="I26" i="22" s="1"/>
  <c r="K26" i="22" s="1"/>
  <c r="H16" i="36"/>
  <c r="I16" i="36" s="1"/>
  <c r="K16" i="36" s="1"/>
  <c r="H5" i="44"/>
  <c r="I5" i="44" s="1"/>
  <c r="K5" i="44" s="1"/>
  <c r="T44" i="33"/>
  <c r="H23" i="36"/>
  <c r="I23" i="36" s="1"/>
  <c r="K23" i="36" s="1"/>
  <c r="H6" i="35"/>
  <c r="I6" i="35" s="1"/>
  <c r="K6" i="35" s="1"/>
  <c r="H9" i="44"/>
  <c r="I9" i="44" s="1"/>
  <c r="K9" i="44" s="1"/>
  <c r="H37" i="22"/>
  <c r="I37" i="22" s="1"/>
  <c r="K37" i="22" s="1"/>
  <c r="H16" i="25"/>
  <c r="I16" i="25" s="1"/>
  <c r="K16" i="25" s="1"/>
  <c r="H41" i="36"/>
  <c r="I41" i="36" s="1"/>
  <c r="K41" i="36" s="1"/>
  <c r="H26" i="31"/>
  <c r="I26" i="31" s="1"/>
  <c r="K26" i="31" s="1"/>
  <c r="H28" i="35"/>
  <c r="I28" i="35" s="1"/>
  <c r="K28" i="35" s="1"/>
  <c r="H39" i="35"/>
  <c r="I39" i="35" s="1"/>
  <c r="K39" i="35" s="1"/>
  <c r="T44" i="17"/>
  <c r="H40" i="22"/>
  <c r="I40" i="22" s="1"/>
  <c r="K40" i="22" s="1"/>
  <c r="H38" i="36"/>
  <c r="I38" i="36" s="1"/>
  <c r="K38" i="36" s="1"/>
  <c r="H28" i="36"/>
  <c r="I28" i="36" s="1"/>
  <c r="K28" i="36" s="1"/>
  <c r="H24" i="36"/>
  <c r="I24" i="36" s="1"/>
  <c r="K24" i="36" s="1"/>
  <c r="H42" i="52"/>
  <c r="I42" i="52" s="1"/>
  <c r="K42" i="52" s="1"/>
  <c r="H21" i="52"/>
  <c r="I21" i="52" s="1"/>
  <c r="K21" i="52" s="1"/>
  <c r="H37" i="31"/>
  <c r="I37" i="31" s="1"/>
  <c r="K37" i="31" s="1"/>
  <c r="H42" i="31"/>
  <c r="I42" i="31" s="1"/>
  <c r="K42" i="31" s="1"/>
  <c r="H8" i="35"/>
  <c r="I8" i="35" s="1"/>
  <c r="K8" i="35" s="1"/>
  <c r="H43" i="35"/>
  <c r="I43" i="35" s="1"/>
  <c r="K43" i="35" s="1"/>
  <c r="H37" i="26"/>
  <c r="I37" i="26" s="1"/>
  <c r="K37" i="26" s="1"/>
  <c r="H5" i="26"/>
  <c r="I5" i="26" s="1"/>
  <c r="H20" i="44"/>
  <c r="I20" i="44" s="1"/>
  <c r="K20" i="44" s="1"/>
  <c r="T44" i="24"/>
  <c r="T44" i="37"/>
  <c r="H21" i="22"/>
  <c r="I21" i="22" s="1"/>
  <c r="K21" i="22" s="1"/>
  <c r="H6" i="31"/>
  <c r="I6" i="31" s="1"/>
  <c r="K6" i="31" s="1"/>
  <c r="H39" i="36"/>
  <c r="I39" i="36" s="1"/>
  <c r="K39" i="36" s="1"/>
  <c r="H33" i="31"/>
  <c r="I33" i="31" s="1"/>
  <c r="K33" i="31" s="1"/>
  <c r="H14" i="44"/>
  <c r="I14" i="44" s="1"/>
  <c r="K14" i="44" s="1"/>
  <c r="H8" i="36"/>
  <c r="I8" i="36" s="1"/>
  <c r="K8" i="36" s="1"/>
  <c r="H39" i="31"/>
  <c r="I39" i="31" s="1"/>
  <c r="K39" i="31" s="1"/>
  <c r="H21" i="44"/>
  <c r="I21" i="44" s="1"/>
  <c r="K21" i="44" s="1"/>
  <c r="H23" i="44"/>
  <c r="I23" i="44" s="1"/>
  <c r="K23" i="44" s="1"/>
  <c r="H7" i="44"/>
  <c r="I7" i="44" s="1"/>
  <c r="K7" i="44" s="1"/>
  <c r="T44" i="29"/>
  <c r="H39" i="51"/>
  <c r="I39" i="51" s="1"/>
  <c r="K39" i="51" s="1"/>
  <c r="H24" i="22"/>
  <c r="I24" i="22" s="1"/>
  <c r="K24" i="22" s="1"/>
  <c r="H10" i="44"/>
  <c r="I10" i="44" s="1"/>
  <c r="K10" i="44" s="1"/>
  <c r="H6" i="51"/>
  <c r="I6" i="51" s="1"/>
  <c r="K6" i="51" s="1"/>
  <c r="H19" i="51"/>
  <c r="I19" i="51" s="1"/>
  <c r="K19" i="51" s="1"/>
  <c r="H13" i="25"/>
  <c r="I13" i="25" s="1"/>
  <c r="K13" i="25" s="1"/>
  <c r="H38" i="25"/>
  <c r="I38" i="25" s="1"/>
  <c r="K38" i="25" s="1"/>
  <c r="H27" i="22"/>
  <c r="I27" i="22" s="1"/>
  <c r="K27" i="22" s="1"/>
  <c r="H18" i="22"/>
  <c r="I18" i="22" s="1"/>
  <c r="K18" i="22" s="1"/>
  <c r="H16" i="52"/>
  <c r="I16" i="52" s="1"/>
  <c r="K16" i="52" s="1"/>
  <c r="T44" i="28"/>
  <c r="H13" i="51"/>
  <c r="I13" i="51" s="1"/>
  <c r="K13" i="51" s="1"/>
  <c r="H33" i="51"/>
  <c r="I33" i="51" s="1"/>
  <c r="K33" i="51" s="1"/>
  <c r="H27" i="25"/>
  <c r="I27" i="25" s="1"/>
  <c r="K27" i="25" s="1"/>
  <c r="H24" i="25"/>
  <c r="I24" i="25" s="1"/>
  <c r="K24" i="25" s="1"/>
  <c r="H41" i="22"/>
  <c r="I41" i="22" s="1"/>
  <c r="K41" i="22" s="1"/>
  <c r="H8" i="22"/>
  <c r="I8" i="22" s="1"/>
  <c r="K8" i="22" s="1"/>
  <c r="H10" i="22"/>
  <c r="I10" i="22" s="1"/>
  <c r="K10" i="22" s="1"/>
  <c r="H5" i="42"/>
  <c r="H7" i="42"/>
  <c r="I7" i="42" s="1"/>
  <c r="K7" i="42" s="1"/>
  <c r="H29" i="36"/>
  <c r="I29" i="36" s="1"/>
  <c r="K29" i="36" s="1"/>
  <c r="H42" i="36"/>
  <c r="I42" i="36" s="1"/>
  <c r="K42" i="36" s="1"/>
  <c r="H32" i="36"/>
  <c r="I32" i="36" s="1"/>
  <c r="K32" i="36" s="1"/>
  <c r="H33" i="52"/>
  <c r="I33" i="52" s="1"/>
  <c r="K33" i="52" s="1"/>
  <c r="H36" i="52"/>
  <c r="I36" i="52" s="1"/>
  <c r="K36" i="52" s="1"/>
  <c r="H18" i="52"/>
  <c r="I18" i="52" s="1"/>
  <c r="K18" i="52" s="1"/>
  <c r="H13" i="31"/>
  <c r="I13" i="31" s="1"/>
  <c r="K13" i="31" s="1"/>
  <c r="H8" i="31"/>
  <c r="I8" i="31" s="1"/>
  <c r="K8" i="31" s="1"/>
  <c r="H35" i="35"/>
  <c r="I35" i="35" s="1"/>
  <c r="K35" i="35" s="1"/>
  <c r="H30" i="35"/>
  <c r="I30" i="35" s="1"/>
  <c r="K30" i="35" s="1"/>
  <c r="H20" i="35"/>
  <c r="I20" i="35" s="1"/>
  <c r="K20" i="35" s="1"/>
  <c r="H41" i="26"/>
  <c r="I41" i="26" s="1"/>
  <c r="H38" i="26"/>
  <c r="I38" i="26" s="1"/>
  <c r="K38" i="26" s="1"/>
  <c r="H19" i="44"/>
  <c r="I19" i="44" s="1"/>
  <c r="K19" i="44" s="1"/>
  <c r="T44" i="49"/>
  <c r="T44" i="39"/>
  <c r="T44" i="14"/>
  <c r="H38" i="35"/>
  <c r="I38" i="35" s="1"/>
  <c r="K38" i="35" s="1"/>
  <c r="H6" i="22"/>
  <c r="I6" i="22" s="1"/>
  <c r="K6" i="22" s="1"/>
  <c r="H19" i="36"/>
  <c r="I19" i="36" s="1"/>
  <c r="K19" i="36" s="1"/>
  <c r="H23" i="35"/>
  <c r="I23" i="35" s="1"/>
  <c r="K23" i="35" s="1"/>
  <c r="H8" i="44"/>
  <c r="I8" i="44" s="1"/>
  <c r="K8" i="44" s="1"/>
  <c r="H11" i="31"/>
  <c r="I11" i="31" s="1"/>
  <c r="K11" i="31" s="1"/>
  <c r="H31" i="35"/>
  <c r="I31" i="35" s="1"/>
  <c r="K31" i="35" s="1"/>
  <c r="H43" i="44"/>
  <c r="I43" i="44" s="1"/>
  <c r="K43" i="44" s="1"/>
  <c r="H26" i="51"/>
  <c r="I26" i="51" s="1"/>
  <c r="K26" i="51" s="1"/>
  <c r="H18" i="51"/>
  <c r="I18" i="51" s="1"/>
  <c r="K18" i="51" s="1"/>
  <c r="H30" i="36"/>
  <c r="I30" i="36" s="1"/>
  <c r="K30" i="36" s="1"/>
  <c r="H11" i="36"/>
  <c r="I11" i="36" s="1"/>
  <c r="K11" i="36" s="1"/>
  <c r="H40" i="36"/>
  <c r="I40" i="36" s="1"/>
  <c r="K40" i="36" s="1"/>
  <c r="H26" i="52"/>
  <c r="I26" i="52" s="1"/>
  <c r="K26" i="52" s="1"/>
  <c r="H19" i="52"/>
  <c r="I19" i="52" s="1"/>
  <c r="K19" i="52" s="1"/>
  <c r="H20" i="43"/>
  <c r="I20" i="43" s="1"/>
  <c r="K20" i="43" s="1"/>
  <c r="H15" i="31"/>
  <c r="I15" i="31" s="1"/>
  <c r="K15" i="31" s="1"/>
  <c r="H16" i="31"/>
  <c r="I16" i="31" s="1"/>
  <c r="K16" i="31" s="1"/>
  <c r="H21" i="35"/>
  <c r="I21" i="35" s="1"/>
  <c r="K21" i="35" s="1"/>
  <c r="H14" i="35"/>
  <c r="I14" i="35" s="1"/>
  <c r="K14" i="35" s="1"/>
  <c r="H36" i="35"/>
  <c r="I36" i="35" s="1"/>
  <c r="K36" i="35" s="1"/>
  <c r="H34" i="26"/>
  <c r="I34" i="26" s="1"/>
  <c r="K34" i="26" s="1"/>
  <c r="H28" i="26"/>
  <c r="I28" i="26" s="1"/>
  <c r="K28" i="26" s="1"/>
  <c r="H16" i="44"/>
  <c r="I16" i="44" s="1"/>
  <c r="K16" i="44" s="1"/>
  <c r="T44" i="52"/>
  <c r="T44" i="8"/>
  <c r="T44" i="31"/>
  <c r="H29" i="22"/>
  <c r="I29" i="22" s="1"/>
  <c r="K29" i="22" s="1"/>
  <c r="T44" i="35"/>
  <c r="T44" i="13"/>
  <c r="H33" i="44"/>
  <c r="I33" i="44" s="1"/>
  <c r="K33" i="44" s="1"/>
  <c r="H37" i="36"/>
  <c r="I37" i="36" s="1"/>
  <c r="K37" i="36" s="1"/>
  <c r="H12" i="35"/>
  <c r="I12" i="35" s="1"/>
  <c r="K12" i="35" s="1"/>
  <c r="H42" i="51"/>
  <c r="I42" i="51" s="1"/>
  <c r="K42" i="51" s="1"/>
  <c r="H43" i="25"/>
  <c r="I43" i="25" s="1"/>
  <c r="K43" i="25" s="1"/>
  <c r="H39" i="22"/>
  <c r="I39" i="22" s="1"/>
  <c r="K39" i="22" s="1"/>
  <c r="H12" i="36"/>
  <c r="I12" i="36" s="1"/>
  <c r="K12" i="36" s="1"/>
  <c r="H19" i="31"/>
  <c r="I19" i="31" s="1"/>
  <c r="K19" i="31" s="1"/>
  <c r="H31" i="25"/>
  <c r="I31" i="25" s="1"/>
  <c r="K31" i="25" s="1"/>
  <c r="H10" i="25"/>
  <c r="I10" i="25" s="1"/>
  <c r="K10" i="25" s="1"/>
  <c r="H7" i="22"/>
  <c r="I7" i="22" s="1"/>
  <c r="K7" i="22" s="1"/>
  <c r="H32" i="22"/>
  <c r="I32" i="22" s="1"/>
  <c r="K32" i="22" s="1"/>
  <c r="H5" i="51"/>
  <c r="I5" i="51" s="1"/>
  <c r="H43" i="51"/>
  <c r="I43" i="51" s="1"/>
  <c r="H32" i="51"/>
  <c r="I32" i="51" s="1"/>
  <c r="K32" i="51" s="1"/>
  <c r="H9" i="25"/>
  <c r="I9" i="25" s="1"/>
  <c r="K9" i="25" s="1"/>
  <c r="H40" i="25"/>
  <c r="I40" i="25" s="1"/>
  <c r="K40" i="25" s="1"/>
  <c r="H43" i="22"/>
  <c r="I43" i="22" s="1"/>
  <c r="K43" i="22" s="1"/>
  <c r="H36" i="22"/>
  <c r="I36" i="22" s="1"/>
  <c r="K36" i="22" s="1"/>
  <c r="H13" i="36"/>
  <c r="I13" i="36" s="1"/>
  <c r="K13" i="36" s="1"/>
  <c r="H21" i="36"/>
  <c r="I21" i="36" s="1"/>
  <c r="K21" i="36" s="1"/>
  <c r="H5" i="36"/>
  <c r="H9" i="52"/>
  <c r="I9" i="52" s="1"/>
  <c r="K9" i="52" s="1"/>
  <c r="H41" i="52"/>
  <c r="I41" i="52" s="1"/>
  <c r="K41" i="52" s="1"/>
  <c r="H5" i="31"/>
  <c r="I5" i="31" s="1"/>
  <c r="H41" i="31"/>
  <c r="I41" i="31" s="1"/>
  <c r="K41" i="31" s="1"/>
  <c r="H36" i="31"/>
  <c r="I36" i="31" s="1"/>
  <c r="K36" i="31" s="1"/>
  <c r="H37" i="35"/>
  <c r="I37" i="35" s="1"/>
  <c r="K37" i="35" s="1"/>
  <c r="H33" i="35"/>
  <c r="I33" i="35" s="1"/>
  <c r="K33" i="35" s="1"/>
  <c r="H10" i="35"/>
  <c r="I10" i="35" s="1"/>
  <c r="K10" i="35" s="1"/>
  <c r="H7" i="26"/>
  <c r="I7" i="26" s="1"/>
  <c r="K7" i="26" s="1"/>
  <c r="H18" i="26"/>
  <c r="I18" i="26" s="1"/>
  <c r="K18" i="26" s="1"/>
  <c r="H30" i="44"/>
  <c r="I30" i="44" s="1"/>
  <c r="K30" i="44" s="1"/>
  <c r="T44" i="36"/>
  <c r="T44" i="50"/>
  <c r="T44" i="38"/>
  <c r="H9" i="22"/>
  <c r="I9" i="22" s="1"/>
  <c r="K9" i="22" s="1"/>
  <c r="H9" i="36"/>
  <c r="I9" i="36" s="1"/>
  <c r="K9" i="36" s="1"/>
  <c r="H9" i="31"/>
  <c r="I9" i="31" s="1"/>
  <c r="K9" i="31" s="1"/>
  <c r="H25" i="44"/>
  <c r="I25" i="44" s="1"/>
  <c r="K25" i="44" s="1"/>
  <c r="H37" i="44"/>
  <c r="I37" i="44" s="1"/>
  <c r="K37" i="44" s="1"/>
  <c r="H42" i="22"/>
  <c r="I42" i="22" s="1"/>
  <c r="K42" i="22" s="1"/>
  <c r="H34" i="22"/>
  <c r="I34" i="22" s="1"/>
  <c r="K34" i="22" s="1"/>
  <c r="H10" i="51"/>
  <c r="I10" i="51" s="1"/>
  <c r="K10" i="51" s="1"/>
  <c r="H17" i="25"/>
  <c r="I17" i="25" s="1"/>
  <c r="K17" i="25" s="1"/>
  <c r="H17" i="22"/>
  <c r="I17" i="22" s="1"/>
  <c r="K17" i="22" s="1"/>
  <c r="H10" i="36"/>
  <c r="I10" i="36" s="1"/>
  <c r="K10" i="36" s="1"/>
  <c r="H27" i="31"/>
  <c r="I27" i="31" s="1"/>
  <c r="K27" i="31" s="1"/>
  <c r="H17" i="35"/>
  <c r="I17" i="35" s="1"/>
  <c r="K17" i="35" s="1"/>
  <c r="H32" i="35"/>
  <c r="I32" i="35" s="1"/>
  <c r="K32" i="35" s="1"/>
  <c r="T44" i="12"/>
  <c r="T44" i="48"/>
  <c r="H22" i="22"/>
  <c r="I22" i="22" s="1"/>
  <c r="K22" i="22" s="1"/>
  <c r="H41" i="35"/>
  <c r="I41" i="35" s="1"/>
  <c r="K41" i="35" s="1"/>
  <c r="H34" i="36"/>
  <c r="I34" i="36" s="1"/>
  <c r="K34" i="36" s="1"/>
  <c r="H22" i="35"/>
  <c r="I22" i="35" s="1"/>
  <c r="K22" i="35" s="1"/>
  <c r="H15" i="35"/>
  <c r="I15" i="35" s="1"/>
  <c r="K15" i="35" s="1"/>
  <c r="H27" i="44"/>
  <c r="I27" i="44" s="1"/>
  <c r="K27" i="44" s="1"/>
  <c r="H25" i="22"/>
  <c r="I25" i="22" s="1"/>
  <c r="K25" i="22" s="1"/>
  <c r="H20" i="36"/>
  <c r="I20" i="36" s="1"/>
  <c r="K20" i="36" s="1"/>
  <c r="H17" i="51"/>
  <c r="I17" i="51" s="1"/>
  <c r="H9" i="51"/>
  <c r="I9" i="51" s="1"/>
  <c r="K9" i="51" s="1"/>
  <c r="H5" i="25"/>
  <c r="H30" i="25"/>
  <c r="I30" i="25" s="1"/>
  <c r="K30" i="25" s="1"/>
  <c r="H20" i="22"/>
  <c r="I20" i="22" s="1"/>
  <c r="K20" i="22" s="1"/>
  <c r="H33" i="36"/>
  <c r="I33" i="36" s="1"/>
  <c r="K33" i="36" s="1"/>
  <c r="H34" i="31"/>
  <c r="I34" i="31" s="1"/>
  <c r="K34" i="31" s="1"/>
  <c r="H40" i="31"/>
  <c r="I40" i="31" s="1"/>
  <c r="K40" i="31" s="1"/>
  <c r="H11" i="35"/>
  <c r="I11" i="35" s="1"/>
  <c r="K11" i="35" s="1"/>
  <c r="H11" i="44"/>
  <c r="I11" i="44" s="1"/>
  <c r="K11" i="44" s="1"/>
  <c r="T44" i="41"/>
  <c r="H27" i="51"/>
  <c r="I27" i="51" s="1"/>
  <c r="K27" i="51" s="1"/>
  <c r="H29" i="51"/>
  <c r="I29" i="51" s="1"/>
  <c r="K29" i="51" s="1"/>
  <c r="H21" i="51"/>
  <c r="I21" i="51" s="1"/>
  <c r="K21" i="51" s="1"/>
  <c r="H21" i="25"/>
  <c r="I21" i="25" s="1"/>
  <c r="K21" i="25" s="1"/>
  <c r="H25" i="25"/>
  <c r="I25" i="25" s="1"/>
  <c r="K25" i="25" s="1"/>
  <c r="H18" i="25"/>
  <c r="I18" i="25" s="1"/>
  <c r="K18" i="25" s="1"/>
  <c r="H31" i="22"/>
  <c r="I31" i="22" s="1"/>
  <c r="K31" i="22" s="1"/>
  <c r="H5" i="22"/>
  <c r="I5" i="22" s="1"/>
  <c r="H27" i="36"/>
  <c r="I27" i="36" s="1"/>
  <c r="K27" i="36" s="1"/>
  <c r="H43" i="36"/>
  <c r="I43" i="36" s="1"/>
  <c r="K43" i="36" s="1"/>
  <c r="H24" i="31"/>
  <c r="I24" i="31" s="1"/>
  <c r="K24" i="31" s="1"/>
  <c r="H31" i="31"/>
  <c r="I31" i="31" s="1"/>
  <c r="K31" i="31" s="1"/>
  <c r="H20" i="31"/>
  <c r="I20" i="31" s="1"/>
  <c r="K20" i="31" s="1"/>
  <c r="H19" i="35"/>
  <c r="I19" i="35" s="1"/>
  <c r="K19" i="35" s="1"/>
  <c r="H25" i="35"/>
  <c r="I25" i="35" s="1"/>
  <c r="K25" i="35" s="1"/>
  <c r="H34" i="35"/>
  <c r="I34" i="35" s="1"/>
  <c r="K34" i="35" s="1"/>
  <c r="H29" i="26"/>
  <c r="I29" i="26" s="1"/>
  <c r="K29" i="26" s="1"/>
  <c r="H23" i="26"/>
  <c r="I23" i="26" s="1"/>
  <c r="K23" i="26" s="1"/>
  <c r="H12" i="26"/>
  <c r="I12" i="26" s="1"/>
  <c r="K12" i="26" s="1"/>
  <c r="H35" i="44"/>
  <c r="I35" i="44" s="1"/>
  <c r="K35" i="44" s="1"/>
  <c r="T44" i="34"/>
  <c r="T44" i="26"/>
  <c r="T44" i="25"/>
  <c r="H37" i="51"/>
  <c r="I37" i="51" s="1"/>
  <c r="K37" i="51" s="1"/>
  <c r="H40" i="51"/>
  <c r="I40" i="51" s="1"/>
  <c r="K40" i="51" s="1"/>
  <c r="H7" i="25"/>
  <c r="I7" i="25" s="1"/>
  <c r="K7" i="25" s="1"/>
  <c r="H33" i="25"/>
  <c r="I33" i="25" s="1"/>
  <c r="K33" i="25" s="1"/>
  <c r="H35" i="22"/>
  <c r="I35" i="22" s="1"/>
  <c r="K35" i="22" s="1"/>
  <c r="H6" i="36"/>
  <c r="I6" i="36" s="1"/>
  <c r="K6" i="36" s="1"/>
  <c r="H30" i="52"/>
  <c r="I30" i="52" s="1"/>
  <c r="K30" i="52" s="1"/>
  <c r="H12" i="31"/>
  <c r="I12" i="31" s="1"/>
  <c r="K12" i="31" s="1"/>
  <c r="H35" i="31"/>
  <c r="I35" i="31" s="1"/>
  <c r="K35" i="31" s="1"/>
  <c r="H5" i="35"/>
  <c r="I5" i="35" s="1"/>
  <c r="H29" i="35"/>
  <c r="I29" i="35" s="1"/>
  <c r="K29" i="35" s="1"/>
  <c r="H31" i="26"/>
  <c r="I31" i="26" s="1"/>
  <c r="K31" i="26" s="1"/>
  <c r="H33" i="26"/>
  <c r="I33" i="26" s="1"/>
  <c r="K33" i="26" s="1"/>
  <c r="H32" i="44"/>
  <c r="I32" i="44" s="1"/>
  <c r="K32" i="44" s="1"/>
  <c r="T44" i="23"/>
  <c r="T44" i="30"/>
  <c r="H39" i="12"/>
  <c r="I39" i="12" s="1"/>
  <c r="K39" i="12" s="1"/>
  <c r="H41" i="12"/>
  <c r="I41" i="12" s="1"/>
  <c r="K41" i="12" s="1"/>
  <c r="H35" i="30"/>
  <c r="I35" i="30" s="1"/>
  <c r="K35" i="30" s="1"/>
  <c r="H37" i="30"/>
  <c r="I37" i="30" s="1"/>
  <c r="K37" i="30" s="1"/>
  <c r="H24" i="30"/>
  <c r="I24" i="30" s="1"/>
  <c r="K24" i="30" s="1"/>
  <c r="H38" i="30"/>
  <c r="I38" i="30" s="1"/>
  <c r="K38" i="30" s="1"/>
  <c r="H10" i="30"/>
  <c r="I10" i="30" s="1"/>
  <c r="K10" i="30" s="1"/>
  <c r="H37" i="43"/>
  <c r="I37" i="43" s="1"/>
  <c r="K37" i="43" s="1"/>
  <c r="H11" i="12"/>
  <c r="I11" i="12" s="1"/>
  <c r="K11" i="12" s="1"/>
  <c r="H10" i="12"/>
  <c r="I10" i="12" s="1"/>
  <c r="K10" i="12" s="1"/>
  <c r="H16" i="43"/>
  <c r="I16" i="43" s="1"/>
  <c r="K16" i="43" s="1"/>
  <c r="H35" i="43"/>
  <c r="I35" i="43" s="1"/>
  <c r="K35" i="43" s="1"/>
  <c r="H38" i="43"/>
  <c r="I38" i="43" s="1"/>
  <c r="K38" i="43" s="1"/>
  <c r="H28" i="34"/>
  <c r="I28" i="34" s="1"/>
  <c r="K28" i="34" s="1"/>
  <c r="H35" i="12"/>
  <c r="I35" i="12" s="1"/>
  <c r="K35" i="12" s="1"/>
  <c r="H9" i="12"/>
  <c r="I9" i="12" s="1"/>
  <c r="K9" i="12" s="1"/>
  <c r="H38" i="12"/>
  <c r="I38" i="12" s="1"/>
  <c r="K38" i="12" s="1"/>
  <c r="H28" i="12"/>
  <c r="I28" i="12" s="1"/>
  <c r="K28" i="12" s="1"/>
  <c r="H8" i="12"/>
  <c r="I8" i="12" s="1"/>
  <c r="K8" i="12" s="1"/>
  <c r="H11" i="30"/>
  <c r="I11" i="30" s="1"/>
  <c r="K11" i="30" s="1"/>
  <c r="H23" i="30"/>
  <c r="I23" i="30" s="1"/>
  <c r="K23" i="30" s="1"/>
  <c r="H33" i="30"/>
  <c r="I33" i="30" s="1"/>
  <c r="K33" i="30" s="1"/>
  <c r="H29" i="30"/>
  <c r="I29" i="30" s="1"/>
  <c r="K29" i="30" s="1"/>
  <c r="H9" i="30"/>
  <c r="I9" i="30" s="1"/>
  <c r="K9" i="30" s="1"/>
  <c r="H32" i="30"/>
  <c r="I32" i="30" s="1"/>
  <c r="K32" i="30" s="1"/>
  <c r="H12" i="30"/>
  <c r="I12" i="30" s="1"/>
  <c r="K12" i="30" s="1"/>
  <c r="H22" i="30"/>
  <c r="I22" i="30" s="1"/>
  <c r="K22" i="30" s="1"/>
  <c r="H16" i="30"/>
  <c r="I16" i="30" s="1"/>
  <c r="K16" i="30" s="1"/>
  <c r="H26" i="30"/>
  <c r="I26" i="30" s="1"/>
  <c r="K26" i="30" s="1"/>
  <c r="H22" i="43"/>
  <c r="I22" i="43" s="1"/>
  <c r="K22" i="43" s="1"/>
  <c r="H25" i="43"/>
  <c r="I25" i="43" s="1"/>
  <c r="K25" i="43" s="1"/>
  <c r="H13" i="43"/>
  <c r="I13" i="43" s="1"/>
  <c r="K13" i="43" s="1"/>
  <c r="H21" i="43"/>
  <c r="I21" i="43" s="1"/>
  <c r="K21" i="43" s="1"/>
  <c r="H31" i="43"/>
  <c r="I31" i="43" s="1"/>
  <c r="K31" i="43" s="1"/>
  <c r="H32" i="23"/>
  <c r="I32" i="23" s="1"/>
  <c r="K32" i="23" s="1"/>
  <c r="H38" i="15"/>
  <c r="I38" i="15" s="1"/>
  <c r="K38" i="15" s="1"/>
  <c r="H37" i="12"/>
  <c r="I37" i="12" s="1"/>
  <c r="K37" i="12" s="1"/>
  <c r="H7" i="12"/>
  <c r="I7" i="12" s="1"/>
  <c r="K7" i="12" s="1"/>
  <c r="H27" i="12"/>
  <c r="I27" i="12" s="1"/>
  <c r="K27" i="12" s="1"/>
  <c r="H29" i="12"/>
  <c r="I29" i="12" s="1"/>
  <c r="K29" i="12" s="1"/>
  <c r="H25" i="12"/>
  <c r="I25" i="12" s="1"/>
  <c r="K25" i="12" s="1"/>
  <c r="H30" i="12"/>
  <c r="I30" i="12" s="1"/>
  <c r="K30" i="12" s="1"/>
  <c r="H42" i="12"/>
  <c r="I42" i="12" s="1"/>
  <c r="K42" i="12" s="1"/>
  <c r="H18" i="12"/>
  <c r="I18" i="12" s="1"/>
  <c r="K18" i="12" s="1"/>
  <c r="H12" i="12"/>
  <c r="I12" i="12" s="1"/>
  <c r="K12" i="12" s="1"/>
  <c r="H24" i="12"/>
  <c r="I24" i="12" s="1"/>
  <c r="K24" i="12" s="1"/>
  <c r="H13" i="30"/>
  <c r="I13" i="30" s="1"/>
  <c r="K13" i="30" s="1"/>
  <c r="H31" i="30"/>
  <c r="I31" i="30" s="1"/>
  <c r="K31" i="30" s="1"/>
  <c r="H7" i="30"/>
  <c r="I7" i="30" s="1"/>
  <c r="K7" i="30" s="1"/>
  <c r="H17" i="30"/>
  <c r="I17" i="30" s="1"/>
  <c r="K17" i="30" s="1"/>
  <c r="H43" i="30"/>
  <c r="I43" i="30" s="1"/>
  <c r="K43" i="30" s="1"/>
  <c r="H27" i="30"/>
  <c r="I27" i="30" s="1"/>
  <c r="K27" i="30" s="1"/>
  <c r="H19" i="30"/>
  <c r="I19" i="30" s="1"/>
  <c r="K19" i="30" s="1"/>
  <c r="H21" i="30"/>
  <c r="I21" i="30" s="1"/>
  <c r="K21" i="30" s="1"/>
  <c r="H25" i="30"/>
  <c r="I25" i="30" s="1"/>
  <c r="K25" i="30" s="1"/>
  <c r="H5" i="30"/>
  <c r="H20" i="30"/>
  <c r="I20" i="30" s="1"/>
  <c r="K20" i="30" s="1"/>
  <c r="H40" i="30"/>
  <c r="I40" i="30" s="1"/>
  <c r="K40" i="30" s="1"/>
  <c r="H30" i="30"/>
  <c r="I30" i="30" s="1"/>
  <c r="K30" i="30" s="1"/>
  <c r="H36" i="30"/>
  <c r="I36" i="30" s="1"/>
  <c r="K36" i="30" s="1"/>
  <c r="H8" i="30"/>
  <c r="I8" i="30" s="1"/>
  <c r="K8" i="30" s="1"/>
  <c r="H28" i="30"/>
  <c r="I28" i="30" s="1"/>
  <c r="K28" i="30" s="1"/>
  <c r="H6" i="30"/>
  <c r="I6" i="30" s="1"/>
  <c r="K6" i="30" s="1"/>
  <c r="H34" i="30"/>
  <c r="I34" i="30" s="1"/>
  <c r="K34" i="30" s="1"/>
  <c r="H32" i="43"/>
  <c r="I32" i="43" s="1"/>
  <c r="K32" i="43" s="1"/>
  <c r="H8" i="43"/>
  <c r="I8" i="43" s="1"/>
  <c r="K8" i="43" s="1"/>
  <c r="H26" i="43"/>
  <c r="I26" i="43" s="1"/>
  <c r="K26" i="43" s="1"/>
  <c r="H34" i="43"/>
  <c r="I34" i="43" s="1"/>
  <c r="K34" i="43" s="1"/>
  <c r="H24" i="43"/>
  <c r="I24" i="43" s="1"/>
  <c r="K24" i="43" s="1"/>
  <c r="H41" i="43"/>
  <c r="I41" i="43" s="1"/>
  <c r="K41" i="43" s="1"/>
  <c r="H40" i="43"/>
  <c r="I40" i="43" s="1"/>
  <c r="K40" i="43" s="1"/>
  <c r="H43" i="43"/>
  <c r="I43" i="43" s="1"/>
  <c r="K43" i="43" s="1"/>
  <c r="H15" i="43"/>
  <c r="I15" i="43" s="1"/>
  <c r="K15" i="43" s="1"/>
  <c r="H6" i="43"/>
  <c r="I6" i="43" s="1"/>
  <c r="K6" i="43" s="1"/>
  <c r="H5" i="23"/>
  <c r="I5" i="23" s="1"/>
  <c r="H27" i="34"/>
  <c r="I27" i="34" s="1"/>
  <c r="K27" i="34" s="1"/>
  <c r="H23" i="15"/>
  <c r="I23" i="15" s="1"/>
  <c r="K23" i="15" s="1"/>
  <c r="H16" i="15"/>
  <c r="I16" i="15" s="1"/>
  <c r="K16" i="15" s="1"/>
  <c r="H23" i="12"/>
  <c r="I23" i="12" s="1"/>
  <c r="H19" i="12"/>
  <c r="I19" i="12" s="1"/>
  <c r="H21" i="12"/>
  <c r="I21" i="12" s="1"/>
  <c r="K21" i="12" s="1"/>
  <c r="H13" i="12"/>
  <c r="I13" i="12" s="1"/>
  <c r="K13" i="12" s="1"/>
  <c r="H31" i="12"/>
  <c r="I31" i="12" s="1"/>
  <c r="K31" i="12" s="1"/>
  <c r="H15" i="12"/>
  <c r="I15" i="12" s="1"/>
  <c r="K15" i="12" s="1"/>
  <c r="H43" i="12"/>
  <c r="I43" i="12" s="1"/>
  <c r="K43" i="12" s="1"/>
  <c r="H17" i="12"/>
  <c r="I17" i="12" s="1"/>
  <c r="K17" i="12" s="1"/>
  <c r="H33" i="12"/>
  <c r="I33" i="12" s="1"/>
  <c r="K33" i="12" s="1"/>
  <c r="H22" i="12"/>
  <c r="I22" i="12" s="1"/>
  <c r="K22" i="12" s="1"/>
  <c r="H14" i="12"/>
  <c r="I14" i="12" s="1"/>
  <c r="K14" i="12" s="1"/>
  <c r="H6" i="12"/>
  <c r="I6" i="12" s="1"/>
  <c r="K6" i="12" s="1"/>
  <c r="H26" i="12"/>
  <c r="I26" i="12" s="1"/>
  <c r="K26" i="12" s="1"/>
  <c r="H34" i="12"/>
  <c r="I34" i="12" s="1"/>
  <c r="K34" i="12" s="1"/>
  <c r="H36" i="12"/>
  <c r="I36" i="12" s="1"/>
  <c r="K36" i="12" s="1"/>
  <c r="H20" i="12"/>
  <c r="I20" i="12" s="1"/>
  <c r="K20" i="12" s="1"/>
  <c r="H5" i="12"/>
  <c r="I5" i="12" s="1"/>
  <c r="H32" i="12"/>
  <c r="I32" i="12" s="1"/>
  <c r="H9" i="43"/>
  <c r="I9" i="43" s="1"/>
  <c r="K9" i="43" s="1"/>
  <c r="H29" i="43"/>
  <c r="I29" i="43" s="1"/>
  <c r="K29" i="43" s="1"/>
  <c r="H19" i="43"/>
  <c r="I19" i="43" s="1"/>
  <c r="K19" i="43" s="1"/>
  <c r="H42" i="43"/>
  <c r="I42" i="43" s="1"/>
  <c r="K42" i="43" s="1"/>
  <c r="H10" i="43"/>
  <c r="I10" i="43" s="1"/>
  <c r="K10" i="43" s="1"/>
  <c r="H5" i="43"/>
  <c r="I5" i="43" s="1"/>
  <c r="H18" i="43"/>
  <c r="I18" i="43" s="1"/>
  <c r="K18" i="43" s="1"/>
  <c r="H17" i="43"/>
  <c r="I17" i="43" s="1"/>
  <c r="K17" i="43" s="1"/>
  <c r="H14" i="43"/>
  <c r="I14" i="43" s="1"/>
  <c r="K14" i="43" s="1"/>
  <c r="H36" i="43"/>
  <c r="I36" i="43" s="1"/>
  <c r="K36" i="43" s="1"/>
  <c r="H27" i="43"/>
  <c r="I27" i="43" s="1"/>
  <c r="K27" i="43" s="1"/>
  <c r="H12" i="43"/>
  <c r="I12" i="43" s="1"/>
  <c r="K12" i="43" s="1"/>
  <c r="H28" i="43"/>
  <c r="I28" i="43" s="1"/>
  <c r="K28" i="43" s="1"/>
  <c r="H11" i="43"/>
  <c r="I11" i="43" s="1"/>
  <c r="K11" i="43" s="1"/>
  <c r="H33" i="43"/>
  <c r="I33" i="43" s="1"/>
  <c r="K33" i="43" s="1"/>
  <c r="H30" i="43"/>
  <c r="I30" i="43" s="1"/>
  <c r="K30" i="43" s="1"/>
  <c r="H7" i="43"/>
  <c r="I7" i="43" s="1"/>
  <c r="K7" i="43" s="1"/>
  <c r="H23" i="43"/>
  <c r="I23" i="43" s="1"/>
  <c r="K23" i="43" s="1"/>
  <c r="H13" i="23"/>
  <c r="I13" i="23" s="1"/>
  <c r="K13" i="23" s="1"/>
  <c r="H35" i="34"/>
  <c r="I35" i="34" s="1"/>
  <c r="K35" i="34" s="1"/>
  <c r="H32" i="34"/>
  <c r="I32" i="34" s="1"/>
  <c r="K32" i="34" s="1"/>
  <c r="H26" i="34"/>
  <c r="I26" i="34" s="1"/>
  <c r="K26" i="34" s="1"/>
  <c r="H33" i="15"/>
  <c r="I33" i="15" s="1"/>
  <c r="K33" i="15" s="1"/>
  <c r="H36" i="15"/>
  <c r="I36" i="15" s="1"/>
  <c r="K36" i="15" s="1"/>
  <c r="H25" i="23"/>
  <c r="I25" i="23" s="1"/>
  <c r="K25" i="23" s="1"/>
  <c r="H30" i="23"/>
  <c r="I30" i="23" s="1"/>
  <c r="K30" i="23" s="1"/>
  <c r="H17" i="34"/>
  <c r="I17" i="34" s="1"/>
  <c r="K17" i="34" s="1"/>
  <c r="H29" i="34"/>
  <c r="I29" i="34" s="1"/>
  <c r="K29" i="34" s="1"/>
  <c r="H23" i="34"/>
  <c r="I23" i="34" s="1"/>
  <c r="K23" i="34" s="1"/>
  <c r="H24" i="34"/>
  <c r="I24" i="34" s="1"/>
  <c r="K24" i="34" s="1"/>
  <c r="H20" i="34"/>
  <c r="I20" i="34" s="1"/>
  <c r="K20" i="34" s="1"/>
  <c r="H17" i="15"/>
  <c r="I17" i="15" s="1"/>
  <c r="K17" i="15" s="1"/>
  <c r="H39" i="15"/>
  <c r="I39" i="15" s="1"/>
  <c r="K39" i="15" s="1"/>
  <c r="H37" i="15"/>
  <c r="I37" i="15" s="1"/>
  <c r="K37" i="15" s="1"/>
  <c r="H18" i="15"/>
  <c r="I18" i="15" s="1"/>
  <c r="K18" i="15" s="1"/>
  <c r="H5" i="15"/>
  <c r="I5" i="15" s="1"/>
  <c r="H43" i="23"/>
  <c r="I43" i="23" s="1"/>
  <c r="K43" i="23" s="1"/>
  <c r="H35" i="23"/>
  <c r="I35" i="23" s="1"/>
  <c r="K35" i="23" s="1"/>
  <c r="H8" i="23"/>
  <c r="I8" i="23" s="1"/>
  <c r="K8" i="23" s="1"/>
  <c r="H40" i="23"/>
  <c r="I40" i="23" s="1"/>
  <c r="K40" i="23" s="1"/>
  <c r="H28" i="23"/>
  <c r="I28" i="23" s="1"/>
  <c r="K28" i="23" s="1"/>
  <c r="H33" i="34"/>
  <c r="I33" i="34" s="1"/>
  <c r="K33" i="34" s="1"/>
  <c r="H11" i="34"/>
  <c r="I11" i="34" s="1"/>
  <c r="K11" i="34" s="1"/>
  <c r="H9" i="34"/>
  <c r="I9" i="34" s="1"/>
  <c r="K9" i="34" s="1"/>
  <c r="H7" i="34"/>
  <c r="I7" i="34" s="1"/>
  <c r="K7" i="34" s="1"/>
  <c r="H39" i="34"/>
  <c r="I39" i="34" s="1"/>
  <c r="K39" i="34" s="1"/>
  <c r="H5" i="34"/>
  <c r="I5" i="34" s="1"/>
  <c r="H36" i="34"/>
  <c r="I36" i="34" s="1"/>
  <c r="K36" i="34" s="1"/>
  <c r="H40" i="34"/>
  <c r="I40" i="34" s="1"/>
  <c r="K40" i="34" s="1"/>
  <c r="H42" i="34"/>
  <c r="I42" i="34" s="1"/>
  <c r="K42" i="34" s="1"/>
  <c r="H10" i="34"/>
  <c r="I10" i="34" s="1"/>
  <c r="K10" i="34" s="1"/>
  <c r="H13" i="15"/>
  <c r="I13" i="15" s="1"/>
  <c r="K13" i="15" s="1"/>
  <c r="H31" i="15"/>
  <c r="I31" i="15" s="1"/>
  <c r="K31" i="15" s="1"/>
  <c r="H25" i="15"/>
  <c r="I25" i="15" s="1"/>
  <c r="K25" i="15" s="1"/>
  <c r="H21" i="15"/>
  <c r="I21" i="15" s="1"/>
  <c r="K21" i="15" s="1"/>
  <c r="H30" i="15"/>
  <c r="I30" i="15" s="1"/>
  <c r="K30" i="15" s="1"/>
  <c r="H14" i="15"/>
  <c r="I14" i="15" s="1"/>
  <c r="K14" i="15" s="1"/>
  <c r="H26" i="15"/>
  <c r="I26" i="15" s="1"/>
  <c r="K26" i="15" s="1"/>
  <c r="H20" i="15"/>
  <c r="I20" i="15" s="1"/>
  <c r="K20" i="15" s="1"/>
  <c r="H32" i="15"/>
  <c r="I32" i="15" s="1"/>
  <c r="K32" i="15" s="1"/>
  <c r="H27" i="23"/>
  <c r="I27" i="23" s="1"/>
  <c r="K27" i="23" s="1"/>
  <c r="H23" i="23"/>
  <c r="I23" i="23" s="1"/>
  <c r="K23" i="23" s="1"/>
  <c r="H17" i="23"/>
  <c r="I17" i="23" s="1"/>
  <c r="K17" i="23" s="1"/>
  <c r="H19" i="23"/>
  <c r="I19" i="23" s="1"/>
  <c r="K19" i="23" s="1"/>
  <c r="H29" i="23"/>
  <c r="I29" i="23" s="1"/>
  <c r="K29" i="23" s="1"/>
  <c r="H38" i="23"/>
  <c r="I38" i="23" s="1"/>
  <c r="K38" i="23" s="1"/>
  <c r="H18" i="23"/>
  <c r="I18" i="23" s="1"/>
  <c r="K18" i="23" s="1"/>
  <c r="H14" i="23"/>
  <c r="I14" i="23" s="1"/>
  <c r="K14" i="23" s="1"/>
  <c r="H10" i="23"/>
  <c r="I10" i="23" s="1"/>
  <c r="K10" i="23" s="1"/>
  <c r="H12" i="23"/>
  <c r="I12" i="23" s="1"/>
  <c r="K12" i="23" s="1"/>
  <c r="H19" i="34"/>
  <c r="I19" i="34" s="1"/>
  <c r="K19" i="34" s="1"/>
  <c r="H21" i="34"/>
  <c r="I21" i="34" s="1"/>
  <c r="K21" i="34" s="1"/>
  <c r="H37" i="34"/>
  <c r="I37" i="34" s="1"/>
  <c r="K37" i="34" s="1"/>
  <c r="H25" i="34"/>
  <c r="I25" i="34" s="1"/>
  <c r="K25" i="34" s="1"/>
  <c r="H43" i="34"/>
  <c r="I43" i="34" s="1"/>
  <c r="K43" i="34" s="1"/>
  <c r="H13" i="34"/>
  <c r="I13" i="34" s="1"/>
  <c r="K13" i="34" s="1"/>
  <c r="H41" i="34"/>
  <c r="I41" i="34" s="1"/>
  <c r="K41" i="34" s="1"/>
  <c r="H15" i="34"/>
  <c r="I15" i="34" s="1"/>
  <c r="K15" i="34" s="1"/>
  <c r="H31" i="34"/>
  <c r="I31" i="34" s="1"/>
  <c r="K31" i="34" s="1"/>
  <c r="H12" i="34"/>
  <c r="I12" i="34" s="1"/>
  <c r="K12" i="34" s="1"/>
  <c r="H38" i="34"/>
  <c r="I38" i="34" s="1"/>
  <c r="K38" i="34" s="1"/>
  <c r="H22" i="34"/>
  <c r="I22" i="34" s="1"/>
  <c r="K22" i="34" s="1"/>
  <c r="H6" i="34"/>
  <c r="I6" i="34" s="1"/>
  <c r="K6" i="34" s="1"/>
  <c r="H16" i="34"/>
  <c r="I16" i="34" s="1"/>
  <c r="K16" i="34" s="1"/>
  <c r="H14" i="34"/>
  <c r="I14" i="34" s="1"/>
  <c r="K14" i="34" s="1"/>
  <c r="H30" i="34"/>
  <c r="I30" i="34" s="1"/>
  <c r="K30" i="34" s="1"/>
  <c r="H8" i="34"/>
  <c r="I8" i="34" s="1"/>
  <c r="K8" i="34" s="1"/>
  <c r="H34" i="34"/>
  <c r="I34" i="34" s="1"/>
  <c r="K34" i="34" s="1"/>
  <c r="H9" i="15"/>
  <c r="I9" i="15" s="1"/>
  <c r="K9" i="15" s="1"/>
  <c r="H19" i="15"/>
  <c r="I19" i="15" s="1"/>
  <c r="K19" i="15" s="1"/>
  <c r="H15" i="15"/>
  <c r="I15" i="15" s="1"/>
  <c r="K15" i="15" s="1"/>
  <c r="H41" i="15"/>
  <c r="I41" i="15" s="1"/>
  <c r="K41" i="15" s="1"/>
  <c r="H35" i="15"/>
  <c r="I35" i="15" s="1"/>
  <c r="K35" i="15" s="1"/>
  <c r="H7" i="15"/>
  <c r="I7" i="15" s="1"/>
  <c r="K7" i="15" s="1"/>
  <c r="H29" i="15"/>
  <c r="I29" i="15" s="1"/>
  <c r="K29" i="15" s="1"/>
  <c r="H11" i="15"/>
  <c r="I11" i="15" s="1"/>
  <c r="K11" i="15" s="1"/>
  <c r="H27" i="15"/>
  <c r="I27" i="15" s="1"/>
  <c r="K27" i="15" s="1"/>
  <c r="H43" i="15"/>
  <c r="I43" i="15" s="1"/>
  <c r="K43" i="15" s="1"/>
  <c r="H6" i="15"/>
  <c r="I6" i="15" s="1"/>
  <c r="K6" i="15" s="1"/>
  <c r="H22" i="15"/>
  <c r="I22" i="15" s="1"/>
  <c r="K22" i="15" s="1"/>
  <c r="H34" i="15"/>
  <c r="I34" i="15" s="1"/>
  <c r="K34" i="15" s="1"/>
  <c r="H42" i="15"/>
  <c r="I42" i="15" s="1"/>
  <c r="K42" i="15" s="1"/>
  <c r="H10" i="15"/>
  <c r="I10" i="15" s="1"/>
  <c r="K10" i="15" s="1"/>
  <c r="H28" i="15"/>
  <c r="I28" i="15" s="1"/>
  <c r="K28" i="15" s="1"/>
  <c r="H12" i="15"/>
  <c r="I12" i="15" s="1"/>
  <c r="K12" i="15" s="1"/>
  <c r="H40" i="15"/>
  <c r="I40" i="15" s="1"/>
  <c r="K40" i="15" s="1"/>
  <c r="H24" i="15"/>
  <c r="I24" i="15" s="1"/>
  <c r="K24" i="15" s="1"/>
  <c r="H41" i="23"/>
  <c r="I41" i="23" s="1"/>
  <c r="K41" i="23" s="1"/>
  <c r="H7" i="23"/>
  <c r="I7" i="23" s="1"/>
  <c r="K7" i="23" s="1"/>
  <c r="H9" i="23"/>
  <c r="I9" i="23" s="1"/>
  <c r="K9" i="23" s="1"/>
  <c r="H11" i="23"/>
  <c r="I11" i="23" s="1"/>
  <c r="K11" i="23" s="1"/>
  <c r="H39" i="23"/>
  <c r="I39" i="23" s="1"/>
  <c r="K39" i="23" s="1"/>
  <c r="H31" i="23"/>
  <c r="I31" i="23" s="1"/>
  <c r="K31" i="23" s="1"/>
  <c r="H15" i="23"/>
  <c r="I15" i="23" s="1"/>
  <c r="K15" i="23" s="1"/>
  <c r="H33" i="23"/>
  <c r="I33" i="23" s="1"/>
  <c r="K33" i="23" s="1"/>
  <c r="H21" i="23"/>
  <c r="I21" i="23" s="1"/>
  <c r="K21" i="23" s="1"/>
  <c r="H37" i="23"/>
  <c r="I37" i="23" s="1"/>
  <c r="K37" i="23" s="1"/>
  <c r="H24" i="23"/>
  <c r="I24" i="23" s="1"/>
  <c r="K24" i="23" s="1"/>
  <c r="H16" i="23"/>
  <c r="I16" i="23" s="1"/>
  <c r="K16" i="23" s="1"/>
  <c r="H34" i="23"/>
  <c r="I34" i="23" s="1"/>
  <c r="K34" i="23" s="1"/>
  <c r="H6" i="23"/>
  <c r="I6" i="23" s="1"/>
  <c r="K6" i="23" s="1"/>
  <c r="H26" i="23"/>
  <c r="I26" i="23" s="1"/>
  <c r="K26" i="23" s="1"/>
  <c r="H42" i="23"/>
  <c r="I42" i="23" s="1"/>
  <c r="K42" i="23" s="1"/>
  <c r="H22" i="23"/>
  <c r="I22" i="23" s="1"/>
  <c r="K22" i="23" s="1"/>
  <c r="H36" i="23"/>
  <c r="I36" i="23" s="1"/>
  <c r="K36" i="23" s="1"/>
  <c r="K14" i="51"/>
  <c r="K43" i="51"/>
  <c r="K41" i="51"/>
  <c r="K17" i="51"/>
  <c r="K25" i="51"/>
  <c r="K28" i="51"/>
  <c r="K35" i="51"/>
  <c r="H12" i="13"/>
  <c r="I12" i="13" s="1"/>
  <c r="H20" i="13"/>
  <c r="I20" i="13" s="1"/>
  <c r="H28" i="13"/>
  <c r="I28" i="13" s="1"/>
  <c r="H36" i="13"/>
  <c r="I36" i="13" s="1"/>
  <c r="H8" i="13"/>
  <c r="I8" i="13" s="1"/>
  <c r="H16" i="13"/>
  <c r="I16" i="13" s="1"/>
  <c r="H24" i="13"/>
  <c r="I24" i="13" s="1"/>
  <c r="H32" i="13"/>
  <c r="I32" i="13" s="1"/>
  <c r="H40" i="13"/>
  <c r="I40" i="13" s="1"/>
  <c r="H14" i="13"/>
  <c r="I14" i="13" s="1"/>
  <c r="H30" i="13"/>
  <c r="I30" i="13" s="1"/>
  <c r="H6" i="13"/>
  <c r="I6" i="13" s="1"/>
  <c r="H22" i="13"/>
  <c r="I22" i="13" s="1"/>
  <c r="H38" i="13"/>
  <c r="I38" i="13" s="1"/>
  <c r="H18" i="13"/>
  <c r="I18" i="13" s="1"/>
  <c r="H26" i="13"/>
  <c r="I26" i="13" s="1"/>
  <c r="H42" i="13"/>
  <c r="I42" i="13" s="1"/>
  <c r="H10" i="13"/>
  <c r="I10" i="13" s="1"/>
  <c r="H34" i="13"/>
  <c r="I34" i="13" s="1"/>
  <c r="H41" i="13"/>
  <c r="I41" i="13" s="1"/>
  <c r="H31" i="13"/>
  <c r="I31" i="13" s="1"/>
  <c r="H25" i="13"/>
  <c r="I25" i="13" s="1"/>
  <c r="H15" i="13"/>
  <c r="I15" i="13" s="1"/>
  <c r="H9" i="13"/>
  <c r="I9" i="13" s="1"/>
  <c r="H43" i="13"/>
  <c r="I43" i="13" s="1"/>
  <c r="H39" i="13"/>
  <c r="I39" i="13" s="1"/>
  <c r="H35" i="13"/>
  <c r="I35" i="13" s="1"/>
  <c r="H37" i="13"/>
  <c r="I37" i="13" s="1"/>
  <c r="H33" i="13"/>
  <c r="I33" i="13" s="1"/>
  <c r="H29" i="13"/>
  <c r="I29" i="13" s="1"/>
  <c r="H11" i="13"/>
  <c r="I11" i="13" s="1"/>
  <c r="H7" i="13"/>
  <c r="I7" i="13" s="1"/>
  <c r="H21" i="13"/>
  <c r="I21" i="13" s="1"/>
  <c r="H13" i="13"/>
  <c r="I13" i="13" s="1"/>
  <c r="H27" i="13"/>
  <c r="I27" i="13" s="1"/>
  <c r="H19" i="13"/>
  <c r="I19" i="13" s="1"/>
  <c r="H17" i="13"/>
  <c r="I17" i="13" s="1"/>
  <c r="H23" i="13"/>
  <c r="I23" i="13" s="1"/>
  <c r="H5" i="13"/>
  <c r="H5" i="16"/>
  <c r="H12" i="16"/>
  <c r="I12" i="16" s="1"/>
  <c r="H20" i="16"/>
  <c r="I20" i="16" s="1"/>
  <c r="H28" i="16"/>
  <c r="I28" i="16" s="1"/>
  <c r="H36" i="16"/>
  <c r="I36" i="16" s="1"/>
  <c r="H8" i="16"/>
  <c r="I8" i="16" s="1"/>
  <c r="H16" i="16"/>
  <c r="I16" i="16" s="1"/>
  <c r="H24" i="16"/>
  <c r="I24" i="16" s="1"/>
  <c r="H32" i="16"/>
  <c r="I32" i="16" s="1"/>
  <c r="H40" i="16"/>
  <c r="I40" i="16" s="1"/>
  <c r="H14" i="16"/>
  <c r="I14" i="16" s="1"/>
  <c r="H30" i="16"/>
  <c r="I30" i="16" s="1"/>
  <c r="H6" i="16"/>
  <c r="I6" i="16" s="1"/>
  <c r="H22" i="16"/>
  <c r="I22" i="16" s="1"/>
  <c r="H38" i="16"/>
  <c r="I38" i="16" s="1"/>
  <c r="H34" i="16"/>
  <c r="I34" i="16" s="1"/>
  <c r="H10" i="16"/>
  <c r="I10" i="16" s="1"/>
  <c r="H42" i="16"/>
  <c r="I42" i="16" s="1"/>
  <c r="H26" i="16"/>
  <c r="I26" i="16" s="1"/>
  <c r="H18" i="16"/>
  <c r="I18" i="16" s="1"/>
  <c r="H43" i="16"/>
  <c r="I43" i="16" s="1"/>
  <c r="H35" i="16"/>
  <c r="I35" i="16" s="1"/>
  <c r="H27" i="16"/>
  <c r="I27" i="16" s="1"/>
  <c r="H19" i="16"/>
  <c r="I19" i="16" s="1"/>
  <c r="H11" i="16"/>
  <c r="I11" i="16" s="1"/>
  <c r="H31" i="16"/>
  <c r="I31" i="16" s="1"/>
  <c r="H17" i="16"/>
  <c r="I17" i="16" s="1"/>
  <c r="H13" i="16"/>
  <c r="I13" i="16" s="1"/>
  <c r="H33" i="16"/>
  <c r="I33" i="16" s="1"/>
  <c r="H29" i="16"/>
  <c r="I29" i="16" s="1"/>
  <c r="H15" i="16"/>
  <c r="I15" i="16" s="1"/>
  <c r="H37" i="16"/>
  <c r="I37" i="16" s="1"/>
  <c r="H23" i="16"/>
  <c r="I23" i="16" s="1"/>
  <c r="H9" i="16"/>
  <c r="I9" i="16" s="1"/>
  <c r="H21" i="16"/>
  <c r="I21" i="16" s="1"/>
  <c r="H7" i="16"/>
  <c r="I7" i="16" s="1"/>
  <c r="H41" i="16"/>
  <c r="I41" i="16" s="1"/>
  <c r="H25" i="16"/>
  <c r="I25" i="16" s="1"/>
  <c r="H39" i="16"/>
  <c r="I39" i="16" s="1"/>
  <c r="H12" i="27"/>
  <c r="I12" i="27" s="1"/>
  <c r="H20" i="27"/>
  <c r="I20" i="27" s="1"/>
  <c r="H28" i="27"/>
  <c r="I28" i="27" s="1"/>
  <c r="H36" i="27"/>
  <c r="I36" i="27" s="1"/>
  <c r="H10" i="27"/>
  <c r="I10" i="27" s="1"/>
  <c r="H22" i="27"/>
  <c r="I22" i="27" s="1"/>
  <c r="H32" i="27"/>
  <c r="I32" i="27" s="1"/>
  <c r="H42" i="27"/>
  <c r="I42" i="27" s="1"/>
  <c r="H6" i="27"/>
  <c r="I6" i="27" s="1"/>
  <c r="H16" i="27"/>
  <c r="I16" i="27" s="1"/>
  <c r="H26" i="27"/>
  <c r="I26" i="27" s="1"/>
  <c r="H38" i="27"/>
  <c r="I38" i="27" s="1"/>
  <c r="H24" i="27"/>
  <c r="I24" i="27" s="1"/>
  <c r="H14" i="27"/>
  <c r="I14" i="27" s="1"/>
  <c r="H34" i="27"/>
  <c r="I34" i="27" s="1"/>
  <c r="H30" i="27"/>
  <c r="I30" i="27" s="1"/>
  <c r="H8" i="27"/>
  <c r="I8" i="27" s="1"/>
  <c r="H18" i="27"/>
  <c r="I18" i="27" s="1"/>
  <c r="H40" i="27"/>
  <c r="I40" i="27" s="1"/>
  <c r="H39" i="27"/>
  <c r="I39" i="27" s="1"/>
  <c r="H31" i="27"/>
  <c r="I31" i="27" s="1"/>
  <c r="H23" i="27"/>
  <c r="I23" i="27" s="1"/>
  <c r="H15" i="27"/>
  <c r="I15" i="27" s="1"/>
  <c r="H7" i="27"/>
  <c r="I7" i="27" s="1"/>
  <c r="H37" i="27"/>
  <c r="I37" i="27" s="1"/>
  <c r="H33" i="27"/>
  <c r="I33" i="27" s="1"/>
  <c r="H19" i="27"/>
  <c r="I19" i="27" s="1"/>
  <c r="H35" i="27"/>
  <c r="I35" i="27" s="1"/>
  <c r="H21" i="27"/>
  <c r="I21" i="27" s="1"/>
  <c r="H17" i="27"/>
  <c r="I17" i="27" s="1"/>
  <c r="H25" i="27"/>
  <c r="I25" i="27" s="1"/>
  <c r="H11" i="27"/>
  <c r="I11" i="27" s="1"/>
  <c r="H9" i="27"/>
  <c r="I9" i="27" s="1"/>
  <c r="H43" i="27"/>
  <c r="I43" i="27" s="1"/>
  <c r="H29" i="27"/>
  <c r="I29" i="27" s="1"/>
  <c r="H41" i="27"/>
  <c r="I41" i="27" s="1"/>
  <c r="H13" i="27"/>
  <c r="I13" i="27" s="1"/>
  <c r="H27" i="27"/>
  <c r="I27" i="27" s="1"/>
  <c r="H5" i="27"/>
  <c r="K8" i="25"/>
  <c r="K28" i="22"/>
  <c r="K30" i="42"/>
  <c r="K34" i="42"/>
  <c r="K23" i="39"/>
  <c r="K7" i="39"/>
  <c r="K24" i="39"/>
  <c r="K14" i="36"/>
  <c r="I5" i="33"/>
  <c r="K30" i="33"/>
  <c r="K17" i="33"/>
  <c r="K27" i="52"/>
  <c r="K29" i="52"/>
  <c r="K22" i="52"/>
  <c r="K15" i="52"/>
  <c r="K28" i="31"/>
  <c r="K26" i="41"/>
  <c r="K37" i="41"/>
  <c r="K6" i="41"/>
  <c r="K16" i="35"/>
  <c r="K22" i="29"/>
  <c r="K19" i="50"/>
  <c r="K26" i="50"/>
  <c r="K38" i="50"/>
  <c r="K16" i="50"/>
  <c r="K17" i="21"/>
  <c r="I5" i="21"/>
  <c r="K38" i="21"/>
  <c r="K20" i="19"/>
  <c r="K20" i="38"/>
  <c r="K24" i="38"/>
  <c r="K41" i="26"/>
  <c r="K39" i="26"/>
  <c r="K42" i="26"/>
  <c r="K15" i="24"/>
  <c r="K8" i="24"/>
  <c r="K33" i="28"/>
  <c r="K9" i="28"/>
  <c r="K29" i="28"/>
  <c r="K26" i="28"/>
  <c r="K38" i="37"/>
  <c r="K34" i="37"/>
  <c r="K12" i="37"/>
  <c r="K26" i="37"/>
  <c r="K31" i="37"/>
  <c r="K20" i="37"/>
  <c r="K42" i="37"/>
  <c r="K40" i="37"/>
  <c r="K17" i="37"/>
  <c r="K6" i="37"/>
  <c r="K18" i="34"/>
  <c r="K8" i="15"/>
  <c r="K39" i="20"/>
  <c r="K32" i="20"/>
  <c r="K36" i="20"/>
  <c r="K27" i="17"/>
  <c r="K41" i="17"/>
  <c r="K30" i="17"/>
  <c r="K24" i="8"/>
  <c r="K41" i="8"/>
  <c r="K17" i="8"/>
  <c r="K42" i="8"/>
  <c r="K34" i="8"/>
  <c r="K22" i="8"/>
  <c r="H32" i="48"/>
  <c r="I32" i="48" s="1"/>
  <c r="H22" i="48"/>
  <c r="I22" i="48" s="1"/>
  <c r="H12" i="48"/>
  <c r="I12" i="48" s="1"/>
  <c r="H6" i="48"/>
  <c r="I6" i="48" s="1"/>
  <c r="H41" i="48"/>
  <c r="I41" i="48" s="1"/>
  <c r="H29" i="48"/>
  <c r="I29" i="48" s="1"/>
  <c r="H13" i="48"/>
  <c r="I13" i="48" s="1"/>
  <c r="H38" i="48"/>
  <c r="I38" i="48" s="1"/>
  <c r="H24" i="48"/>
  <c r="I24" i="48" s="1"/>
  <c r="H8" i="48"/>
  <c r="I8" i="48" s="1"/>
  <c r="H39" i="48"/>
  <c r="I39" i="48" s="1"/>
  <c r="H23" i="48"/>
  <c r="I23" i="48" s="1"/>
  <c r="H9" i="48"/>
  <c r="I9" i="48" s="1"/>
  <c r="H36" i="48"/>
  <c r="I36" i="48" s="1"/>
  <c r="H20" i="48"/>
  <c r="I20" i="48" s="1"/>
  <c r="H31" i="48"/>
  <c r="I31" i="48" s="1"/>
  <c r="H40" i="48"/>
  <c r="I40" i="48" s="1"/>
  <c r="H14" i="48"/>
  <c r="I14" i="48" s="1"/>
  <c r="H17" i="48"/>
  <c r="I17" i="48" s="1"/>
  <c r="H28" i="48"/>
  <c r="I28" i="48" s="1"/>
  <c r="H33" i="48"/>
  <c r="I33" i="48" s="1"/>
  <c r="H16" i="48"/>
  <c r="I16" i="48" s="1"/>
  <c r="H7" i="48"/>
  <c r="I7" i="48" s="1"/>
  <c r="H30" i="48"/>
  <c r="I30" i="48" s="1"/>
  <c r="H21" i="48"/>
  <c r="I21" i="48" s="1"/>
  <c r="H43" i="48"/>
  <c r="I43" i="48" s="1"/>
  <c r="H35" i="48"/>
  <c r="I35" i="48" s="1"/>
  <c r="H27" i="48"/>
  <c r="I27" i="48" s="1"/>
  <c r="H19" i="48"/>
  <c r="I19" i="48" s="1"/>
  <c r="H11" i="48"/>
  <c r="I11" i="48" s="1"/>
  <c r="H42" i="48"/>
  <c r="I42" i="48" s="1"/>
  <c r="H34" i="48"/>
  <c r="I34" i="48" s="1"/>
  <c r="H26" i="48"/>
  <c r="I26" i="48" s="1"/>
  <c r="H18" i="48"/>
  <c r="I18" i="48" s="1"/>
  <c r="H10" i="48"/>
  <c r="I10" i="48" s="1"/>
  <c r="H37" i="48"/>
  <c r="I37" i="48" s="1"/>
  <c r="H25" i="48"/>
  <c r="I25" i="48" s="1"/>
  <c r="H15" i="48"/>
  <c r="I15" i="48" s="1"/>
  <c r="H5" i="48"/>
  <c r="H43" i="49"/>
  <c r="I43" i="49" s="1"/>
  <c r="H35" i="49"/>
  <c r="I35" i="49" s="1"/>
  <c r="H27" i="49"/>
  <c r="I27" i="49" s="1"/>
  <c r="H19" i="49"/>
  <c r="I19" i="49" s="1"/>
  <c r="H11" i="49"/>
  <c r="I11" i="49" s="1"/>
  <c r="H42" i="49"/>
  <c r="I42" i="49" s="1"/>
  <c r="H34" i="49"/>
  <c r="I34" i="49" s="1"/>
  <c r="H26" i="49"/>
  <c r="I26" i="49" s="1"/>
  <c r="H18" i="49"/>
  <c r="I18" i="49" s="1"/>
  <c r="H10" i="49"/>
  <c r="I10" i="49" s="1"/>
  <c r="H6" i="49"/>
  <c r="I6" i="49" s="1"/>
  <c r="H39" i="49"/>
  <c r="I39" i="49" s="1"/>
  <c r="H29" i="49"/>
  <c r="I29" i="49" s="1"/>
  <c r="H17" i="49"/>
  <c r="I17" i="49" s="1"/>
  <c r="H7" i="49"/>
  <c r="I7" i="49" s="1"/>
  <c r="H36" i="49"/>
  <c r="I36" i="49" s="1"/>
  <c r="H24" i="49"/>
  <c r="I24" i="49" s="1"/>
  <c r="H14" i="49"/>
  <c r="I14" i="49" s="1"/>
  <c r="H37" i="49"/>
  <c r="I37" i="49" s="1"/>
  <c r="H23" i="49"/>
  <c r="I23" i="49" s="1"/>
  <c r="H9" i="49"/>
  <c r="I9" i="49" s="1"/>
  <c r="H32" i="49"/>
  <c r="I32" i="49" s="1"/>
  <c r="H20" i="49"/>
  <c r="I20" i="49" s="1"/>
  <c r="H33" i="49"/>
  <c r="I33" i="49" s="1"/>
  <c r="H21" i="49"/>
  <c r="I21" i="49" s="1"/>
  <c r="H5" i="49"/>
  <c r="H30" i="49"/>
  <c r="I30" i="49" s="1"/>
  <c r="H16" i="49"/>
  <c r="I16" i="49" s="1"/>
  <c r="H41" i="49"/>
  <c r="I41" i="49" s="1"/>
  <c r="H13" i="49"/>
  <c r="I13" i="49" s="1"/>
  <c r="H22" i="49"/>
  <c r="I22" i="49" s="1"/>
  <c r="H25" i="49"/>
  <c r="I25" i="49" s="1"/>
  <c r="H38" i="49"/>
  <c r="I38" i="49" s="1"/>
  <c r="H8" i="49"/>
  <c r="I8" i="49" s="1"/>
  <c r="H15" i="49"/>
  <c r="I15" i="49" s="1"/>
  <c r="H28" i="49"/>
  <c r="I28" i="49" s="1"/>
  <c r="H31" i="49"/>
  <c r="I31" i="49" s="1"/>
  <c r="H12" i="49"/>
  <c r="I12" i="49" s="1"/>
  <c r="H40" i="49"/>
  <c r="I40" i="49" s="1"/>
  <c r="K23" i="12"/>
  <c r="K19" i="12"/>
  <c r="K32" i="12"/>
  <c r="K16" i="12"/>
  <c r="K13" i="40"/>
  <c r="K37" i="40"/>
  <c r="K14" i="40"/>
  <c r="K18" i="30"/>
  <c r="K13" i="42"/>
  <c r="K9" i="42"/>
  <c r="K10" i="39"/>
  <c r="K32" i="39"/>
  <c r="K25" i="36"/>
  <c r="K26" i="36"/>
  <c r="K21" i="33"/>
  <c r="K43" i="52"/>
  <c r="K39" i="43"/>
  <c r="K38" i="31"/>
  <c r="K22" i="31"/>
  <c r="K9" i="41"/>
  <c r="K27" i="32"/>
  <c r="K33" i="32"/>
  <c r="K36" i="32"/>
  <c r="K34" i="32"/>
  <c r="H12" i="14"/>
  <c r="I12" i="14" s="1"/>
  <c r="H20" i="14"/>
  <c r="I20" i="14" s="1"/>
  <c r="H28" i="14"/>
  <c r="I28" i="14" s="1"/>
  <c r="H36" i="14"/>
  <c r="I36" i="14" s="1"/>
  <c r="H8" i="14"/>
  <c r="I8" i="14" s="1"/>
  <c r="H16" i="14"/>
  <c r="I16" i="14" s="1"/>
  <c r="H24" i="14"/>
  <c r="I24" i="14" s="1"/>
  <c r="H32" i="14"/>
  <c r="I32" i="14" s="1"/>
  <c r="H40" i="14"/>
  <c r="I40" i="14" s="1"/>
  <c r="H6" i="14"/>
  <c r="I6" i="14" s="1"/>
  <c r="H22" i="14"/>
  <c r="I22" i="14" s="1"/>
  <c r="H38" i="14"/>
  <c r="I38" i="14" s="1"/>
  <c r="H14" i="14"/>
  <c r="I14" i="14" s="1"/>
  <c r="H30" i="14"/>
  <c r="I30" i="14" s="1"/>
  <c r="H26" i="14"/>
  <c r="I26" i="14" s="1"/>
  <c r="H34" i="14"/>
  <c r="I34" i="14" s="1"/>
  <c r="H18" i="14"/>
  <c r="I18" i="14" s="1"/>
  <c r="H42" i="14"/>
  <c r="I42" i="14" s="1"/>
  <c r="H10" i="14"/>
  <c r="I10" i="14" s="1"/>
  <c r="H35" i="14"/>
  <c r="I35" i="14" s="1"/>
  <c r="H29" i="14"/>
  <c r="I29" i="14" s="1"/>
  <c r="H19" i="14"/>
  <c r="I19" i="14" s="1"/>
  <c r="H13" i="14"/>
  <c r="I13" i="14" s="1"/>
  <c r="H25" i="14"/>
  <c r="I25" i="14" s="1"/>
  <c r="H21" i="14"/>
  <c r="I21" i="14" s="1"/>
  <c r="H17" i="14"/>
  <c r="I17" i="14" s="1"/>
  <c r="H31" i="14"/>
  <c r="I31" i="14" s="1"/>
  <c r="H27" i="14"/>
  <c r="I27" i="14" s="1"/>
  <c r="H23" i="14"/>
  <c r="I23" i="14" s="1"/>
  <c r="H37" i="14"/>
  <c r="I37" i="14" s="1"/>
  <c r="H11" i="14"/>
  <c r="I11" i="14" s="1"/>
  <c r="H43" i="14"/>
  <c r="I43" i="14" s="1"/>
  <c r="H9" i="14"/>
  <c r="I9" i="14" s="1"/>
  <c r="H41" i="14"/>
  <c r="I41" i="14" s="1"/>
  <c r="H33" i="14"/>
  <c r="I33" i="14" s="1"/>
  <c r="H15" i="14"/>
  <c r="I15" i="14" s="1"/>
  <c r="H7" i="14"/>
  <c r="I7" i="14" s="1"/>
  <c r="H39" i="14"/>
  <c r="I39" i="14" s="1"/>
  <c r="H5" i="14"/>
  <c r="K20" i="23"/>
  <c r="H12" i="18"/>
  <c r="I12" i="18" s="1"/>
  <c r="H20" i="18"/>
  <c r="I20" i="18" s="1"/>
  <c r="H28" i="18"/>
  <c r="I28" i="18" s="1"/>
  <c r="H36" i="18"/>
  <c r="I36" i="18" s="1"/>
  <c r="H8" i="18"/>
  <c r="I8" i="18" s="1"/>
  <c r="H16" i="18"/>
  <c r="I16" i="18" s="1"/>
  <c r="H24" i="18"/>
  <c r="I24" i="18" s="1"/>
  <c r="H32" i="18"/>
  <c r="I32" i="18" s="1"/>
  <c r="H40" i="18"/>
  <c r="I40" i="18" s="1"/>
  <c r="H6" i="18"/>
  <c r="I6" i="18" s="1"/>
  <c r="H22" i="18"/>
  <c r="I22" i="18" s="1"/>
  <c r="H38" i="18"/>
  <c r="I38" i="18" s="1"/>
  <c r="H14" i="18"/>
  <c r="I14" i="18" s="1"/>
  <c r="H30" i="18"/>
  <c r="I30" i="18" s="1"/>
  <c r="H10" i="18"/>
  <c r="I10" i="18" s="1"/>
  <c r="H42" i="18"/>
  <c r="I42" i="18" s="1"/>
  <c r="H18" i="18"/>
  <c r="I18" i="18" s="1"/>
  <c r="H34" i="18"/>
  <c r="I34" i="18" s="1"/>
  <c r="H26" i="18"/>
  <c r="I26" i="18" s="1"/>
  <c r="H35" i="18"/>
  <c r="I35" i="18" s="1"/>
  <c r="H29" i="18"/>
  <c r="I29" i="18" s="1"/>
  <c r="H19" i="18"/>
  <c r="I19" i="18" s="1"/>
  <c r="H13" i="18"/>
  <c r="I13" i="18" s="1"/>
  <c r="H41" i="18"/>
  <c r="I41" i="18" s="1"/>
  <c r="H37" i="18"/>
  <c r="I37" i="18" s="1"/>
  <c r="H33" i="18"/>
  <c r="I33" i="18" s="1"/>
  <c r="H15" i="18"/>
  <c r="I15" i="18" s="1"/>
  <c r="H11" i="18"/>
  <c r="I11" i="18" s="1"/>
  <c r="H7" i="18"/>
  <c r="I7" i="18" s="1"/>
  <c r="H43" i="18"/>
  <c r="I43" i="18" s="1"/>
  <c r="H39" i="18"/>
  <c r="I39" i="18" s="1"/>
  <c r="H9" i="18"/>
  <c r="I9" i="18" s="1"/>
  <c r="H27" i="18"/>
  <c r="I27" i="18" s="1"/>
  <c r="H25" i="18"/>
  <c r="I25" i="18" s="1"/>
  <c r="H17" i="18"/>
  <c r="I17" i="18" s="1"/>
  <c r="H31" i="18"/>
  <c r="I31" i="18" s="1"/>
  <c r="H23" i="18"/>
  <c r="I23" i="18" s="1"/>
  <c r="H21" i="18"/>
  <c r="I21" i="18" s="1"/>
  <c r="H5" i="18"/>
  <c r="K33" i="21"/>
  <c r="K23" i="21"/>
  <c r="K28" i="21"/>
  <c r="K12" i="21"/>
  <c r="K29" i="38"/>
  <c r="K10" i="26"/>
  <c r="K40" i="26"/>
  <c r="K29" i="24"/>
  <c r="K10" i="24"/>
  <c r="K32" i="24"/>
  <c r="K16" i="24"/>
  <c r="K14" i="28"/>
  <c r="K39" i="37"/>
  <c r="K29" i="37"/>
  <c r="K11" i="37"/>
  <c r="K19" i="37"/>
  <c r="K30" i="37"/>
  <c r="K9" i="37"/>
  <c r="K25" i="37"/>
  <c r="K41" i="37"/>
  <c r="K15" i="20"/>
  <c r="K34" i="20"/>
  <c r="K24" i="20"/>
  <c r="K6" i="17"/>
  <c r="K34" i="17"/>
  <c r="K16" i="8"/>
  <c r="K31" i="8"/>
  <c r="H44" i="21" l="1"/>
  <c r="H44" i="19"/>
  <c r="H44" i="8"/>
  <c r="H44" i="50"/>
  <c r="H44" i="28"/>
  <c r="I5" i="8"/>
  <c r="K5" i="8" s="1"/>
  <c r="K44" i="8" s="1"/>
  <c r="M44" i="8" s="1"/>
  <c r="H44" i="17"/>
  <c r="H44" i="20"/>
  <c r="H44" i="32"/>
  <c r="H44" i="40"/>
  <c r="H44" i="24"/>
  <c r="H44" i="29"/>
  <c r="H44" i="25"/>
  <c r="I44" i="26"/>
  <c r="H44" i="39"/>
  <c r="H44" i="41"/>
  <c r="H44" i="38"/>
  <c r="H44" i="30"/>
  <c r="H44" i="36"/>
  <c r="H44" i="37"/>
  <c r="I5" i="36"/>
  <c r="K5" i="36" s="1"/>
  <c r="K44" i="36" s="1"/>
  <c r="M44" i="36" s="1"/>
  <c r="H44" i="42"/>
  <c r="H44" i="33"/>
  <c r="I5" i="30"/>
  <c r="K5" i="30" s="1"/>
  <c r="K44" i="30" s="1"/>
  <c r="M44" i="30" s="1"/>
  <c r="H44" i="35"/>
  <c r="H44" i="12"/>
  <c r="H44" i="51"/>
  <c r="H44" i="26"/>
  <c r="H44" i="44"/>
  <c r="H44" i="52"/>
  <c r="I5" i="42"/>
  <c r="K5" i="42" s="1"/>
  <c r="K44" i="42" s="1"/>
  <c r="M44" i="42" s="1"/>
  <c r="I5" i="25"/>
  <c r="K5" i="25" s="1"/>
  <c r="K44" i="25" s="1"/>
  <c r="M44" i="25" s="1"/>
  <c r="H44" i="43"/>
  <c r="I44" i="44"/>
  <c r="K44" i="44"/>
  <c r="M44" i="44" s="1"/>
  <c r="O41" i="44" s="1"/>
  <c r="Q41" i="44" s="1"/>
  <c r="H44" i="22"/>
  <c r="H44" i="31"/>
  <c r="H44" i="15"/>
  <c r="H44" i="34"/>
  <c r="H44" i="23"/>
  <c r="K5" i="20"/>
  <c r="K44" i="20" s="1"/>
  <c r="M44" i="20" s="1"/>
  <c r="I44" i="20"/>
  <c r="I5" i="18"/>
  <c r="H44" i="18"/>
  <c r="K23" i="18"/>
  <c r="K17" i="18"/>
  <c r="K27" i="18"/>
  <c r="K39" i="18"/>
  <c r="K7" i="18"/>
  <c r="K15" i="18"/>
  <c r="K37" i="18"/>
  <c r="K13" i="18"/>
  <c r="K29" i="18"/>
  <c r="K26" i="18"/>
  <c r="K18" i="18"/>
  <c r="K10" i="18"/>
  <c r="K14" i="18"/>
  <c r="K22" i="18"/>
  <c r="K40" i="18"/>
  <c r="K24" i="18"/>
  <c r="K8" i="18"/>
  <c r="K28" i="18"/>
  <c r="K12" i="18"/>
  <c r="K39" i="14"/>
  <c r="K15" i="14"/>
  <c r="K41" i="14"/>
  <c r="K43" i="14"/>
  <c r="K37" i="14"/>
  <c r="K27" i="14"/>
  <c r="K17" i="14"/>
  <c r="K25" i="14"/>
  <c r="K19" i="14"/>
  <c r="K35" i="14"/>
  <c r="K42" i="14"/>
  <c r="K34" i="14"/>
  <c r="K30" i="14"/>
  <c r="K38" i="14"/>
  <c r="K6" i="14"/>
  <c r="K32" i="14"/>
  <c r="K16" i="14"/>
  <c r="K36" i="14"/>
  <c r="K20" i="14"/>
  <c r="I44" i="43"/>
  <c r="K5" i="43"/>
  <c r="K44" i="43" s="1"/>
  <c r="M44" i="43" s="1"/>
  <c r="I44" i="12"/>
  <c r="K5" i="12"/>
  <c r="K44" i="12" s="1"/>
  <c r="M44" i="12" s="1"/>
  <c r="K5" i="22"/>
  <c r="K44" i="22" s="1"/>
  <c r="M44" i="22" s="1"/>
  <c r="I44" i="22"/>
  <c r="K40" i="49"/>
  <c r="K31" i="49"/>
  <c r="K15" i="49"/>
  <c r="K38" i="49"/>
  <c r="K22" i="49"/>
  <c r="K41" i="49"/>
  <c r="K30" i="49"/>
  <c r="K21" i="49"/>
  <c r="K20" i="49"/>
  <c r="K9" i="49"/>
  <c r="K37" i="49"/>
  <c r="K24" i="49"/>
  <c r="K7" i="49"/>
  <c r="K29" i="49"/>
  <c r="K6" i="49"/>
  <c r="K18" i="49"/>
  <c r="K34" i="49"/>
  <c r="K11" i="49"/>
  <c r="K27" i="49"/>
  <c r="K43" i="49"/>
  <c r="K15" i="48"/>
  <c r="K37" i="48"/>
  <c r="K18" i="48"/>
  <c r="K34" i="48"/>
  <c r="K11" i="48"/>
  <c r="K27" i="48"/>
  <c r="K43" i="48"/>
  <c r="K30" i="48"/>
  <c r="K16" i="48"/>
  <c r="K28" i="48"/>
  <c r="K14" i="48"/>
  <c r="K31" i="48"/>
  <c r="K36" i="48"/>
  <c r="K23" i="48"/>
  <c r="K8" i="48"/>
  <c r="K38" i="48"/>
  <c r="K29" i="48"/>
  <c r="K6" i="48"/>
  <c r="K22" i="48"/>
  <c r="K5" i="37"/>
  <c r="K44" i="37" s="1"/>
  <c r="M44" i="37" s="1"/>
  <c r="I44" i="37"/>
  <c r="I44" i="24"/>
  <c r="K5" i="24"/>
  <c r="K44" i="24" s="1"/>
  <c r="M44" i="24" s="1"/>
  <c r="K5" i="38"/>
  <c r="K44" i="38" s="1"/>
  <c r="M44" i="38" s="1"/>
  <c r="I44" i="38"/>
  <c r="I44" i="21"/>
  <c r="K5" i="21"/>
  <c r="K44" i="21" s="1"/>
  <c r="M44" i="21" s="1"/>
  <c r="I44" i="40"/>
  <c r="K5" i="40"/>
  <c r="K44" i="40" s="1"/>
  <c r="M44" i="40" s="1"/>
  <c r="K27" i="27"/>
  <c r="K41" i="27"/>
  <c r="K43" i="27"/>
  <c r="K11" i="27"/>
  <c r="K17" i="27"/>
  <c r="K35" i="27"/>
  <c r="K33" i="27"/>
  <c r="K7" i="27"/>
  <c r="K23" i="27"/>
  <c r="K39" i="27"/>
  <c r="K18" i="27"/>
  <c r="K30" i="27"/>
  <c r="K14" i="27"/>
  <c r="K38" i="27"/>
  <c r="K16" i="27"/>
  <c r="K42" i="27"/>
  <c r="K22" i="27"/>
  <c r="K36" i="27"/>
  <c r="K20" i="27"/>
  <c r="K39" i="16"/>
  <c r="K41" i="16"/>
  <c r="K21" i="16"/>
  <c r="K23" i="16"/>
  <c r="K15" i="16"/>
  <c r="K33" i="16"/>
  <c r="K17" i="16"/>
  <c r="K11" i="16"/>
  <c r="K27" i="16"/>
  <c r="K43" i="16"/>
  <c r="K26" i="16"/>
  <c r="K10" i="16"/>
  <c r="K38" i="16"/>
  <c r="K6" i="16"/>
  <c r="K14" i="16"/>
  <c r="K32" i="16"/>
  <c r="K16" i="16"/>
  <c r="K36" i="16"/>
  <c r="K20" i="16"/>
  <c r="I5" i="16"/>
  <c r="H44" i="16"/>
  <c r="K23" i="13"/>
  <c r="K19" i="13"/>
  <c r="K13" i="13"/>
  <c r="K7" i="13"/>
  <c r="K29" i="13"/>
  <c r="K37" i="13"/>
  <c r="K39" i="13"/>
  <c r="K9" i="13"/>
  <c r="K25" i="13"/>
  <c r="K41" i="13"/>
  <c r="K10" i="13"/>
  <c r="K26" i="13"/>
  <c r="K38" i="13"/>
  <c r="K6" i="13"/>
  <c r="K14" i="13"/>
  <c r="K32" i="13"/>
  <c r="K16" i="13"/>
  <c r="K36" i="13"/>
  <c r="K20" i="13"/>
  <c r="I44" i="51"/>
  <c r="K5" i="51"/>
  <c r="K44" i="51" s="1"/>
  <c r="M44" i="51" s="1"/>
  <c r="I44" i="8"/>
  <c r="K5" i="15"/>
  <c r="K44" i="15" s="1"/>
  <c r="M44" i="15" s="1"/>
  <c r="I44" i="15"/>
  <c r="K5" i="34"/>
  <c r="K44" i="34" s="1"/>
  <c r="M44" i="34" s="1"/>
  <c r="I44" i="34"/>
  <c r="K5" i="26"/>
  <c r="K44" i="26" s="1"/>
  <c r="M44" i="26" s="1"/>
  <c r="I44" i="19"/>
  <c r="K5" i="19"/>
  <c r="K44" i="19" s="1"/>
  <c r="M44" i="19" s="1"/>
  <c r="K21" i="18"/>
  <c r="K31" i="18"/>
  <c r="K25" i="18"/>
  <c r="K9" i="18"/>
  <c r="K43" i="18"/>
  <c r="K11" i="18"/>
  <c r="K33" i="18"/>
  <c r="K41" i="18"/>
  <c r="K19" i="18"/>
  <c r="K35" i="18"/>
  <c r="K34" i="18"/>
  <c r="K42" i="18"/>
  <c r="K30" i="18"/>
  <c r="K38" i="18"/>
  <c r="K6" i="18"/>
  <c r="K32" i="18"/>
  <c r="K16" i="18"/>
  <c r="K36" i="18"/>
  <c r="K20" i="18"/>
  <c r="I44" i="29"/>
  <c r="K5" i="29"/>
  <c r="K44" i="29" s="1"/>
  <c r="M44" i="29" s="1"/>
  <c r="H44" i="14"/>
  <c r="I5" i="14"/>
  <c r="K7" i="14"/>
  <c r="K33" i="14"/>
  <c r="K9" i="14"/>
  <c r="K11" i="14"/>
  <c r="K23" i="14"/>
  <c r="K31" i="14"/>
  <c r="K21" i="14"/>
  <c r="K13" i="14"/>
  <c r="K29" i="14"/>
  <c r="K10" i="14"/>
  <c r="K18" i="14"/>
  <c r="K26" i="14"/>
  <c r="K14" i="14"/>
  <c r="K22" i="14"/>
  <c r="K40" i="14"/>
  <c r="K24" i="14"/>
  <c r="K8" i="14"/>
  <c r="K28" i="14"/>
  <c r="K12" i="14"/>
  <c r="I44" i="31"/>
  <c r="K5" i="31"/>
  <c r="K44" i="31" s="1"/>
  <c r="M44" i="31" s="1"/>
  <c r="I44" i="52"/>
  <c r="K5" i="52"/>
  <c r="K44" i="52" s="1"/>
  <c r="M44" i="52" s="1"/>
  <c r="I44" i="39"/>
  <c r="K5" i="39"/>
  <c r="K44" i="39" s="1"/>
  <c r="M44" i="39" s="1"/>
  <c r="K12" i="49"/>
  <c r="K28" i="49"/>
  <c r="K8" i="49"/>
  <c r="K25" i="49"/>
  <c r="K13" i="49"/>
  <c r="K16" i="49"/>
  <c r="H44" i="49"/>
  <c r="I5" i="49"/>
  <c r="K33" i="49"/>
  <c r="K32" i="49"/>
  <c r="K23" i="49"/>
  <c r="K14" i="49"/>
  <c r="K36" i="49"/>
  <c r="K17" i="49"/>
  <c r="K39" i="49"/>
  <c r="K10" i="49"/>
  <c r="K26" i="49"/>
  <c r="K42" i="49"/>
  <c r="K19" i="49"/>
  <c r="K35" i="49"/>
  <c r="I5" i="48"/>
  <c r="H44" i="48"/>
  <c r="K25" i="48"/>
  <c r="K10" i="48"/>
  <c r="K26" i="48"/>
  <c r="K42" i="48"/>
  <c r="K19" i="48"/>
  <c r="K35" i="48"/>
  <c r="K21" i="48"/>
  <c r="K7" i="48"/>
  <c r="K33" i="48"/>
  <c r="K17" i="48"/>
  <c r="K40" i="48"/>
  <c r="K20" i="48"/>
  <c r="K9" i="48"/>
  <c r="K39" i="48"/>
  <c r="K24" i="48"/>
  <c r="K13" i="48"/>
  <c r="K41" i="48"/>
  <c r="K12" i="48"/>
  <c r="K32" i="48"/>
  <c r="I44" i="17"/>
  <c r="K5" i="17"/>
  <c r="K44" i="17" s="1"/>
  <c r="M44" i="17" s="1"/>
  <c r="K5" i="28"/>
  <c r="K44" i="28" s="1"/>
  <c r="M44" i="28" s="1"/>
  <c r="I44" i="28"/>
  <c r="K5" i="50"/>
  <c r="K44" i="50" s="1"/>
  <c r="M44" i="50" s="1"/>
  <c r="I44" i="50"/>
  <c r="I44" i="23"/>
  <c r="K5" i="23"/>
  <c r="K44" i="23" s="1"/>
  <c r="M44" i="23" s="1"/>
  <c r="I44" i="32"/>
  <c r="K5" i="32"/>
  <c r="K44" i="32" s="1"/>
  <c r="M44" i="32" s="1"/>
  <c r="K5" i="35"/>
  <c r="K44" i="35" s="1"/>
  <c r="M44" i="35" s="1"/>
  <c r="I44" i="35"/>
  <c r="I44" i="41"/>
  <c r="K5" i="41"/>
  <c r="K44" i="41" s="1"/>
  <c r="M44" i="41" s="1"/>
  <c r="I44" i="33"/>
  <c r="K5" i="33"/>
  <c r="K44" i="33" s="1"/>
  <c r="M44" i="33" s="1"/>
  <c r="I5" i="27"/>
  <c r="H44" i="27"/>
  <c r="K13" i="27"/>
  <c r="K29" i="27"/>
  <c r="K9" i="27"/>
  <c r="K25" i="27"/>
  <c r="K21" i="27"/>
  <c r="K19" i="27"/>
  <c r="K37" i="27"/>
  <c r="K15" i="27"/>
  <c r="K31" i="27"/>
  <c r="K40" i="27"/>
  <c r="K8" i="27"/>
  <c r="K34" i="27"/>
  <c r="K24" i="27"/>
  <c r="K26" i="27"/>
  <c r="K6" i="27"/>
  <c r="K32" i="27"/>
  <c r="K10" i="27"/>
  <c r="K28" i="27"/>
  <c r="K12" i="27"/>
  <c r="K25" i="16"/>
  <c r="K7" i="16"/>
  <c r="K9" i="16"/>
  <c r="K37" i="16"/>
  <c r="K29" i="16"/>
  <c r="K13" i="16"/>
  <c r="K31" i="16"/>
  <c r="K19" i="16"/>
  <c r="K35" i="16"/>
  <c r="K18" i="16"/>
  <c r="K42" i="16"/>
  <c r="K34" i="16"/>
  <c r="K22" i="16"/>
  <c r="K30" i="16"/>
  <c r="K40" i="16"/>
  <c r="K24" i="16"/>
  <c r="K8" i="16"/>
  <c r="K28" i="16"/>
  <c r="K12" i="16"/>
  <c r="H44" i="13"/>
  <c r="I5" i="13"/>
  <c r="K17" i="13"/>
  <c r="K27" i="13"/>
  <c r="K21" i="13"/>
  <c r="K11" i="13"/>
  <c r="K33" i="13"/>
  <c r="K35" i="13"/>
  <c r="K43" i="13"/>
  <c r="K15" i="13"/>
  <c r="K31" i="13"/>
  <c r="K34" i="13"/>
  <c r="K42" i="13"/>
  <c r="K18" i="13"/>
  <c r="K22" i="13"/>
  <c r="K30" i="13"/>
  <c r="K40" i="13"/>
  <c r="K24" i="13"/>
  <c r="K8" i="13"/>
  <c r="K28" i="13"/>
  <c r="K12" i="13"/>
  <c r="I44" i="30" l="1"/>
  <c r="I44" i="36"/>
  <c r="O20" i="44"/>
  <c r="Q20" i="44" s="1"/>
  <c r="O21" i="44"/>
  <c r="Q21" i="44" s="1"/>
  <c r="O13" i="44"/>
  <c r="Q13" i="44" s="1"/>
  <c r="O22" i="44"/>
  <c r="Q22" i="44" s="1"/>
  <c r="I44" i="42"/>
  <c r="O5" i="44"/>
  <c r="Q5" i="44" s="1"/>
  <c r="I44" i="25"/>
  <c r="O14" i="44"/>
  <c r="Q14" i="44" s="1"/>
  <c r="O26" i="44"/>
  <c r="Q26" i="44" s="1"/>
  <c r="O29" i="44"/>
  <c r="Q29" i="44" s="1"/>
  <c r="O12" i="44"/>
  <c r="Q12" i="44" s="1"/>
  <c r="O11" i="44"/>
  <c r="Q11" i="44" s="1"/>
  <c r="O18" i="44"/>
  <c r="Q18" i="44" s="1"/>
  <c r="O36" i="44"/>
  <c r="Q36" i="44" s="1"/>
  <c r="O39" i="44"/>
  <c r="Q39" i="44" s="1"/>
  <c r="O19" i="44"/>
  <c r="Q19" i="44" s="1"/>
  <c r="O10" i="44"/>
  <c r="Q10" i="44" s="1"/>
  <c r="O30" i="44"/>
  <c r="Q30" i="44" s="1"/>
  <c r="O40" i="44"/>
  <c r="Q40" i="44" s="1"/>
  <c r="O8" i="44"/>
  <c r="Q8" i="44" s="1"/>
  <c r="O32" i="44"/>
  <c r="Q32" i="44" s="1"/>
  <c r="O15" i="44"/>
  <c r="Q15" i="44" s="1"/>
  <c r="O33" i="44"/>
  <c r="Q33" i="44" s="1"/>
  <c r="O35" i="44"/>
  <c r="Q35" i="44" s="1"/>
  <c r="O24" i="44"/>
  <c r="Q24" i="44" s="1"/>
  <c r="O28" i="44"/>
  <c r="Q28" i="44" s="1"/>
  <c r="O7" i="44"/>
  <c r="Q7" i="44" s="1"/>
  <c r="O17" i="44"/>
  <c r="Q17" i="44" s="1"/>
  <c r="K13" i="46"/>
  <c r="O6" i="44"/>
  <c r="Q6" i="44" s="1"/>
  <c r="O42" i="44"/>
  <c r="Q42" i="44" s="1"/>
  <c r="O25" i="44"/>
  <c r="Q25" i="44" s="1"/>
  <c r="O9" i="44"/>
  <c r="Q9" i="44" s="1"/>
  <c r="O31" i="44"/>
  <c r="Q31" i="44" s="1"/>
  <c r="O38" i="44"/>
  <c r="Q38" i="44" s="1"/>
  <c r="O23" i="44"/>
  <c r="Q23" i="44" s="1"/>
  <c r="O27" i="44"/>
  <c r="Q27" i="44" s="1"/>
  <c r="O37" i="44"/>
  <c r="Q37" i="44" s="1"/>
  <c r="O43" i="44"/>
  <c r="Q43" i="44" s="1"/>
  <c r="O34" i="44"/>
  <c r="Q34" i="44" s="1"/>
  <c r="O16" i="44"/>
  <c r="Q16" i="44" s="1"/>
  <c r="K5" i="13"/>
  <c r="K44" i="13" s="1"/>
  <c r="M44" i="13" s="1"/>
  <c r="I44" i="13"/>
  <c r="O40" i="25"/>
  <c r="Q40" i="25" s="1"/>
  <c r="O37" i="25"/>
  <c r="Q37" i="25" s="1"/>
  <c r="O24" i="25"/>
  <c r="Q24" i="25" s="1"/>
  <c r="O18" i="25"/>
  <c r="Q18" i="25" s="1"/>
  <c r="O33" i="25"/>
  <c r="Q33" i="25" s="1"/>
  <c r="O20" i="25"/>
  <c r="Q20" i="25" s="1"/>
  <c r="O38" i="25"/>
  <c r="Q38" i="25" s="1"/>
  <c r="O13" i="25"/>
  <c r="Q13" i="25" s="1"/>
  <c r="O22" i="25"/>
  <c r="Q22" i="25" s="1"/>
  <c r="O39" i="25"/>
  <c r="Q39" i="25" s="1"/>
  <c r="O28" i="25"/>
  <c r="Q28" i="25" s="1"/>
  <c r="O7" i="25"/>
  <c r="Q7" i="25" s="1"/>
  <c r="O25" i="25"/>
  <c r="Q25" i="25" s="1"/>
  <c r="O8" i="25"/>
  <c r="Q8" i="25" s="1"/>
  <c r="O9" i="25"/>
  <c r="Q9" i="25" s="1"/>
  <c r="O31" i="25"/>
  <c r="Q31" i="25" s="1"/>
  <c r="O16" i="25"/>
  <c r="Q16" i="25" s="1"/>
  <c r="O26" i="25"/>
  <c r="Q26" i="25" s="1"/>
  <c r="O10" i="25"/>
  <c r="Q10" i="25" s="1"/>
  <c r="O19" i="25"/>
  <c r="Q19" i="25" s="1"/>
  <c r="O34" i="25"/>
  <c r="Q34" i="25" s="1"/>
  <c r="O43" i="25"/>
  <c r="Q43" i="25" s="1"/>
  <c r="O17" i="25"/>
  <c r="Q17" i="25" s="1"/>
  <c r="O14" i="25"/>
  <c r="Q14" i="25" s="1"/>
  <c r="O29" i="25"/>
  <c r="Q29" i="25" s="1"/>
  <c r="O41" i="25"/>
  <c r="Q41" i="25" s="1"/>
  <c r="O11" i="25"/>
  <c r="Q11" i="25" s="1"/>
  <c r="O32" i="25"/>
  <c r="Q32" i="25" s="1"/>
  <c r="O30" i="25"/>
  <c r="Q30" i="25" s="1"/>
  <c r="O27" i="25"/>
  <c r="Q27" i="25" s="1"/>
  <c r="O23" i="25"/>
  <c r="Q23" i="25" s="1"/>
  <c r="O6" i="25"/>
  <c r="Q6" i="25" s="1"/>
  <c r="O36" i="25"/>
  <c r="Q36" i="25" s="1"/>
  <c r="O12" i="25"/>
  <c r="Q12" i="25" s="1"/>
  <c r="O35" i="25"/>
  <c r="Q35" i="25" s="1"/>
  <c r="O42" i="25"/>
  <c r="Q42" i="25" s="1"/>
  <c r="O15" i="25"/>
  <c r="Q15" i="25" s="1"/>
  <c r="O21" i="25"/>
  <c r="Q21" i="25" s="1"/>
  <c r="O5" i="25"/>
  <c r="O10" i="33"/>
  <c r="Q10" i="33" s="1"/>
  <c r="O29" i="33"/>
  <c r="Q29" i="33" s="1"/>
  <c r="O27" i="33"/>
  <c r="Q27" i="33" s="1"/>
  <c r="O15" i="33"/>
  <c r="Q15" i="33" s="1"/>
  <c r="O23" i="33"/>
  <c r="Q23" i="33" s="1"/>
  <c r="O37" i="33"/>
  <c r="Q37" i="33" s="1"/>
  <c r="O35" i="33"/>
  <c r="Q35" i="33" s="1"/>
  <c r="O6" i="33"/>
  <c r="Q6" i="33" s="1"/>
  <c r="O38" i="33"/>
  <c r="Q38" i="33" s="1"/>
  <c r="O12" i="33"/>
  <c r="Q12" i="33" s="1"/>
  <c r="O18" i="33"/>
  <c r="Q18" i="33" s="1"/>
  <c r="O25" i="33"/>
  <c r="Q25" i="33" s="1"/>
  <c r="O16" i="33"/>
  <c r="Q16" i="33" s="1"/>
  <c r="O26" i="33"/>
  <c r="Q26" i="33" s="1"/>
  <c r="O40" i="33"/>
  <c r="Q40" i="33" s="1"/>
  <c r="O41" i="33"/>
  <c r="Q41" i="33" s="1"/>
  <c r="O39" i="33"/>
  <c r="Q39" i="33" s="1"/>
  <c r="O34" i="33"/>
  <c r="Q34" i="33" s="1"/>
  <c r="O28" i="33"/>
  <c r="Q28" i="33" s="1"/>
  <c r="O43" i="33"/>
  <c r="Q43" i="33" s="1"/>
  <c r="O17" i="33"/>
  <c r="Q17" i="33" s="1"/>
  <c r="O32" i="33"/>
  <c r="Q32" i="33" s="1"/>
  <c r="O20" i="33"/>
  <c r="Q20" i="33" s="1"/>
  <c r="O11" i="33"/>
  <c r="Q11" i="33" s="1"/>
  <c r="O13" i="33"/>
  <c r="Q13" i="33" s="1"/>
  <c r="O42" i="33"/>
  <c r="Q42" i="33" s="1"/>
  <c r="O36" i="33"/>
  <c r="Q36" i="33" s="1"/>
  <c r="O31" i="33"/>
  <c r="Q31" i="33" s="1"/>
  <c r="O14" i="33"/>
  <c r="Q14" i="33" s="1"/>
  <c r="O19" i="33"/>
  <c r="Q19" i="33" s="1"/>
  <c r="O7" i="33"/>
  <c r="Q7" i="33" s="1"/>
  <c r="O21" i="33"/>
  <c r="Q21" i="33" s="1"/>
  <c r="O30" i="33"/>
  <c r="Q30" i="33" s="1"/>
  <c r="O33" i="33"/>
  <c r="Q33" i="33" s="1"/>
  <c r="O9" i="33"/>
  <c r="Q9" i="33" s="1"/>
  <c r="O5" i="33"/>
  <c r="O8" i="33"/>
  <c r="Q8" i="33" s="1"/>
  <c r="O24" i="33"/>
  <c r="Q24" i="33" s="1"/>
  <c r="O22" i="33"/>
  <c r="Q22" i="33" s="1"/>
  <c r="O30" i="23"/>
  <c r="Q30" i="23" s="1"/>
  <c r="O28" i="23"/>
  <c r="Q28" i="23" s="1"/>
  <c r="O34" i="23"/>
  <c r="Q34" i="23" s="1"/>
  <c r="O26" i="23"/>
  <c r="Q26" i="23" s="1"/>
  <c r="O6" i="23"/>
  <c r="Q6" i="23" s="1"/>
  <c r="O39" i="23"/>
  <c r="Q39" i="23" s="1"/>
  <c r="O8" i="23"/>
  <c r="Q8" i="23" s="1"/>
  <c r="O13" i="23"/>
  <c r="Q13" i="23" s="1"/>
  <c r="O15" i="23"/>
  <c r="Q15" i="23" s="1"/>
  <c r="O5" i="23"/>
  <c r="O36" i="23"/>
  <c r="Q36" i="23" s="1"/>
  <c r="O16" i="23"/>
  <c r="Q16" i="23" s="1"/>
  <c r="O41" i="23"/>
  <c r="Q41" i="23" s="1"/>
  <c r="O9" i="23"/>
  <c r="Q9" i="23" s="1"/>
  <c r="O12" i="23"/>
  <c r="Q12" i="23" s="1"/>
  <c r="O22" i="23"/>
  <c r="Q22" i="23" s="1"/>
  <c r="O11" i="23"/>
  <c r="Q11" i="23" s="1"/>
  <c r="O17" i="23"/>
  <c r="Q17" i="23" s="1"/>
  <c r="O31" i="23"/>
  <c r="Q31" i="23" s="1"/>
  <c r="O27" i="23"/>
  <c r="Q27" i="23" s="1"/>
  <c r="O7" i="23"/>
  <c r="Q7" i="23" s="1"/>
  <c r="O32" i="23"/>
  <c r="Q32" i="23" s="1"/>
  <c r="O21" i="23"/>
  <c r="Q21" i="23" s="1"/>
  <c r="O40" i="23"/>
  <c r="Q40" i="23" s="1"/>
  <c r="O33" i="23"/>
  <c r="Q33" i="23" s="1"/>
  <c r="O24" i="23"/>
  <c r="Q24" i="23" s="1"/>
  <c r="O29" i="23"/>
  <c r="Q29" i="23" s="1"/>
  <c r="O19" i="23"/>
  <c r="Q19" i="23" s="1"/>
  <c r="O37" i="23"/>
  <c r="Q37" i="23" s="1"/>
  <c r="O35" i="23"/>
  <c r="Q35" i="23" s="1"/>
  <c r="O43" i="23"/>
  <c r="Q43" i="23" s="1"/>
  <c r="O10" i="23"/>
  <c r="Q10" i="23" s="1"/>
  <c r="O38" i="23"/>
  <c r="Q38" i="23" s="1"/>
  <c r="O42" i="23"/>
  <c r="Q42" i="23" s="1"/>
  <c r="O23" i="23"/>
  <c r="Q23" i="23" s="1"/>
  <c r="O18" i="23"/>
  <c r="Q18" i="23" s="1"/>
  <c r="O25" i="23"/>
  <c r="Q25" i="23" s="1"/>
  <c r="O20" i="23"/>
  <c r="Q20" i="23" s="1"/>
  <c r="O14" i="23"/>
  <c r="Q14" i="23" s="1"/>
  <c r="O29" i="50"/>
  <c r="Q29" i="50" s="1"/>
  <c r="O10" i="50"/>
  <c r="Q10" i="50" s="1"/>
  <c r="O27" i="50"/>
  <c r="Q27" i="50" s="1"/>
  <c r="O25" i="50"/>
  <c r="Q25" i="50" s="1"/>
  <c r="O23" i="50"/>
  <c r="Q23" i="50" s="1"/>
  <c r="O34" i="50"/>
  <c r="Q34" i="50" s="1"/>
  <c r="O30" i="50"/>
  <c r="Q30" i="50" s="1"/>
  <c r="O22" i="50"/>
  <c r="Q22" i="50" s="1"/>
  <c r="O38" i="50"/>
  <c r="Q38" i="50" s="1"/>
  <c r="O6" i="50"/>
  <c r="Q6" i="50" s="1"/>
  <c r="O21" i="50"/>
  <c r="Q21" i="50" s="1"/>
  <c r="O32" i="50"/>
  <c r="Q32" i="50" s="1"/>
  <c r="O36" i="50"/>
  <c r="Q36" i="50" s="1"/>
  <c r="O15" i="50"/>
  <c r="Q15" i="50" s="1"/>
  <c r="O43" i="50"/>
  <c r="Q43" i="50" s="1"/>
  <c r="O14" i="50"/>
  <c r="Q14" i="50" s="1"/>
  <c r="O12" i="50"/>
  <c r="Q12" i="50" s="1"/>
  <c r="O33" i="50"/>
  <c r="Q33" i="50" s="1"/>
  <c r="O19" i="50"/>
  <c r="Q19" i="50" s="1"/>
  <c r="O35" i="50"/>
  <c r="Q35" i="50" s="1"/>
  <c r="O31" i="50"/>
  <c r="Q31" i="50" s="1"/>
  <c r="O26" i="50"/>
  <c r="Q26" i="50" s="1"/>
  <c r="O13" i="50"/>
  <c r="Q13" i="50" s="1"/>
  <c r="O37" i="50"/>
  <c r="Q37" i="50" s="1"/>
  <c r="O28" i="50"/>
  <c r="Q28" i="50" s="1"/>
  <c r="O18" i="50"/>
  <c r="Q18" i="50" s="1"/>
  <c r="O41" i="50"/>
  <c r="Q41" i="50" s="1"/>
  <c r="O7" i="50"/>
  <c r="Q7" i="50" s="1"/>
  <c r="O42" i="50"/>
  <c r="Q42" i="50" s="1"/>
  <c r="O16" i="50"/>
  <c r="Q16" i="50" s="1"/>
  <c r="O20" i="50"/>
  <c r="Q20" i="50" s="1"/>
  <c r="O17" i="50"/>
  <c r="Q17" i="50" s="1"/>
  <c r="O24" i="50"/>
  <c r="Q24" i="50" s="1"/>
  <c r="O40" i="50"/>
  <c r="Q40" i="50" s="1"/>
  <c r="O39" i="50"/>
  <c r="Q39" i="50" s="1"/>
  <c r="O11" i="50"/>
  <c r="Q11" i="50" s="1"/>
  <c r="O9" i="50"/>
  <c r="Q9" i="50" s="1"/>
  <c r="O8" i="50"/>
  <c r="Q8" i="50" s="1"/>
  <c r="O5" i="50"/>
  <c r="I44" i="48"/>
  <c r="K5" i="48"/>
  <c r="K44" i="48" s="1"/>
  <c r="M44" i="48" s="1"/>
  <c r="O25" i="39"/>
  <c r="Q25" i="39" s="1"/>
  <c r="O17" i="39"/>
  <c r="Q17" i="39" s="1"/>
  <c r="O29" i="39"/>
  <c r="Q29" i="39" s="1"/>
  <c r="O31" i="39"/>
  <c r="Q31" i="39" s="1"/>
  <c r="O43" i="39"/>
  <c r="Q43" i="39" s="1"/>
  <c r="O35" i="39"/>
  <c r="Q35" i="39" s="1"/>
  <c r="O30" i="39"/>
  <c r="Q30" i="39" s="1"/>
  <c r="O12" i="39"/>
  <c r="Q12" i="39" s="1"/>
  <c r="O20" i="39"/>
  <c r="Q20" i="39" s="1"/>
  <c r="O7" i="39"/>
  <c r="Q7" i="39" s="1"/>
  <c r="O14" i="39"/>
  <c r="Q14" i="39" s="1"/>
  <c r="O40" i="39"/>
  <c r="Q40" i="39" s="1"/>
  <c r="O18" i="39"/>
  <c r="Q18" i="39" s="1"/>
  <c r="O34" i="39"/>
  <c r="Q34" i="39" s="1"/>
  <c r="O38" i="39"/>
  <c r="Q38" i="39" s="1"/>
  <c r="O15" i="39"/>
  <c r="Q15" i="39" s="1"/>
  <c r="O28" i="39"/>
  <c r="Q28" i="39" s="1"/>
  <c r="O27" i="39"/>
  <c r="Q27" i="39" s="1"/>
  <c r="O26" i="39"/>
  <c r="Q26" i="39" s="1"/>
  <c r="O23" i="39"/>
  <c r="Q23" i="39" s="1"/>
  <c r="O36" i="39"/>
  <c r="Q36" i="39" s="1"/>
  <c r="O41" i="39"/>
  <c r="Q41" i="39" s="1"/>
  <c r="O37" i="39"/>
  <c r="Q37" i="39" s="1"/>
  <c r="O32" i="39"/>
  <c r="Q32" i="39" s="1"/>
  <c r="O42" i="39"/>
  <c r="Q42" i="39" s="1"/>
  <c r="O21" i="39"/>
  <c r="Q21" i="39" s="1"/>
  <c r="O33" i="39"/>
  <c r="Q33" i="39" s="1"/>
  <c r="O8" i="39"/>
  <c r="Q8" i="39" s="1"/>
  <c r="O11" i="39"/>
  <c r="Q11" i="39" s="1"/>
  <c r="O13" i="39"/>
  <c r="Q13" i="39" s="1"/>
  <c r="O19" i="39"/>
  <c r="Q19" i="39" s="1"/>
  <c r="O10" i="39"/>
  <c r="Q10" i="39" s="1"/>
  <c r="O24" i="39"/>
  <c r="Q24" i="39" s="1"/>
  <c r="O39" i="39"/>
  <c r="Q39" i="39" s="1"/>
  <c r="O22" i="39"/>
  <c r="Q22" i="39" s="1"/>
  <c r="O6" i="39"/>
  <c r="Q6" i="39" s="1"/>
  <c r="O9" i="39"/>
  <c r="Q9" i="39" s="1"/>
  <c r="O16" i="39"/>
  <c r="Q16" i="39" s="1"/>
  <c r="O5" i="39"/>
  <c r="O14" i="31"/>
  <c r="Q14" i="31" s="1"/>
  <c r="O33" i="31"/>
  <c r="Q33" i="31" s="1"/>
  <c r="O12" i="31"/>
  <c r="Q12" i="31" s="1"/>
  <c r="O10" i="31"/>
  <c r="Q10" i="31" s="1"/>
  <c r="O38" i="31"/>
  <c r="Q38" i="31" s="1"/>
  <c r="O32" i="31"/>
  <c r="Q32" i="31" s="1"/>
  <c r="O8" i="31"/>
  <c r="Q8" i="31" s="1"/>
  <c r="O25" i="31"/>
  <c r="Q25" i="31" s="1"/>
  <c r="O26" i="31"/>
  <c r="Q26" i="31" s="1"/>
  <c r="O13" i="31"/>
  <c r="Q13" i="31" s="1"/>
  <c r="O39" i="31"/>
  <c r="Q39" i="31" s="1"/>
  <c r="O11" i="31"/>
  <c r="Q11" i="31" s="1"/>
  <c r="O23" i="31"/>
  <c r="Q23" i="31" s="1"/>
  <c r="O41" i="31"/>
  <c r="Q41" i="31" s="1"/>
  <c r="O16" i="31"/>
  <c r="Q16" i="31" s="1"/>
  <c r="O31" i="31"/>
  <c r="Q31" i="31" s="1"/>
  <c r="O37" i="31"/>
  <c r="Q37" i="31" s="1"/>
  <c r="O22" i="31"/>
  <c r="Q22" i="31" s="1"/>
  <c r="O40" i="31"/>
  <c r="Q40" i="31" s="1"/>
  <c r="O34" i="31"/>
  <c r="Q34" i="31" s="1"/>
  <c r="O15" i="31"/>
  <c r="Q15" i="31" s="1"/>
  <c r="O9" i="31"/>
  <c r="Q9" i="31" s="1"/>
  <c r="O35" i="31"/>
  <c r="Q35" i="31" s="1"/>
  <c r="O36" i="31"/>
  <c r="Q36" i="31" s="1"/>
  <c r="O42" i="31"/>
  <c r="Q42" i="31" s="1"/>
  <c r="O19" i="31"/>
  <c r="Q19" i="31" s="1"/>
  <c r="O18" i="31"/>
  <c r="Q18" i="31" s="1"/>
  <c r="O27" i="31"/>
  <c r="Q27" i="31" s="1"/>
  <c r="O29" i="31"/>
  <c r="Q29" i="31" s="1"/>
  <c r="O21" i="31"/>
  <c r="Q21" i="31" s="1"/>
  <c r="O24" i="31"/>
  <c r="Q24" i="31" s="1"/>
  <c r="O20" i="31"/>
  <c r="Q20" i="31" s="1"/>
  <c r="O7" i="31"/>
  <c r="Q7" i="31" s="1"/>
  <c r="O30" i="31"/>
  <c r="Q30" i="31" s="1"/>
  <c r="O43" i="31"/>
  <c r="Q43" i="31" s="1"/>
  <c r="O28" i="31"/>
  <c r="Q28" i="31" s="1"/>
  <c r="O17" i="31"/>
  <c r="Q17" i="31" s="1"/>
  <c r="O6" i="31"/>
  <c r="Q6" i="31" s="1"/>
  <c r="O5" i="31"/>
  <c r="I44" i="14"/>
  <c r="K5" i="14"/>
  <c r="K44" i="14" s="1"/>
  <c r="M44" i="14" s="1"/>
  <c r="O10" i="19"/>
  <c r="Q10" i="19" s="1"/>
  <c r="O13" i="19"/>
  <c r="Q13" i="19" s="1"/>
  <c r="O34" i="19"/>
  <c r="Q34" i="19" s="1"/>
  <c r="O23" i="19"/>
  <c r="Q23" i="19" s="1"/>
  <c r="O43" i="19"/>
  <c r="Q43" i="19" s="1"/>
  <c r="O28" i="19"/>
  <c r="Q28" i="19" s="1"/>
  <c r="O25" i="19"/>
  <c r="Q25" i="19" s="1"/>
  <c r="O31" i="19"/>
  <c r="Q31" i="19" s="1"/>
  <c r="O29" i="19"/>
  <c r="Q29" i="19" s="1"/>
  <c r="O19" i="19"/>
  <c r="Q19" i="19" s="1"/>
  <c r="O42" i="19"/>
  <c r="Q42" i="19" s="1"/>
  <c r="O12" i="19"/>
  <c r="Q12" i="19" s="1"/>
  <c r="O36" i="19"/>
  <c r="Q36" i="19" s="1"/>
  <c r="O30" i="19"/>
  <c r="Q30" i="19" s="1"/>
  <c r="O15" i="19"/>
  <c r="Q15" i="19" s="1"/>
  <c r="O41" i="19"/>
  <c r="Q41" i="19" s="1"/>
  <c r="O21" i="19"/>
  <c r="Q21" i="19" s="1"/>
  <c r="O27" i="19"/>
  <c r="Q27" i="19" s="1"/>
  <c r="O24" i="19"/>
  <c r="Q24" i="19" s="1"/>
  <c r="O17" i="19"/>
  <c r="Q17" i="19" s="1"/>
  <c r="O7" i="19"/>
  <c r="Q7" i="19" s="1"/>
  <c r="O33" i="19"/>
  <c r="Q33" i="19" s="1"/>
  <c r="O16" i="19"/>
  <c r="Q16" i="19" s="1"/>
  <c r="O32" i="19"/>
  <c r="Q32" i="19" s="1"/>
  <c r="O20" i="19"/>
  <c r="Q20" i="19" s="1"/>
  <c r="O8" i="19"/>
  <c r="Q8" i="19" s="1"/>
  <c r="O39" i="19"/>
  <c r="Q39" i="19" s="1"/>
  <c r="O14" i="19"/>
  <c r="Q14" i="19" s="1"/>
  <c r="O40" i="19"/>
  <c r="Q40" i="19" s="1"/>
  <c r="O37" i="19"/>
  <c r="Q37" i="19" s="1"/>
  <c r="O11" i="19"/>
  <c r="Q11" i="19" s="1"/>
  <c r="O9" i="19"/>
  <c r="Q9" i="19" s="1"/>
  <c r="O26" i="19"/>
  <c r="Q26" i="19" s="1"/>
  <c r="O35" i="19"/>
  <c r="Q35" i="19" s="1"/>
  <c r="O6" i="19"/>
  <c r="Q6" i="19" s="1"/>
  <c r="O38" i="19"/>
  <c r="Q38" i="19" s="1"/>
  <c r="O18" i="19"/>
  <c r="Q18" i="19" s="1"/>
  <c r="O22" i="19"/>
  <c r="Q22" i="19" s="1"/>
  <c r="O5" i="19"/>
  <c r="O25" i="34"/>
  <c r="Q25" i="34" s="1"/>
  <c r="O15" i="34"/>
  <c r="Q15" i="34" s="1"/>
  <c r="O28" i="34"/>
  <c r="Q28" i="34" s="1"/>
  <c r="O39" i="34"/>
  <c r="Q39" i="34" s="1"/>
  <c r="O7" i="34"/>
  <c r="Q7" i="34" s="1"/>
  <c r="O23" i="34"/>
  <c r="Q23" i="34" s="1"/>
  <c r="O40" i="34"/>
  <c r="Q40" i="34" s="1"/>
  <c r="O43" i="34"/>
  <c r="Q43" i="34" s="1"/>
  <c r="O27" i="34"/>
  <c r="Q27" i="34" s="1"/>
  <c r="O42" i="34"/>
  <c r="Q42" i="34" s="1"/>
  <c r="O31" i="34"/>
  <c r="Q31" i="34" s="1"/>
  <c r="O33" i="34"/>
  <c r="Q33" i="34" s="1"/>
  <c r="O14" i="34"/>
  <c r="Q14" i="34" s="1"/>
  <c r="O20" i="34"/>
  <c r="Q20" i="34" s="1"/>
  <c r="O9" i="34"/>
  <c r="Q9" i="34" s="1"/>
  <c r="O6" i="34"/>
  <c r="Q6" i="34" s="1"/>
  <c r="O18" i="34"/>
  <c r="Q18" i="34" s="1"/>
  <c r="O36" i="34"/>
  <c r="Q36" i="34" s="1"/>
  <c r="O19" i="34"/>
  <c r="Q19" i="34" s="1"/>
  <c r="O8" i="34"/>
  <c r="Q8" i="34" s="1"/>
  <c r="O17" i="34"/>
  <c r="Q17" i="34" s="1"/>
  <c r="O22" i="34"/>
  <c r="Q22" i="34" s="1"/>
  <c r="O38" i="34"/>
  <c r="Q38" i="34" s="1"/>
  <c r="O41" i="34"/>
  <c r="Q41" i="34" s="1"/>
  <c r="O34" i="34"/>
  <c r="Q34" i="34" s="1"/>
  <c r="O12" i="34"/>
  <c r="Q12" i="34" s="1"/>
  <c r="O35" i="34"/>
  <c r="Q35" i="34" s="1"/>
  <c r="O37" i="34"/>
  <c r="Q37" i="34" s="1"/>
  <c r="O32" i="34"/>
  <c r="Q32" i="34" s="1"/>
  <c r="O11" i="34"/>
  <c r="Q11" i="34" s="1"/>
  <c r="O29" i="34"/>
  <c r="Q29" i="34" s="1"/>
  <c r="O21" i="34"/>
  <c r="Q21" i="34" s="1"/>
  <c r="O30" i="34"/>
  <c r="Q30" i="34" s="1"/>
  <c r="O5" i="34"/>
  <c r="O10" i="34"/>
  <c r="Q10" i="34" s="1"/>
  <c r="O26" i="34"/>
  <c r="Q26" i="34" s="1"/>
  <c r="O13" i="34"/>
  <c r="Q13" i="34" s="1"/>
  <c r="O24" i="34"/>
  <c r="Q24" i="34" s="1"/>
  <c r="O16" i="34"/>
  <c r="Q16" i="34" s="1"/>
  <c r="O17" i="8"/>
  <c r="Q17" i="8" s="1"/>
  <c r="O39" i="8"/>
  <c r="Q39" i="8" s="1"/>
  <c r="O25" i="8"/>
  <c r="Q25" i="8" s="1"/>
  <c r="O19" i="8"/>
  <c r="Q19" i="8" s="1"/>
  <c r="O37" i="8"/>
  <c r="Q37" i="8" s="1"/>
  <c r="O21" i="8"/>
  <c r="Q21" i="8" s="1"/>
  <c r="O8" i="8"/>
  <c r="Q8" i="8" s="1"/>
  <c r="O35" i="8"/>
  <c r="Q35" i="8" s="1"/>
  <c r="O28" i="8"/>
  <c r="Q28" i="8" s="1"/>
  <c r="O42" i="8"/>
  <c r="Q42" i="8" s="1"/>
  <c r="O13" i="8"/>
  <c r="Q13" i="8" s="1"/>
  <c r="O9" i="8"/>
  <c r="Q9" i="8" s="1"/>
  <c r="O14" i="8"/>
  <c r="Q14" i="8" s="1"/>
  <c r="O36" i="8"/>
  <c r="Q36" i="8" s="1"/>
  <c r="O32" i="8"/>
  <c r="Q32" i="8" s="1"/>
  <c r="O5" i="8"/>
  <c r="O6" i="8"/>
  <c r="Q6" i="8" s="1"/>
  <c r="O38" i="8"/>
  <c r="Q38" i="8" s="1"/>
  <c r="O7" i="8"/>
  <c r="Q7" i="8" s="1"/>
  <c r="O26" i="8"/>
  <c r="Q26" i="8" s="1"/>
  <c r="O18" i="8"/>
  <c r="Q18" i="8" s="1"/>
  <c r="O41" i="8"/>
  <c r="Q41" i="8" s="1"/>
  <c r="O31" i="8"/>
  <c r="Q31" i="8" s="1"/>
  <c r="O29" i="8"/>
  <c r="Q29" i="8" s="1"/>
  <c r="O10" i="8"/>
  <c r="Q10" i="8" s="1"/>
  <c r="O30" i="8"/>
  <c r="Q30" i="8" s="1"/>
  <c r="O12" i="8"/>
  <c r="Q12" i="8" s="1"/>
  <c r="O20" i="8"/>
  <c r="Q20" i="8" s="1"/>
  <c r="O27" i="8"/>
  <c r="Q27" i="8" s="1"/>
  <c r="O34" i="8"/>
  <c r="Q34" i="8" s="1"/>
  <c r="O23" i="8"/>
  <c r="Q23" i="8" s="1"/>
  <c r="O43" i="8"/>
  <c r="Q43" i="8" s="1"/>
  <c r="O33" i="8"/>
  <c r="Q33" i="8" s="1"/>
  <c r="O24" i="8"/>
  <c r="Q24" i="8" s="1"/>
  <c r="O16" i="8"/>
  <c r="Q16" i="8" s="1"/>
  <c r="O15" i="8"/>
  <c r="Q15" i="8" s="1"/>
  <c r="O40" i="8"/>
  <c r="Q40" i="8" s="1"/>
  <c r="O11" i="8"/>
  <c r="Q11" i="8" s="1"/>
  <c r="O22" i="8"/>
  <c r="Q22" i="8" s="1"/>
  <c r="O23" i="51"/>
  <c r="Q23" i="51" s="1"/>
  <c r="O13" i="51"/>
  <c r="Q13" i="51" s="1"/>
  <c r="O17" i="51"/>
  <c r="Q17" i="51" s="1"/>
  <c r="O27" i="51"/>
  <c r="Q27" i="51" s="1"/>
  <c r="O20" i="51"/>
  <c r="Q20" i="51" s="1"/>
  <c r="O9" i="51"/>
  <c r="Q9" i="51" s="1"/>
  <c r="O36" i="51"/>
  <c r="Q36" i="51" s="1"/>
  <c r="O28" i="51"/>
  <c r="Q28" i="51" s="1"/>
  <c r="O12" i="51"/>
  <c r="Q12" i="51" s="1"/>
  <c r="O14" i="51"/>
  <c r="Q14" i="51" s="1"/>
  <c r="O34" i="51"/>
  <c r="Q34" i="51" s="1"/>
  <c r="O42" i="51"/>
  <c r="Q42" i="51" s="1"/>
  <c r="O32" i="51"/>
  <c r="Q32" i="51" s="1"/>
  <c r="O43" i="51"/>
  <c r="Q43" i="51" s="1"/>
  <c r="O26" i="51"/>
  <c r="Q26" i="51" s="1"/>
  <c r="O25" i="51"/>
  <c r="Q25" i="51" s="1"/>
  <c r="O11" i="51"/>
  <c r="Q11" i="51" s="1"/>
  <c r="O18" i="51"/>
  <c r="Q18" i="51" s="1"/>
  <c r="O40" i="51"/>
  <c r="Q40" i="51" s="1"/>
  <c r="O37" i="51"/>
  <c r="Q37" i="51" s="1"/>
  <c r="O15" i="51"/>
  <c r="Q15" i="51" s="1"/>
  <c r="O8" i="51"/>
  <c r="Q8" i="51" s="1"/>
  <c r="O41" i="51"/>
  <c r="Q41" i="51" s="1"/>
  <c r="O29" i="51"/>
  <c r="Q29" i="51" s="1"/>
  <c r="O38" i="51"/>
  <c r="Q38" i="51" s="1"/>
  <c r="O30" i="51"/>
  <c r="Q30" i="51" s="1"/>
  <c r="O24" i="51"/>
  <c r="Q24" i="51" s="1"/>
  <c r="O6" i="51"/>
  <c r="Q6" i="51" s="1"/>
  <c r="O19" i="51"/>
  <c r="Q19" i="51" s="1"/>
  <c r="O22" i="51"/>
  <c r="Q22" i="51" s="1"/>
  <c r="O7" i="51"/>
  <c r="Q7" i="51" s="1"/>
  <c r="O35" i="51"/>
  <c r="Q35" i="51" s="1"/>
  <c r="O10" i="51"/>
  <c r="Q10" i="51" s="1"/>
  <c r="O33" i="51"/>
  <c r="Q33" i="51" s="1"/>
  <c r="O39" i="51"/>
  <c r="Q39" i="51" s="1"/>
  <c r="O16" i="51"/>
  <c r="Q16" i="51" s="1"/>
  <c r="O31" i="51"/>
  <c r="Q31" i="51" s="1"/>
  <c r="O5" i="51"/>
  <c r="O21" i="51"/>
  <c r="Q21" i="51" s="1"/>
  <c r="O43" i="21"/>
  <c r="Q43" i="21" s="1"/>
  <c r="O28" i="21"/>
  <c r="Q28" i="21" s="1"/>
  <c r="O17" i="21"/>
  <c r="Q17" i="21" s="1"/>
  <c r="O27" i="21"/>
  <c r="Q27" i="21" s="1"/>
  <c r="O37" i="21"/>
  <c r="Q37" i="21" s="1"/>
  <c r="O30" i="21"/>
  <c r="Q30" i="21" s="1"/>
  <c r="O32" i="21"/>
  <c r="Q32" i="21" s="1"/>
  <c r="O35" i="21"/>
  <c r="Q35" i="21" s="1"/>
  <c r="O22" i="21"/>
  <c r="Q22" i="21" s="1"/>
  <c r="O20" i="21"/>
  <c r="Q20" i="21" s="1"/>
  <c r="O6" i="21"/>
  <c r="Q6" i="21" s="1"/>
  <c r="O10" i="21"/>
  <c r="Q10" i="21" s="1"/>
  <c r="O15" i="21"/>
  <c r="Q15" i="21" s="1"/>
  <c r="O39" i="21"/>
  <c r="Q39" i="21" s="1"/>
  <c r="O12" i="21"/>
  <c r="Q12" i="21" s="1"/>
  <c r="O40" i="21"/>
  <c r="Q40" i="21" s="1"/>
  <c r="O23" i="21"/>
  <c r="Q23" i="21" s="1"/>
  <c r="O9" i="21"/>
  <c r="Q9" i="21" s="1"/>
  <c r="O38" i="21"/>
  <c r="Q38" i="21" s="1"/>
  <c r="O31" i="21"/>
  <c r="Q31" i="21" s="1"/>
  <c r="O25" i="21"/>
  <c r="Q25" i="21" s="1"/>
  <c r="O36" i="21"/>
  <c r="Q36" i="21" s="1"/>
  <c r="O42" i="21"/>
  <c r="Q42" i="21" s="1"/>
  <c r="O41" i="21"/>
  <c r="Q41" i="21" s="1"/>
  <c r="O29" i="21"/>
  <c r="Q29" i="21" s="1"/>
  <c r="O7" i="21"/>
  <c r="Q7" i="21" s="1"/>
  <c r="O11" i="21"/>
  <c r="Q11" i="21" s="1"/>
  <c r="O18" i="21"/>
  <c r="Q18" i="21" s="1"/>
  <c r="O21" i="21"/>
  <c r="Q21" i="21" s="1"/>
  <c r="O33" i="21"/>
  <c r="Q33" i="21" s="1"/>
  <c r="O26" i="21"/>
  <c r="Q26" i="21" s="1"/>
  <c r="O24" i="21"/>
  <c r="Q24" i="21" s="1"/>
  <c r="O8" i="21"/>
  <c r="Q8" i="21" s="1"/>
  <c r="O13" i="21"/>
  <c r="Q13" i="21" s="1"/>
  <c r="O16" i="21"/>
  <c r="Q16" i="21" s="1"/>
  <c r="O14" i="21"/>
  <c r="Q14" i="21" s="1"/>
  <c r="O34" i="21"/>
  <c r="Q34" i="21" s="1"/>
  <c r="O19" i="21"/>
  <c r="Q19" i="21" s="1"/>
  <c r="O5" i="21"/>
  <c r="O40" i="38"/>
  <c r="Q40" i="38" s="1"/>
  <c r="O20" i="38"/>
  <c r="Q20" i="38" s="1"/>
  <c r="O23" i="38"/>
  <c r="Q23" i="38" s="1"/>
  <c r="O18" i="38"/>
  <c r="Q18" i="38" s="1"/>
  <c r="O36" i="38"/>
  <c r="Q36" i="38" s="1"/>
  <c r="O43" i="38"/>
  <c r="Q43" i="38" s="1"/>
  <c r="O28" i="38"/>
  <c r="Q28" i="38" s="1"/>
  <c r="O7" i="38"/>
  <c r="Q7" i="38" s="1"/>
  <c r="O33" i="38"/>
  <c r="Q33" i="38" s="1"/>
  <c r="O24" i="38"/>
  <c r="Q24" i="38" s="1"/>
  <c r="O15" i="38"/>
  <c r="Q15" i="38" s="1"/>
  <c r="O10" i="38"/>
  <c r="Q10" i="38" s="1"/>
  <c r="O35" i="38"/>
  <c r="Q35" i="38" s="1"/>
  <c r="O34" i="38"/>
  <c r="Q34" i="38" s="1"/>
  <c r="O16" i="38"/>
  <c r="Q16" i="38" s="1"/>
  <c r="O17" i="38"/>
  <c r="Q17" i="38" s="1"/>
  <c r="O13" i="38"/>
  <c r="Q13" i="38" s="1"/>
  <c r="O42" i="38"/>
  <c r="Q42" i="38" s="1"/>
  <c r="O8" i="38"/>
  <c r="Q8" i="38" s="1"/>
  <c r="O31" i="38"/>
  <c r="Q31" i="38" s="1"/>
  <c r="O22" i="38"/>
  <c r="Q22" i="38" s="1"/>
  <c r="O19" i="38"/>
  <c r="Q19" i="38" s="1"/>
  <c r="O39" i="38"/>
  <c r="Q39" i="38" s="1"/>
  <c r="O25" i="38"/>
  <c r="Q25" i="38" s="1"/>
  <c r="O6" i="38"/>
  <c r="Q6" i="38" s="1"/>
  <c r="O9" i="38"/>
  <c r="Q9" i="38" s="1"/>
  <c r="O27" i="38"/>
  <c r="Q27" i="38" s="1"/>
  <c r="O29" i="38"/>
  <c r="Q29" i="38" s="1"/>
  <c r="O14" i="38"/>
  <c r="Q14" i="38" s="1"/>
  <c r="O41" i="38"/>
  <c r="Q41" i="38" s="1"/>
  <c r="O11" i="38"/>
  <c r="Q11" i="38" s="1"/>
  <c r="O12" i="38"/>
  <c r="Q12" i="38" s="1"/>
  <c r="O5" i="38"/>
  <c r="O21" i="38"/>
  <c r="Q21" i="38" s="1"/>
  <c r="O26" i="38"/>
  <c r="Q26" i="38" s="1"/>
  <c r="O37" i="38"/>
  <c r="Q37" i="38" s="1"/>
  <c r="O32" i="38"/>
  <c r="Q32" i="38" s="1"/>
  <c r="O38" i="38"/>
  <c r="Q38" i="38" s="1"/>
  <c r="O30" i="38"/>
  <c r="Q30" i="38" s="1"/>
  <c r="O40" i="24"/>
  <c r="Q40" i="24" s="1"/>
  <c r="O29" i="24"/>
  <c r="Q29" i="24" s="1"/>
  <c r="O22" i="24"/>
  <c r="Q22" i="24" s="1"/>
  <c r="O34" i="24"/>
  <c r="Q34" i="24" s="1"/>
  <c r="O42" i="24"/>
  <c r="Q42" i="24" s="1"/>
  <c r="O41" i="24"/>
  <c r="Q41" i="24" s="1"/>
  <c r="O11" i="24"/>
  <c r="Q11" i="24" s="1"/>
  <c r="O18" i="24"/>
  <c r="Q18" i="24" s="1"/>
  <c r="O28" i="24"/>
  <c r="Q28" i="24" s="1"/>
  <c r="O39" i="24"/>
  <c r="Q39" i="24" s="1"/>
  <c r="O36" i="24"/>
  <c r="Q36" i="24" s="1"/>
  <c r="O12" i="24"/>
  <c r="Q12" i="24" s="1"/>
  <c r="O43" i="24"/>
  <c r="Q43" i="24" s="1"/>
  <c r="O20" i="24"/>
  <c r="Q20" i="24" s="1"/>
  <c r="O16" i="24"/>
  <c r="Q16" i="24" s="1"/>
  <c r="O26" i="24"/>
  <c r="Q26" i="24" s="1"/>
  <c r="O7" i="24"/>
  <c r="Q7" i="24" s="1"/>
  <c r="O33" i="24"/>
  <c r="Q33" i="24" s="1"/>
  <c r="O14" i="24"/>
  <c r="Q14" i="24" s="1"/>
  <c r="O15" i="24"/>
  <c r="Q15" i="24" s="1"/>
  <c r="O23" i="24"/>
  <c r="Q23" i="24" s="1"/>
  <c r="O38" i="24"/>
  <c r="Q38" i="24" s="1"/>
  <c r="O10" i="24"/>
  <c r="Q10" i="24" s="1"/>
  <c r="O37" i="24"/>
  <c r="Q37" i="24" s="1"/>
  <c r="O32" i="24"/>
  <c r="Q32" i="24" s="1"/>
  <c r="O30" i="24"/>
  <c r="Q30" i="24" s="1"/>
  <c r="O6" i="24"/>
  <c r="Q6" i="24" s="1"/>
  <c r="O9" i="24"/>
  <c r="Q9" i="24" s="1"/>
  <c r="O19" i="24"/>
  <c r="Q19" i="24" s="1"/>
  <c r="O27" i="24"/>
  <c r="Q27" i="24" s="1"/>
  <c r="O8" i="24"/>
  <c r="Q8" i="24" s="1"/>
  <c r="O35" i="24"/>
  <c r="Q35" i="24" s="1"/>
  <c r="O25" i="24"/>
  <c r="Q25" i="24" s="1"/>
  <c r="O31" i="24"/>
  <c r="Q31" i="24" s="1"/>
  <c r="O21" i="24"/>
  <c r="Q21" i="24" s="1"/>
  <c r="O24" i="24"/>
  <c r="Q24" i="24" s="1"/>
  <c r="O17" i="24"/>
  <c r="Q17" i="24" s="1"/>
  <c r="O13" i="24"/>
  <c r="Q13" i="24" s="1"/>
  <c r="O5" i="24"/>
  <c r="O15" i="37"/>
  <c r="Q15" i="37" s="1"/>
  <c r="O29" i="37"/>
  <c r="Q29" i="37" s="1"/>
  <c r="O40" i="37"/>
  <c r="Q40" i="37" s="1"/>
  <c r="O18" i="37"/>
  <c r="Q18" i="37" s="1"/>
  <c r="O13" i="37"/>
  <c r="Q13" i="37" s="1"/>
  <c r="O9" i="37"/>
  <c r="Q9" i="37" s="1"/>
  <c r="O39" i="37"/>
  <c r="Q39" i="37" s="1"/>
  <c r="O25" i="37"/>
  <c r="Q25" i="37" s="1"/>
  <c r="O12" i="37"/>
  <c r="Q12" i="37" s="1"/>
  <c r="O37" i="37"/>
  <c r="Q37" i="37" s="1"/>
  <c r="O6" i="37"/>
  <c r="Q6" i="37" s="1"/>
  <c r="O27" i="37"/>
  <c r="Q27" i="37" s="1"/>
  <c r="O26" i="37"/>
  <c r="Q26" i="37" s="1"/>
  <c r="O42" i="37"/>
  <c r="Q42" i="37" s="1"/>
  <c r="O24" i="37"/>
  <c r="Q24" i="37" s="1"/>
  <c r="O22" i="37"/>
  <c r="Q22" i="37" s="1"/>
  <c r="O16" i="37"/>
  <c r="Q16" i="37" s="1"/>
  <c r="O32" i="37"/>
  <c r="Q32" i="37" s="1"/>
  <c r="O35" i="37"/>
  <c r="Q35" i="37" s="1"/>
  <c r="O41" i="37"/>
  <c r="Q41" i="37" s="1"/>
  <c r="O14" i="37"/>
  <c r="Q14" i="37" s="1"/>
  <c r="O23" i="37"/>
  <c r="Q23" i="37" s="1"/>
  <c r="O8" i="37"/>
  <c r="Q8" i="37" s="1"/>
  <c r="O20" i="37"/>
  <c r="Q20" i="37" s="1"/>
  <c r="O31" i="37"/>
  <c r="Q31" i="37" s="1"/>
  <c r="O10" i="37"/>
  <c r="Q10" i="37" s="1"/>
  <c r="O36" i="37"/>
  <c r="Q36" i="37" s="1"/>
  <c r="O17" i="37"/>
  <c r="Q17" i="37" s="1"/>
  <c r="O19" i="37"/>
  <c r="Q19" i="37" s="1"/>
  <c r="O43" i="37"/>
  <c r="Q43" i="37" s="1"/>
  <c r="O28" i="37"/>
  <c r="Q28" i="37" s="1"/>
  <c r="O7" i="37"/>
  <c r="Q7" i="37" s="1"/>
  <c r="O34" i="37"/>
  <c r="Q34" i="37" s="1"/>
  <c r="O11" i="37"/>
  <c r="Q11" i="37" s="1"/>
  <c r="O21" i="37"/>
  <c r="Q21" i="37" s="1"/>
  <c r="O38" i="37"/>
  <c r="Q38" i="37" s="1"/>
  <c r="O33" i="37"/>
  <c r="Q33" i="37" s="1"/>
  <c r="O30" i="37"/>
  <c r="Q30" i="37" s="1"/>
  <c r="O5" i="37"/>
  <c r="O34" i="22"/>
  <c r="Q34" i="22" s="1"/>
  <c r="O26" i="22"/>
  <c r="Q26" i="22" s="1"/>
  <c r="O25" i="22"/>
  <c r="Q25" i="22" s="1"/>
  <c r="O24" i="22"/>
  <c r="Q24" i="22" s="1"/>
  <c r="O36" i="22"/>
  <c r="Q36" i="22" s="1"/>
  <c r="O29" i="22"/>
  <c r="Q29" i="22" s="1"/>
  <c r="O41" i="22"/>
  <c r="Q41" i="22" s="1"/>
  <c r="O21" i="22"/>
  <c r="Q21" i="22" s="1"/>
  <c r="O9" i="22"/>
  <c r="Q9" i="22" s="1"/>
  <c r="O6" i="22"/>
  <c r="Q6" i="22" s="1"/>
  <c r="O32" i="22"/>
  <c r="Q32" i="22" s="1"/>
  <c r="O30" i="22"/>
  <c r="Q30" i="22" s="1"/>
  <c r="O11" i="22"/>
  <c r="Q11" i="22" s="1"/>
  <c r="O35" i="22"/>
  <c r="Q35" i="22" s="1"/>
  <c r="O38" i="22"/>
  <c r="Q38" i="22" s="1"/>
  <c r="O43" i="22"/>
  <c r="Q43" i="22" s="1"/>
  <c r="O13" i="22"/>
  <c r="Q13" i="22" s="1"/>
  <c r="O16" i="22"/>
  <c r="Q16" i="22" s="1"/>
  <c r="O18" i="22"/>
  <c r="Q18" i="22" s="1"/>
  <c r="O40" i="22"/>
  <c r="Q40" i="22" s="1"/>
  <c r="O39" i="22"/>
  <c r="Q39" i="22" s="1"/>
  <c r="O27" i="22"/>
  <c r="Q27" i="22" s="1"/>
  <c r="O12" i="22"/>
  <c r="Q12" i="22" s="1"/>
  <c r="O28" i="22"/>
  <c r="Q28" i="22" s="1"/>
  <c r="O17" i="22"/>
  <c r="Q17" i="22" s="1"/>
  <c r="O20" i="22"/>
  <c r="Q20" i="22" s="1"/>
  <c r="O31" i="22"/>
  <c r="Q31" i="22" s="1"/>
  <c r="O37" i="22"/>
  <c r="Q37" i="22" s="1"/>
  <c r="O14" i="22"/>
  <c r="Q14" i="22" s="1"/>
  <c r="O15" i="22"/>
  <c r="Q15" i="22" s="1"/>
  <c r="O8" i="22"/>
  <c r="Q8" i="22" s="1"/>
  <c r="O42" i="22"/>
  <c r="Q42" i="22" s="1"/>
  <c r="O22" i="22"/>
  <c r="Q22" i="22" s="1"/>
  <c r="O33" i="22"/>
  <c r="Q33" i="22" s="1"/>
  <c r="O19" i="22"/>
  <c r="Q19" i="22" s="1"/>
  <c r="O10" i="22"/>
  <c r="Q10" i="22" s="1"/>
  <c r="O7" i="22"/>
  <c r="Q7" i="22" s="1"/>
  <c r="O23" i="22"/>
  <c r="Q23" i="22" s="1"/>
  <c r="O5" i="22"/>
  <c r="O34" i="12"/>
  <c r="Q34" i="12" s="1"/>
  <c r="O22" i="12"/>
  <c r="Q22" i="12" s="1"/>
  <c r="O26" i="12"/>
  <c r="Q26" i="12" s="1"/>
  <c r="O11" i="12"/>
  <c r="Q11" i="12" s="1"/>
  <c r="O27" i="12"/>
  <c r="Q27" i="12" s="1"/>
  <c r="O10" i="12"/>
  <c r="Q10" i="12" s="1"/>
  <c r="O23" i="12"/>
  <c r="Q23" i="12" s="1"/>
  <c r="O43" i="12"/>
  <c r="Q43" i="12" s="1"/>
  <c r="O21" i="12"/>
  <c r="Q21" i="12" s="1"/>
  <c r="O18" i="12"/>
  <c r="Q18" i="12" s="1"/>
  <c r="O17" i="12"/>
  <c r="Q17" i="12" s="1"/>
  <c r="O41" i="12"/>
  <c r="Q41" i="12" s="1"/>
  <c r="O40" i="12"/>
  <c r="Q40" i="12" s="1"/>
  <c r="O14" i="12"/>
  <c r="Q14" i="12" s="1"/>
  <c r="O16" i="12"/>
  <c r="Q16" i="12" s="1"/>
  <c r="O25" i="12"/>
  <c r="Q25" i="12" s="1"/>
  <c r="O8" i="12"/>
  <c r="Q8" i="12" s="1"/>
  <c r="O6" i="12"/>
  <c r="Q6" i="12" s="1"/>
  <c r="O24" i="12"/>
  <c r="Q24" i="12" s="1"/>
  <c r="O7" i="12"/>
  <c r="Q7" i="12" s="1"/>
  <c r="O13" i="12"/>
  <c r="Q13" i="12" s="1"/>
  <c r="O28" i="12"/>
  <c r="Q28" i="12" s="1"/>
  <c r="O15" i="12"/>
  <c r="Q15" i="12" s="1"/>
  <c r="O29" i="12"/>
  <c r="Q29" i="12" s="1"/>
  <c r="O38" i="12"/>
  <c r="Q38" i="12" s="1"/>
  <c r="O9" i="12"/>
  <c r="Q9" i="12" s="1"/>
  <c r="O42" i="12"/>
  <c r="Q42" i="12" s="1"/>
  <c r="O36" i="12"/>
  <c r="Q36" i="12" s="1"/>
  <c r="O31" i="12"/>
  <c r="Q31" i="12" s="1"/>
  <c r="O19" i="12"/>
  <c r="Q19" i="12" s="1"/>
  <c r="O44" i="12"/>
  <c r="O5" i="12"/>
  <c r="Q5" i="12" s="1"/>
  <c r="O12" i="12"/>
  <c r="Q12" i="12" s="1"/>
  <c r="O37" i="12"/>
  <c r="Q37" i="12" s="1"/>
  <c r="O32" i="12"/>
  <c r="Q32" i="12" s="1"/>
  <c r="O39" i="12"/>
  <c r="Q39" i="12" s="1"/>
  <c r="O33" i="12"/>
  <c r="Q33" i="12" s="1"/>
  <c r="O30" i="12"/>
  <c r="Q30" i="12" s="1"/>
  <c r="O20" i="12"/>
  <c r="Q20" i="12" s="1"/>
  <c r="O35" i="12"/>
  <c r="Q35" i="12" s="1"/>
  <c r="O40" i="30"/>
  <c r="Q40" i="30" s="1"/>
  <c r="O30" i="30"/>
  <c r="Q30" i="30" s="1"/>
  <c r="O28" i="30"/>
  <c r="Q28" i="30" s="1"/>
  <c r="O35" i="30"/>
  <c r="Q35" i="30" s="1"/>
  <c r="O16" i="30"/>
  <c r="Q16" i="30" s="1"/>
  <c r="O15" i="30"/>
  <c r="Q15" i="30" s="1"/>
  <c r="O14" i="30"/>
  <c r="Q14" i="30" s="1"/>
  <c r="O23" i="30"/>
  <c r="Q23" i="30" s="1"/>
  <c r="O19" i="30"/>
  <c r="Q19" i="30" s="1"/>
  <c r="O27" i="30"/>
  <c r="Q27" i="30" s="1"/>
  <c r="O26" i="30"/>
  <c r="Q26" i="30" s="1"/>
  <c r="O12" i="30"/>
  <c r="Q12" i="30" s="1"/>
  <c r="O37" i="30"/>
  <c r="Q37" i="30" s="1"/>
  <c r="O11" i="30"/>
  <c r="Q11" i="30" s="1"/>
  <c r="O7" i="30"/>
  <c r="Q7" i="30" s="1"/>
  <c r="O43" i="30"/>
  <c r="Q43" i="30" s="1"/>
  <c r="O29" i="30"/>
  <c r="Q29" i="30" s="1"/>
  <c r="O32" i="30"/>
  <c r="Q32" i="30" s="1"/>
  <c r="O9" i="30"/>
  <c r="Q9" i="30" s="1"/>
  <c r="O39" i="30"/>
  <c r="Q39" i="30" s="1"/>
  <c r="O13" i="30"/>
  <c r="Q13" i="30" s="1"/>
  <c r="O33" i="30"/>
  <c r="Q33" i="30" s="1"/>
  <c r="O42" i="30"/>
  <c r="Q42" i="30" s="1"/>
  <c r="O41" i="30"/>
  <c r="Q41" i="30" s="1"/>
  <c r="O8" i="30"/>
  <c r="Q8" i="30" s="1"/>
  <c r="O25" i="30"/>
  <c r="Q25" i="30" s="1"/>
  <c r="O34" i="30"/>
  <c r="Q34" i="30" s="1"/>
  <c r="O20" i="30"/>
  <c r="Q20" i="30" s="1"/>
  <c r="O21" i="30"/>
  <c r="Q21" i="30" s="1"/>
  <c r="O17" i="30"/>
  <c r="Q17" i="30" s="1"/>
  <c r="O18" i="30"/>
  <c r="Q18" i="30" s="1"/>
  <c r="O10" i="30"/>
  <c r="Q10" i="30" s="1"/>
  <c r="O24" i="30"/>
  <c r="Q24" i="30" s="1"/>
  <c r="O6" i="30"/>
  <c r="Q6" i="30" s="1"/>
  <c r="O38" i="30"/>
  <c r="Q38" i="30" s="1"/>
  <c r="O36" i="30"/>
  <c r="Q36" i="30" s="1"/>
  <c r="O22" i="30"/>
  <c r="Q22" i="30" s="1"/>
  <c r="O31" i="30"/>
  <c r="Q31" i="30" s="1"/>
  <c r="O5" i="30"/>
  <c r="O30" i="42"/>
  <c r="Q30" i="42" s="1"/>
  <c r="O26" i="42"/>
  <c r="Q26" i="42" s="1"/>
  <c r="O15" i="42"/>
  <c r="Q15" i="42" s="1"/>
  <c r="O40" i="42"/>
  <c r="Q40" i="42" s="1"/>
  <c r="O23" i="42"/>
  <c r="Q23" i="42" s="1"/>
  <c r="O34" i="42"/>
  <c r="Q34" i="42" s="1"/>
  <c r="O19" i="42"/>
  <c r="Q19" i="42" s="1"/>
  <c r="O29" i="42"/>
  <c r="Q29" i="42" s="1"/>
  <c r="O11" i="42"/>
  <c r="Q11" i="42" s="1"/>
  <c r="O14" i="42"/>
  <c r="Q14" i="42" s="1"/>
  <c r="O16" i="42"/>
  <c r="Q16" i="42" s="1"/>
  <c r="O31" i="42"/>
  <c r="Q31" i="42" s="1"/>
  <c r="O27" i="42"/>
  <c r="Q27" i="42" s="1"/>
  <c r="O25" i="42"/>
  <c r="Q25" i="42" s="1"/>
  <c r="O24" i="42"/>
  <c r="Q24" i="42" s="1"/>
  <c r="O41" i="42"/>
  <c r="Q41" i="42" s="1"/>
  <c r="O32" i="42"/>
  <c r="Q32" i="42" s="1"/>
  <c r="O17" i="42"/>
  <c r="Q17" i="42" s="1"/>
  <c r="O9" i="42"/>
  <c r="Q9" i="42" s="1"/>
  <c r="O35" i="42"/>
  <c r="Q35" i="42" s="1"/>
  <c r="O18" i="42"/>
  <c r="Q18" i="42" s="1"/>
  <c r="O6" i="42"/>
  <c r="Q6" i="42" s="1"/>
  <c r="O20" i="42"/>
  <c r="Q20" i="42" s="1"/>
  <c r="O28" i="42"/>
  <c r="Q28" i="42" s="1"/>
  <c r="O8" i="42"/>
  <c r="Q8" i="42" s="1"/>
  <c r="O42" i="42"/>
  <c r="Q42" i="42" s="1"/>
  <c r="O39" i="42"/>
  <c r="Q39" i="42" s="1"/>
  <c r="O7" i="42"/>
  <c r="Q7" i="42" s="1"/>
  <c r="O13" i="42"/>
  <c r="Q13" i="42" s="1"/>
  <c r="O12" i="42"/>
  <c r="Q12" i="42" s="1"/>
  <c r="O38" i="42"/>
  <c r="Q38" i="42" s="1"/>
  <c r="O37" i="42"/>
  <c r="Q37" i="42" s="1"/>
  <c r="O43" i="42"/>
  <c r="Q43" i="42" s="1"/>
  <c r="O22" i="42"/>
  <c r="Q22" i="42" s="1"/>
  <c r="O33" i="42"/>
  <c r="Q33" i="42" s="1"/>
  <c r="O10" i="42"/>
  <c r="Q10" i="42" s="1"/>
  <c r="O21" i="42"/>
  <c r="Q21" i="42" s="1"/>
  <c r="O36" i="42"/>
  <c r="Q36" i="42" s="1"/>
  <c r="O5" i="42"/>
  <c r="O36" i="36"/>
  <c r="Q36" i="36" s="1"/>
  <c r="O24" i="36"/>
  <c r="Q24" i="36" s="1"/>
  <c r="O42" i="36"/>
  <c r="Q42" i="36" s="1"/>
  <c r="O16" i="36"/>
  <c r="Q16" i="36" s="1"/>
  <c r="O25" i="36"/>
  <c r="Q25" i="36" s="1"/>
  <c r="O21" i="36"/>
  <c r="Q21" i="36" s="1"/>
  <c r="O34" i="36"/>
  <c r="Q34" i="36" s="1"/>
  <c r="O11" i="36"/>
  <c r="Q11" i="36" s="1"/>
  <c r="O26" i="36"/>
  <c r="Q26" i="36" s="1"/>
  <c r="O33" i="36"/>
  <c r="Q33" i="36" s="1"/>
  <c r="O8" i="36"/>
  <c r="Q8" i="36" s="1"/>
  <c r="O23" i="36"/>
  <c r="Q23" i="36" s="1"/>
  <c r="O12" i="36"/>
  <c r="Q12" i="36" s="1"/>
  <c r="O13" i="36"/>
  <c r="Q13" i="36" s="1"/>
  <c r="O15" i="36"/>
  <c r="Q15" i="36" s="1"/>
  <c r="O39" i="36"/>
  <c r="Q39" i="36" s="1"/>
  <c r="O5" i="36"/>
  <c r="O27" i="36"/>
  <c r="Q27" i="36" s="1"/>
  <c r="O6" i="36"/>
  <c r="Q6" i="36" s="1"/>
  <c r="O17" i="36"/>
  <c r="Q17" i="36" s="1"/>
  <c r="O35" i="36"/>
  <c r="Q35" i="36" s="1"/>
  <c r="O28" i="36"/>
  <c r="Q28" i="36" s="1"/>
  <c r="O38" i="36"/>
  <c r="Q38" i="36" s="1"/>
  <c r="O40" i="36"/>
  <c r="Q40" i="36" s="1"/>
  <c r="O14" i="36"/>
  <c r="Q14" i="36" s="1"/>
  <c r="O9" i="36"/>
  <c r="Q9" i="36" s="1"/>
  <c r="O19" i="36"/>
  <c r="Q19" i="36" s="1"/>
  <c r="O31" i="36"/>
  <c r="Q31" i="36" s="1"/>
  <c r="O10" i="36"/>
  <c r="Q10" i="36" s="1"/>
  <c r="O20" i="36"/>
  <c r="Q20" i="36" s="1"/>
  <c r="O29" i="36"/>
  <c r="Q29" i="36" s="1"/>
  <c r="O32" i="36"/>
  <c r="Q32" i="36" s="1"/>
  <c r="O37" i="36"/>
  <c r="Q37" i="36" s="1"/>
  <c r="O18" i="36"/>
  <c r="Q18" i="36" s="1"/>
  <c r="O22" i="36"/>
  <c r="Q22" i="36" s="1"/>
  <c r="O41" i="36"/>
  <c r="Q41" i="36" s="1"/>
  <c r="O43" i="36"/>
  <c r="Q43" i="36" s="1"/>
  <c r="O7" i="36"/>
  <c r="Q7" i="36" s="1"/>
  <c r="O30" i="36"/>
  <c r="Q30" i="36" s="1"/>
  <c r="O15" i="43"/>
  <c r="Q15" i="43" s="1"/>
  <c r="O21" i="43"/>
  <c r="Q21" i="43" s="1"/>
  <c r="O28" i="43"/>
  <c r="Q28" i="43" s="1"/>
  <c r="O25" i="43"/>
  <c r="Q25" i="43" s="1"/>
  <c r="O27" i="43"/>
  <c r="Q27" i="43" s="1"/>
  <c r="O23" i="43"/>
  <c r="Q23" i="43" s="1"/>
  <c r="O42" i="43"/>
  <c r="Q42" i="43" s="1"/>
  <c r="O11" i="43"/>
  <c r="Q11" i="43" s="1"/>
  <c r="O29" i="43"/>
  <c r="Q29" i="43" s="1"/>
  <c r="O8" i="43"/>
  <c r="Q8" i="43" s="1"/>
  <c r="O5" i="43"/>
  <c r="O38" i="43"/>
  <c r="Q38" i="43" s="1"/>
  <c r="O31" i="43"/>
  <c r="Q31" i="43" s="1"/>
  <c r="O10" i="43"/>
  <c r="Q10" i="43" s="1"/>
  <c r="O26" i="43"/>
  <c r="Q26" i="43" s="1"/>
  <c r="O33" i="43"/>
  <c r="Q33" i="43" s="1"/>
  <c r="O7" i="43"/>
  <c r="Q7" i="43" s="1"/>
  <c r="O12" i="43"/>
  <c r="Q12" i="43" s="1"/>
  <c r="O14" i="43"/>
  <c r="Q14" i="43" s="1"/>
  <c r="O37" i="43"/>
  <c r="Q37" i="43" s="1"/>
  <c r="O6" i="43"/>
  <c r="Q6" i="43" s="1"/>
  <c r="O20" i="43"/>
  <c r="Q20" i="43" s="1"/>
  <c r="O19" i="43"/>
  <c r="Q19" i="43" s="1"/>
  <c r="O13" i="43"/>
  <c r="Q13" i="43" s="1"/>
  <c r="O18" i="43"/>
  <c r="Q18" i="43" s="1"/>
  <c r="O34" i="43"/>
  <c r="Q34" i="43" s="1"/>
  <c r="O39" i="43"/>
  <c r="Q39" i="43" s="1"/>
  <c r="O30" i="43"/>
  <c r="Q30" i="43" s="1"/>
  <c r="O16" i="43"/>
  <c r="Q16" i="43" s="1"/>
  <c r="O32" i="43"/>
  <c r="Q32" i="43" s="1"/>
  <c r="O35" i="43"/>
  <c r="Q35" i="43" s="1"/>
  <c r="O9" i="43"/>
  <c r="Q9" i="43" s="1"/>
  <c r="O41" i="43"/>
  <c r="Q41" i="43" s="1"/>
  <c r="O24" i="43"/>
  <c r="Q24" i="43" s="1"/>
  <c r="O36" i="43"/>
  <c r="Q36" i="43" s="1"/>
  <c r="O22" i="43"/>
  <c r="Q22" i="43" s="1"/>
  <c r="O43" i="43"/>
  <c r="Q43" i="43" s="1"/>
  <c r="O40" i="43"/>
  <c r="Q40" i="43" s="1"/>
  <c r="O17" i="43"/>
  <c r="Q17" i="43" s="1"/>
  <c r="O34" i="20"/>
  <c r="Q34" i="20" s="1"/>
  <c r="O10" i="20"/>
  <c r="Q10" i="20" s="1"/>
  <c r="O20" i="20"/>
  <c r="Q20" i="20" s="1"/>
  <c r="O16" i="20"/>
  <c r="Q16" i="20" s="1"/>
  <c r="O19" i="20"/>
  <c r="Q19" i="20" s="1"/>
  <c r="O9" i="20"/>
  <c r="Q9" i="20" s="1"/>
  <c r="O22" i="20"/>
  <c r="Q22" i="20" s="1"/>
  <c r="O8" i="20"/>
  <c r="Q8" i="20" s="1"/>
  <c r="O21" i="20"/>
  <c r="Q21" i="20" s="1"/>
  <c r="O38" i="20"/>
  <c r="Q38" i="20" s="1"/>
  <c r="O32" i="20"/>
  <c r="Q32" i="20" s="1"/>
  <c r="O39" i="20"/>
  <c r="Q39" i="20" s="1"/>
  <c r="O14" i="20"/>
  <c r="Q14" i="20" s="1"/>
  <c r="O15" i="20"/>
  <c r="Q15" i="20" s="1"/>
  <c r="O35" i="20"/>
  <c r="Q35" i="20" s="1"/>
  <c r="O13" i="20"/>
  <c r="Q13" i="20" s="1"/>
  <c r="O25" i="20"/>
  <c r="Q25" i="20" s="1"/>
  <c r="O6" i="20"/>
  <c r="Q6" i="20" s="1"/>
  <c r="O30" i="20"/>
  <c r="Q30" i="20" s="1"/>
  <c r="O17" i="20"/>
  <c r="Q17" i="20" s="1"/>
  <c r="O37" i="20"/>
  <c r="Q37" i="20" s="1"/>
  <c r="O31" i="20"/>
  <c r="Q31" i="20" s="1"/>
  <c r="O7" i="20"/>
  <c r="Q7" i="20" s="1"/>
  <c r="O18" i="20"/>
  <c r="Q18" i="20" s="1"/>
  <c r="O41" i="20"/>
  <c r="Q41" i="20" s="1"/>
  <c r="O12" i="20"/>
  <c r="Q12" i="20" s="1"/>
  <c r="O24" i="20"/>
  <c r="Q24" i="20" s="1"/>
  <c r="O36" i="20"/>
  <c r="Q36" i="20" s="1"/>
  <c r="O42" i="20"/>
  <c r="Q42" i="20" s="1"/>
  <c r="O23" i="20"/>
  <c r="Q23" i="20" s="1"/>
  <c r="O29" i="20"/>
  <c r="Q29" i="20" s="1"/>
  <c r="O40" i="20"/>
  <c r="Q40" i="20" s="1"/>
  <c r="O43" i="20"/>
  <c r="Q43" i="20" s="1"/>
  <c r="O26" i="20"/>
  <c r="Q26" i="20" s="1"/>
  <c r="O11" i="20"/>
  <c r="Q11" i="20" s="1"/>
  <c r="O27" i="20"/>
  <c r="Q27" i="20" s="1"/>
  <c r="O28" i="20"/>
  <c r="Q28" i="20" s="1"/>
  <c r="O33" i="20"/>
  <c r="Q33" i="20" s="1"/>
  <c r="O5" i="20"/>
  <c r="I44" i="27"/>
  <c r="K5" i="27"/>
  <c r="K44" i="27" s="1"/>
  <c r="M44" i="27" s="1"/>
  <c r="O12" i="41"/>
  <c r="Q12" i="41" s="1"/>
  <c r="O37" i="41"/>
  <c r="Q37" i="41" s="1"/>
  <c r="O43" i="41"/>
  <c r="Q43" i="41" s="1"/>
  <c r="O14" i="41"/>
  <c r="Q14" i="41" s="1"/>
  <c r="O35" i="41"/>
  <c r="Q35" i="41" s="1"/>
  <c r="O13" i="41"/>
  <c r="Q13" i="41" s="1"/>
  <c r="O22" i="41"/>
  <c r="Q22" i="41" s="1"/>
  <c r="O38" i="41"/>
  <c r="Q38" i="41" s="1"/>
  <c r="O25" i="41"/>
  <c r="Q25" i="41" s="1"/>
  <c r="O5" i="41"/>
  <c r="O10" i="41"/>
  <c r="Q10" i="41" s="1"/>
  <c r="O16" i="41"/>
  <c r="Q16" i="41" s="1"/>
  <c r="O26" i="41"/>
  <c r="Q26" i="41" s="1"/>
  <c r="O36" i="41"/>
  <c r="Q36" i="41" s="1"/>
  <c r="O40" i="41"/>
  <c r="Q40" i="41" s="1"/>
  <c r="O21" i="41"/>
  <c r="Q21" i="41" s="1"/>
  <c r="O30" i="41"/>
  <c r="Q30" i="41" s="1"/>
  <c r="O29" i="41"/>
  <c r="Q29" i="41" s="1"/>
  <c r="O28" i="41"/>
  <c r="Q28" i="41" s="1"/>
  <c r="O15" i="41"/>
  <c r="Q15" i="41" s="1"/>
  <c r="O6" i="41"/>
  <c r="Q6" i="41" s="1"/>
  <c r="O11" i="41"/>
  <c r="Q11" i="41" s="1"/>
  <c r="O24" i="41"/>
  <c r="Q24" i="41" s="1"/>
  <c r="O33" i="41"/>
  <c r="Q33" i="41" s="1"/>
  <c r="O32" i="41"/>
  <c r="Q32" i="41" s="1"/>
  <c r="O7" i="41"/>
  <c r="Q7" i="41" s="1"/>
  <c r="O39" i="41"/>
  <c r="Q39" i="41" s="1"/>
  <c r="O27" i="41"/>
  <c r="Q27" i="41" s="1"/>
  <c r="O8" i="41"/>
  <c r="Q8" i="41" s="1"/>
  <c r="O17" i="41"/>
  <c r="Q17" i="41" s="1"/>
  <c r="O23" i="41"/>
  <c r="Q23" i="41" s="1"/>
  <c r="O20" i="41"/>
  <c r="Q20" i="41" s="1"/>
  <c r="O42" i="41"/>
  <c r="Q42" i="41" s="1"/>
  <c r="O41" i="41"/>
  <c r="Q41" i="41" s="1"/>
  <c r="O19" i="41"/>
  <c r="Q19" i="41" s="1"/>
  <c r="O9" i="41"/>
  <c r="Q9" i="41" s="1"/>
  <c r="O34" i="41"/>
  <c r="Q34" i="41" s="1"/>
  <c r="O18" i="41"/>
  <c r="Q18" i="41" s="1"/>
  <c r="O31" i="41"/>
  <c r="Q31" i="41" s="1"/>
  <c r="O16" i="35"/>
  <c r="Q16" i="35" s="1"/>
  <c r="O33" i="35"/>
  <c r="Q33" i="35" s="1"/>
  <c r="O26" i="35"/>
  <c r="Q26" i="35" s="1"/>
  <c r="O28" i="35"/>
  <c r="Q28" i="35" s="1"/>
  <c r="O36" i="35"/>
  <c r="Q36" i="35" s="1"/>
  <c r="O41" i="35"/>
  <c r="Q41" i="35" s="1"/>
  <c r="O39" i="35"/>
  <c r="Q39" i="35" s="1"/>
  <c r="O18" i="35"/>
  <c r="Q18" i="35" s="1"/>
  <c r="O30" i="35"/>
  <c r="Q30" i="35" s="1"/>
  <c r="O23" i="35"/>
  <c r="Q23" i="35" s="1"/>
  <c r="O10" i="35"/>
  <c r="Q10" i="35" s="1"/>
  <c r="O13" i="35"/>
  <c r="Q13" i="35" s="1"/>
  <c r="O22" i="35"/>
  <c r="Q22" i="35" s="1"/>
  <c r="O37" i="35"/>
  <c r="Q37" i="35" s="1"/>
  <c r="O42" i="35"/>
  <c r="Q42" i="35" s="1"/>
  <c r="O5" i="35"/>
  <c r="O40" i="35"/>
  <c r="Q40" i="35" s="1"/>
  <c r="O19" i="35"/>
  <c r="Q19" i="35" s="1"/>
  <c r="O9" i="35"/>
  <c r="Q9" i="35" s="1"/>
  <c r="O43" i="35"/>
  <c r="Q43" i="35" s="1"/>
  <c r="O29" i="35"/>
  <c r="Q29" i="35" s="1"/>
  <c r="O6" i="35"/>
  <c r="Q6" i="35" s="1"/>
  <c r="O34" i="35"/>
  <c r="Q34" i="35" s="1"/>
  <c r="O17" i="35"/>
  <c r="Q17" i="35" s="1"/>
  <c r="O11" i="35"/>
  <c r="Q11" i="35" s="1"/>
  <c r="O21" i="35"/>
  <c r="Q21" i="35" s="1"/>
  <c r="O38" i="35"/>
  <c r="Q38" i="35" s="1"/>
  <c r="O24" i="35"/>
  <c r="Q24" i="35" s="1"/>
  <c r="O25" i="35"/>
  <c r="Q25" i="35" s="1"/>
  <c r="O20" i="35"/>
  <c r="Q20" i="35" s="1"/>
  <c r="O31" i="35"/>
  <c r="Q31" i="35" s="1"/>
  <c r="O12" i="35"/>
  <c r="Q12" i="35" s="1"/>
  <c r="O8" i="35"/>
  <c r="Q8" i="35" s="1"/>
  <c r="O35" i="35"/>
  <c r="Q35" i="35" s="1"/>
  <c r="O7" i="35"/>
  <c r="Q7" i="35" s="1"/>
  <c r="O14" i="35"/>
  <c r="Q14" i="35" s="1"/>
  <c r="O32" i="35"/>
  <c r="Q32" i="35" s="1"/>
  <c r="O15" i="35"/>
  <c r="Q15" i="35" s="1"/>
  <c r="O27" i="35"/>
  <c r="Q27" i="35" s="1"/>
  <c r="O27" i="32"/>
  <c r="Q27" i="32" s="1"/>
  <c r="O23" i="32"/>
  <c r="Q23" i="32" s="1"/>
  <c r="O21" i="32"/>
  <c r="Q21" i="32" s="1"/>
  <c r="O20" i="32"/>
  <c r="Q20" i="32" s="1"/>
  <c r="O12" i="32"/>
  <c r="Q12" i="32" s="1"/>
  <c r="O7" i="32"/>
  <c r="Q7" i="32" s="1"/>
  <c r="O11" i="32"/>
  <c r="Q11" i="32" s="1"/>
  <c r="O42" i="32"/>
  <c r="Q42" i="32" s="1"/>
  <c r="O5" i="32"/>
  <c r="O29" i="32"/>
  <c r="Q29" i="32" s="1"/>
  <c r="O35" i="32"/>
  <c r="Q35" i="32" s="1"/>
  <c r="O43" i="32"/>
  <c r="Q43" i="32" s="1"/>
  <c r="O24" i="32"/>
  <c r="Q24" i="32" s="1"/>
  <c r="O16" i="32"/>
  <c r="Q16" i="32" s="1"/>
  <c r="O9" i="32"/>
  <c r="Q9" i="32" s="1"/>
  <c r="O19" i="32"/>
  <c r="Q19" i="32" s="1"/>
  <c r="O15" i="32"/>
  <c r="Q15" i="32" s="1"/>
  <c r="O13" i="32"/>
  <c r="Q13" i="32" s="1"/>
  <c r="O30" i="32"/>
  <c r="Q30" i="32" s="1"/>
  <c r="O34" i="32"/>
  <c r="Q34" i="32" s="1"/>
  <c r="O41" i="32"/>
  <c r="Q41" i="32" s="1"/>
  <c r="O17" i="32"/>
  <c r="Q17" i="32" s="1"/>
  <c r="O14" i="32"/>
  <c r="Q14" i="32" s="1"/>
  <c r="O28" i="32"/>
  <c r="Q28" i="32" s="1"/>
  <c r="O40" i="32"/>
  <c r="Q40" i="32" s="1"/>
  <c r="O18" i="32"/>
  <c r="Q18" i="32" s="1"/>
  <c r="O39" i="32"/>
  <c r="Q39" i="32" s="1"/>
  <c r="O8" i="32"/>
  <c r="Q8" i="32" s="1"/>
  <c r="O31" i="32"/>
  <c r="Q31" i="32" s="1"/>
  <c r="O36" i="32"/>
  <c r="Q36" i="32" s="1"/>
  <c r="O37" i="32"/>
  <c r="Q37" i="32" s="1"/>
  <c r="O33" i="32"/>
  <c r="Q33" i="32" s="1"/>
  <c r="O10" i="32"/>
  <c r="Q10" i="32" s="1"/>
  <c r="O22" i="32"/>
  <c r="Q22" i="32" s="1"/>
  <c r="O32" i="32"/>
  <c r="Q32" i="32" s="1"/>
  <c r="O38" i="32"/>
  <c r="Q38" i="32" s="1"/>
  <c r="O25" i="32"/>
  <c r="Q25" i="32" s="1"/>
  <c r="O26" i="32"/>
  <c r="Q26" i="32" s="1"/>
  <c r="O6" i="32"/>
  <c r="Q6" i="32" s="1"/>
  <c r="O43" i="28"/>
  <c r="Q43" i="28" s="1"/>
  <c r="O30" i="28"/>
  <c r="Q30" i="28" s="1"/>
  <c r="O14" i="28"/>
  <c r="Q14" i="28" s="1"/>
  <c r="O31" i="28"/>
  <c r="Q31" i="28" s="1"/>
  <c r="O26" i="28"/>
  <c r="Q26" i="28" s="1"/>
  <c r="O38" i="28"/>
  <c r="Q38" i="28" s="1"/>
  <c r="O19" i="28"/>
  <c r="Q19" i="28" s="1"/>
  <c r="O12" i="28"/>
  <c r="Q12" i="28" s="1"/>
  <c r="O22" i="28"/>
  <c r="Q22" i="28" s="1"/>
  <c r="O9" i="28"/>
  <c r="Q9" i="28" s="1"/>
  <c r="O23" i="28"/>
  <c r="Q23" i="28" s="1"/>
  <c r="O40" i="28"/>
  <c r="Q40" i="28" s="1"/>
  <c r="O8" i="28"/>
  <c r="Q8" i="28" s="1"/>
  <c r="O36" i="28"/>
  <c r="Q36" i="28" s="1"/>
  <c r="O17" i="28"/>
  <c r="Q17" i="28" s="1"/>
  <c r="O11" i="28"/>
  <c r="Q11" i="28" s="1"/>
  <c r="O21" i="28"/>
  <c r="Q21" i="28" s="1"/>
  <c r="O42" i="28"/>
  <c r="Q42" i="28" s="1"/>
  <c r="O10" i="28"/>
  <c r="Q10" i="28" s="1"/>
  <c r="O28" i="28"/>
  <c r="Q28" i="28" s="1"/>
  <c r="O29" i="28"/>
  <c r="Q29" i="28" s="1"/>
  <c r="O7" i="28"/>
  <c r="Q7" i="28" s="1"/>
  <c r="O13" i="28"/>
  <c r="Q13" i="28" s="1"/>
  <c r="O25" i="28"/>
  <c r="Q25" i="28" s="1"/>
  <c r="O27" i="28"/>
  <c r="Q27" i="28" s="1"/>
  <c r="O32" i="28"/>
  <c r="Q32" i="28" s="1"/>
  <c r="O34" i="28"/>
  <c r="Q34" i="28" s="1"/>
  <c r="O41" i="28"/>
  <c r="Q41" i="28" s="1"/>
  <c r="O24" i="28"/>
  <c r="Q24" i="28" s="1"/>
  <c r="O39" i="28"/>
  <c r="Q39" i="28" s="1"/>
  <c r="O18" i="28"/>
  <c r="Q18" i="28" s="1"/>
  <c r="O16" i="28"/>
  <c r="Q16" i="28" s="1"/>
  <c r="O33" i="28"/>
  <c r="Q33" i="28" s="1"/>
  <c r="O20" i="28"/>
  <c r="Q20" i="28" s="1"/>
  <c r="O37" i="28"/>
  <c r="Q37" i="28" s="1"/>
  <c r="O15" i="28"/>
  <c r="Q15" i="28" s="1"/>
  <c r="O6" i="28"/>
  <c r="Q6" i="28" s="1"/>
  <c r="O35" i="28"/>
  <c r="Q35" i="28" s="1"/>
  <c r="O5" i="28"/>
  <c r="O9" i="17"/>
  <c r="Q9" i="17" s="1"/>
  <c r="O33" i="17"/>
  <c r="Q33" i="17" s="1"/>
  <c r="O23" i="17"/>
  <c r="Q23" i="17" s="1"/>
  <c r="O34" i="17"/>
  <c r="Q34" i="17" s="1"/>
  <c r="O43" i="17"/>
  <c r="Q43" i="17" s="1"/>
  <c r="O22" i="17"/>
  <c r="Q22" i="17" s="1"/>
  <c r="O7" i="17"/>
  <c r="Q7" i="17" s="1"/>
  <c r="O27" i="17"/>
  <c r="Q27" i="17" s="1"/>
  <c r="O35" i="17"/>
  <c r="Q35" i="17" s="1"/>
  <c r="O42" i="17"/>
  <c r="Q42" i="17" s="1"/>
  <c r="O41" i="17"/>
  <c r="Q41" i="17" s="1"/>
  <c r="O15" i="17"/>
  <c r="Q15" i="17" s="1"/>
  <c r="O18" i="17"/>
  <c r="Q18" i="17" s="1"/>
  <c r="O39" i="17"/>
  <c r="Q39" i="17" s="1"/>
  <c r="O21" i="17"/>
  <c r="Q21" i="17" s="1"/>
  <c r="O6" i="17"/>
  <c r="Q6" i="17" s="1"/>
  <c r="O40" i="17"/>
  <c r="Q40" i="17" s="1"/>
  <c r="O37" i="17"/>
  <c r="Q37" i="17" s="1"/>
  <c r="O30" i="17"/>
  <c r="Q30" i="17" s="1"/>
  <c r="O25" i="17"/>
  <c r="Q25" i="17" s="1"/>
  <c r="O13" i="17"/>
  <c r="Q13" i="17" s="1"/>
  <c r="O14" i="17"/>
  <c r="Q14" i="17" s="1"/>
  <c r="O11" i="17"/>
  <c r="Q11" i="17" s="1"/>
  <c r="O19" i="17"/>
  <c r="Q19" i="17" s="1"/>
  <c r="O28" i="17"/>
  <c r="Q28" i="17" s="1"/>
  <c r="O20" i="17"/>
  <c r="Q20" i="17" s="1"/>
  <c r="O26" i="17"/>
  <c r="Q26" i="17" s="1"/>
  <c r="O29" i="17"/>
  <c r="Q29" i="17" s="1"/>
  <c r="O38" i="17"/>
  <c r="Q38" i="17" s="1"/>
  <c r="O17" i="17"/>
  <c r="Q17" i="17" s="1"/>
  <c r="O16" i="17"/>
  <c r="Q16" i="17" s="1"/>
  <c r="O32" i="17"/>
  <c r="Q32" i="17" s="1"/>
  <c r="O24" i="17"/>
  <c r="Q24" i="17" s="1"/>
  <c r="O8" i="17"/>
  <c r="Q8" i="17" s="1"/>
  <c r="O31" i="17"/>
  <c r="Q31" i="17" s="1"/>
  <c r="O36" i="17"/>
  <c r="Q36" i="17" s="1"/>
  <c r="O10" i="17"/>
  <c r="Q10" i="17" s="1"/>
  <c r="O12" i="17"/>
  <c r="Q12" i="17" s="1"/>
  <c r="O5" i="17"/>
  <c r="I44" i="49"/>
  <c r="K5" i="49"/>
  <c r="K44" i="49" s="1"/>
  <c r="M44" i="49" s="1"/>
  <c r="O41" i="52"/>
  <c r="Q41" i="52" s="1"/>
  <c r="O13" i="52"/>
  <c r="Q13" i="52" s="1"/>
  <c r="O9" i="52"/>
  <c r="Q9" i="52" s="1"/>
  <c r="O26" i="52"/>
  <c r="Q26" i="52" s="1"/>
  <c r="O28" i="52"/>
  <c r="Q28" i="52" s="1"/>
  <c r="O35" i="52"/>
  <c r="Q35" i="52" s="1"/>
  <c r="O17" i="52"/>
  <c r="Q17" i="52" s="1"/>
  <c r="O40" i="52"/>
  <c r="Q40" i="52" s="1"/>
  <c r="O19" i="52"/>
  <c r="Q19" i="52" s="1"/>
  <c r="O42" i="52"/>
  <c r="Q42" i="52" s="1"/>
  <c r="O16" i="52"/>
  <c r="Q16" i="52" s="1"/>
  <c r="O6" i="52"/>
  <c r="Q6" i="52" s="1"/>
  <c r="O32" i="52"/>
  <c r="Q32" i="52" s="1"/>
  <c r="O22" i="52"/>
  <c r="Q22" i="52" s="1"/>
  <c r="O31" i="52"/>
  <c r="Q31" i="52" s="1"/>
  <c r="O14" i="52"/>
  <c r="Q14" i="52" s="1"/>
  <c r="O7" i="52"/>
  <c r="Q7" i="52" s="1"/>
  <c r="O21" i="52"/>
  <c r="Q21" i="52" s="1"/>
  <c r="O29" i="52"/>
  <c r="Q29" i="52" s="1"/>
  <c r="O10" i="52"/>
  <c r="Q10" i="52" s="1"/>
  <c r="O8" i="52"/>
  <c r="Q8" i="52" s="1"/>
  <c r="O37" i="52"/>
  <c r="Q37" i="52" s="1"/>
  <c r="O27" i="52"/>
  <c r="Q27" i="52" s="1"/>
  <c r="O39" i="52"/>
  <c r="Q39" i="52" s="1"/>
  <c r="O12" i="52"/>
  <c r="Q12" i="52" s="1"/>
  <c r="O15" i="52"/>
  <c r="Q15" i="52" s="1"/>
  <c r="O11" i="52"/>
  <c r="Q11" i="52" s="1"/>
  <c r="O20" i="52"/>
  <c r="Q20" i="52" s="1"/>
  <c r="O5" i="52"/>
  <c r="O38" i="52"/>
  <c r="Q38" i="52" s="1"/>
  <c r="O18" i="52"/>
  <c r="Q18" i="52" s="1"/>
  <c r="O33" i="52"/>
  <c r="Q33" i="52" s="1"/>
  <c r="O36" i="52"/>
  <c r="Q36" i="52" s="1"/>
  <c r="O34" i="52"/>
  <c r="Q34" i="52" s="1"/>
  <c r="O43" i="52"/>
  <c r="Q43" i="52" s="1"/>
  <c r="O25" i="52"/>
  <c r="Q25" i="52" s="1"/>
  <c r="O30" i="52"/>
  <c r="Q30" i="52" s="1"/>
  <c r="O23" i="52"/>
  <c r="Q23" i="52" s="1"/>
  <c r="O24" i="52"/>
  <c r="Q24" i="52" s="1"/>
  <c r="O10" i="29"/>
  <c r="Q10" i="29" s="1"/>
  <c r="O7" i="29"/>
  <c r="Q7" i="29" s="1"/>
  <c r="O9" i="29"/>
  <c r="Q9" i="29" s="1"/>
  <c r="O24" i="29"/>
  <c r="Q24" i="29" s="1"/>
  <c r="O25" i="29"/>
  <c r="Q25" i="29" s="1"/>
  <c r="O6" i="29"/>
  <c r="Q6" i="29" s="1"/>
  <c r="O17" i="29"/>
  <c r="Q17" i="29" s="1"/>
  <c r="O30" i="29"/>
  <c r="Q30" i="29" s="1"/>
  <c r="O22" i="29"/>
  <c r="Q22" i="29" s="1"/>
  <c r="O34" i="29"/>
  <c r="Q34" i="29" s="1"/>
  <c r="O33" i="29"/>
  <c r="Q33" i="29" s="1"/>
  <c r="O13" i="29"/>
  <c r="Q13" i="29" s="1"/>
  <c r="O37" i="29"/>
  <c r="Q37" i="29" s="1"/>
  <c r="O40" i="29"/>
  <c r="Q40" i="29" s="1"/>
  <c r="O43" i="29"/>
  <c r="Q43" i="29" s="1"/>
  <c r="O20" i="29"/>
  <c r="Q20" i="29" s="1"/>
  <c r="O8" i="29"/>
  <c r="Q8" i="29" s="1"/>
  <c r="O42" i="29"/>
  <c r="Q42" i="29" s="1"/>
  <c r="O36" i="29"/>
  <c r="Q36" i="29" s="1"/>
  <c r="O31" i="29"/>
  <c r="Q31" i="29" s="1"/>
  <c r="O15" i="29"/>
  <c r="Q15" i="29" s="1"/>
  <c r="O18" i="29"/>
  <c r="Q18" i="29" s="1"/>
  <c r="O38" i="29"/>
  <c r="Q38" i="29" s="1"/>
  <c r="O19" i="29"/>
  <c r="Q19" i="29" s="1"/>
  <c r="O41" i="29"/>
  <c r="Q41" i="29" s="1"/>
  <c r="O28" i="29"/>
  <c r="Q28" i="29" s="1"/>
  <c r="O32" i="29"/>
  <c r="Q32" i="29" s="1"/>
  <c r="O11" i="29"/>
  <c r="Q11" i="29" s="1"/>
  <c r="O23" i="29"/>
  <c r="Q23" i="29" s="1"/>
  <c r="O26" i="29"/>
  <c r="Q26" i="29" s="1"/>
  <c r="O27" i="29"/>
  <c r="Q27" i="29" s="1"/>
  <c r="O12" i="29"/>
  <c r="Q12" i="29" s="1"/>
  <c r="O39" i="29"/>
  <c r="Q39" i="29" s="1"/>
  <c r="O14" i="29"/>
  <c r="Q14" i="29" s="1"/>
  <c r="O16" i="29"/>
  <c r="Q16" i="29" s="1"/>
  <c r="O21" i="29"/>
  <c r="Q21" i="29" s="1"/>
  <c r="O35" i="29"/>
  <c r="Q35" i="29" s="1"/>
  <c r="O29" i="29"/>
  <c r="Q29" i="29" s="1"/>
  <c r="O5" i="29"/>
  <c r="O27" i="26"/>
  <c r="Q27" i="26" s="1"/>
  <c r="O39" i="26"/>
  <c r="Q39" i="26" s="1"/>
  <c r="O6" i="26"/>
  <c r="Q6" i="26" s="1"/>
  <c r="O42" i="26"/>
  <c r="Q42" i="26" s="1"/>
  <c r="O43" i="26"/>
  <c r="Q43" i="26" s="1"/>
  <c r="O33" i="26"/>
  <c r="Q33" i="26" s="1"/>
  <c r="O11" i="26"/>
  <c r="Q11" i="26" s="1"/>
  <c r="O31" i="26"/>
  <c r="Q31" i="26" s="1"/>
  <c r="O24" i="26"/>
  <c r="Q24" i="26" s="1"/>
  <c r="O9" i="26"/>
  <c r="Q9" i="26" s="1"/>
  <c r="O8" i="26"/>
  <c r="Q8" i="26" s="1"/>
  <c r="O32" i="26"/>
  <c r="Q32" i="26" s="1"/>
  <c r="O13" i="26"/>
  <c r="Q13" i="26" s="1"/>
  <c r="O19" i="26"/>
  <c r="Q19" i="26" s="1"/>
  <c r="O10" i="26"/>
  <c r="Q10" i="26" s="1"/>
  <c r="O38" i="26"/>
  <c r="Q38" i="26" s="1"/>
  <c r="O20" i="26"/>
  <c r="Q20" i="26" s="1"/>
  <c r="O40" i="26"/>
  <c r="Q40" i="26" s="1"/>
  <c r="O37" i="26"/>
  <c r="Q37" i="26" s="1"/>
  <c r="O25" i="26"/>
  <c r="Q25" i="26" s="1"/>
  <c r="O21" i="26"/>
  <c r="Q21" i="26" s="1"/>
  <c r="O16" i="26"/>
  <c r="Q16" i="26" s="1"/>
  <c r="O22" i="26"/>
  <c r="Q22" i="26" s="1"/>
  <c r="O36" i="26"/>
  <c r="Q36" i="26" s="1"/>
  <c r="O7" i="26"/>
  <c r="Q7" i="26" s="1"/>
  <c r="O23" i="26"/>
  <c r="Q23" i="26" s="1"/>
  <c r="O18" i="26"/>
  <c r="Q18" i="26" s="1"/>
  <c r="O17" i="26"/>
  <c r="Q17" i="26" s="1"/>
  <c r="O26" i="26"/>
  <c r="Q26" i="26" s="1"/>
  <c r="O41" i="26"/>
  <c r="Q41" i="26" s="1"/>
  <c r="O14" i="26"/>
  <c r="Q14" i="26" s="1"/>
  <c r="O15" i="26"/>
  <c r="Q15" i="26" s="1"/>
  <c r="O12" i="26"/>
  <c r="Q12" i="26" s="1"/>
  <c r="O28" i="26"/>
  <c r="Q28" i="26" s="1"/>
  <c r="O35" i="26"/>
  <c r="Q35" i="26" s="1"/>
  <c r="O34" i="26"/>
  <c r="Q34" i="26" s="1"/>
  <c r="O29" i="26"/>
  <c r="Q29" i="26" s="1"/>
  <c r="O30" i="26"/>
  <c r="Q30" i="26" s="1"/>
  <c r="O5" i="26"/>
  <c r="O16" i="15"/>
  <c r="Q16" i="15" s="1"/>
  <c r="O28" i="15"/>
  <c r="Q28" i="15" s="1"/>
  <c r="O13" i="15"/>
  <c r="Q13" i="15" s="1"/>
  <c r="O40" i="15"/>
  <c r="Q40" i="15" s="1"/>
  <c r="O17" i="15"/>
  <c r="Q17" i="15" s="1"/>
  <c r="O9" i="15"/>
  <c r="Q9" i="15" s="1"/>
  <c r="O43" i="15"/>
  <c r="Q43" i="15" s="1"/>
  <c r="O12" i="15"/>
  <c r="Q12" i="15" s="1"/>
  <c r="O20" i="15"/>
  <c r="Q20" i="15" s="1"/>
  <c r="O23" i="15"/>
  <c r="Q23" i="15" s="1"/>
  <c r="O36" i="15"/>
  <c r="Q36" i="15" s="1"/>
  <c r="O10" i="15"/>
  <c r="Q10" i="15" s="1"/>
  <c r="O6" i="15"/>
  <c r="Q6" i="15" s="1"/>
  <c r="O37" i="15"/>
  <c r="Q37" i="15" s="1"/>
  <c r="O27" i="15"/>
  <c r="Q27" i="15" s="1"/>
  <c r="O33" i="15"/>
  <c r="Q33" i="15" s="1"/>
  <c r="O7" i="15"/>
  <c r="Q7" i="15" s="1"/>
  <c r="O18" i="15"/>
  <c r="Q18" i="15" s="1"/>
  <c r="O25" i="15"/>
  <c r="Q25" i="15" s="1"/>
  <c r="O30" i="15"/>
  <c r="Q30" i="15" s="1"/>
  <c r="O35" i="15"/>
  <c r="Q35" i="15" s="1"/>
  <c r="O41" i="15"/>
  <c r="Q41" i="15" s="1"/>
  <c r="O8" i="15"/>
  <c r="Q8" i="15" s="1"/>
  <c r="O5" i="15"/>
  <c r="O31" i="15"/>
  <c r="Q31" i="15" s="1"/>
  <c r="O19" i="15"/>
  <c r="Q19" i="15" s="1"/>
  <c r="O15" i="15"/>
  <c r="Q15" i="15" s="1"/>
  <c r="O39" i="15"/>
  <c r="Q39" i="15" s="1"/>
  <c r="O29" i="15"/>
  <c r="Q29" i="15" s="1"/>
  <c r="O22" i="15"/>
  <c r="Q22" i="15" s="1"/>
  <c r="O21" i="15"/>
  <c r="Q21" i="15" s="1"/>
  <c r="O26" i="15"/>
  <c r="Q26" i="15" s="1"/>
  <c r="O38" i="15"/>
  <c r="Q38" i="15" s="1"/>
  <c r="O32" i="15"/>
  <c r="Q32" i="15" s="1"/>
  <c r="O14" i="15"/>
  <c r="Q14" i="15" s="1"/>
  <c r="O34" i="15"/>
  <c r="Q34" i="15" s="1"/>
  <c r="O11" i="15"/>
  <c r="Q11" i="15" s="1"/>
  <c r="O24" i="15"/>
  <c r="Q24" i="15" s="1"/>
  <c r="O42" i="15"/>
  <c r="Q42" i="15" s="1"/>
  <c r="K5" i="16"/>
  <c r="K44" i="16" s="1"/>
  <c r="M44" i="16" s="1"/>
  <c r="I44" i="16"/>
  <c r="O33" i="40"/>
  <c r="Q33" i="40" s="1"/>
  <c r="O37" i="40"/>
  <c r="Q37" i="40" s="1"/>
  <c r="O14" i="40"/>
  <c r="Q14" i="40" s="1"/>
  <c r="O35" i="40"/>
  <c r="Q35" i="40" s="1"/>
  <c r="O24" i="40"/>
  <c r="Q24" i="40" s="1"/>
  <c r="O25" i="40"/>
  <c r="Q25" i="40" s="1"/>
  <c r="O38" i="40"/>
  <c r="Q38" i="40" s="1"/>
  <c r="O20" i="40"/>
  <c r="Q20" i="40" s="1"/>
  <c r="O6" i="40"/>
  <c r="Q6" i="40" s="1"/>
  <c r="O19" i="40"/>
  <c r="Q19" i="40" s="1"/>
  <c r="O8" i="40"/>
  <c r="Q8" i="40" s="1"/>
  <c r="O27" i="40"/>
  <c r="Q27" i="40" s="1"/>
  <c r="O26" i="40"/>
  <c r="Q26" i="40" s="1"/>
  <c r="O28" i="40"/>
  <c r="Q28" i="40" s="1"/>
  <c r="O36" i="40"/>
  <c r="Q36" i="40" s="1"/>
  <c r="O17" i="40"/>
  <c r="Q17" i="40" s="1"/>
  <c r="O18" i="40"/>
  <c r="Q18" i="40" s="1"/>
  <c r="O40" i="40"/>
  <c r="Q40" i="40" s="1"/>
  <c r="O34" i="40"/>
  <c r="Q34" i="40" s="1"/>
  <c r="O11" i="40"/>
  <c r="Q11" i="40" s="1"/>
  <c r="O31" i="40"/>
  <c r="Q31" i="40" s="1"/>
  <c r="O30" i="40"/>
  <c r="Q30" i="40" s="1"/>
  <c r="O32" i="40"/>
  <c r="Q32" i="40" s="1"/>
  <c r="O13" i="40"/>
  <c r="Q13" i="40" s="1"/>
  <c r="O10" i="40"/>
  <c r="Q10" i="40" s="1"/>
  <c r="O41" i="40"/>
  <c r="Q41" i="40" s="1"/>
  <c r="O9" i="40"/>
  <c r="Q9" i="40" s="1"/>
  <c r="O39" i="40"/>
  <c r="Q39" i="40" s="1"/>
  <c r="O29" i="40"/>
  <c r="Q29" i="40" s="1"/>
  <c r="O21" i="40"/>
  <c r="Q21" i="40" s="1"/>
  <c r="O43" i="40"/>
  <c r="Q43" i="40" s="1"/>
  <c r="O12" i="40"/>
  <c r="Q12" i="40" s="1"/>
  <c r="O7" i="40"/>
  <c r="Q7" i="40" s="1"/>
  <c r="O22" i="40"/>
  <c r="Q22" i="40" s="1"/>
  <c r="O42" i="40"/>
  <c r="Q42" i="40" s="1"/>
  <c r="O15" i="40"/>
  <c r="Q15" i="40" s="1"/>
  <c r="O16" i="40"/>
  <c r="Q16" i="40" s="1"/>
  <c r="O23" i="40"/>
  <c r="Q23" i="40" s="1"/>
  <c r="O5" i="40"/>
  <c r="I44" i="18"/>
  <c r="K5" i="18"/>
  <c r="K44" i="18" s="1"/>
  <c r="M44" i="18" s="1"/>
  <c r="O44" i="44" l="1"/>
  <c r="O44" i="15"/>
  <c r="Q5" i="15"/>
  <c r="O44" i="26"/>
  <c r="Q5" i="26"/>
  <c r="O44" i="52"/>
  <c r="Q5" i="52"/>
  <c r="O25" i="49"/>
  <c r="Q25" i="49" s="1"/>
  <c r="O24" i="49"/>
  <c r="Q24" i="49" s="1"/>
  <c r="O40" i="49"/>
  <c r="Q40" i="49" s="1"/>
  <c r="O31" i="49"/>
  <c r="Q31" i="49" s="1"/>
  <c r="O39" i="49"/>
  <c r="Q39" i="49" s="1"/>
  <c r="O37" i="49"/>
  <c r="Q37" i="49" s="1"/>
  <c r="O8" i="49"/>
  <c r="Q8" i="49" s="1"/>
  <c r="O26" i="49"/>
  <c r="Q26" i="49" s="1"/>
  <c r="O34" i="49"/>
  <c r="Q34" i="49" s="1"/>
  <c r="O32" i="49"/>
  <c r="Q32" i="49" s="1"/>
  <c r="O35" i="49"/>
  <c r="Q35" i="49" s="1"/>
  <c r="O36" i="49"/>
  <c r="Q36" i="49" s="1"/>
  <c r="O11" i="49"/>
  <c r="Q11" i="49" s="1"/>
  <c r="O43" i="49"/>
  <c r="Q43" i="49" s="1"/>
  <c r="O41" i="49"/>
  <c r="Q41" i="49" s="1"/>
  <c r="O15" i="49"/>
  <c r="Q15" i="49" s="1"/>
  <c r="O18" i="49"/>
  <c r="Q18" i="49" s="1"/>
  <c r="O23" i="49"/>
  <c r="Q23" i="49" s="1"/>
  <c r="O27" i="49"/>
  <c r="Q27" i="49" s="1"/>
  <c r="O38" i="49"/>
  <c r="Q38" i="49" s="1"/>
  <c r="O29" i="49"/>
  <c r="Q29" i="49" s="1"/>
  <c r="O13" i="49"/>
  <c r="Q13" i="49" s="1"/>
  <c r="O28" i="49"/>
  <c r="Q28" i="49" s="1"/>
  <c r="O7" i="49"/>
  <c r="Q7" i="49" s="1"/>
  <c r="O12" i="49"/>
  <c r="Q12" i="49" s="1"/>
  <c r="O14" i="49"/>
  <c r="Q14" i="49" s="1"/>
  <c r="O42" i="49"/>
  <c r="Q42" i="49" s="1"/>
  <c r="O16" i="49"/>
  <c r="Q16" i="49" s="1"/>
  <c r="O22" i="49"/>
  <c r="Q22" i="49" s="1"/>
  <c r="O21" i="49"/>
  <c r="Q21" i="49" s="1"/>
  <c r="O9" i="49"/>
  <c r="Q9" i="49" s="1"/>
  <c r="O17" i="49"/>
  <c r="Q17" i="49" s="1"/>
  <c r="O6" i="49"/>
  <c r="Q6" i="49" s="1"/>
  <c r="O20" i="49"/>
  <c r="Q20" i="49" s="1"/>
  <c r="O19" i="49"/>
  <c r="Q19" i="49" s="1"/>
  <c r="O10" i="49"/>
  <c r="Q10" i="49" s="1"/>
  <c r="O30" i="49"/>
  <c r="Q30" i="49" s="1"/>
  <c r="O33" i="49"/>
  <c r="Q33" i="49" s="1"/>
  <c r="O5" i="49"/>
  <c r="O44" i="17"/>
  <c r="Q5" i="17"/>
  <c r="O44" i="32"/>
  <c r="Q5" i="32"/>
  <c r="O44" i="35"/>
  <c r="Q5" i="35"/>
  <c r="O10" i="27"/>
  <c r="Q10" i="27" s="1"/>
  <c r="O39" i="27"/>
  <c r="Q39" i="27" s="1"/>
  <c r="O9" i="27"/>
  <c r="Q9" i="27" s="1"/>
  <c r="O30" i="27"/>
  <c r="Q30" i="27" s="1"/>
  <c r="O11" i="27"/>
  <c r="Q11" i="27" s="1"/>
  <c r="O12" i="27"/>
  <c r="Q12" i="27" s="1"/>
  <c r="O21" i="27"/>
  <c r="Q21" i="27" s="1"/>
  <c r="O32" i="27"/>
  <c r="Q32" i="27" s="1"/>
  <c r="O28" i="27"/>
  <c r="Q28" i="27" s="1"/>
  <c r="O38" i="27"/>
  <c r="Q38" i="27" s="1"/>
  <c r="O36" i="27"/>
  <c r="Q36" i="27" s="1"/>
  <c r="O25" i="27"/>
  <c r="Q25" i="27" s="1"/>
  <c r="O29" i="27"/>
  <c r="Q29" i="27" s="1"/>
  <c r="O33" i="27"/>
  <c r="Q33" i="27" s="1"/>
  <c r="O5" i="27"/>
  <c r="O34" i="27"/>
  <c r="Q34" i="27" s="1"/>
  <c r="O24" i="27"/>
  <c r="Q24" i="27" s="1"/>
  <c r="O17" i="27"/>
  <c r="Q17" i="27" s="1"/>
  <c r="O27" i="27"/>
  <c r="Q27" i="27" s="1"/>
  <c r="O7" i="27"/>
  <c r="Q7" i="27" s="1"/>
  <c r="O15" i="27"/>
  <c r="Q15" i="27" s="1"/>
  <c r="O31" i="27"/>
  <c r="Q31" i="27" s="1"/>
  <c r="O19" i="27"/>
  <c r="Q19" i="27" s="1"/>
  <c r="O18" i="27"/>
  <c r="Q18" i="27" s="1"/>
  <c r="O16" i="27"/>
  <c r="Q16" i="27" s="1"/>
  <c r="O20" i="27"/>
  <c r="Q20" i="27" s="1"/>
  <c r="O6" i="27"/>
  <c r="Q6" i="27" s="1"/>
  <c r="O14" i="27"/>
  <c r="Q14" i="27" s="1"/>
  <c r="O13" i="27"/>
  <c r="Q13" i="27" s="1"/>
  <c r="O22" i="27"/>
  <c r="Q22" i="27" s="1"/>
  <c r="O8" i="27"/>
  <c r="Q8" i="27" s="1"/>
  <c r="O40" i="27"/>
  <c r="Q40" i="27" s="1"/>
  <c r="O43" i="27"/>
  <c r="Q43" i="27" s="1"/>
  <c r="O26" i="27"/>
  <c r="Q26" i="27" s="1"/>
  <c r="O41" i="27"/>
  <c r="Q41" i="27" s="1"/>
  <c r="O23" i="27"/>
  <c r="Q23" i="27" s="1"/>
  <c r="O35" i="27"/>
  <c r="Q35" i="27" s="1"/>
  <c r="O42" i="27"/>
  <c r="Q42" i="27" s="1"/>
  <c r="O37" i="27"/>
  <c r="Q37" i="27" s="1"/>
  <c r="Q5" i="20"/>
  <c r="O44" i="20"/>
  <c r="O44" i="36"/>
  <c r="Q5" i="36"/>
  <c r="Q5" i="30"/>
  <c r="O44" i="30"/>
  <c r="Q5" i="37"/>
  <c r="O44" i="37"/>
  <c r="Q5" i="38"/>
  <c r="O44" i="38"/>
  <c r="O44" i="8"/>
  <c r="Q5" i="8"/>
  <c r="Q5" i="39"/>
  <c r="O44" i="39"/>
  <c r="O42" i="48"/>
  <c r="Q42" i="48" s="1"/>
  <c r="O43" i="48"/>
  <c r="Q43" i="48" s="1"/>
  <c r="O34" i="48"/>
  <c r="Q34" i="48" s="1"/>
  <c r="O10" i="48"/>
  <c r="Q10" i="48" s="1"/>
  <c r="O11" i="48"/>
  <c r="Q11" i="48" s="1"/>
  <c r="O16" i="48"/>
  <c r="Q16" i="48" s="1"/>
  <c r="O18" i="48"/>
  <c r="Q18" i="48" s="1"/>
  <c r="O31" i="48"/>
  <c r="Q31" i="48" s="1"/>
  <c r="O26" i="48"/>
  <c r="Q26" i="48" s="1"/>
  <c r="O9" i="48"/>
  <c r="Q9" i="48" s="1"/>
  <c r="O15" i="48"/>
  <c r="Q15" i="48" s="1"/>
  <c r="O39" i="48"/>
  <c r="Q39" i="48" s="1"/>
  <c r="O28" i="48"/>
  <c r="Q28" i="48" s="1"/>
  <c r="O41" i="48"/>
  <c r="Q41" i="48" s="1"/>
  <c r="O23" i="48"/>
  <c r="Q23" i="48" s="1"/>
  <c r="O19" i="48"/>
  <c r="Q19" i="48" s="1"/>
  <c r="O20" i="48"/>
  <c r="Q20" i="48" s="1"/>
  <c r="O33" i="48"/>
  <c r="Q33" i="48" s="1"/>
  <c r="O8" i="48"/>
  <c r="Q8" i="48" s="1"/>
  <c r="O25" i="48"/>
  <c r="Q25" i="48" s="1"/>
  <c r="O13" i="48"/>
  <c r="Q13" i="48" s="1"/>
  <c r="O38" i="48"/>
  <c r="Q38" i="48" s="1"/>
  <c r="O40" i="48"/>
  <c r="Q40" i="48" s="1"/>
  <c r="O37" i="48"/>
  <c r="Q37" i="48" s="1"/>
  <c r="O22" i="48"/>
  <c r="Q22" i="48" s="1"/>
  <c r="O17" i="48"/>
  <c r="Q17" i="48" s="1"/>
  <c r="O27" i="48"/>
  <c r="Q27" i="48" s="1"/>
  <c r="O30" i="48"/>
  <c r="Q30" i="48" s="1"/>
  <c r="O29" i="48"/>
  <c r="Q29" i="48" s="1"/>
  <c r="O14" i="48"/>
  <c r="Q14" i="48" s="1"/>
  <c r="O32" i="48"/>
  <c r="Q32" i="48" s="1"/>
  <c r="O12" i="48"/>
  <c r="Q12" i="48" s="1"/>
  <c r="O35" i="48"/>
  <c r="Q35" i="48" s="1"/>
  <c r="O5" i="48"/>
  <c r="O24" i="48"/>
  <c r="Q24" i="48" s="1"/>
  <c r="O36" i="48"/>
  <c r="Q36" i="48" s="1"/>
  <c r="O21" i="48"/>
  <c r="Q21" i="48" s="1"/>
  <c r="O6" i="48"/>
  <c r="Q6" i="48" s="1"/>
  <c r="O7" i="48"/>
  <c r="Q7" i="48" s="1"/>
  <c r="Q5" i="50"/>
  <c r="O44" i="50"/>
  <c r="O44" i="23"/>
  <c r="Q5" i="23"/>
  <c r="O11" i="13"/>
  <c r="Q11" i="13" s="1"/>
  <c r="O21" i="13"/>
  <c r="Q21" i="13" s="1"/>
  <c r="O36" i="13"/>
  <c r="Q36" i="13" s="1"/>
  <c r="O5" i="13"/>
  <c r="O25" i="13"/>
  <c r="Q25" i="13" s="1"/>
  <c r="O40" i="13"/>
  <c r="Q40" i="13" s="1"/>
  <c r="O39" i="13"/>
  <c r="Q39" i="13" s="1"/>
  <c r="O43" i="13"/>
  <c r="Q43" i="13" s="1"/>
  <c r="O16" i="13"/>
  <c r="Q16" i="13" s="1"/>
  <c r="O42" i="13"/>
  <c r="Q42" i="13" s="1"/>
  <c r="O35" i="13"/>
  <c r="Q35" i="13" s="1"/>
  <c r="O24" i="13"/>
  <c r="Q24" i="13" s="1"/>
  <c r="O7" i="13"/>
  <c r="Q7" i="13" s="1"/>
  <c r="O41" i="13"/>
  <c r="Q41" i="13" s="1"/>
  <c r="O18" i="13"/>
  <c r="Q18" i="13" s="1"/>
  <c r="O34" i="13"/>
  <c r="Q34" i="13" s="1"/>
  <c r="O30" i="13"/>
  <c r="Q30" i="13" s="1"/>
  <c r="O14" i="13"/>
  <c r="Q14" i="13" s="1"/>
  <c r="O20" i="13"/>
  <c r="Q20" i="13" s="1"/>
  <c r="O29" i="13"/>
  <c r="Q29" i="13" s="1"/>
  <c r="O13" i="13"/>
  <c r="Q13" i="13" s="1"/>
  <c r="O23" i="13"/>
  <c r="Q23" i="13" s="1"/>
  <c r="O26" i="13"/>
  <c r="Q26" i="13" s="1"/>
  <c r="O8" i="13"/>
  <c r="Q8" i="13" s="1"/>
  <c r="O15" i="13"/>
  <c r="Q15" i="13" s="1"/>
  <c r="O27" i="13"/>
  <c r="Q27" i="13" s="1"/>
  <c r="O37" i="13"/>
  <c r="Q37" i="13" s="1"/>
  <c r="O6" i="13"/>
  <c r="Q6" i="13" s="1"/>
  <c r="O38" i="13"/>
  <c r="Q38" i="13" s="1"/>
  <c r="O22" i="13"/>
  <c r="Q22" i="13" s="1"/>
  <c r="O9" i="13"/>
  <c r="Q9" i="13" s="1"/>
  <c r="O32" i="13"/>
  <c r="Q32" i="13" s="1"/>
  <c r="O33" i="13"/>
  <c r="Q33" i="13" s="1"/>
  <c r="O28" i="13"/>
  <c r="Q28" i="13" s="1"/>
  <c r="O31" i="13"/>
  <c r="Q31" i="13" s="1"/>
  <c r="O12" i="13"/>
  <c r="Q12" i="13" s="1"/>
  <c r="O17" i="13"/>
  <c r="Q17" i="13" s="1"/>
  <c r="O19" i="13"/>
  <c r="Q19" i="13" s="1"/>
  <c r="O10" i="13"/>
  <c r="Q10" i="13" s="1"/>
  <c r="O8" i="16"/>
  <c r="Q8" i="16" s="1"/>
  <c r="O24" i="16"/>
  <c r="Q24" i="16" s="1"/>
  <c r="O7" i="16"/>
  <c r="Q7" i="16" s="1"/>
  <c r="O25" i="16"/>
  <c r="Q25" i="16" s="1"/>
  <c r="O30" i="16"/>
  <c r="Q30" i="16" s="1"/>
  <c r="O36" i="16"/>
  <c r="Q36" i="16" s="1"/>
  <c r="O40" i="16"/>
  <c r="Q40" i="16" s="1"/>
  <c r="O29" i="16"/>
  <c r="Q29" i="16" s="1"/>
  <c r="O41" i="16"/>
  <c r="Q41" i="16" s="1"/>
  <c r="O27" i="16"/>
  <c r="Q27" i="16" s="1"/>
  <c r="O43" i="16"/>
  <c r="Q43" i="16" s="1"/>
  <c r="O17" i="16"/>
  <c r="Q17" i="16" s="1"/>
  <c r="O28" i="16"/>
  <c r="Q28" i="16" s="1"/>
  <c r="O11" i="16"/>
  <c r="Q11" i="16" s="1"/>
  <c r="O12" i="16"/>
  <c r="Q12" i="16" s="1"/>
  <c r="O35" i="16"/>
  <c r="Q35" i="16" s="1"/>
  <c r="O26" i="16"/>
  <c r="Q26" i="16" s="1"/>
  <c r="O21" i="16"/>
  <c r="Q21" i="16" s="1"/>
  <c r="O6" i="16"/>
  <c r="Q6" i="16" s="1"/>
  <c r="O39" i="16"/>
  <c r="Q39" i="16" s="1"/>
  <c r="O18" i="16"/>
  <c r="Q18" i="16" s="1"/>
  <c r="O10" i="16"/>
  <c r="Q10" i="16" s="1"/>
  <c r="O33" i="16"/>
  <c r="Q33" i="16" s="1"/>
  <c r="O14" i="16"/>
  <c r="Q14" i="16" s="1"/>
  <c r="O32" i="16"/>
  <c r="Q32" i="16" s="1"/>
  <c r="O34" i="16"/>
  <c r="Q34" i="16" s="1"/>
  <c r="O38" i="16"/>
  <c r="Q38" i="16" s="1"/>
  <c r="O31" i="16"/>
  <c r="Q31" i="16" s="1"/>
  <c r="O42" i="16"/>
  <c r="Q42" i="16" s="1"/>
  <c r="O16" i="16"/>
  <c r="Q16" i="16" s="1"/>
  <c r="O22" i="16"/>
  <c r="Q22" i="16" s="1"/>
  <c r="O15" i="16"/>
  <c r="Q15" i="16" s="1"/>
  <c r="O23" i="16"/>
  <c r="Q23" i="16" s="1"/>
  <c r="O20" i="16"/>
  <c r="Q20" i="16" s="1"/>
  <c r="O37" i="16"/>
  <c r="Q37" i="16" s="1"/>
  <c r="O19" i="16"/>
  <c r="Q19" i="16" s="1"/>
  <c r="O13" i="16"/>
  <c r="Q13" i="16" s="1"/>
  <c r="O9" i="16"/>
  <c r="Q9" i="16" s="1"/>
  <c r="O5" i="16"/>
  <c r="O20" i="18"/>
  <c r="Q20" i="18" s="1"/>
  <c r="O10" i="18"/>
  <c r="Q10" i="18" s="1"/>
  <c r="O33" i="18"/>
  <c r="Q33" i="18" s="1"/>
  <c r="O23" i="18"/>
  <c r="Q23" i="18" s="1"/>
  <c r="O16" i="18"/>
  <c r="Q16" i="18" s="1"/>
  <c r="O6" i="18"/>
  <c r="Q6" i="18" s="1"/>
  <c r="O7" i="18"/>
  <c r="Q7" i="18" s="1"/>
  <c r="O12" i="18"/>
  <c r="Q12" i="18" s="1"/>
  <c r="O8" i="18"/>
  <c r="Q8" i="18" s="1"/>
  <c r="O19" i="18"/>
  <c r="Q19" i="18" s="1"/>
  <c r="O26" i="18"/>
  <c r="Q26" i="18" s="1"/>
  <c r="O17" i="18"/>
  <c r="Q17" i="18" s="1"/>
  <c r="O32" i="18"/>
  <c r="Q32" i="18" s="1"/>
  <c r="O24" i="18"/>
  <c r="Q24" i="18" s="1"/>
  <c r="O11" i="18"/>
  <c r="Q11" i="18" s="1"/>
  <c r="O34" i="18"/>
  <c r="Q34" i="18" s="1"/>
  <c r="O31" i="18"/>
  <c r="Q31" i="18" s="1"/>
  <c r="O42" i="18"/>
  <c r="Q42" i="18" s="1"/>
  <c r="O30" i="18"/>
  <c r="Q30" i="18" s="1"/>
  <c r="O29" i="18"/>
  <c r="Q29" i="18" s="1"/>
  <c r="O9" i="18"/>
  <c r="Q9" i="18" s="1"/>
  <c r="O15" i="18"/>
  <c r="Q15" i="18" s="1"/>
  <c r="O18" i="18"/>
  <c r="Q18" i="18" s="1"/>
  <c r="O27" i="18"/>
  <c r="Q27" i="18" s="1"/>
  <c r="O41" i="18"/>
  <c r="Q41" i="18" s="1"/>
  <c r="O39" i="18"/>
  <c r="Q39" i="18" s="1"/>
  <c r="O37" i="18"/>
  <c r="Q37" i="18" s="1"/>
  <c r="O28" i="18"/>
  <c r="Q28" i="18" s="1"/>
  <c r="O35" i="18"/>
  <c r="Q35" i="18" s="1"/>
  <c r="O5" i="18"/>
  <c r="O43" i="18"/>
  <c r="Q43" i="18" s="1"/>
  <c r="O36" i="18"/>
  <c r="Q36" i="18" s="1"/>
  <c r="O38" i="18"/>
  <c r="Q38" i="18" s="1"/>
  <c r="O13" i="18"/>
  <c r="Q13" i="18" s="1"/>
  <c r="O25" i="18"/>
  <c r="Q25" i="18" s="1"/>
  <c r="O21" i="18"/>
  <c r="Q21" i="18" s="1"/>
  <c r="O22" i="18"/>
  <c r="Q22" i="18" s="1"/>
  <c r="O14" i="18"/>
  <c r="Q14" i="18" s="1"/>
  <c r="O40" i="18"/>
  <c r="Q40" i="18" s="1"/>
  <c r="R5" i="44" a="1"/>
  <c r="Q44" i="44"/>
  <c r="Q5" i="40"/>
  <c r="O44" i="40"/>
  <c r="O44" i="29"/>
  <c r="Q5" i="29"/>
  <c r="O44" i="28"/>
  <c r="Q5" i="28"/>
  <c r="Q5" i="41"/>
  <c r="O44" i="41"/>
  <c r="Q5" i="43"/>
  <c r="O44" i="43"/>
  <c r="O44" i="42"/>
  <c r="Q5" i="42"/>
  <c r="Q44" i="12"/>
  <c r="R5" i="12" a="1"/>
  <c r="O44" i="22"/>
  <c r="Q5" i="22"/>
  <c r="O44" i="24"/>
  <c r="Q5" i="24"/>
  <c r="Q5" i="21"/>
  <c r="O44" i="21"/>
  <c r="O44" i="51"/>
  <c r="Q5" i="51"/>
  <c r="O44" i="34"/>
  <c r="Q5" i="34"/>
  <c r="Q5" i="19"/>
  <c r="O44" i="19"/>
  <c r="O23" i="14"/>
  <c r="Q23" i="14" s="1"/>
  <c r="O27" i="14"/>
  <c r="Q27" i="14" s="1"/>
  <c r="O42" i="14"/>
  <c r="Q42" i="14" s="1"/>
  <c r="O11" i="14"/>
  <c r="Q11" i="14" s="1"/>
  <c r="O38" i="14"/>
  <c r="Q38" i="14" s="1"/>
  <c r="O15" i="14"/>
  <c r="Q15" i="14" s="1"/>
  <c r="O18" i="14"/>
  <c r="Q18" i="14" s="1"/>
  <c r="O7" i="14"/>
  <c r="Q7" i="14" s="1"/>
  <c r="O20" i="14"/>
  <c r="Q20" i="14" s="1"/>
  <c r="O31" i="14"/>
  <c r="Q31" i="14" s="1"/>
  <c r="O29" i="14"/>
  <c r="Q29" i="14" s="1"/>
  <c r="O35" i="14"/>
  <c r="Q35" i="14" s="1"/>
  <c r="O8" i="14"/>
  <c r="Q8" i="14" s="1"/>
  <c r="O13" i="14"/>
  <c r="Q13" i="14" s="1"/>
  <c r="O41" i="14"/>
  <c r="Q41" i="14" s="1"/>
  <c r="O14" i="14"/>
  <c r="Q14" i="14" s="1"/>
  <c r="O37" i="14"/>
  <c r="Q37" i="14" s="1"/>
  <c r="O24" i="14"/>
  <c r="Q24" i="14" s="1"/>
  <c r="O6" i="14"/>
  <c r="Q6" i="14" s="1"/>
  <c r="O25" i="14"/>
  <c r="Q25" i="14" s="1"/>
  <c r="O28" i="14"/>
  <c r="Q28" i="14" s="1"/>
  <c r="O40" i="14"/>
  <c r="Q40" i="14" s="1"/>
  <c r="O17" i="14"/>
  <c r="Q17" i="14" s="1"/>
  <c r="O43" i="14"/>
  <c r="Q43" i="14" s="1"/>
  <c r="O32" i="14"/>
  <c r="Q32" i="14" s="1"/>
  <c r="O10" i="14"/>
  <c r="Q10" i="14" s="1"/>
  <c r="O9" i="14"/>
  <c r="Q9" i="14" s="1"/>
  <c r="O26" i="14"/>
  <c r="Q26" i="14" s="1"/>
  <c r="O21" i="14"/>
  <c r="Q21" i="14" s="1"/>
  <c r="O12" i="14"/>
  <c r="Q12" i="14" s="1"/>
  <c r="O33" i="14"/>
  <c r="Q33" i="14" s="1"/>
  <c r="O22" i="14"/>
  <c r="Q22" i="14" s="1"/>
  <c r="O34" i="14"/>
  <c r="Q34" i="14" s="1"/>
  <c r="O19" i="14"/>
  <c r="Q19" i="14" s="1"/>
  <c r="O30" i="14"/>
  <c r="Q30" i="14" s="1"/>
  <c r="O39" i="14"/>
  <c r="Q39" i="14" s="1"/>
  <c r="O36" i="14"/>
  <c r="Q36" i="14" s="1"/>
  <c r="O16" i="14"/>
  <c r="Q16" i="14" s="1"/>
  <c r="O5" i="14"/>
  <c r="Q5" i="31"/>
  <c r="O44" i="31"/>
  <c r="O44" i="33"/>
  <c r="Q5" i="33"/>
  <c r="O44" i="25"/>
  <c r="Q5" i="25"/>
  <c r="R5" i="31" l="1" a="1"/>
  <c r="Q44" i="31"/>
  <c r="R5" i="34" a="1"/>
  <c r="Q44" i="34"/>
  <c r="Q44" i="51"/>
  <c r="R5" i="51" a="1"/>
  <c r="R5" i="24" a="1"/>
  <c r="Q44" i="24"/>
  <c r="Q44" i="22"/>
  <c r="R5" i="22" a="1"/>
  <c r="R10" i="12"/>
  <c r="S10" i="12" s="1"/>
  <c r="R18" i="12"/>
  <c r="S18" i="12" s="1"/>
  <c r="R26" i="12"/>
  <c r="S26" i="12" s="1"/>
  <c r="R34" i="12"/>
  <c r="S34" i="12" s="1"/>
  <c r="R42" i="12"/>
  <c r="S42" i="12" s="1"/>
  <c r="R6" i="12"/>
  <c r="S6" i="12" s="1"/>
  <c r="R14" i="12"/>
  <c r="S14" i="12" s="1"/>
  <c r="R22" i="12"/>
  <c r="S22" i="12" s="1"/>
  <c r="R30" i="12"/>
  <c r="S30" i="12" s="1"/>
  <c r="R38" i="12"/>
  <c r="S38" i="12" s="1"/>
  <c r="R12" i="12"/>
  <c r="S12" i="12" s="1"/>
  <c r="R28" i="12"/>
  <c r="S28" i="12" s="1"/>
  <c r="R5" i="12"/>
  <c r="R20" i="12"/>
  <c r="S20" i="12" s="1"/>
  <c r="R36" i="12"/>
  <c r="S36" i="12" s="1"/>
  <c r="R16" i="12"/>
  <c r="S16" i="12" s="1"/>
  <c r="R24" i="12"/>
  <c r="S24" i="12" s="1"/>
  <c r="R40" i="12"/>
  <c r="S40" i="12" s="1"/>
  <c r="R8" i="12"/>
  <c r="S8" i="12" s="1"/>
  <c r="R32" i="12"/>
  <c r="S32" i="12" s="1"/>
  <c r="R43" i="12"/>
  <c r="S43" i="12" s="1"/>
  <c r="R35" i="12"/>
  <c r="S35" i="12" s="1"/>
  <c r="R27" i="12"/>
  <c r="S27" i="12" s="1"/>
  <c r="R19" i="12"/>
  <c r="S19" i="12" s="1"/>
  <c r="R11" i="12"/>
  <c r="S11" i="12" s="1"/>
  <c r="R33" i="12"/>
  <c r="S33" i="12" s="1"/>
  <c r="R23" i="12"/>
  <c r="S23" i="12" s="1"/>
  <c r="R13" i="12"/>
  <c r="S13" i="12" s="1"/>
  <c r="R39" i="12"/>
  <c r="S39" i="12" s="1"/>
  <c r="R29" i="12"/>
  <c r="S29" i="12" s="1"/>
  <c r="R17" i="12"/>
  <c r="S17" i="12" s="1"/>
  <c r="R41" i="12"/>
  <c r="S41" i="12" s="1"/>
  <c r="R21" i="12"/>
  <c r="S21" i="12" s="1"/>
  <c r="R37" i="12"/>
  <c r="S37" i="12" s="1"/>
  <c r="R15" i="12"/>
  <c r="S15" i="12" s="1"/>
  <c r="R31" i="12"/>
  <c r="S31" i="12" s="1"/>
  <c r="R9" i="12"/>
  <c r="S9" i="12" s="1"/>
  <c r="R25" i="12"/>
  <c r="S25" i="12" s="1"/>
  <c r="R7" i="12"/>
  <c r="S7" i="12" s="1"/>
  <c r="R5" i="42" a="1"/>
  <c r="Q44" i="42"/>
  <c r="Q44" i="28"/>
  <c r="R5" i="28" a="1"/>
  <c r="R5" i="29" a="1"/>
  <c r="Q44" i="29"/>
  <c r="R5" i="50" a="1"/>
  <c r="Q44" i="50"/>
  <c r="O44" i="48"/>
  <c r="Q5" i="48"/>
  <c r="R5" i="8" a="1"/>
  <c r="Q44" i="8"/>
  <c r="Q44" i="36"/>
  <c r="R5" i="36" a="1"/>
  <c r="Q5" i="27"/>
  <c r="O44" i="27"/>
  <c r="Q44" i="52"/>
  <c r="R5" i="52" a="1"/>
  <c r="R5" i="26" a="1"/>
  <c r="Q44" i="26"/>
  <c r="Q44" i="15"/>
  <c r="R5" i="15" a="1"/>
  <c r="R5" i="25" a="1"/>
  <c r="Q44" i="25"/>
  <c r="Q44" i="33"/>
  <c r="R5" i="33" a="1"/>
  <c r="O44" i="14"/>
  <c r="Q5" i="14"/>
  <c r="R5" i="19" a="1"/>
  <c r="Q44" i="19"/>
  <c r="R5" i="21" a="1"/>
  <c r="Q44" i="21"/>
  <c r="R5" i="43" a="1"/>
  <c r="Q44" i="43"/>
  <c r="R5" i="41" a="1"/>
  <c r="Q44" i="41"/>
  <c r="R5" i="40" a="1"/>
  <c r="Q44" i="40"/>
  <c r="R41" i="44"/>
  <c r="S41" i="44" s="1"/>
  <c r="R33" i="44"/>
  <c r="S33" i="44" s="1"/>
  <c r="R25" i="44"/>
  <c r="S25" i="44" s="1"/>
  <c r="R17" i="44"/>
  <c r="S17" i="44" s="1"/>
  <c r="R9" i="44"/>
  <c r="S9" i="44" s="1"/>
  <c r="R40" i="44"/>
  <c r="S40" i="44" s="1"/>
  <c r="R32" i="44"/>
  <c r="S32" i="44" s="1"/>
  <c r="R24" i="44"/>
  <c r="S24" i="44" s="1"/>
  <c r="R16" i="44"/>
  <c r="S16" i="44" s="1"/>
  <c r="R8" i="44"/>
  <c r="S8" i="44" s="1"/>
  <c r="R6" i="44"/>
  <c r="S6" i="44" s="1"/>
  <c r="R39" i="44"/>
  <c r="S39" i="44" s="1"/>
  <c r="R29" i="44"/>
  <c r="S29" i="44" s="1"/>
  <c r="R19" i="44"/>
  <c r="S19" i="44" s="1"/>
  <c r="R7" i="44"/>
  <c r="S7" i="44" s="1"/>
  <c r="R36" i="44"/>
  <c r="S36" i="44" s="1"/>
  <c r="R26" i="44"/>
  <c r="S26" i="44" s="1"/>
  <c r="R14" i="44"/>
  <c r="S14" i="44" s="1"/>
  <c r="R43" i="44"/>
  <c r="S43" i="44" s="1"/>
  <c r="R27" i="44"/>
  <c r="S27" i="44" s="1"/>
  <c r="R13" i="44"/>
  <c r="S13" i="44" s="1"/>
  <c r="R38" i="44"/>
  <c r="S38" i="44" s="1"/>
  <c r="R22" i="44"/>
  <c r="S22" i="44" s="1"/>
  <c r="R10" i="44"/>
  <c r="S10" i="44" s="1"/>
  <c r="R35" i="44"/>
  <c r="S35" i="44" s="1"/>
  <c r="R21" i="44"/>
  <c r="S21" i="44" s="1"/>
  <c r="R5" i="44"/>
  <c r="R30" i="44"/>
  <c r="S30" i="44" s="1"/>
  <c r="R18" i="44"/>
  <c r="S18" i="44" s="1"/>
  <c r="R15" i="44"/>
  <c r="S15" i="44" s="1"/>
  <c r="R28" i="44"/>
  <c r="S28" i="44" s="1"/>
  <c r="R31" i="44"/>
  <c r="S31" i="44" s="1"/>
  <c r="R42" i="44"/>
  <c r="S42" i="44" s="1"/>
  <c r="R12" i="44"/>
  <c r="S12" i="44" s="1"/>
  <c r="R37" i="44"/>
  <c r="S37" i="44" s="1"/>
  <c r="R20" i="44"/>
  <c r="S20" i="44" s="1"/>
  <c r="R11" i="44"/>
  <c r="S11" i="44" s="1"/>
  <c r="R23" i="44"/>
  <c r="S23" i="44" s="1"/>
  <c r="R34" i="44"/>
  <c r="S34" i="44" s="1"/>
  <c r="Q5" i="18"/>
  <c r="O44" i="18"/>
  <c r="O44" i="16"/>
  <c r="Q5" i="16"/>
  <c r="O44" i="13"/>
  <c r="Q5" i="13"/>
  <c r="Q44" i="23"/>
  <c r="R5" i="23" a="1"/>
  <c r="R5" i="39" a="1"/>
  <c r="Q44" i="39"/>
  <c r="Q44" i="38"/>
  <c r="R5" i="38" a="1"/>
  <c r="R5" i="37" a="1"/>
  <c r="Q44" i="37"/>
  <c r="R5" i="30" a="1"/>
  <c r="Q44" i="30"/>
  <c r="R5" i="20" a="1"/>
  <c r="Q44" i="20"/>
  <c r="R5" i="35" a="1"/>
  <c r="Q44" i="35"/>
  <c r="R5" i="32" a="1"/>
  <c r="Q44" i="32"/>
  <c r="R5" i="17" a="1"/>
  <c r="Q44" i="17"/>
  <c r="O44" i="49"/>
  <c r="Q5" i="49"/>
  <c r="Q44" i="49" l="1"/>
  <c r="R5" i="49" a="1"/>
  <c r="R37" i="38"/>
  <c r="S37" i="38" s="1"/>
  <c r="R29" i="38"/>
  <c r="S29" i="38" s="1"/>
  <c r="R21" i="38"/>
  <c r="S21" i="38" s="1"/>
  <c r="R13" i="38"/>
  <c r="S13" i="38" s="1"/>
  <c r="R5" i="38"/>
  <c r="R36" i="38"/>
  <c r="S36" i="38" s="1"/>
  <c r="R28" i="38"/>
  <c r="S28" i="38" s="1"/>
  <c r="R20" i="38"/>
  <c r="S20" i="38" s="1"/>
  <c r="R12" i="38"/>
  <c r="S12" i="38" s="1"/>
  <c r="R41" i="38"/>
  <c r="S41" i="38" s="1"/>
  <c r="R31" i="38"/>
  <c r="S31" i="38" s="1"/>
  <c r="R19" i="38"/>
  <c r="S19" i="38" s="1"/>
  <c r="R9" i="38"/>
  <c r="S9" i="38" s="1"/>
  <c r="R38" i="38"/>
  <c r="S38" i="38" s="1"/>
  <c r="R26" i="38"/>
  <c r="S26" i="38" s="1"/>
  <c r="R16" i="38"/>
  <c r="S16" i="38" s="1"/>
  <c r="R6" i="38"/>
  <c r="S6" i="38" s="1"/>
  <c r="R33" i="38"/>
  <c r="S33" i="38" s="1"/>
  <c r="R17" i="38"/>
  <c r="S17" i="38" s="1"/>
  <c r="R42" i="38"/>
  <c r="S42" i="38" s="1"/>
  <c r="R30" i="38"/>
  <c r="S30" i="38" s="1"/>
  <c r="R14" i="38"/>
  <c r="S14" i="38" s="1"/>
  <c r="R35" i="38"/>
  <c r="S35" i="38" s="1"/>
  <c r="R15" i="38"/>
  <c r="S15" i="38" s="1"/>
  <c r="R34" i="38"/>
  <c r="S34" i="38" s="1"/>
  <c r="R18" i="38"/>
  <c r="S18" i="38" s="1"/>
  <c r="R43" i="38"/>
  <c r="S43" i="38" s="1"/>
  <c r="R25" i="38"/>
  <c r="S25" i="38" s="1"/>
  <c r="R7" i="38"/>
  <c r="S7" i="38" s="1"/>
  <c r="R24" i="38"/>
  <c r="S24" i="38" s="1"/>
  <c r="R8" i="38"/>
  <c r="S8" i="38" s="1"/>
  <c r="R11" i="38"/>
  <c r="S11" i="38" s="1"/>
  <c r="R10" i="38"/>
  <c r="S10" i="38" s="1"/>
  <c r="R27" i="38"/>
  <c r="S27" i="38" s="1"/>
  <c r="R32" i="38"/>
  <c r="S32" i="38" s="1"/>
  <c r="R39" i="38"/>
  <c r="S39" i="38" s="1"/>
  <c r="R40" i="38"/>
  <c r="S40" i="38" s="1"/>
  <c r="R22" i="38"/>
  <c r="S22" i="38" s="1"/>
  <c r="R23" i="38"/>
  <c r="S23" i="38" s="1"/>
  <c r="R18" i="23"/>
  <c r="S18" i="23" s="1"/>
  <c r="R34" i="23"/>
  <c r="S34" i="23" s="1"/>
  <c r="R16" i="23"/>
  <c r="S16" i="23" s="1"/>
  <c r="R28" i="23"/>
  <c r="S28" i="23" s="1"/>
  <c r="R24" i="23"/>
  <c r="S24" i="23" s="1"/>
  <c r="R36" i="23"/>
  <c r="S36" i="23" s="1"/>
  <c r="R8" i="23"/>
  <c r="S8" i="23" s="1"/>
  <c r="R39" i="23"/>
  <c r="S39" i="23" s="1"/>
  <c r="R31" i="23"/>
  <c r="S31" i="23" s="1"/>
  <c r="R23" i="23"/>
  <c r="S23" i="23" s="1"/>
  <c r="R15" i="23"/>
  <c r="S15" i="23" s="1"/>
  <c r="R35" i="23"/>
  <c r="S35" i="23" s="1"/>
  <c r="R25" i="23"/>
  <c r="S25" i="23" s="1"/>
  <c r="R13" i="23"/>
  <c r="S13" i="23" s="1"/>
  <c r="R41" i="23"/>
  <c r="S41" i="23" s="1"/>
  <c r="R29" i="23"/>
  <c r="S29" i="23" s="1"/>
  <c r="R19" i="23"/>
  <c r="S19" i="23" s="1"/>
  <c r="R9" i="23"/>
  <c r="S9" i="23" s="1"/>
  <c r="R33" i="23"/>
  <c r="S33" i="23" s="1"/>
  <c r="R11" i="23"/>
  <c r="S11" i="23" s="1"/>
  <c r="R27" i="23"/>
  <c r="S27" i="23" s="1"/>
  <c r="R7" i="23"/>
  <c r="S7" i="23" s="1"/>
  <c r="R43" i="23"/>
  <c r="S43" i="23" s="1"/>
  <c r="R21" i="23"/>
  <c r="S21" i="23" s="1"/>
  <c r="R37" i="23"/>
  <c r="S37" i="23" s="1"/>
  <c r="R17" i="23"/>
  <c r="S17" i="23" s="1"/>
  <c r="R14" i="23"/>
  <c r="S14" i="23" s="1"/>
  <c r="R30" i="23"/>
  <c r="S30" i="23" s="1"/>
  <c r="R10" i="23"/>
  <c r="S10" i="23" s="1"/>
  <c r="R32" i="23"/>
  <c r="S32" i="23" s="1"/>
  <c r="R12" i="23"/>
  <c r="S12" i="23" s="1"/>
  <c r="R40" i="23"/>
  <c r="S40" i="23" s="1"/>
  <c r="R6" i="23"/>
  <c r="S6" i="23" s="1"/>
  <c r="R22" i="23"/>
  <c r="S22" i="23" s="1"/>
  <c r="R38" i="23"/>
  <c r="S38" i="23" s="1"/>
  <c r="R20" i="23"/>
  <c r="S20" i="23" s="1"/>
  <c r="R42" i="23"/>
  <c r="S42" i="23" s="1"/>
  <c r="R26" i="23"/>
  <c r="S26" i="23" s="1"/>
  <c r="R5" i="23"/>
  <c r="Q44" i="13"/>
  <c r="R5" i="13" a="1"/>
  <c r="R5" i="16" a="1"/>
  <c r="Q44" i="16"/>
  <c r="W34" i="44"/>
  <c r="U34" i="44"/>
  <c r="Y34" i="44"/>
  <c r="W11" i="44"/>
  <c r="Y11" i="44"/>
  <c r="U11" i="44"/>
  <c r="Y37" i="44"/>
  <c r="U37" i="44"/>
  <c r="W37" i="44"/>
  <c r="W42" i="44"/>
  <c r="Y42" i="44"/>
  <c r="U42" i="44"/>
  <c r="Y28" i="44"/>
  <c r="U28" i="44"/>
  <c r="W28" i="44"/>
  <c r="W18" i="44"/>
  <c r="Y18" i="44"/>
  <c r="U18" i="44"/>
  <c r="R44" i="44"/>
  <c r="S5" i="44"/>
  <c r="Y35" i="44"/>
  <c r="U35" i="44"/>
  <c r="W35" i="44"/>
  <c r="U22" i="44"/>
  <c r="Y22" i="44"/>
  <c r="W22" i="44"/>
  <c r="W13" i="44"/>
  <c r="U13" i="44"/>
  <c r="Y13" i="44"/>
  <c r="Y43" i="44"/>
  <c r="U43" i="44"/>
  <c r="W43" i="44"/>
  <c r="W26" i="44"/>
  <c r="Y26" i="44"/>
  <c r="U26" i="44"/>
  <c r="Y7" i="44"/>
  <c r="W7" i="44"/>
  <c r="U7" i="44"/>
  <c r="Y29" i="44"/>
  <c r="U29" i="44"/>
  <c r="W29" i="44"/>
  <c r="W6" i="44"/>
  <c r="Y6" i="44"/>
  <c r="U6" i="44"/>
  <c r="W16" i="44"/>
  <c r="Y16" i="44"/>
  <c r="U16" i="44"/>
  <c r="Y32" i="44"/>
  <c r="U32" i="44"/>
  <c r="W32" i="44"/>
  <c r="W9" i="44"/>
  <c r="U9" i="44"/>
  <c r="Y9" i="44"/>
  <c r="W25" i="44"/>
  <c r="Y25" i="44"/>
  <c r="U25" i="44"/>
  <c r="W41" i="44"/>
  <c r="Y41" i="44"/>
  <c r="U41" i="44"/>
  <c r="R36" i="40"/>
  <c r="S36" i="40" s="1"/>
  <c r="R28" i="40"/>
  <c r="S28" i="40" s="1"/>
  <c r="R20" i="40"/>
  <c r="S20" i="40" s="1"/>
  <c r="R12" i="40"/>
  <c r="S12" i="40" s="1"/>
  <c r="R35" i="40"/>
  <c r="S35" i="40" s="1"/>
  <c r="R25" i="40"/>
  <c r="S25" i="40" s="1"/>
  <c r="R15" i="40"/>
  <c r="S15" i="40" s="1"/>
  <c r="R42" i="40"/>
  <c r="S42" i="40" s="1"/>
  <c r="R32" i="40"/>
  <c r="S32" i="40" s="1"/>
  <c r="R22" i="40"/>
  <c r="S22" i="40" s="1"/>
  <c r="R10" i="40"/>
  <c r="S10" i="40" s="1"/>
  <c r="R39" i="40"/>
  <c r="S39" i="40" s="1"/>
  <c r="R23" i="40"/>
  <c r="S23" i="40" s="1"/>
  <c r="R9" i="40"/>
  <c r="S9" i="40" s="1"/>
  <c r="R34" i="40"/>
  <c r="S34" i="40" s="1"/>
  <c r="R18" i="40"/>
  <c r="S18" i="40" s="1"/>
  <c r="R43" i="40"/>
  <c r="S43" i="40" s="1"/>
  <c r="R31" i="40"/>
  <c r="S31" i="40" s="1"/>
  <c r="R17" i="40"/>
  <c r="S17" i="40" s="1"/>
  <c r="R40" i="40"/>
  <c r="S40" i="40" s="1"/>
  <c r="R26" i="40"/>
  <c r="S26" i="40" s="1"/>
  <c r="R14" i="40"/>
  <c r="S14" i="40" s="1"/>
  <c r="R27" i="40"/>
  <c r="S27" i="40" s="1"/>
  <c r="R38" i="40"/>
  <c r="S38" i="40" s="1"/>
  <c r="R8" i="40"/>
  <c r="S8" i="40" s="1"/>
  <c r="R41" i="40"/>
  <c r="S41" i="40" s="1"/>
  <c r="R11" i="40"/>
  <c r="S11" i="40" s="1"/>
  <c r="R24" i="40"/>
  <c r="S24" i="40" s="1"/>
  <c r="R19" i="40"/>
  <c r="S19" i="40" s="1"/>
  <c r="R30" i="40"/>
  <c r="S30" i="40" s="1"/>
  <c r="R7" i="40"/>
  <c r="S7" i="40" s="1"/>
  <c r="R16" i="40"/>
  <c r="S16" i="40" s="1"/>
  <c r="R33" i="40"/>
  <c r="S33" i="40" s="1"/>
  <c r="R37" i="40"/>
  <c r="S37" i="40" s="1"/>
  <c r="R21" i="40"/>
  <c r="S21" i="40" s="1"/>
  <c r="R5" i="40"/>
  <c r="R6" i="40"/>
  <c r="S6" i="40" s="1"/>
  <c r="R29" i="40"/>
  <c r="S29" i="40" s="1"/>
  <c r="R13" i="40"/>
  <c r="S13" i="40" s="1"/>
  <c r="R6" i="41"/>
  <c r="S6" i="41" s="1"/>
  <c r="R37" i="41"/>
  <c r="S37" i="41" s="1"/>
  <c r="R29" i="41"/>
  <c r="S29" i="41" s="1"/>
  <c r="R21" i="41"/>
  <c r="S21" i="41" s="1"/>
  <c r="R13" i="41"/>
  <c r="S13" i="41" s="1"/>
  <c r="R5" i="41"/>
  <c r="R36" i="41"/>
  <c r="S36" i="41" s="1"/>
  <c r="R28" i="41"/>
  <c r="S28" i="41" s="1"/>
  <c r="R20" i="41"/>
  <c r="S20" i="41" s="1"/>
  <c r="R12" i="41"/>
  <c r="S12" i="41" s="1"/>
  <c r="R43" i="41"/>
  <c r="S43" i="41" s="1"/>
  <c r="R33" i="41"/>
  <c r="S33" i="41" s="1"/>
  <c r="R23" i="41"/>
  <c r="S23" i="41" s="1"/>
  <c r="R11" i="41"/>
  <c r="S11" i="41" s="1"/>
  <c r="R40" i="41"/>
  <c r="S40" i="41" s="1"/>
  <c r="R30" i="41"/>
  <c r="S30" i="41" s="1"/>
  <c r="R18" i="41"/>
  <c r="S18" i="41" s="1"/>
  <c r="R8" i="41"/>
  <c r="S8" i="41" s="1"/>
  <c r="R41" i="41"/>
  <c r="S41" i="41" s="1"/>
  <c r="R27" i="41"/>
  <c r="S27" i="41" s="1"/>
  <c r="R15" i="41"/>
  <c r="S15" i="41" s="1"/>
  <c r="R38" i="41"/>
  <c r="S38" i="41" s="1"/>
  <c r="R24" i="41"/>
  <c r="S24" i="41" s="1"/>
  <c r="R10" i="41"/>
  <c r="S10" i="41" s="1"/>
  <c r="R35" i="41"/>
  <c r="S35" i="41" s="1"/>
  <c r="R19" i="41"/>
  <c r="S19" i="41" s="1"/>
  <c r="R7" i="41"/>
  <c r="S7" i="41" s="1"/>
  <c r="R32" i="41"/>
  <c r="S32" i="41" s="1"/>
  <c r="R16" i="41"/>
  <c r="S16" i="41" s="1"/>
  <c r="R17" i="41"/>
  <c r="S17" i="41" s="1"/>
  <c r="R26" i="41"/>
  <c r="S26" i="41" s="1"/>
  <c r="R31" i="41"/>
  <c r="S31" i="41" s="1"/>
  <c r="R42" i="41"/>
  <c r="S42" i="41" s="1"/>
  <c r="R14" i="41"/>
  <c r="S14" i="41" s="1"/>
  <c r="R39" i="41"/>
  <c r="S39" i="41" s="1"/>
  <c r="R22" i="41"/>
  <c r="S22" i="41" s="1"/>
  <c r="R9" i="41"/>
  <c r="S9" i="41" s="1"/>
  <c r="R25" i="41"/>
  <c r="S25" i="41" s="1"/>
  <c r="R34" i="41"/>
  <c r="S34" i="41" s="1"/>
  <c r="R25" i="43"/>
  <c r="S25" i="43" s="1"/>
  <c r="R36" i="43"/>
  <c r="S36" i="43" s="1"/>
  <c r="R14" i="43"/>
  <c r="S14" i="43" s="1"/>
  <c r="R6" i="43"/>
  <c r="S6" i="43" s="1"/>
  <c r="R39" i="43"/>
  <c r="S39" i="43" s="1"/>
  <c r="R13" i="43"/>
  <c r="S13" i="43" s="1"/>
  <c r="R24" i="43"/>
  <c r="S24" i="43" s="1"/>
  <c r="R8" i="43"/>
  <c r="S8" i="43" s="1"/>
  <c r="R40" i="43"/>
  <c r="S40" i="43" s="1"/>
  <c r="R29" i="43"/>
  <c r="S29" i="43" s="1"/>
  <c r="R22" i="43"/>
  <c r="S22" i="43" s="1"/>
  <c r="R30" i="43"/>
  <c r="S30" i="43" s="1"/>
  <c r="R15" i="43"/>
  <c r="S15" i="43" s="1"/>
  <c r="R12" i="43"/>
  <c r="S12" i="43" s="1"/>
  <c r="R43" i="43"/>
  <c r="S43" i="43" s="1"/>
  <c r="R27" i="43"/>
  <c r="S27" i="43" s="1"/>
  <c r="R11" i="43"/>
  <c r="S11" i="43" s="1"/>
  <c r="R34" i="43"/>
  <c r="S34" i="43" s="1"/>
  <c r="R18" i="43"/>
  <c r="S18" i="43" s="1"/>
  <c r="R41" i="43"/>
  <c r="S41" i="43" s="1"/>
  <c r="R21" i="43"/>
  <c r="S21" i="43" s="1"/>
  <c r="R38" i="43"/>
  <c r="S38" i="43" s="1"/>
  <c r="R16" i="43"/>
  <c r="S16" i="43" s="1"/>
  <c r="R23" i="43"/>
  <c r="S23" i="43" s="1"/>
  <c r="R32" i="43"/>
  <c r="S32" i="43" s="1"/>
  <c r="R33" i="43"/>
  <c r="S33" i="43" s="1"/>
  <c r="R5" i="43"/>
  <c r="R35" i="43"/>
  <c r="S35" i="43" s="1"/>
  <c r="R19" i="43"/>
  <c r="S19" i="43" s="1"/>
  <c r="R42" i="43"/>
  <c r="S42" i="43" s="1"/>
  <c r="R26" i="43"/>
  <c r="S26" i="43" s="1"/>
  <c r="R10" i="43"/>
  <c r="S10" i="43" s="1"/>
  <c r="R31" i="43"/>
  <c r="S31" i="43" s="1"/>
  <c r="R9" i="43"/>
  <c r="S9" i="43" s="1"/>
  <c r="R28" i="43"/>
  <c r="S28" i="43" s="1"/>
  <c r="R37" i="43"/>
  <c r="S37" i="43" s="1"/>
  <c r="R7" i="43"/>
  <c r="S7" i="43" s="1"/>
  <c r="R20" i="43"/>
  <c r="S20" i="43" s="1"/>
  <c r="R17" i="43"/>
  <c r="S17" i="43" s="1"/>
  <c r="R12" i="21"/>
  <c r="S12" i="21" s="1"/>
  <c r="R20" i="21"/>
  <c r="S20" i="21" s="1"/>
  <c r="R28" i="21"/>
  <c r="S28" i="21" s="1"/>
  <c r="R36" i="21"/>
  <c r="S36" i="21" s="1"/>
  <c r="R18" i="21"/>
  <c r="S18" i="21" s="1"/>
  <c r="R34" i="21"/>
  <c r="S34" i="21" s="1"/>
  <c r="R10" i="21"/>
  <c r="S10" i="21" s="1"/>
  <c r="R26" i="21"/>
  <c r="S26" i="21" s="1"/>
  <c r="R42" i="21"/>
  <c r="S42" i="21" s="1"/>
  <c r="R22" i="21"/>
  <c r="S22" i="21" s="1"/>
  <c r="R30" i="21"/>
  <c r="S30" i="21" s="1"/>
  <c r="R14" i="21"/>
  <c r="S14" i="21" s="1"/>
  <c r="R6" i="21"/>
  <c r="S6" i="21" s="1"/>
  <c r="R35" i="21"/>
  <c r="S35" i="21" s="1"/>
  <c r="R29" i="21"/>
  <c r="S29" i="21" s="1"/>
  <c r="R19" i="21"/>
  <c r="S19" i="21" s="1"/>
  <c r="R13" i="21"/>
  <c r="S13" i="21" s="1"/>
  <c r="R43" i="21"/>
  <c r="S43" i="21" s="1"/>
  <c r="R37" i="21"/>
  <c r="S37" i="21" s="1"/>
  <c r="R27" i="21"/>
  <c r="S27" i="21" s="1"/>
  <c r="R21" i="21"/>
  <c r="S21" i="21" s="1"/>
  <c r="R11" i="21"/>
  <c r="S11" i="21" s="1"/>
  <c r="R39" i="21"/>
  <c r="S39" i="21" s="1"/>
  <c r="R17" i="21"/>
  <c r="S17" i="21" s="1"/>
  <c r="R7" i="21"/>
  <c r="S7" i="21" s="1"/>
  <c r="R25" i="21"/>
  <c r="S25" i="21" s="1"/>
  <c r="R15" i="21"/>
  <c r="S15" i="21" s="1"/>
  <c r="R33" i="21"/>
  <c r="S33" i="21" s="1"/>
  <c r="R23" i="21"/>
  <c r="S23" i="21" s="1"/>
  <c r="R31" i="21"/>
  <c r="S31" i="21" s="1"/>
  <c r="R38" i="21"/>
  <c r="S38" i="21" s="1"/>
  <c r="R9" i="21"/>
  <c r="S9" i="21" s="1"/>
  <c r="R41" i="21"/>
  <c r="S41" i="21" s="1"/>
  <c r="R8" i="21"/>
  <c r="S8" i="21" s="1"/>
  <c r="R16" i="21"/>
  <c r="S16" i="21" s="1"/>
  <c r="R24" i="21"/>
  <c r="S24" i="21" s="1"/>
  <c r="R32" i="21"/>
  <c r="S32" i="21" s="1"/>
  <c r="R40" i="21"/>
  <c r="S40" i="21" s="1"/>
  <c r="R5" i="21"/>
  <c r="R20" i="19"/>
  <c r="S20" i="19" s="1"/>
  <c r="R36" i="19"/>
  <c r="S36" i="19" s="1"/>
  <c r="R12" i="19"/>
  <c r="S12" i="19" s="1"/>
  <c r="R28" i="19"/>
  <c r="S28" i="19" s="1"/>
  <c r="R8" i="19"/>
  <c r="S8" i="19" s="1"/>
  <c r="R40" i="19"/>
  <c r="S40" i="19" s="1"/>
  <c r="R16" i="19"/>
  <c r="S16" i="19" s="1"/>
  <c r="R32" i="19"/>
  <c r="S32" i="19" s="1"/>
  <c r="R24" i="19"/>
  <c r="S24" i="19" s="1"/>
  <c r="R37" i="19"/>
  <c r="S37" i="19" s="1"/>
  <c r="R29" i="19"/>
  <c r="S29" i="19" s="1"/>
  <c r="R21" i="19"/>
  <c r="S21" i="19" s="1"/>
  <c r="R13" i="19"/>
  <c r="S13" i="19" s="1"/>
  <c r="R7" i="19"/>
  <c r="S7" i="19" s="1"/>
  <c r="R39" i="19"/>
  <c r="S39" i="19" s="1"/>
  <c r="R27" i="19"/>
  <c r="S27" i="19" s="1"/>
  <c r="R17" i="19"/>
  <c r="S17" i="19" s="1"/>
  <c r="R43" i="19"/>
  <c r="S43" i="19" s="1"/>
  <c r="R33" i="19"/>
  <c r="S33" i="19" s="1"/>
  <c r="R23" i="19"/>
  <c r="S23" i="19" s="1"/>
  <c r="R11" i="19"/>
  <c r="S11" i="19" s="1"/>
  <c r="R35" i="19"/>
  <c r="S35" i="19" s="1"/>
  <c r="R15" i="19"/>
  <c r="S15" i="19" s="1"/>
  <c r="R31" i="19"/>
  <c r="S31" i="19" s="1"/>
  <c r="R9" i="19"/>
  <c r="S9" i="19" s="1"/>
  <c r="R25" i="19"/>
  <c r="S25" i="19" s="1"/>
  <c r="R41" i="19"/>
  <c r="S41" i="19" s="1"/>
  <c r="R19" i="19"/>
  <c r="S19" i="19" s="1"/>
  <c r="R10" i="19"/>
  <c r="S10" i="19" s="1"/>
  <c r="R18" i="19"/>
  <c r="S18" i="19" s="1"/>
  <c r="R26" i="19"/>
  <c r="S26" i="19" s="1"/>
  <c r="R34" i="19"/>
  <c r="S34" i="19" s="1"/>
  <c r="R42" i="19"/>
  <c r="S42" i="19" s="1"/>
  <c r="R6" i="19"/>
  <c r="S6" i="19" s="1"/>
  <c r="R14" i="19"/>
  <c r="S14" i="19" s="1"/>
  <c r="R22" i="19"/>
  <c r="S22" i="19" s="1"/>
  <c r="R30" i="19"/>
  <c r="S30" i="19" s="1"/>
  <c r="R38" i="19"/>
  <c r="S38" i="19" s="1"/>
  <c r="R5" i="19"/>
  <c r="R43" i="25"/>
  <c r="S43" i="25" s="1"/>
  <c r="R35" i="25"/>
  <c r="S35" i="25" s="1"/>
  <c r="R27" i="25"/>
  <c r="S27" i="25" s="1"/>
  <c r="R19" i="25"/>
  <c r="S19" i="25" s="1"/>
  <c r="R11" i="25"/>
  <c r="S11" i="25" s="1"/>
  <c r="R39" i="25"/>
  <c r="S39" i="25" s="1"/>
  <c r="R29" i="25"/>
  <c r="S29" i="25" s="1"/>
  <c r="R17" i="25"/>
  <c r="S17" i="25" s="1"/>
  <c r="R33" i="25"/>
  <c r="S33" i="25" s="1"/>
  <c r="R23" i="25"/>
  <c r="S23" i="25" s="1"/>
  <c r="R13" i="25"/>
  <c r="S13" i="25" s="1"/>
  <c r="R37" i="25"/>
  <c r="S37" i="25" s="1"/>
  <c r="R15" i="25"/>
  <c r="S15" i="25" s="1"/>
  <c r="R31" i="25"/>
  <c r="S31" i="25" s="1"/>
  <c r="R9" i="25"/>
  <c r="S9" i="25" s="1"/>
  <c r="R25" i="25"/>
  <c r="S25" i="25" s="1"/>
  <c r="R7" i="25"/>
  <c r="S7" i="25" s="1"/>
  <c r="R41" i="25"/>
  <c r="S41" i="25" s="1"/>
  <c r="R21" i="25"/>
  <c r="S21" i="25" s="1"/>
  <c r="R6" i="25"/>
  <c r="S6" i="25" s="1"/>
  <c r="R14" i="25"/>
  <c r="S14" i="25" s="1"/>
  <c r="R22" i="25"/>
  <c r="S22" i="25" s="1"/>
  <c r="R30" i="25"/>
  <c r="S30" i="25" s="1"/>
  <c r="R38" i="25"/>
  <c r="S38" i="25" s="1"/>
  <c r="R8" i="25"/>
  <c r="S8" i="25" s="1"/>
  <c r="R18" i="25"/>
  <c r="S18" i="25" s="1"/>
  <c r="R28" i="25"/>
  <c r="S28" i="25" s="1"/>
  <c r="R40" i="25"/>
  <c r="S40" i="25" s="1"/>
  <c r="R10" i="25"/>
  <c r="S10" i="25" s="1"/>
  <c r="R24" i="25"/>
  <c r="S24" i="25" s="1"/>
  <c r="R36" i="25"/>
  <c r="S36" i="25" s="1"/>
  <c r="R16" i="25"/>
  <c r="S16" i="25" s="1"/>
  <c r="R32" i="25"/>
  <c r="S32" i="25" s="1"/>
  <c r="R12" i="25"/>
  <c r="S12" i="25" s="1"/>
  <c r="R42" i="25"/>
  <c r="S42" i="25" s="1"/>
  <c r="R26" i="25"/>
  <c r="S26" i="25" s="1"/>
  <c r="R20" i="25"/>
  <c r="S20" i="25" s="1"/>
  <c r="R34" i="25"/>
  <c r="S34" i="25" s="1"/>
  <c r="R5" i="25"/>
  <c r="R10" i="26"/>
  <c r="S10" i="26" s="1"/>
  <c r="R18" i="26"/>
  <c r="S18" i="26" s="1"/>
  <c r="R26" i="26"/>
  <c r="S26" i="26" s="1"/>
  <c r="R34" i="26"/>
  <c r="S34" i="26" s="1"/>
  <c r="R42" i="26"/>
  <c r="S42" i="26" s="1"/>
  <c r="R12" i="26"/>
  <c r="S12" i="26" s="1"/>
  <c r="R22" i="26"/>
  <c r="S22" i="26" s="1"/>
  <c r="R32" i="26"/>
  <c r="S32" i="26" s="1"/>
  <c r="R6" i="26"/>
  <c r="S6" i="26" s="1"/>
  <c r="R16" i="26"/>
  <c r="S16" i="26" s="1"/>
  <c r="R28" i="26"/>
  <c r="S28" i="26" s="1"/>
  <c r="R38" i="26"/>
  <c r="S38" i="26" s="1"/>
  <c r="R5" i="26"/>
  <c r="R24" i="26"/>
  <c r="S24" i="26" s="1"/>
  <c r="R14" i="26"/>
  <c r="S14" i="26" s="1"/>
  <c r="R36" i="26"/>
  <c r="S36" i="26" s="1"/>
  <c r="R30" i="26"/>
  <c r="S30" i="26" s="1"/>
  <c r="R8" i="26"/>
  <c r="S8" i="26" s="1"/>
  <c r="R40" i="26"/>
  <c r="S40" i="26" s="1"/>
  <c r="R20" i="26"/>
  <c r="S20" i="26" s="1"/>
  <c r="R43" i="26"/>
  <c r="S43" i="26" s="1"/>
  <c r="R35" i="26"/>
  <c r="S35" i="26" s="1"/>
  <c r="R27" i="26"/>
  <c r="S27" i="26" s="1"/>
  <c r="R19" i="26"/>
  <c r="S19" i="26" s="1"/>
  <c r="R11" i="26"/>
  <c r="S11" i="26" s="1"/>
  <c r="R33" i="26"/>
  <c r="S33" i="26" s="1"/>
  <c r="R23" i="26"/>
  <c r="S23" i="26" s="1"/>
  <c r="R13" i="26"/>
  <c r="S13" i="26" s="1"/>
  <c r="R39" i="26"/>
  <c r="S39" i="26" s="1"/>
  <c r="R29" i="26"/>
  <c r="S29" i="26" s="1"/>
  <c r="R17" i="26"/>
  <c r="S17" i="26" s="1"/>
  <c r="R41" i="26"/>
  <c r="S41" i="26" s="1"/>
  <c r="R21" i="26"/>
  <c r="S21" i="26" s="1"/>
  <c r="R37" i="26"/>
  <c r="S37" i="26" s="1"/>
  <c r="R15" i="26"/>
  <c r="S15" i="26" s="1"/>
  <c r="R31" i="26"/>
  <c r="S31" i="26" s="1"/>
  <c r="R9" i="26"/>
  <c r="S9" i="26" s="1"/>
  <c r="R7" i="26"/>
  <c r="S7" i="26" s="1"/>
  <c r="R25" i="26"/>
  <c r="S25" i="26" s="1"/>
  <c r="R5" i="27" a="1"/>
  <c r="Q44" i="27"/>
  <c r="R7" i="8"/>
  <c r="S7" i="8" s="1"/>
  <c r="R6" i="8"/>
  <c r="S6" i="8" s="1"/>
  <c r="R9" i="8"/>
  <c r="S9" i="8" s="1"/>
  <c r="R12" i="8"/>
  <c r="S12" i="8" s="1"/>
  <c r="R14" i="8"/>
  <c r="S14" i="8" s="1"/>
  <c r="R17" i="8"/>
  <c r="S17" i="8" s="1"/>
  <c r="R20" i="8"/>
  <c r="S20" i="8" s="1"/>
  <c r="R22" i="8"/>
  <c r="S22" i="8" s="1"/>
  <c r="R25" i="8"/>
  <c r="S25" i="8" s="1"/>
  <c r="R28" i="8"/>
  <c r="S28" i="8" s="1"/>
  <c r="R30" i="8"/>
  <c r="S30" i="8" s="1"/>
  <c r="R33" i="8"/>
  <c r="S33" i="8" s="1"/>
  <c r="R36" i="8"/>
  <c r="S36" i="8" s="1"/>
  <c r="R38" i="8"/>
  <c r="S38" i="8" s="1"/>
  <c r="R41" i="8"/>
  <c r="S41" i="8" s="1"/>
  <c r="R5" i="8"/>
  <c r="R8" i="8"/>
  <c r="S8" i="8" s="1"/>
  <c r="R10" i="8"/>
  <c r="S10" i="8" s="1"/>
  <c r="R13" i="8"/>
  <c r="S13" i="8" s="1"/>
  <c r="R16" i="8"/>
  <c r="S16" i="8" s="1"/>
  <c r="R18" i="8"/>
  <c r="S18" i="8" s="1"/>
  <c r="R21" i="8"/>
  <c r="S21" i="8" s="1"/>
  <c r="R24" i="8"/>
  <c r="S24" i="8" s="1"/>
  <c r="R26" i="8"/>
  <c r="S26" i="8" s="1"/>
  <c r="R29" i="8"/>
  <c r="S29" i="8" s="1"/>
  <c r="R32" i="8"/>
  <c r="S32" i="8" s="1"/>
  <c r="R34" i="8"/>
  <c r="S34" i="8" s="1"/>
  <c r="R37" i="8"/>
  <c r="S37" i="8" s="1"/>
  <c r="R40" i="8"/>
  <c r="S40" i="8" s="1"/>
  <c r="R42" i="8"/>
  <c r="S42" i="8" s="1"/>
  <c r="R39" i="8"/>
  <c r="S39" i="8" s="1"/>
  <c r="R31" i="8"/>
  <c r="S31" i="8" s="1"/>
  <c r="R23" i="8"/>
  <c r="S23" i="8" s="1"/>
  <c r="R15" i="8"/>
  <c r="S15" i="8" s="1"/>
  <c r="R43" i="8"/>
  <c r="S43" i="8" s="1"/>
  <c r="R35" i="8"/>
  <c r="S35" i="8" s="1"/>
  <c r="R27" i="8"/>
  <c r="S27" i="8" s="1"/>
  <c r="R19" i="8"/>
  <c r="S19" i="8" s="1"/>
  <c r="R11" i="8"/>
  <c r="S11" i="8" s="1"/>
  <c r="R43" i="50"/>
  <c r="S43" i="50" s="1"/>
  <c r="R35" i="50"/>
  <c r="S35" i="50" s="1"/>
  <c r="R27" i="50"/>
  <c r="S27" i="50" s="1"/>
  <c r="R19" i="50"/>
  <c r="S19" i="50" s="1"/>
  <c r="R11" i="50"/>
  <c r="S11" i="50" s="1"/>
  <c r="R42" i="50"/>
  <c r="S42" i="50" s="1"/>
  <c r="R34" i="50"/>
  <c r="S34" i="50" s="1"/>
  <c r="R26" i="50"/>
  <c r="S26" i="50" s="1"/>
  <c r="R18" i="50"/>
  <c r="S18" i="50" s="1"/>
  <c r="R10" i="50"/>
  <c r="S10" i="50" s="1"/>
  <c r="R6" i="50"/>
  <c r="S6" i="50" s="1"/>
  <c r="R33" i="50"/>
  <c r="S33" i="50" s="1"/>
  <c r="R23" i="50"/>
  <c r="S23" i="50" s="1"/>
  <c r="R13" i="50"/>
  <c r="S13" i="50" s="1"/>
  <c r="R40" i="50"/>
  <c r="S40" i="50" s="1"/>
  <c r="R30" i="50"/>
  <c r="S30" i="50" s="1"/>
  <c r="R20" i="50"/>
  <c r="S20" i="50" s="1"/>
  <c r="R8" i="50"/>
  <c r="S8" i="50" s="1"/>
  <c r="R37" i="50"/>
  <c r="S37" i="50" s="1"/>
  <c r="R21" i="50"/>
  <c r="S21" i="50" s="1"/>
  <c r="R7" i="50"/>
  <c r="S7" i="50" s="1"/>
  <c r="R32" i="50"/>
  <c r="S32" i="50" s="1"/>
  <c r="R16" i="50"/>
  <c r="S16" i="50" s="1"/>
  <c r="R31" i="50"/>
  <c r="S31" i="50" s="1"/>
  <c r="R17" i="50"/>
  <c r="S17" i="50" s="1"/>
  <c r="R5" i="50"/>
  <c r="R28" i="50"/>
  <c r="S28" i="50" s="1"/>
  <c r="R25" i="50"/>
  <c r="S25" i="50" s="1"/>
  <c r="R39" i="50"/>
  <c r="S39" i="50" s="1"/>
  <c r="R22" i="50"/>
  <c r="S22" i="50" s="1"/>
  <c r="R29" i="50"/>
  <c r="S29" i="50" s="1"/>
  <c r="R41" i="50"/>
  <c r="S41" i="50" s="1"/>
  <c r="R15" i="50"/>
  <c r="S15" i="50" s="1"/>
  <c r="R14" i="50"/>
  <c r="S14" i="50" s="1"/>
  <c r="R36" i="50"/>
  <c r="S36" i="50" s="1"/>
  <c r="R9" i="50"/>
  <c r="S9" i="50" s="1"/>
  <c r="R38" i="50"/>
  <c r="S38" i="50" s="1"/>
  <c r="R12" i="50"/>
  <c r="S12" i="50" s="1"/>
  <c r="R24" i="50"/>
  <c r="S24" i="50" s="1"/>
  <c r="R36" i="29"/>
  <c r="S36" i="29" s="1"/>
  <c r="R16" i="29"/>
  <c r="S16" i="29" s="1"/>
  <c r="R41" i="29"/>
  <c r="S41" i="29" s="1"/>
  <c r="R33" i="29"/>
  <c r="S33" i="29" s="1"/>
  <c r="R25" i="29"/>
  <c r="S25" i="29" s="1"/>
  <c r="R17" i="29"/>
  <c r="S17" i="29" s="1"/>
  <c r="R9" i="29"/>
  <c r="S9" i="29" s="1"/>
  <c r="R39" i="29"/>
  <c r="S39" i="29" s="1"/>
  <c r="R29" i="29"/>
  <c r="S29" i="29" s="1"/>
  <c r="R19" i="29"/>
  <c r="S19" i="29" s="1"/>
  <c r="R35" i="29"/>
  <c r="S35" i="29" s="1"/>
  <c r="R23" i="29"/>
  <c r="S23" i="29" s="1"/>
  <c r="R13" i="29"/>
  <c r="S13" i="29" s="1"/>
  <c r="R37" i="29"/>
  <c r="S37" i="29" s="1"/>
  <c r="R15" i="29"/>
  <c r="S15" i="29" s="1"/>
  <c r="R31" i="29"/>
  <c r="S31" i="29" s="1"/>
  <c r="R11" i="29"/>
  <c r="S11" i="29" s="1"/>
  <c r="R27" i="29"/>
  <c r="S27" i="29" s="1"/>
  <c r="R7" i="29"/>
  <c r="S7" i="29" s="1"/>
  <c r="R43" i="29"/>
  <c r="S43" i="29" s="1"/>
  <c r="R21" i="29"/>
  <c r="S21" i="29" s="1"/>
  <c r="R6" i="29"/>
  <c r="S6" i="29" s="1"/>
  <c r="R14" i="29"/>
  <c r="S14" i="29" s="1"/>
  <c r="R22" i="29"/>
  <c r="S22" i="29" s="1"/>
  <c r="R30" i="29"/>
  <c r="S30" i="29" s="1"/>
  <c r="R38" i="29"/>
  <c r="S38" i="29" s="1"/>
  <c r="R8" i="29"/>
  <c r="S8" i="29" s="1"/>
  <c r="R18" i="29"/>
  <c r="S18" i="29" s="1"/>
  <c r="R28" i="29"/>
  <c r="S28" i="29" s="1"/>
  <c r="R40" i="29"/>
  <c r="S40" i="29" s="1"/>
  <c r="R12" i="29"/>
  <c r="S12" i="29" s="1"/>
  <c r="R24" i="29"/>
  <c r="S24" i="29" s="1"/>
  <c r="R34" i="29"/>
  <c r="S34" i="29" s="1"/>
  <c r="R20" i="29"/>
  <c r="S20" i="29" s="1"/>
  <c r="R42" i="29"/>
  <c r="S42" i="29" s="1"/>
  <c r="R10" i="29"/>
  <c r="S10" i="29" s="1"/>
  <c r="R32" i="29"/>
  <c r="S32" i="29" s="1"/>
  <c r="R26" i="29"/>
  <c r="S26" i="29" s="1"/>
  <c r="R5" i="29"/>
  <c r="R7" i="42"/>
  <c r="S7" i="42" s="1"/>
  <c r="R11" i="42"/>
  <c r="S11" i="42" s="1"/>
  <c r="R15" i="42"/>
  <c r="S15" i="42" s="1"/>
  <c r="R19" i="42"/>
  <c r="S19" i="42" s="1"/>
  <c r="R23" i="42"/>
  <c r="S23" i="42" s="1"/>
  <c r="R27" i="42"/>
  <c r="S27" i="42" s="1"/>
  <c r="R31" i="42"/>
  <c r="S31" i="42" s="1"/>
  <c r="R35" i="42"/>
  <c r="S35" i="42" s="1"/>
  <c r="R39" i="42"/>
  <c r="S39" i="42" s="1"/>
  <c r="R43" i="42"/>
  <c r="S43" i="42" s="1"/>
  <c r="R9" i="42"/>
  <c r="S9" i="42" s="1"/>
  <c r="R14" i="42"/>
  <c r="S14" i="42" s="1"/>
  <c r="R20" i="42"/>
  <c r="S20" i="42" s="1"/>
  <c r="R25" i="42"/>
  <c r="S25" i="42" s="1"/>
  <c r="R30" i="42"/>
  <c r="S30" i="42" s="1"/>
  <c r="R36" i="42"/>
  <c r="S36" i="42" s="1"/>
  <c r="R41" i="42"/>
  <c r="S41" i="42" s="1"/>
  <c r="R6" i="42"/>
  <c r="S6" i="42" s="1"/>
  <c r="R13" i="42"/>
  <c r="S13" i="42" s="1"/>
  <c r="R21" i="42"/>
  <c r="S21" i="42" s="1"/>
  <c r="R28" i="42"/>
  <c r="S28" i="42" s="1"/>
  <c r="R34" i="42"/>
  <c r="S34" i="42" s="1"/>
  <c r="R42" i="42"/>
  <c r="S42" i="42" s="1"/>
  <c r="R10" i="42"/>
  <c r="S10" i="42" s="1"/>
  <c r="R18" i="42"/>
  <c r="S18" i="42" s="1"/>
  <c r="R29" i="42"/>
  <c r="S29" i="42" s="1"/>
  <c r="R38" i="42"/>
  <c r="S38" i="42" s="1"/>
  <c r="R12" i="42"/>
  <c r="S12" i="42" s="1"/>
  <c r="R22" i="42"/>
  <c r="S22" i="42" s="1"/>
  <c r="R32" i="42"/>
  <c r="S32" i="42" s="1"/>
  <c r="R40" i="42"/>
  <c r="S40" i="42" s="1"/>
  <c r="R8" i="42"/>
  <c r="S8" i="42" s="1"/>
  <c r="R26" i="42"/>
  <c r="S26" i="42" s="1"/>
  <c r="R17" i="42"/>
  <c r="S17" i="42" s="1"/>
  <c r="R37" i="42"/>
  <c r="S37" i="42" s="1"/>
  <c r="R24" i="42"/>
  <c r="S24" i="42" s="1"/>
  <c r="R5" i="42"/>
  <c r="R33" i="42"/>
  <c r="S33" i="42" s="1"/>
  <c r="R16" i="42"/>
  <c r="S16" i="42" s="1"/>
  <c r="Y25" i="12"/>
  <c r="W25" i="12"/>
  <c r="U25" i="12"/>
  <c r="U31" i="12"/>
  <c r="W31" i="12"/>
  <c r="Y31" i="12"/>
  <c r="Y37" i="12"/>
  <c r="U37" i="12"/>
  <c r="W37" i="12"/>
  <c r="Y41" i="12"/>
  <c r="U41" i="12"/>
  <c r="W41" i="12"/>
  <c r="U29" i="12"/>
  <c r="W29" i="12"/>
  <c r="Y29" i="12"/>
  <c r="Y13" i="12"/>
  <c r="U13" i="12"/>
  <c r="W13" i="12"/>
  <c r="Y33" i="12"/>
  <c r="U33" i="12"/>
  <c r="W33" i="12"/>
  <c r="Y19" i="12"/>
  <c r="W19" i="12"/>
  <c r="U19" i="12"/>
  <c r="W35" i="12"/>
  <c r="Y35" i="12"/>
  <c r="U35" i="12"/>
  <c r="Y32" i="12"/>
  <c r="W32" i="12"/>
  <c r="U32" i="12"/>
  <c r="W40" i="12"/>
  <c r="U40" i="12"/>
  <c r="Y40" i="12"/>
  <c r="Y16" i="12"/>
  <c r="U16" i="12"/>
  <c r="W16" i="12"/>
  <c r="Y20" i="12"/>
  <c r="W20" i="12"/>
  <c r="U20" i="12"/>
  <c r="Y28" i="12"/>
  <c r="W28" i="12"/>
  <c r="U28" i="12"/>
  <c r="W38" i="12"/>
  <c r="U38" i="12"/>
  <c r="Y38" i="12"/>
  <c r="W22" i="12"/>
  <c r="U22" i="12"/>
  <c r="Y22" i="12"/>
  <c r="W6" i="12"/>
  <c r="Y6" i="12"/>
  <c r="U6" i="12"/>
  <c r="W34" i="12"/>
  <c r="Y34" i="12"/>
  <c r="U34" i="12"/>
  <c r="W18" i="12"/>
  <c r="U18" i="12"/>
  <c r="Y18" i="12"/>
  <c r="R10" i="22"/>
  <c r="S10" i="22" s="1"/>
  <c r="R18" i="22"/>
  <c r="S18" i="22" s="1"/>
  <c r="R26" i="22"/>
  <c r="S26" i="22" s="1"/>
  <c r="R34" i="22"/>
  <c r="S34" i="22" s="1"/>
  <c r="R42" i="22"/>
  <c r="S42" i="22" s="1"/>
  <c r="R12" i="22"/>
  <c r="S12" i="22" s="1"/>
  <c r="R22" i="22"/>
  <c r="S22" i="22" s="1"/>
  <c r="R32" i="22"/>
  <c r="S32" i="22" s="1"/>
  <c r="R6" i="22"/>
  <c r="S6" i="22" s="1"/>
  <c r="R16" i="22"/>
  <c r="S16" i="22" s="1"/>
  <c r="R28" i="22"/>
  <c r="S28" i="22" s="1"/>
  <c r="R38" i="22"/>
  <c r="S38" i="22" s="1"/>
  <c r="R14" i="22"/>
  <c r="S14" i="22" s="1"/>
  <c r="R36" i="22"/>
  <c r="S36" i="22" s="1"/>
  <c r="R5" i="22"/>
  <c r="R24" i="22"/>
  <c r="S24" i="22" s="1"/>
  <c r="R8" i="22"/>
  <c r="S8" i="22" s="1"/>
  <c r="R20" i="22"/>
  <c r="S20" i="22" s="1"/>
  <c r="R31" i="22"/>
  <c r="S31" i="22" s="1"/>
  <c r="R15" i="22"/>
  <c r="S15" i="22" s="1"/>
  <c r="R25" i="22"/>
  <c r="S25" i="22" s="1"/>
  <c r="R41" i="22"/>
  <c r="S41" i="22" s="1"/>
  <c r="R19" i="22"/>
  <c r="S19" i="22" s="1"/>
  <c r="R43" i="22"/>
  <c r="S43" i="22" s="1"/>
  <c r="R37" i="22"/>
  <c r="S37" i="22" s="1"/>
  <c r="R33" i="22"/>
  <c r="S33" i="22" s="1"/>
  <c r="R27" i="22"/>
  <c r="S27" i="22" s="1"/>
  <c r="R40" i="22"/>
  <c r="S40" i="22" s="1"/>
  <c r="R30" i="22"/>
  <c r="S30" i="22" s="1"/>
  <c r="R39" i="22"/>
  <c r="S39" i="22" s="1"/>
  <c r="R23" i="22"/>
  <c r="S23" i="22" s="1"/>
  <c r="R35" i="22"/>
  <c r="S35" i="22" s="1"/>
  <c r="R13" i="22"/>
  <c r="S13" i="22" s="1"/>
  <c r="R29" i="22"/>
  <c r="S29" i="22" s="1"/>
  <c r="R9" i="22"/>
  <c r="S9" i="22" s="1"/>
  <c r="R21" i="22"/>
  <c r="S21" i="22" s="1"/>
  <c r="R17" i="22"/>
  <c r="S17" i="22" s="1"/>
  <c r="R11" i="22"/>
  <c r="S11" i="22" s="1"/>
  <c r="R7" i="22"/>
  <c r="S7" i="22" s="1"/>
  <c r="R42" i="51"/>
  <c r="S42" i="51" s="1"/>
  <c r="R34" i="51"/>
  <c r="S34" i="51" s="1"/>
  <c r="R26" i="51"/>
  <c r="S26" i="51" s="1"/>
  <c r="R18" i="51"/>
  <c r="S18" i="51" s="1"/>
  <c r="R10" i="51"/>
  <c r="S10" i="51" s="1"/>
  <c r="R41" i="51"/>
  <c r="S41" i="51" s="1"/>
  <c r="R33" i="51"/>
  <c r="S33" i="51" s="1"/>
  <c r="R25" i="51"/>
  <c r="S25" i="51" s="1"/>
  <c r="R17" i="51"/>
  <c r="S17" i="51" s="1"/>
  <c r="R9" i="51"/>
  <c r="S9" i="51" s="1"/>
  <c r="R36" i="51"/>
  <c r="S36" i="51" s="1"/>
  <c r="R24" i="51"/>
  <c r="S24" i="51" s="1"/>
  <c r="R14" i="51"/>
  <c r="S14" i="51" s="1"/>
  <c r="R43" i="51"/>
  <c r="S43" i="51" s="1"/>
  <c r="R31" i="51"/>
  <c r="S31" i="51" s="1"/>
  <c r="R21" i="51"/>
  <c r="S21" i="51" s="1"/>
  <c r="R11" i="51"/>
  <c r="S11" i="51" s="1"/>
  <c r="R30" i="51"/>
  <c r="S30" i="51" s="1"/>
  <c r="R16" i="51"/>
  <c r="S16" i="51" s="1"/>
  <c r="R39" i="51"/>
  <c r="S39" i="51" s="1"/>
  <c r="R27" i="51"/>
  <c r="S27" i="51" s="1"/>
  <c r="R13" i="51"/>
  <c r="S13" i="51" s="1"/>
  <c r="R40" i="51"/>
  <c r="S40" i="51" s="1"/>
  <c r="R28" i="51"/>
  <c r="S28" i="51" s="1"/>
  <c r="R12" i="51"/>
  <c r="S12" i="51" s="1"/>
  <c r="R37" i="51"/>
  <c r="S37" i="51" s="1"/>
  <c r="R23" i="51"/>
  <c r="S23" i="51" s="1"/>
  <c r="R7" i="51"/>
  <c r="S7" i="51" s="1"/>
  <c r="R5" i="51"/>
  <c r="R32" i="51"/>
  <c r="S32" i="51" s="1"/>
  <c r="R15" i="51"/>
  <c r="S15" i="51" s="1"/>
  <c r="R29" i="51"/>
  <c r="S29" i="51" s="1"/>
  <c r="R19" i="51"/>
  <c r="S19" i="51" s="1"/>
  <c r="R22" i="51"/>
  <c r="S22" i="51" s="1"/>
  <c r="R6" i="51"/>
  <c r="S6" i="51" s="1"/>
  <c r="R20" i="51"/>
  <c r="S20" i="51" s="1"/>
  <c r="R38" i="51"/>
  <c r="S38" i="51" s="1"/>
  <c r="R8" i="51"/>
  <c r="S8" i="51" s="1"/>
  <c r="R35" i="51"/>
  <c r="S35" i="51" s="1"/>
  <c r="R20" i="17"/>
  <c r="S20" i="17" s="1"/>
  <c r="R36" i="17"/>
  <c r="S36" i="17" s="1"/>
  <c r="R32" i="17"/>
  <c r="S32" i="17" s="1"/>
  <c r="R8" i="17"/>
  <c r="S8" i="17" s="1"/>
  <c r="R40" i="17"/>
  <c r="S40" i="17" s="1"/>
  <c r="R24" i="17"/>
  <c r="S24" i="17" s="1"/>
  <c r="R16" i="17"/>
  <c r="S16" i="17" s="1"/>
  <c r="R43" i="17"/>
  <c r="S43" i="17" s="1"/>
  <c r="R35" i="17"/>
  <c r="S35" i="17" s="1"/>
  <c r="R27" i="17"/>
  <c r="S27" i="17" s="1"/>
  <c r="R19" i="17"/>
  <c r="S19" i="17" s="1"/>
  <c r="R11" i="17"/>
  <c r="S11" i="17" s="1"/>
  <c r="R41" i="17"/>
  <c r="S41" i="17" s="1"/>
  <c r="R31" i="17"/>
  <c r="S31" i="17" s="1"/>
  <c r="R21" i="17"/>
  <c r="S21" i="17" s="1"/>
  <c r="R9" i="17"/>
  <c r="S9" i="17" s="1"/>
  <c r="R37" i="17"/>
  <c r="S37" i="17" s="1"/>
  <c r="R25" i="17"/>
  <c r="S25" i="17" s="1"/>
  <c r="R15" i="17"/>
  <c r="S15" i="17" s="1"/>
  <c r="R7" i="17"/>
  <c r="S7" i="17" s="1"/>
  <c r="R39" i="17"/>
  <c r="S39" i="17" s="1"/>
  <c r="R17" i="17"/>
  <c r="S17" i="17" s="1"/>
  <c r="R33" i="17"/>
  <c r="S33" i="17" s="1"/>
  <c r="R13" i="17"/>
  <c r="S13" i="17" s="1"/>
  <c r="R29" i="17"/>
  <c r="S29" i="17" s="1"/>
  <c r="R23" i="17"/>
  <c r="S23" i="17" s="1"/>
  <c r="R18" i="17"/>
  <c r="S18" i="17" s="1"/>
  <c r="R34" i="17"/>
  <c r="S34" i="17" s="1"/>
  <c r="R6" i="17"/>
  <c r="S6" i="17" s="1"/>
  <c r="R22" i="17"/>
  <c r="S22" i="17" s="1"/>
  <c r="R38" i="17"/>
  <c r="S38" i="17" s="1"/>
  <c r="R28" i="17"/>
  <c r="S28" i="17" s="1"/>
  <c r="R10" i="17"/>
  <c r="S10" i="17" s="1"/>
  <c r="R26" i="17"/>
  <c r="S26" i="17" s="1"/>
  <c r="R42" i="17"/>
  <c r="S42" i="17" s="1"/>
  <c r="R14" i="17"/>
  <c r="S14" i="17" s="1"/>
  <c r="R30" i="17"/>
  <c r="S30" i="17" s="1"/>
  <c r="R12" i="17"/>
  <c r="S12" i="17" s="1"/>
  <c r="R5" i="17"/>
  <c r="R5" i="32"/>
  <c r="R12" i="32"/>
  <c r="S12" i="32" s="1"/>
  <c r="R20" i="32"/>
  <c r="S20" i="32" s="1"/>
  <c r="R28" i="32"/>
  <c r="S28" i="32" s="1"/>
  <c r="R36" i="32"/>
  <c r="S36" i="32" s="1"/>
  <c r="R10" i="32"/>
  <c r="S10" i="32" s="1"/>
  <c r="R22" i="32"/>
  <c r="S22" i="32" s="1"/>
  <c r="R32" i="32"/>
  <c r="S32" i="32" s="1"/>
  <c r="R42" i="32"/>
  <c r="S42" i="32" s="1"/>
  <c r="R16" i="32"/>
  <c r="S16" i="32" s="1"/>
  <c r="R30" i="32"/>
  <c r="S30" i="32" s="1"/>
  <c r="R6" i="32"/>
  <c r="S6" i="32" s="1"/>
  <c r="R24" i="32"/>
  <c r="S24" i="32" s="1"/>
  <c r="R40" i="32"/>
  <c r="S40" i="32" s="1"/>
  <c r="R14" i="32"/>
  <c r="S14" i="32" s="1"/>
  <c r="R34" i="32"/>
  <c r="S34" i="32" s="1"/>
  <c r="R8" i="32"/>
  <c r="S8" i="32" s="1"/>
  <c r="R26" i="32"/>
  <c r="S26" i="32" s="1"/>
  <c r="R18" i="32"/>
  <c r="S18" i="32" s="1"/>
  <c r="R38" i="32"/>
  <c r="S38" i="32" s="1"/>
  <c r="R39" i="32"/>
  <c r="S39" i="32" s="1"/>
  <c r="R31" i="32"/>
  <c r="S31" i="32" s="1"/>
  <c r="R23" i="32"/>
  <c r="S23" i="32" s="1"/>
  <c r="R15" i="32"/>
  <c r="S15" i="32" s="1"/>
  <c r="R41" i="32"/>
  <c r="S41" i="32" s="1"/>
  <c r="R29" i="32"/>
  <c r="S29" i="32" s="1"/>
  <c r="R19" i="32"/>
  <c r="S19" i="32" s="1"/>
  <c r="R9" i="32"/>
  <c r="S9" i="32" s="1"/>
  <c r="R35" i="32"/>
  <c r="S35" i="32" s="1"/>
  <c r="R25" i="32"/>
  <c r="S25" i="32" s="1"/>
  <c r="R13" i="32"/>
  <c r="S13" i="32" s="1"/>
  <c r="R27" i="32"/>
  <c r="S27" i="32" s="1"/>
  <c r="R7" i="32"/>
  <c r="S7" i="32" s="1"/>
  <c r="R43" i="32"/>
  <c r="S43" i="32" s="1"/>
  <c r="R21" i="32"/>
  <c r="S21" i="32" s="1"/>
  <c r="R37" i="32"/>
  <c r="S37" i="32" s="1"/>
  <c r="R17" i="32"/>
  <c r="S17" i="32" s="1"/>
  <c r="R11" i="32"/>
  <c r="S11" i="32" s="1"/>
  <c r="R33" i="32"/>
  <c r="S33" i="32" s="1"/>
  <c r="R41" i="35"/>
  <c r="S41" i="35" s="1"/>
  <c r="R33" i="35"/>
  <c r="S33" i="35" s="1"/>
  <c r="R25" i="35"/>
  <c r="S25" i="35" s="1"/>
  <c r="R17" i="35"/>
  <c r="S17" i="35" s="1"/>
  <c r="R9" i="35"/>
  <c r="S9" i="35" s="1"/>
  <c r="R37" i="35"/>
  <c r="S37" i="35" s="1"/>
  <c r="R29" i="35"/>
  <c r="S29" i="35" s="1"/>
  <c r="R21" i="35"/>
  <c r="S21" i="35" s="1"/>
  <c r="R13" i="35"/>
  <c r="S13" i="35" s="1"/>
  <c r="R7" i="35"/>
  <c r="S7" i="35" s="1"/>
  <c r="R43" i="35"/>
  <c r="S43" i="35" s="1"/>
  <c r="R27" i="35"/>
  <c r="S27" i="35" s="1"/>
  <c r="R11" i="35"/>
  <c r="S11" i="35" s="1"/>
  <c r="R22" i="35"/>
  <c r="S22" i="35" s="1"/>
  <c r="R35" i="35"/>
  <c r="S35" i="35" s="1"/>
  <c r="R19" i="35"/>
  <c r="S19" i="35" s="1"/>
  <c r="R23" i="35"/>
  <c r="S23" i="35" s="1"/>
  <c r="R15" i="35"/>
  <c r="S15" i="35" s="1"/>
  <c r="R39" i="35"/>
  <c r="S39" i="35" s="1"/>
  <c r="R31" i="35"/>
  <c r="S31" i="35" s="1"/>
  <c r="R8" i="35"/>
  <c r="S8" i="35" s="1"/>
  <c r="R16" i="35"/>
  <c r="S16" i="35" s="1"/>
  <c r="R24" i="35"/>
  <c r="S24" i="35" s="1"/>
  <c r="R32" i="35"/>
  <c r="S32" i="35" s="1"/>
  <c r="R40" i="35"/>
  <c r="S40" i="35" s="1"/>
  <c r="R6" i="35"/>
  <c r="S6" i="35" s="1"/>
  <c r="R18" i="35"/>
  <c r="S18" i="35" s="1"/>
  <c r="R28" i="35"/>
  <c r="S28" i="35" s="1"/>
  <c r="R38" i="35"/>
  <c r="S38" i="35" s="1"/>
  <c r="R12" i="35"/>
  <c r="S12" i="35" s="1"/>
  <c r="R26" i="35"/>
  <c r="S26" i="35" s="1"/>
  <c r="R42" i="35"/>
  <c r="S42" i="35" s="1"/>
  <c r="R10" i="35"/>
  <c r="S10" i="35" s="1"/>
  <c r="R30" i="35"/>
  <c r="S30" i="35" s="1"/>
  <c r="R20" i="35"/>
  <c r="S20" i="35" s="1"/>
  <c r="R36" i="35"/>
  <c r="S36" i="35" s="1"/>
  <c r="R34" i="35"/>
  <c r="S34" i="35" s="1"/>
  <c r="R14" i="35"/>
  <c r="S14" i="35" s="1"/>
  <c r="R5" i="35"/>
  <c r="R36" i="20"/>
  <c r="S36" i="20" s="1"/>
  <c r="R20" i="20"/>
  <c r="S20" i="20" s="1"/>
  <c r="R12" i="20"/>
  <c r="S12" i="20" s="1"/>
  <c r="R37" i="20"/>
  <c r="S37" i="20" s="1"/>
  <c r="R29" i="20"/>
  <c r="S29" i="20" s="1"/>
  <c r="R21" i="20"/>
  <c r="S21" i="20" s="1"/>
  <c r="R13" i="20"/>
  <c r="S13" i="20" s="1"/>
  <c r="R7" i="20"/>
  <c r="S7" i="20" s="1"/>
  <c r="R39" i="20"/>
  <c r="S39" i="20" s="1"/>
  <c r="R27" i="20"/>
  <c r="S27" i="20" s="1"/>
  <c r="R17" i="20"/>
  <c r="S17" i="20" s="1"/>
  <c r="R43" i="20"/>
  <c r="S43" i="20" s="1"/>
  <c r="R33" i="20"/>
  <c r="S33" i="20" s="1"/>
  <c r="R23" i="20"/>
  <c r="S23" i="20" s="1"/>
  <c r="R11" i="20"/>
  <c r="S11" i="20" s="1"/>
  <c r="R25" i="20"/>
  <c r="S25" i="20" s="1"/>
  <c r="R41" i="20"/>
  <c r="S41" i="20" s="1"/>
  <c r="R19" i="20"/>
  <c r="S19" i="20" s="1"/>
  <c r="R35" i="20"/>
  <c r="S35" i="20" s="1"/>
  <c r="R15" i="20"/>
  <c r="S15" i="20" s="1"/>
  <c r="R9" i="20"/>
  <c r="S9" i="20" s="1"/>
  <c r="R31" i="20"/>
  <c r="S31" i="20" s="1"/>
  <c r="R6" i="20"/>
  <c r="S6" i="20" s="1"/>
  <c r="R14" i="20"/>
  <c r="S14" i="20" s="1"/>
  <c r="R22" i="20"/>
  <c r="S22" i="20" s="1"/>
  <c r="R30" i="20"/>
  <c r="S30" i="20" s="1"/>
  <c r="R38" i="20"/>
  <c r="S38" i="20" s="1"/>
  <c r="R10" i="20"/>
  <c r="S10" i="20" s="1"/>
  <c r="R18" i="20"/>
  <c r="S18" i="20" s="1"/>
  <c r="R26" i="20"/>
  <c r="S26" i="20" s="1"/>
  <c r="R34" i="20"/>
  <c r="S34" i="20" s="1"/>
  <c r="R42" i="20"/>
  <c r="S42" i="20" s="1"/>
  <c r="R8" i="20"/>
  <c r="S8" i="20" s="1"/>
  <c r="R24" i="20"/>
  <c r="S24" i="20" s="1"/>
  <c r="R40" i="20"/>
  <c r="S40" i="20" s="1"/>
  <c r="R16" i="20"/>
  <c r="S16" i="20" s="1"/>
  <c r="R32" i="20"/>
  <c r="S32" i="20" s="1"/>
  <c r="R28" i="20"/>
  <c r="S28" i="20" s="1"/>
  <c r="R5" i="20"/>
  <c r="R5" i="30"/>
  <c r="S5" i="30" s="1"/>
  <c r="R12" i="30"/>
  <c r="S12" i="30" s="1"/>
  <c r="R20" i="30"/>
  <c r="S20" i="30" s="1"/>
  <c r="R28" i="30"/>
  <c r="S28" i="30" s="1"/>
  <c r="R36" i="30"/>
  <c r="S36" i="30" s="1"/>
  <c r="R6" i="30"/>
  <c r="S6" i="30" s="1"/>
  <c r="R16" i="30"/>
  <c r="S16" i="30" s="1"/>
  <c r="R26" i="30"/>
  <c r="S26" i="30" s="1"/>
  <c r="R38" i="30"/>
  <c r="S38" i="30" s="1"/>
  <c r="R8" i="30"/>
  <c r="S8" i="30" s="1"/>
  <c r="R22" i="30"/>
  <c r="S22" i="30" s="1"/>
  <c r="R34" i="30"/>
  <c r="S34" i="30" s="1"/>
  <c r="R14" i="30"/>
  <c r="S14" i="30" s="1"/>
  <c r="R30" i="30"/>
  <c r="S30" i="30" s="1"/>
  <c r="R42" i="30"/>
  <c r="S42" i="30" s="1"/>
  <c r="R24" i="30"/>
  <c r="S24" i="30" s="1"/>
  <c r="R10" i="30"/>
  <c r="S10" i="30" s="1"/>
  <c r="R40" i="30"/>
  <c r="S40" i="30" s="1"/>
  <c r="R32" i="30"/>
  <c r="S32" i="30" s="1"/>
  <c r="R18" i="30"/>
  <c r="S18" i="30" s="1"/>
  <c r="R41" i="30"/>
  <c r="S41" i="30" s="1"/>
  <c r="R33" i="30"/>
  <c r="S33" i="30" s="1"/>
  <c r="R25" i="30"/>
  <c r="S25" i="30" s="1"/>
  <c r="R17" i="30"/>
  <c r="S17" i="30" s="1"/>
  <c r="R9" i="30"/>
  <c r="S9" i="30" s="1"/>
  <c r="R39" i="30"/>
  <c r="S39" i="30" s="1"/>
  <c r="R29" i="30"/>
  <c r="S29" i="30" s="1"/>
  <c r="R19" i="30"/>
  <c r="S19" i="30" s="1"/>
  <c r="R7" i="30"/>
  <c r="R35" i="30"/>
  <c r="S35" i="30" s="1"/>
  <c r="R13" i="30"/>
  <c r="S13" i="30" s="1"/>
  <c r="R43" i="30"/>
  <c r="S43" i="30" s="1"/>
  <c r="R37" i="30"/>
  <c r="S37" i="30" s="1"/>
  <c r="R31" i="30"/>
  <c r="S31" i="30" s="1"/>
  <c r="R23" i="30"/>
  <c r="S23" i="30" s="1"/>
  <c r="R27" i="30"/>
  <c r="S27" i="30" s="1"/>
  <c r="R21" i="30"/>
  <c r="S21" i="30" s="1"/>
  <c r="R15" i="30"/>
  <c r="S15" i="30" s="1"/>
  <c r="R11" i="30"/>
  <c r="S11" i="30" s="1"/>
  <c r="R36" i="37"/>
  <c r="S36" i="37" s="1"/>
  <c r="R28" i="37"/>
  <c r="S28" i="37" s="1"/>
  <c r="R20" i="37"/>
  <c r="S20" i="37" s="1"/>
  <c r="R12" i="37"/>
  <c r="S12" i="37" s="1"/>
  <c r="R43" i="37"/>
  <c r="S43" i="37" s="1"/>
  <c r="R35" i="37"/>
  <c r="S35" i="37" s="1"/>
  <c r="R27" i="37"/>
  <c r="S27" i="37" s="1"/>
  <c r="R19" i="37"/>
  <c r="S19" i="37" s="1"/>
  <c r="R11" i="37"/>
  <c r="S11" i="37" s="1"/>
  <c r="R42" i="37"/>
  <c r="S42" i="37" s="1"/>
  <c r="R32" i="37"/>
  <c r="S32" i="37" s="1"/>
  <c r="R22" i="37"/>
  <c r="S22" i="37" s="1"/>
  <c r="R10" i="37"/>
  <c r="S10" i="37" s="1"/>
  <c r="R39" i="37"/>
  <c r="S39" i="37" s="1"/>
  <c r="R29" i="37"/>
  <c r="S29" i="37" s="1"/>
  <c r="R17" i="37"/>
  <c r="S17" i="37" s="1"/>
  <c r="R7" i="37"/>
  <c r="S7" i="37" s="1"/>
  <c r="R40" i="37"/>
  <c r="S40" i="37" s="1"/>
  <c r="R26" i="37"/>
  <c r="S26" i="37" s="1"/>
  <c r="R14" i="37"/>
  <c r="S14" i="37" s="1"/>
  <c r="R37" i="37"/>
  <c r="S37" i="37" s="1"/>
  <c r="R23" i="37"/>
  <c r="S23" i="37" s="1"/>
  <c r="R9" i="37"/>
  <c r="S9" i="37" s="1"/>
  <c r="R34" i="37"/>
  <c r="S34" i="37" s="1"/>
  <c r="R16" i="37"/>
  <c r="S16" i="37" s="1"/>
  <c r="R33" i="37"/>
  <c r="S33" i="37" s="1"/>
  <c r="R15" i="37"/>
  <c r="S15" i="37" s="1"/>
  <c r="R24" i="37"/>
  <c r="S24" i="37" s="1"/>
  <c r="R6" i="37"/>
  <c r="S6" i="37" s="1"/>
  <c r="R25" i="37"/>
  <c r="S25" i="37" s="1"/>
  <c r="R8" i="37"/>
  <c r="S8" i="37" s="1"/>
  <c r="R13" i="37"/>
  <c r="S13" i="37" s="1"/>
  <c r="R30" i="37"/>
  <c r="S30" i="37" s="1"/>
  <c r="R31" i="37"/>
  <c r="S31" i="37" s="1"/>
  <c r="R38" i="37"/>
  <c r="S38" i="37" s="1"/>
  <c r="R41" i="37"/>
  <c r="S41" i="37" s="1"/>
  <c r="R5" i="37"/>
  <c r="R21" i="37"/>
  <c r="S21" i="37" s="1"/>
  <c r="R18" i="37"/>
  <c r="S18" i="37" s="1"/>
  <c r="R37" i="39"/>
  <c r="S37" i="39" s="1"/>
  <c r="R29" i="39"/>
  <c r="S29" i="39" s="1"/>
  <c r="R21" i="39"/>
  <c r="S21" i="39" s="1"/>
  <c r="R13" i="39"/>
  <c r="S13" i="39" s="1"/>
  <c r="R5" i="39"/>
  <c r="R36" i="39"/>
  <c r="S36" i="39" s="1"/>
  <c r="R28" i="39"/>
  <c r="S28" i="39" s="1"/>
  <c r="R20" i="39"/>
  <c r="S20" i="39" s="1"/>
  <c r="R12" i="39"/>
  <c r="S12" i="39" s="1"/>
  <c r="R39" i="39"/>
  <c r="S39" i="39" s="1"/>
  <c r="R27" i="39"/>
  <c r="S27" i="39" s="1"/>
  <c r="R17" i="39"/>
  <c r="S17" i="39" s="1"/>
  <c r="R7" i="39"/>
  <c r="S7" i="39" s="1"/>
  <c r="R34" i="39"/>
  <c r="S34" i="39" s="1"/>
  <c r="R24" i="39"/>
  <c r="S24" i="39" s="1"/>
  <c r="R14" i="39"/>
  <c r="S14" i="39" s="1"/>
  <c r="R35" i="39"/>
  <c r="S35" i="39" s="1"/>
  <c r="R23" i="39"/>
  <c r="S23" i="39" s="1"/>
  <c r="R9" i="39"/>
  <c r="S9" i="39" s="1"/>
  <c r="R32" i="39"/>
  <c r="S32" i="39" s="1"/>
  <c r="R18" i="39"/>
  <c r="S18" i="39" s="1"/>
  <c r="R6" i="39"/>
  <c r="S6" i="39" s="1"/>
  <c r="R33" i="39"/>
  <c r="S33" i="39" s="1"/>
  <c r="R15" i="39"/>
  <c r="S15" i="39" s="1"/>
  <c r="R38" i="39"/>
  <c r="S38" i="39" s="1"/>
  <c r="R16" i="39"/>
  <c r="S16" i="39" s="1"/>
  <c r="R43" i="39"/>
  <c r="S43" i="39" s="1"/>
  <c r="R25" i="39"/>
  <c r="S25" i="39" s="1"/>
  <c r="R42" i="39"/>
  <c r="S42" i="39" s="1"/>
  <c r="R26" i="39"/>
  <c r="S26" i="39" s="1"/>
  <c r="R8" i="39"/>
  <c r="S8" i="39" s="1"/>
  <c r="R11" i="39"/>
  <c r="S11" i="39" s="1"/>
  <c r="R10" i="39"/>
  <c r="S10" i="39" s="1"/>
  <c r="R31" i="39"/>
  <c r="S31" i="39" s="1"/>
  <c r="R30" i="39"/>
  <c r="S30" i="39" s="1"/>
  <c r="R41" i="39"/>
  <c r="S41" i="39" s="1"/>
  <c r="R40" i="39"/>
  <c r="S40" i="39" s="1"/>
  <c r="R22" i="39"/>
  <c r="S22" i="39" s="1"/>
  <c r="R19" i="39"/>
  <c r="S19" i="39" s="1"/>
  <c r="R5" i="18" a="1"/>
  <c r="Q44" i="18"/>
  <c r="W23" i="44"/>
  <c r="U23" i="44"/>
  <c r="Y23" i="44"/>
  <c r="Y20" i="44"/>
  <c r="W20" i="44"/>
  <c r="U20" i="44"/>
  <c r="Y12" i="44"/>
  <c r="U12" i="44"/>
  <c r="W12" i="44"/>
  <c r="W31" i="44"/>
  <c r="U31" i="44"/>
  <c r="Y31" i="44"/>
  <c r="W15" i="44"/>
  <c r="Y15" i="44"/>
  <c r="U15" i="44"/>
  <c r="Y30" i="44"/>
  <c r="U30" i="44"/>
  <c r="W30" i="44"/>
  <c r="W21" i="44"/>
  <c r="U21" i="44"/>
  <c r="Y21" i="44"/>
  <c r="Y10" i="44"/>
  <c r="U10" i="44"/>
  <c r="W10" i="44"/>
  <c r="W38" i="44"/>
  <c r="U38" i="44"/>
  <c r="Y38" i="44"/>
  <c r="Y27" i="44"/>
  <c r="W27" i="44"/>
  <c r="U27" i="44"/>
  <c r="W14" i="44"/>
  <c r="U14" i="44"/>
  <c r="Y14" i="44"/>
  <c r="W36" i="44"/>
  <c r="U36" i="44"/>
  <c r="Y36" i="44"/>
  <c r="W19" i="44"/>
  <c r="Y19" i="44"/>
  <c r="U19" i="44"/>
  <c r="W39" i="44"/>
  <c r="U39" i="44"/>
  <c r="Y39" i="44"/>
  <c r="Y8" i="44"/>
  <c r="W8" i="44"/>
  <c r="U8" i="44"/>
  <c r="Y24" i="44"/>
  <c r="U24" i="44"/>
  <c r="W24" i="44"/>
  <c r="U40" i="44"/>
  <c r="W40" i="44"/>
  <c r="Y40" i="44"/>
  <c r="W17" i="44"/>
  <c r="Y17" i="44"/>
  <c r="U17" i="44"/>
  <c r="Y33" i="44"/>
  <c r="U33" i="44"/>
  <c r="W33" i="44"/>
  <c r="Q44" i="14"/>
  <c r="R5" i="14" a="1"/>
  <c r="R8" i="33"/>
  <c r="S8" i="33" s="1"/>
  <c r="R16" i="33"/>
  <c r="S16" i="33" s="1"/>
  <c r="R24" i="33"/>
  <c r="S24" i="33" s="1"/>
  <c r="R32" i="33"/>
  <c r="S32" i="33" s="1"/>
  <c r="R40" i="33"/>
  <c r="S40" i="33" s="1"/>
  <c r="R10" i="33"/>
  <c r="S10" i="33" s="1"/>
  <c r="R20" i="33"/>
  <c r="S20" i="33" s="1"/>
  <c r="R30" i="33"/>
  <c r="S30" i="33" s="1"/>
  <c r="R42" i="33"/>
  <c r="S42" i="33" s="1"/>
  <c r="R14" i="33"/>
  <c r="S14" i="33" s="1"/>
  <c r="R28" i="33"/>
  <c r="S28" i="33" s="1"/>
  <c r="R12" i="33"/>
  <c r="S12" i="33" s="1"/>
  <c r="R34" i="33"/>
  <c r="S34" i="33" s="1"/>
  <c r="R5" i="33"/>
  <c r="R22" i="33"/>
  <c r="S22" i="33" s="1"/>
  <c r="R38" i="33"/>
  <c r="S38" i="33" s="1"/>
  <c r="R18" i="33"/>
  <c r="S18" i="33" s="1"/>
  <c r="R36" i="33"/>
  <c r="S36" i="33" s="1"/>
  <c r="R26" i="33"/>
  <c r="S26" i="33" s="1"/>
  <c r="R6" i="33"/>
  <c r="S6" i="33" s="1"/>
  <c r="R39" i="33"/>
  <c r="S39" i="33" s="1"/>
  <c r="R31" i="33"/>
  <c r="S31" i="33" s="1"/>
  <c r="R23" i="33"/>
  <c r="S23" i="33" s="1"/>
  <c r="R15" i="33"/>
  <c r="S15" i="33" s="1"/>
  <c r="R7" i="33"/>
  <c r="S7" i="33" s="1"/>
  <c r="R41" i="33"/>
  <c r="S41" i="33" s="1"/>
  <c r="R29" i="33"/>
  <c r="S29" i="33" s="1"/>
  <c r="R19" i="33"/>
  <c r="S19" i="33" s="1"/>
  <c r="R9" i="33"/>
  <c r="S9" i="33" s="1"/>
  <c r="R35" i="33"/>
  <c r="S35" i="33" s="1"/>
  <c r="R25" i="33"/>
  <c r="S25" i="33" s="1"/>
  <c r="R13" i="33"/>
  <c r="S13" i="33" s="1"/>
  <c r="R37" i="33"/>
  <c r="S37" i="33" s="1"/>
  <c r="R17" i="33"/>
  <c r="S17" i="33" s="1"/>
  <c r="R33" i="33"/>
  <c r="S33" i="33" s="1"/>
  <c r="R11" i="33"/>
  <c r="S11" i="33" s="1"/>
  <c r="R27" i="33"/>
  <c r="S27" i="33" s="1"/>
  <c r="R21" i="33"/>
  <c r="S21" i="33" s="1"/>
  <c r="R43" i="33"/>
  <c r="S43" i="33" s="1"/>
  <c r="R10" i="15"/>
  <c r="S10" i="15" s="1"/>
  <c r="R18" i="15"/>
  <c r="S18" i="15" s="1"/>
  <c r="R26" i="15"/>
  <c r="S26" i="15" s="1"/>
  <c r="R34" i="15"/>
  <c r="S34" i="15" s="1"/>
  <c r="R42" i="15"/>
  <c r="S42" i="15" s="1"/>
  <c r="R6" i="15"/>
  <c r="S6" i="15" s="1"/>
  <c r="R14" i="15"/>
  <c r="S14" i="15" s="1"/>
  <c r="R22" i="15"/>
  <c r="S22" i="15" s="1"/>
  <c r="R30" i="15"/>
  <c r="S30" i="15" s="1"/>
  <c r="R38" i="15"/>
  <c r="S38" i="15" s="1"/>
  <c r="R5" i="15"/>
  <c r="R20" i="15"/>
  <c r="S20" i="15" s="1"/>
  <c r="R36" i="15"/>
  <c r="S36" i="15" s="1"/>
  <c r="R12" i="15"/>
  <c r="S12" i="15" s="1"/>
  <c r="R28" i="15"/>
  <c r="S28" i="15" s="1"/>
  <c r="R24" i="15"/>
  <c r="S24" i="15" s="1"/>
  <c r="R32" i="15"/>
  <c r="S32" i="15" s="1"/>
  <c r="R16" i="15"/>
  <c r="S16" i="15" s="1"/>
  <c r="R40" i="15"/>
  <c r="S40" i="15" s="1"/>
  <c r="R39" i="15"/>
  <c r="S39" i="15" s="1"/>
  <c r="R31" i="15"/>
  <c r="S31" i="15" s="1"/>
  <c r="R23" i="15"/>
  <c r="S23" i="15" s="1"/>
  <c r="R15" i="15"/>
  <c r="S15" i="15" s="1"/>
  <c r="R37" i="15"/>
  <c r="S37" i="15" s="1"/>
  <c r="R27" i="15"/>
  <c r="S27" i="15" s="1"/>
  <c r="R17" i="15"/>
  <c r="S17" i="15" s="1"/>
  <c r="R7" i="15"/>
  <c r="S7" i="15" s="1"/>
  <c r="R43" i="15"/>
  <c r="S43" i="15" s="1"/>
  <c r="R33" i="15"/>
  <c r="S33" i="15" s="1"/>
  <c r="R21" i="15"/>
  <c r="S21" i="15" s="1"/>
  <c r="R11" i="15"/>
  <c r="S11" i="15" s="1"/>
  <c r="R8" i="15"/>
  <c r="S8" i="15" s="1"/>
  <c r="R35" i="15"/>
  <c r="S35" i="15" s="1"/>
  <c r="R13" i="15"/>
  <c r="S13" i="15" s="1"/>
  <c r="R29" i="15"/>
  <c r="S29" i="15" s="1"/>
  <c r="R9" i="15"/>
  <c r="S9" i="15" s="1"/>
  <c r="R25" i="15"/>
  <c r="S25" i="15" s="1"/>
  <c r="R19" i="15"/>
  <c r="S19" i="15" s="1"/>
  <c r="R41" i="15"/>
  <c r="S41" i="15" s="1"/>
  <c r="R6" i="52"/>
  <c r="S6" i="52" s="1"/>
  <c r="R43" i="52"/>
  <c r="S43" i="52" s="1"/>
  <c r="R35" i="52"/>
  <c r="S35" i="52" s="1"/>
  <c r="R27" i="52"/>
  <c r="S27" i="52" s="1"/>
  <c r="R19" i="52"/>
  <c r="S19" i="52" s="1"/>
  <c r="R11" i="52"/>
  <c r="S11" i="52" s="1"/>
  <c r="R42" i="52"/>
  <c r="S42" i="52" s="1"/>
  <c r="R34" i="52"/>
  <c r="S34" i="52" s="1"/>
  <c r="R26" i="52"/>
  <c r="S26" i="52" s="1"/>
  <c r="R18" i="52"/>
  <c r="S18" i="52" s="1"/>
  <c r="R10" i="52"/>
  <c r="S10" i="52" s="1"/>
  <c r="R39" i="52"/>
  <c r="S39" i="52" s="1"/>
  <c r="R29" i="52"/>
  <c r="S29" i="52" s="1"/>
  <c r="R17" i="52"/>
  <c r="S17" i="52" s="1"/>
  <c r="R7" i="52"/>
  <c r="S7" i="52" s="1"/>
  <c r="R36" i="52"/>
  <c r="S36" i="52" s="1"/>
  <c r="R24" i="52"/>
  <c r="S24" i="52" s="1"/>
  <c r="R14" i="52"/>
  <c r="S14" i="52" s="1"/>
  <c r="R41" i="52"/>
  <c r="S41" i="52" s="1"/>
  <c r="R25" i="52"/>
  <c r="S25" i="52" s="1"/>
  <c r="R13" i="52"/>
  <c r="S13" i="52" s="1"/>
  <c r="R38" i="52"/>
  <c r="S38" i="52" s="1"/>
  <c r="R22" i="52"/>
  <c r="S22" i="52" s="1"/>
  <c r="R8" i="52"/>
  <c r="S8" i="52" s="1"/>
  <c r="R37" i="52"/>
  <c r="S37" i="52" s="1"/>
  <c r="R23" i="52"/>
  <c r="S23" i="52" s="1"/>
  <c r="R9" i="52"/>
  <c r="S9" i="52" s="1"/>
  <c r="R32" i="52"/>
  <c r="S32" i="52" s="1"/>
  <c r="R20" i="52"/>
  <c r="S20" i="52" s="1"/>
  <c r="R15" i="52"/>
  <c r="S15" i="52" s="1"/>
  <c r="R28" i="52"/>
  <c r="S28" i="52" s="1"/>
  <c r="R31" i="52"/>
  <c r="S31" i="52" s="1"/>
  <c r="R40" i="52"/>
  <c r="S40" i="52" s="1"/>
  <c r="R12" i="52"/>
  <c r="S12" i="52" s="1"/>
  <c r="R21" i="52"/>
  <c r="S21" i="52" s="1"/>
  <c r="R30" i="52"/>
  <c r="S30" i="52" s="1"/>
  <c r="R5" i="52"/>
  <c r="R33" i="52"/>
  <c r="S33" i="52" s="1"/>
  <c r="R16" i="52"/>
  <c r="S16" i="52" s="1"/>
  <c r="R34" i="36"/>
  <c r="S34" i="36" s="1"/>
  <c r="R24" i="36"/>
  <c r="S24" i="36" s="1"/>
  <c r="R14" i="36"/>
  <c r="S14" i="36" s="1"/>
  <c r="R41" i="36"/>
  <c r="S41" i="36" s="1"/>
  <c r="R31" i="36"/>
  <c r="S31" i="36" s="1"/>
  <c r="R21" i="36"/>
  <c r="S21" i="36" s="1"/>
  <c r="R9" i="36"/>
  <c r="S9" i="36" s="1"/>
  <c r="R38" i="36"/>
  <c r="S38" i="36" s="1"/>
  <c r="R22" i="36"/>
  <c r="S22" i="36" s="1"/>
  <c r="R8" i="36"/>
  <c r="S8" i="36" s="1"/>
  <c r="R33" i="36"/>
  <c r="S33" i="36" s="1"/>
  <c r="R17" i="36"/>
  <c r="S17" i="36" s="1"/>
  <c r="R32" i="36"/>
  <c r="S32" i="36" s="1"/>
  <c r="R16" i="36"/>
  <c r="S16" i="36" s="1"/>
  <c r="R37" i="36"/>
  <c r="S37" i="36" s="1"/>
  <c r="R15" i="36"/>
  <c r="S15" i="36" s="1"/>
  <c r="R42" i="36"/>
  <c r="S42" i="36" s="1"/>
  <c r="R26" i="36"/>
  <c r="S26" i="36" s="1"/>
  <c r="R6" i="36"/>
  <c r="S6" i="36" s="1"/>
  <c r="R25" i="36"/>
  <c r="S25" i="36" s="1"/>
  <c r="R7" i="36"/>
  <c r="S7" i="36" s="1"/>
  <c r="R10" i="36"/>
  <c r="S10" i="36" s="1"/>
  <c r="R13" i="36"/>
  <c r="S13" i="36" s="1"/>
  <c r="R30" i="36"/>
  <c r="S30" i="36" s="1"/>
  <c r="R29" i="36"/>
  <c r="S29" i="36" s="1"/>
  <c r="R40" i="36"/>
  <c r="S40" i="36" s="1"/>
  <c r="R39" i="36"/>
  <c r="S39" i="36" s="1"/>
  <c r="R23" i="36"/>
  <c r="S23" i="36" s="1"/>
  <c r="R18" i="36"/>
  <c r="S18" i="36" s="1"/>
  <c r="R36" i="36"/>
  <c r="S36" i="36" s="1"/>
  <c r="R20" i="36"/>
  <c r="S20" i="36" s="1"/>
  <c r="R43" i="36"/>
  <c r="S43" i="36" s="1"/>
  <c r="R27" i="36"/>
  <c r="S27" i="36" s="1"/>
  <c r="R11" i="36"/>
  <c r="S11" i="36" s="1"/>
  <c r="R28" i="36"/>
  <c r="S28" i="36" s="1"/>
  <c r="R12" i="36"/>
  <c r="S12" i="36" s="1"/>
  <c r="R35" i="36"/>
  <c r="S35" i="36" s="1"/>
  <c r="R19" i="36"/>
  <c r="S19" i="36" s="1"/>
  <c r="R5" i="36"/>
  <c r="Q44" i="48"/>
  <c r="R5" i="48" a="1"/>
  <c r="R10" i="28"/>
  <c r="S10" i="28" s="1"/>
  <c r="R18" i="28"/>
  <c r="S18" i="28" s="1"/>
  <c r="R26" i="28"/>
  <c r="S26" i="28" s="1"/>
  <c r="R34" i="28"/>
  <c r="S34" i="28" s="1"/>
  <c r="R42" i="28"/>
  <c r="S42" i="28" s="1"/>
  <c r="R8" i="28"/>
  <c r="S8" i="28" s="1"/>
  <c r="R20" i="28"/>
  <c r="S20" i="28" s="1"/>
  <c r="R30" i="28"/>
  <c r="S30" i="28" s="1"/>
  <c r="R40" i="28"/>
  <c r="S40" i="28" s="1"/>
  <c r="R5" i="28"/>
  <c r="R14" i="28"/>
  <c r="S14" i="28" s="1"/>
  <c r="R36" i="28"/>
  <c r="S36" i="28" s="1"/>
  <c r="R12" i="28"/>
  <c r="S12" i="28" s="1"/>
  <c r="R28" i="28"/>
  <c r="S28" i="28" s="1"/>
  <c r="R38" i="28"/>
  <c r="S38" i="28" s="1"/>
  <c r="R39" i="28"/>
  <c r="S39" i="28" s="1"/>
  <c r="R23" i="28"/>
  <c r="S23" i="28" s="1"/>
  <c r="R37" i="28"/>
  <c r="S37" i="28" s="1"/>
  <c r="R17" i="28"/>
  <c r="S17" i="28" s="1"/>
  <c r="R43" i="28"/>
  <c r="S43" i="28" s="1"/>
  <c r="R21" i="28"/>
  <c r="S21" i="28" s="1"/>
  <c r="R25" i="28"/>
  <c r="S25" i="28" s="1"/>
  <c r="R19" i="28"/>
  <c r="S19" i="28" s="1"/>
  <c r="R13" i="28"/>
  <c r="S13" i="28" s="1"/>
  <c r="R9" i="28"/>
  <c r="S9" i="28" s="1"/>
  <c r="R24" i="28"/>
  <c r="S24" i="28" s="1"/>
  <c r="R22" i="28"/>
  <c r="S22" i="28" s="1"/>
  <c r="R32" i="28"/>
  <c r="S32" i="28" s="1"/>
  <c r="R6" i="28"/>
  <c r="S6" i="28" s="1"/>
  <c r="R16" i="28"/>
  <c r="S16" i="28" s="1"/>
  <c r="R31" i="28"/>
  <c r="S31" i="28" s="1"/>
  <c r="R15" i="28"/>
  <c r="S15" i="28" s="1"/>
  <c r="R27" i="28"/>
  <c r="S27" i="28" s="1"/>
  <c r="R7" i="28"/>
  <c r="S7" i="28" s="1"/>
  <c r="R33" i="28"/>
  <c r="S33" i="28" s="1"/>
  <c r="R11" i="28"/>
  <c r="S11" i="28" s="1"/>
  <c r="R41" i="28"/>
  <c r="S41" i="28" s="1"/>
  <c r="R35" i="28"/>
  <c r="S35" i="28" s="1"/>
  <c r="R29" i="28"/>
  <c r="S29" i="28" s="1"/>
  <c r="W7" i="12"/>
  <c r="Y7" i="12"/>
  <c r="U7" i="12"/>
  <c r="Y9" i="12"/>
  <c r="W9" i="12"/>
  <c r="U9" i="12"/>
  <c r="W15" i="12"/>
  <c r="U15" i="12"/>
  <c r="Y15" i="12"/>
  <c r="Y21" i="12"/>
  <c r="W21" i="12"/>
  <c r="U21" i="12"/>
  <c r="U17" i="12"/>
  <c r="Y17" i="12"/>
  <c r="W17" i="12"/>
  <c r="U39" i="12"/>
  <c r="W39" i="12"/>
  <c r="Y39" i="12"/>
  <c r="Y23" i="12"/>
  <c r="U23" i="12"/>
  <c r="W23" i="12"/>
  <c r="Y11" i="12"/>
  <c r="W11" i="12"/>
  <c r="U11" i="12"/>
  <c r="U27" i="12"/>
  <c r="W27" i="12"/>
  <c r="Y27" i="12"/>
  <c r="U43" i="12"/>
  <c r="W43" i="12"/>
  <c r="Y43" i="12"/>
  <c r="W8" i="12"/>
  <c r="U8" i="12"/>
  <c r="Y8" i="12"/>
  <c r="W24" i="12"/>
  <c r="U24" i="12"/>
  <c r="Y24" i="12"/>
  <c r="U36" i="12"/>
  <c r="W36" i="12"/>
  <c r="Y36" i="12"/>
  <c r="R44" i="12"/>
  <c r="S5" i="12"/>
  <c r="W12" i="12"/>
  <c r="U12" i="12"/>
  <c r="Y12" i="12"/>
  <c r="Y30" i="12"/>
  <c r="W30" i="12"/>
  <c r="U30" i="12"/>
  <c r="Y14" i="12"/>
  <c r="W14" i="12"/>
  <c r="U14" i="12"/>
  <c r="W42" i="12"/>
  <c r="Y42" i="12"/>
  <c r="U42" i="12"/>
  <c r="Y26" i="12"/>
  <c r="U26" i="12"/>
  <c r="W26" i="12"/>
  <c r="Y10" i="12"/>
  <c r="W10" i="12"/>
  <c r="U10" i="12"/>
  <c r="R10" i="24"/>
  <c r="S10" i="24" s="1"/>
  <c r="R18" i="24"/>
  <c r="S18" i="24" s="1"/>
  <c r="R26" i="24"/>
  <c r="S26" i="24" s="1"/>
  <c r="R34" i="24"/>
  <c r="S34" i="24" s="1"/>
  <c r="R42" i="24"/>
  <c r="S42" i="24" s="1"/>
  <c r="R8" i="24"/>
  <c r="S8" i="24" s="1"/>
  <c r="R20" i="24"/>
  <c r="S20" i="24" s="1"/>
  <c r="R30" i="24"/>
  <c r="S30" i="24" s="1"/>
  <c r="R40" i="24"/>
  <c r="S40" i="24" s="1"/>
  <c r="R12" i="24"/>
  <c r="S12" i="24" s="1"/>
  <c r="R24" i="24"/>
  <c r="S24" i="24" s="1"/>
  <c r="R38" i="24"/>
  <c r="S38" i="24" s="1"/>
  <c r="R5" i="24"/>
  <c r="R16" i="24"/>
  <c r="S16" i="24" s="1"/>
  <c r="R32" i="24"/>
  <c r="S32" i="24" s="1"/>
  <c r="R14" i="24"/>
  <c r="S14" i="24" s="1"/>
  <c r="R28" i="24"/>
  <c r="S28" i="24" s="1"/>
  <c r="R6" i="24"/>
  <c r="S6" i="24" s="1"/>
  <c r="R36" i="24"/>
  <c r="S36" i="24" s="1"/>
  <c r="R22" i="24"/>
  <c r="S22" i="24" s="1"/>
  <c r="R41" i="24"/>
  <c r="S41" i="24" s="1"/>
  <c r="R33" i="24"/>
  <c r="S33" i="24" s="1"/>
  <c r="R25" i="24"/>
  <c r="S25" i="24" s="1"/>
  <c r="R17" i="24"/>
  <c r="S17" i="24" s="1"/>
  <c r="R9" i="24"/>
  <c r="S9" i="24" s="1"/>
  <c r="R37" i="24"/>
  <c r="S37" i="24" s="1"/>
  <c r="R27" i="24"/>
  <c r="S27" i="24" s="1"/>
  <c r="R15" i="24"/>
  <c r="S15" i="24" s="1"/>
  <c r="R7" i="24"/>
  <c r="S7" i="24" s="1"/>
  <c r="R43" i="24"/>
  <c r="S43" i="24" s="1"/>
  <c r="R31" i="24"/>
  <c r="S31" i="24" s="1"/>
  <c r="R21" i="24"/>
  <c r="S21" i="24" s="1"/>
  <c r="R11" i="24"/>
  <c r="S11" i="24" s="1"/>
  <c r="R23" i="24"/>
  <c r="S23" i="24" s="1"/>
  <c r="R39" i="24"/>
  <c r="S39" i="24" s="1"/>
  <c r="R19" i="24"/>
  <c r="S19" i="24" s="1"/>
  <c r="R35" i="24"/>
  <c r="S35" i="24" s="1"/>
  <c r="R13" i="24"/>
  <c r="S13" i="24" s="1"/>
  <c r="R29" i="24"/>
  <c r="S29" i="24" s="1"/>
  <c r="R43" i="34"/>
  <c r="S43" i="34" s="1"/>
  <c r="R33" i="34"/>
  <c r="S33" i="34" s="1"/>
  <c r="R23" i="34"/>
  <c r="S23" i="34" s="1"/>
  <c r="R11" i="34"/>
  <c r="S11" i="34" s="1"/>
  <c r="R25" i="34"/>
  <c r="S25" i="34" s="1"/>
  <c r="R41" i="34"/>
  <c r="S41" i="34" s="1"/>
  <c r="R19" i="34"/>
  <c r="S19" i="34" s="1"/>
  <c r="R35" i="34"/>
  <c r="S35" i="34" s="1"/>
  <c r="R15" i="34"/>
  <c r="S15" i="34" s="1"/>
  <c r="R31" i="34"/>
  <c r="S31" i="34" s="1"/>
  <c r="R9" i="34"/>
  <c r="S9" i="34" s="1"/>
  <c r="R5" i="34"/>
  <c r="S5" i="34" s="1"/>
  <c r="R20" i="34"/>
  <c r="S20" i="34" s="1"/>
  <c r="R36" i="34"/>
  <c r="S36" i="34" s="1"/>
  <c r="R18" i="34"/>
  <c r="S18" i="34" s="1"/>
  <c r="R40" i="34"/>
  <c r="S40" i="34" s="1"/>
  <c r="R26" i="34"/>
  <c r="S26" i="34" s="1"/>
  <c r="R22" i="34"/>
  <c r="S22" i="34" s="1"/>
  <c r="R10" i="34"/>
  <c r="S10" i="34" s="1"/>
  <c r="R24" i="34"/>
  <c r="S24" i="34" s="1"/>
  <c r="R34" i="34"/>
  <c r="S34" i="34" s="1"/>
  <c r="R37" i="34"/>
  <c r="S37" i="34" s="1"/>
  <c r="R21" i="34"/>
  <c r="S21" i="34" s="1"/>
  <c r="R39" i="34"/>
  <c r="S39" i="34" s="1"/>
  <c r="R17" i="34"/>
  <c r="S17" i="34" s="1"/>
  <c r="R12" i="34"/>
  <c r="S12" i="34" s="1"/>
  <c r="R28" i="34"/>
  <c r="S28" i="34" s="1"/>
  <c r="R8" i="34"/>
  <c r="S8" i="34" s="1"/>
  <c r="R30" i="34"/>
  <c r="S30" i="34" s="1"/>
  <c r="R14" i="34"/>
  <c r="S14" i="34" s="1"/>
  <c r="R42" i="34"/>
  <c r="S42" i="34" s="1"/>
  <c r="R38" i="34"/>
  <c r="S38" i="34" s="1"/>
  <c r="R32" i="34"/>
  <c r="S32" i="34" s="1"/>
  <c r="R6" i="34"/>
  <c r="S6" i="34" s="1"/>
  <c r="R16" i="34"/>
  <c r="S16" i="34" s="1"/>
  <c r="R29" i="34"/>
  <c r="S29" i="34" s="1"/>
  <c r="R13" i="34"/>
  <c r="S13" i="34" s="1"/>
  <c r="R27" i="34"/>
  <c r="S27" i="34" s="1"/>
  <c r="R7" i="34"/>
  <c r="R18" i="31"/>
  <c r="S18" i="31" s="1"/>
  <c r="R30" i="31"/>
  <c r="S30" i="31" s="1"/>
  <c r="R14" i="31"/>
  <c r="S14" i="31" s="1"/>
  <c r="R36" i="31"/>
  <c r="S36" i="31" s="1"/>
  <c r="R6" i="31"/>
  <c r="S6" i="31" s="1"/>
  <c r="R26" i="31"/>
  <c r="S26" i="31" s="1"/>
  <c r="R42" i="31"/>
  <c r="S42" i="31" s="1"/>
  <c r="R38" i="31"/>
  <c r="S38" i="31" s="1"/>
  <c r="R20" i="31"/>
  <c r="S20" i="31" s="1"/>
  <c r="R10" i="31"/>
  <c r="S10" i="31" s="1"/>
  <c r="R28" i="31"/>
  <c r="S28" i="31" s="1"/>
  <c r="R37" i="31"/>
  <c r="S37" i="31" s="1"/>
  <c r="R29" i="31"/>
  <c r="S29" i="31" s="1"/>
  <c r="R21" i="31"/>
  <c r="S21" i="31" s="1"/>
  <c r="R13" i="31"/>
  <c r="S13" i="31" s="1"/>
  <c r="R7" i="31"/>
  <c r="S7" i="31" s="1"/>
  <c r="R39" i="31"/>
  <c r="S39" i="31" s="1"/>
  <c r="R27" i="31"/>
  <c r="S27" i="31" s="1"/>
  <c r="R17" i="31"/>
  <c r="S17" i="31" s="1"/>
  <c r="R43" i="31"/>
  <c r="S43" i="31" s="1"/>
  <c r="R33" i="31"/>
  <c r="S33" i="31" s="1"/>
  <c r="R23" i="31"/>
  <c r="S23" i="31" s="1"/>
  <c r="R11" i="31"/>
  <c r="S11" i="31" s="1"/>
  <c r="R35" i="31"/>
  <c r="S35" i="31" s="1"/>
  <c r="R15" i="31"/>
  <c r="S15" i="31" s="1"/>
  <c r="R31" i="31"/>
  <c r="S31" i="31" s="1"/>
  <c r="R9" i="31"/>
  <c r="S9" i="31" s="1"/>
  <c r="R25" i="31"/>
  <c r="S25" i="31" s="1"/>
  <c r="R41" i="31"/>
  <c r="S41" i="31" s="1"/>
  <c r="R19" i="31"/>
  <c r="S19" i="31" s="1"/>
  <c r="R8" i="31"/>
  <c r="S8" i="31" s="1"/>
  <c r="R16" i="31"/>
  <c r="S16" i="31" s="1"/>
  <c r="R24" i="31"/>
  <c r="S24" i="31" s="1"/>
  <c r="R32" i="31"/>
  <c r="S32" i="31" s="1"/>
  <c r="R40" i="31"/>
  <c r="S40" i="31" s="1"/>
  <c r="R12" i="31"/>
  <c r="S12" i="31" s="1"/>
  <c r="R22" i="31"/>
  <c r="S22" i="31" s="1"/>
  <c r="R34" i="31"/>
  <c r="S34" i="31" s="1"/>
  <c r="R5" i="31"/>
  <c r="W34" i="31" l="1"/>
  <c r="Y34" i="31"/>
  <c r="U34" i="31"/>
  <c r="W12" i="31"/>
  <c r="U12" i="31"/>
  <c r="Y12" i="31"/>
  <c r="Y32" i="31"/>
  <c r="U32" i="31"/>
  <c r="W32" i="31"/>
  <c r="Y16" i="31"/>
  <c r="U16" i="31"/>
  <c r="W16" i="31"/>
  <c r="U19" i="31"/>
  <c r="W19" i="31"/>
  <c r="Y19" i="31"/>
  <c r="Y25" i="31"/>
  <c r="U25" i="31"/>
  <c r="W25" i="31"/>
  <c r="U31" i="31"/>
  <c r="Y31" i="31"/>
  <c r="W31" i="31"/>
  <c r="W35" i="31"/>
  <c r="U35" i="31"/>
  <c r="Y35" i="31"/>
  <c r="Y23" i="31"/>
  <c r="U23" i="31"/>
  <c r="W23" i="31"/>
  <c r="W43" i="31"/>
  <c r="U43" i="31"/>
  <c r="Y43" i="31"/>
  <c r="W27" i="31"/>
  <c r="Y27" i="31"/>
  <c r="U27" i="31"/>
  <c r="U7" i="31"/>
  <c r="W7" i="31"/>
  <c r="Y7" i="31"/>
  <c r="U21" i="31"/>
  <c r="Y21" i="31"/>
  <c r="W21" i="31"/>
  <c r="Y37" i="31"/>
  <c r="U37" i="31"/>
  <c r="W37" i="31"/>
  <c r="W10" i="31"/>
  <c r="U10" i="31"/>
  <c r="Y10" i="31"/>
  <c r="Y38" i="31"/>
  <c r="U38" i="31"/>
  <c r="W38" i="31"/>
  <c r="Y26" i="31"/>
  <c r="U26" i="31"/>
  <c r="W26" i="31"/>
  <c r="W36" i="31"/>
  <c r="Y36" i="31"/>
  <c r="U36" i="31"/>
  <c r="W30" i="31"/>
  <c r="U30" i="31"/>
  <c r="Y30" i="31"/>
  <c r="R44" i="34"/>
  <c r="S7" i="34"/>
  <c r="W13" i="34"/>
  <c r="Y13" i="34"/>
  <c r="U13" i="34"/>
  <c r="Y16" i="34"/>
  <c r="W16" i="34"/>
  <c r="U16" i="34"/>
  <c r="Y32" i="34"/>
  <c r="U32" i="34"/>
  <c r="W32" i="34"/>
  <c r="Y42" i="34"/>
  <c r="W42" i="34"/>
  <c r="U42" i="34"/>
  <c r="W30" i="34"/>
  <c r="U30" i="34"/>
  <c r="Y30" i="34"/>
  <c r="Y28" i="34"/>
  <c r="W28" i="34"/>
  <c r="U28" i="34"/>
  <c r="U17" i="34"/>
  <c r="Y17" i="34"/>
  <c r="W17" i="34"/>
  <c r="W21" i="34"/>
  <c r="Y21" i="34"/>
  <c r="U21" i="34"/>
  <c r="Y34" i="34"/>
  <c r="W34" i="34"/>
  <c r="U34" i="34"/>
  <c r="W10" i="34"/>
  <c r="U10" i="34"/>
  <c r="Y10" i="34"/>
  <c r="Y26" i="34"/>
  <c r="W26" i="34"/>
  <c r="U26" i="34"/>
  <c r="Y18" i="34"/>
  <c r="U18" i="34"/>
  <c r="W18" i="34"/>
  <c r="W20" i="34"/>
  <c r="Y20" i="34"/>
  <c r="U20" i="34"/>
  <c r="W9" i="34"/>
  <c r="Y9" i="34"/>
  <c r="U9" i="34"/>
  <c r="W15" i="34"/>
  <c r="Y15" i="34"/>
  <c r="U15" i="34"/>
  <c r="U19" i="34"/>
  <c r="Y19" i="34"/>
  <c r="W19" i="34"/>
  <c r="U25" i="34"/>
  <c r="Y25" i="34"/>
  <c r="W25" i="34"/>
  <c r="Y23" i="34"/>
  <c r="W23" i="34"/>
  <c r="U23" i="34"/>
  <c r="U43" i="34"/>
  <c r="W43" i="34"/>
  <c r="Y43" i="34"/>
  <c r="Y13" i="24"/>
  <c r="W13" i="24"/>
  <c r="U13" i="24"/>
  <c r="W19" i="24"/>
  <c r="Y19" i="24"/>
  <c r="U19" i="24"/>
  <c r="U23" i="24"/>
  <c r="Y23" i="24"/>
  <c r="W23" i="24"/>
  <c r="W21" i="24"/>
  <c r="U21" i="24"/>
  <c r="Y21" i="24"/>
  <c r="W43" i="24"/>
  <c r="Y43" i="24"/>
  <c r="U43" i="24"/>
  <c r="Y15" i="24"/>
  <c r="U15" i="24"/>
  <c r="W15" i="24"/>
  <c r="W37" i="24"/>
  <c r="U37" i="24"/>
  <c r="Y37" i="24"/>
  <c r="W17" i="24"/>
  <c r="U17" i="24"/>
  <c r="Y17" i="24"/>
  <c r="Y33" i="24"/>
  <c r="W33" i="24"/>
  <c r="U33" i="24"/>
  <c r="Y22" i="24"/>
  <c r="W22" i="24"/>
  <c r="U22" i="24"/>
  <c r="U6" i="24"/>
  <c r="Y6" i="24"/>
  <c r="W6" i="24"/>
  <c r="Y14" i="24"/>
  <c r="W14" i="24"/>
  <c r="U14" i="24"/>
  <c r="Y16" i="24"/>
  <c r="U16" i="24"/>
  <c r="W16" i="24"/>
  <c r="W38" i="24"/>
  <c r="U38" i="24"/>
  <c r="Y38" i="24"/>
  <c r="Y12" i="24"/>
  <c r="U12" i="24"/>
  <c r="W12" i="24"/>
  <c r="Y30" i="24"/>
  <c r="U30" i="24"/>
  <c r="W30" i="24"/>
  <c r="Y8" i="24"/>
  <c r="U8" i="24"/>
  <c r="W8" i="24"/>
  <c r="Y34" i="24"/>
  <c r="U34" i="24"/>
  <c r="W34" i="24"/>
  <c r="W18" i="24"/>
  <c r="Y18" i="24"/>
  <c r="U18" i="24"/>
  <c r="U5" i="12"/>
  <c r="U44" i="12" s="1"/>
  <c r="E8" i="7" s="1"/>
  <c r="S44" i="12"/>
  <c r="D8" i="7" s="1"/>
  <c r="W5" i="12"/>
  <c r="W44" i="12" s="1"/>
  <c r="F8" i="7" s="1"/>
  <c r="Y5" i="12"/>
  <c r="Y44" i="12" s="1"/>
  <c r="G8" i="7" s="1"/>
  <c r="Y35" i="28"/>
  <c r="U35" i="28"/>
  <c r="W35" i="28"/>
  <c r="W11" i="28"/>
  <c r="Y11" i="28"/>
  <c r="U11" i="28"/>
  <c r="W7" i="28"/>
  <c r="U7" i="28"/>
  <c r="Y7" i="28"/>
  <c r="U15" i="28"/>
  <c r="W15" i="28"/>
  <c r="Y15" i="28"/>
  <c r="Y16" i="28"/>
  <c r="U16" i="28"/>
  <c r="W16" i="28"/>
  <c r="Y32" i="28"/>
  <c r="W32" i="28"/>
  <c r="U32" i="28"/>
  <c r="Y24" i="28"/>
  <c r="U24" i="28"/>
  <c r="W24" i="28"/>
  <c r="Y13" i="28"/>
  <c r="U13" i="28"/>
  <c r="W13" i="28"/>
  <c r="U25" i="28"/>
  <c r="Y25" i="28"/>
  <c r="W25" i="28"/>
  <c r="Y43" i="28"/>
  <c r="W43" i="28"/>
  <c r="U43" i="28"/>
  <c r="U37" i="28"/>
  <c r="W37" i="28"/>
  <c r="Y37" i="28"/>
  <c r="Y39" i="28"/>
  <c r="U39" i="28"/>
  <c r="W39" i="28"/>
  <c r="W28" i="28"/>
  <c r="Y28" i="28"/>
  <c r="U28" i="28"/>
  <c r="W36" i="28"/>
  <c r="U36" i="28"/>
  <c r="Y36" i="28"/>
  <c r="R44" i="28"/>
  <c r="S5" i="28"/>
  <c r="W30" i="28"/>
  <c r="Y30" i="28"/>
  <c r="U30" i="28"/>
  <c r="W8" i="28"/>
  <c r="U8" i="28"/>
  <c r="Y8" i="28"/>
  <c r="W34" i="28"/>
  <c r="Y34" i="28"/>
  <c r="U34" i="28"/>
  <c r="Y18" i="28"/>
  <c r="W18" i="28"/>
  <c r="U18" i="28"/>
  <c r="R5" i="48"/>
  <c r="R32" i="48"/>
  <c r="S32" i="48" s="1"/>
  <c r="R16" i="48"/>
  <c r="S16" i="48" s="1"/>
  <c r="R39" i="48"/>
  <c r="S39" i="48" s="1"/>
  <c r="R23" i="48"/>
  <c r="S23" i="48" s="1"/>
  <c r="R26" i="48"/>
  <c r="S26" i="48" s="1"/>
  <c r="R43" i="48"/>
  <c r="S43" i="48" s="1"/>
  <c r="R21" i="48"/>
  <c r="S21" i="48" s="1"/>
  <c r="R38" i="48"/>
  <c r="S38" i="48" s="1"/>
  <c r="R10" i="48"/>
  <c r="S10" i="48" s="1"/>
  <c r="R19" i="48"/>
  <c r="S19" i="48" s="1"/>
  <c r="R34" i="48"/>
  <c r="S34" i="48" s="1"/>
  <c r="R37" i="48"/>
  <c r="S37" i="48" s="1"/>
  <c r="R30" i="48"/>
  <c r="S30" i="48" s="1"/>
  <c r="R29" i="48"/>
  <c r="S29" i="48" s="1"/>
  <c r="R20" i="48"/>
  <c r="S20" i="48" s="1"/>
  <c r="R42" i="48"/>
  <c r="S42" i="48" s="1"/>
  <c r="R7" i="48"/>
  <c r="S7" i="48" s="1"/>
  <c r="R27" i="48"/>
  <c r="S27" i="48" s="1"/>
  <c r="R6" i="48"/>
  <c r="S6" i="48" s="1"/>
  <c r="R40" i="48"/>
  <c r="S40" i="48" s="1"/>
  <c r="R24" i="48"/>
  <c r="S24" i="48" s="1"/>
  <c r="R8" i="48"/>
  <c r="S8" i="48" s="1"/>
  <c r="R31" i="48"/>
  <c r="S31" i="48" s="1"/>
  <c r="R36" i="48"/>
  <c r="S36" i="48" s="1"/>
  <c r="R14" i="48"/>
  <c r="S14" i="48" s="1"/>
  <c r="R33" i="48"/>
  <c r="S33" i="48" s="1"/>
  <c r="R13" i="48"/>
  <c r="S13" i="48" s="1"/>
  <c r="R22" i="48"/>
  <c r="S22" i="48" s="1"/>
  <c r="R35" i="48"/>
  <c r="S35" i="48" s="1"/>
  <c r="R9" i="48"/>
  <c r="S9" i="48" s="1"/>
  <c r="R18" i="48"/>
  <c r="S18" i="48" s="1"/>
  <c r="R17" i="48"/>
  <c r="S17" i="48" s="1"/>
  <c r="R12" i="48"/>
  <c r="S12" i="48" s="1"/>
  <c r="R15" i="48"/>
  <c r="S15" i="48" s="1"/>
  <c r="R25" i="48"/>
  <c r="S25" i="48" s="1"/>
  <c r="R41" i="48"/>
  <c r="S41" i="48" s="1"/>
  <c r="R28" i="48"/>
  <c r="S28" i="48" s="1"/>
  <c r="R11" i="48"/>
  <c r="S11" i="48" s="1"/>
  <c r="R44" i="36"/>
  <c r="S5" i="36"/>
  <c r="Y35" i="36"/>
  <c r="W35" i="36"/>
  <c r="U35" i="36"/>
  <c r="W28" i="36"/>
  <c r="U28" i="36"/>
  <c r="Y28" i="36"/>
  <c r="W27" i="36"/>
  <c r="Y27" i="36"/>
  <c r="U27" i="36"/>
  <c r="Y20" i="36"/>
  <c r="U20" i="36"/>
  <c r="W20" i="36"/>
  <c r="W18" i="36"/>
  <c r="Y18" i="36"/>
  <c r="U18" i="36"/>
  <c r="Y39" i="36"/>
  <c r="U39" i="36"/>
  <c r="W39" i="36"/>
  <c r="W29" i="36"/>
  <c r="U29" i="36"/>
  <c r="Y29" i="36"/>
  <c r="U13" i="36"/>
  <c r="W13" i="36"/>
  <c r="Y13" i="36"/>
  <c r="W7" i="36"/>
  <c r="Y7" i="36"/>
  <c r="U7" i="36"/>
  <c r="Y6" i="36"/>
  <c r="W6" i="36"/>
  <c r="U6" i="36"/>
  <c r="W42" i="36"/>
  <c r="U42" i="36"/>
  <c r="Y42" i="36"/>
  <c r="W37" i="36"/>
  <c r="U37" i="36"/>
  <c r="Y37" i="36"/>
  <c r="U32" i="36"/>
  <c r="W32" i="36"/>
  <c r="Y32" i="36"/>
  <c r="W33" i="36"/>
  <c r="U33" i="36"/>
  <c r="Y33" i="36"/>
  <c r="Y22" i="36"/>
  <c r="U22" i="36"/>
  <c r="W22" i="36"/>
  <c r="W9" i="36"/>
  <c r="Y9" i="36"/>
  <c r="U9" i="36"/>
  <c r="W31" i="36"/>
  <c r="Y31" i="36"/>
  <c r="U31" i="36"/>
  <c r="U14" i="36"/>
  <c r="Y14" i="36"/>
  <c r="W14" i="36"/>
  <c r="W34" i="36"/>
  <c r="U34" i="36"/>
  <c r="Y34" i="36"/>
  <c r="W33" i="52"/>
  <c r="Y33" i="52"/>
  <c r="U33" i="52"/>
  <c r="W30" i="52"/>
  <c r="Y30" i="52"/>
  <c r="U30" i="52"/>
  <c r="W12" i="52"/>
  <c r="U12" i="52"/>
  <c r="Y12" i="52"/>
  <c r="Y31" i="52"/>
  <c r="W31" i="52"/>
  <c r="U31" i="52"/>
  <c r="Y15" i="52"/>
  <c r="U15" i="52"/>
  <c r="W15" i="52"/>
  <c r="Y32" i="52"/>
  <c r="U32" i="52"/>
  <c r="W32" i="52"/>
  <c r="W23" i="52"/>
  <c r="Y23" i="52"/>
  <c r="U23" i="52"/>
  <c r="W8" i="52"/>
  <c r="Y8" i="52"/>
  <c r="U8" i="52"/>
  <c r="W38" i="52"/>
  <c r="Y38" i="52"/>
  <c r="U38" i="52"/>
  <c r="Y25" i="52"/>
  <c r="U25" i="52"/>
  <c r="W25" i="52"/>
  <c r="Y14" i="52"/>
  <c r="U14" i="52"/>
  <c r="W14" i="52"/>
  <c r="Y36" i="52"/>
  <c r="W36" i="52"/>
  <c r="U36" i="52"/>
  <c r="Y17" i="52"/>
  <c r="U17" i="52"/>
  <c r="W17" i="52"/>
  <c r="W39" i="52"/>
  <c r="U39" i="52"/>
  <c r="Y39" i="52"/>
  <c r="Y18" i="52"/>
  <c r="W18" i="52"/>
  <c r="U18" i="52"/>
  <c r="Y34" i="52"/>
  <c r="W34" i="52"/>
  <c r="U34" i="52"/>
  <c r="U11" i="52"/>
  <c r="Y11" i="52"/>
  <c r="W11" i="52"/>
  <c r="W27" i="52"/>
  <c r="U27" i="52"/>
  <c r="Y27" i="52"/>
  <c r="W43" i="52"/>
  <c r="U43" i="52"/>
  <c r="Y43" i="52"/>
  <c r="W41" i="15"/>
  <c r="Y41" i="15"/>
  <c r="U41" i="15"/>
  <c r="Y25" i="15"/>
  <c r="U25" i="15"/>
  <c r="W25" i="15"/>
  <c r="U29" i="15"/>
  <c r="W29" i="15"/>
  <c r="Y29" i="15"/>
  <c r="U35" i="15"/>
  <c r="Y35" i="15"/>
  <c r="W35" i="15"/>
  <c r="Y11" i="15"/>
  <c r="W11" i="15"/>
  <c r="U11" i="15"/>
  <c r="U33" i="15"/>
  <c r="W33" i="15"/>
  <c r="Y33" i="15"/>
  <c r="Y7" i="15"/>
  <c r="U7" i="15"/>
  <c r="W7" i="15"/>
  <c r="U27" i="15"/>
  <c r="Y27" i="15"/>
  <c r="W27" i="15"/>
  <c r="Y15" i="15"/>
  <c r="U15" i="15"/>
  <c r="W15" i="15"/>
  <c r="W31" i="15"/>
  <c r="Y31" i="15"/>
  <c r="U31" i="15"/>
  <c r="Y40" i="15"/>
  <c r="W40" i="15"/>
  <c r="U40" i="15"/>
  <c r="U32" i="15"/>
  <c r="Y32" i="15"/>
  <c r="W32" i="15"/>
  <c r="W28" i="15"/>
  <c r="U28" i="15"/>
  <c r="Y28" i="15"/>
  <c r="W36" i="15"/>
  <c r="U36" i="15"/>
  <c r="Y36" i="15"/>
  <c r="R44" i="15"/>
  <c r="S5" i="15"/>
  <c r="W30" i="15"/>
  <c r="Y30" i="15"/>
  <c r="U30" i="15"/>
  <c r="Y14" i="15"/>
  <c r="W14" i="15"/>
  <c r="U14" i="15"/>
  <c r="W42" i="15"/>
  <c r="Y42" i="15"/>
  <c r="U42" i="15"/>
  <c r="Y26" i="15"/>
  <c r="W26" i="15"/>
  <c r="U26" i="15"/>
  <c r="W10" i="15"/>
  <c r="Y10" i="15"/>
  <c r="U10" i="15"/>
  <c r="W21" i="33"/>
  <c r="Y21" i="33"/>
  <c r="U21" i="33"/>
  <c r="Y11" i="33"/>
  <c r="W11" i="33"/>
  <c r="U11" i="33"/>
  <c r="U17" i="33"/>
  <c r="W17" i="33"/>
  <c r="Y17" i="33"/>
  <c r="U13" i="33"/>
  <c r="Y13" i="33"/>
  <c r="W13" i="33"/>
  <c r="Y35" i="33"/>
  <c r="W35" i="33"/>
  <c r="U35" i="33"/>
  <c r="Y19" i="33"/>
  <c r="W19" i="33"/>
  <c r="U19" i="33"/>
  <c r="U41" i="33"/>
  <c r="W41" i="33"/>
  <c r="Y41" i="33"/>
  <c r="U15" i="33"/>
  <c r="W15" i="33"/>
  <c r="Y15" i="33"/>
  <c r="Y31" i="33"/>
  <c r="U31" i="33"/>
  <c r="W31" i="33"/>
  <c r="W6" i="33"/>
  <c r="U6" i="33"/>
  <c r="Y6" i="33"/>
  <c r="W36" i="33"/>
  <c r="Y36" i="33"/>
  <c r="U36" i="33"/>
  <c r="Y38" i="33"/>
  <c r="U38" i="33"/>
  <c r="W38" i="33"/>
  <c r="R44" i="33"/>
  <c r="S5" i="33"/>
  <c r="W12" i="33"/>
  <c r="U12" i="33"/>
  <c r="Y12" i="33"/>
  <c r="W14" i="33"/>
  <c r="U14" i="33"/>
  <c r="Y14" i="33"/>
  <c r="W30" i="33"/>
  <c r="Y30" i="33"/>
  <c r="U30" i="33"/>
  <c r="Y10" i="33"/>
  <c r="W10" i="33"/>
  <c r="U10" i="33"/>
  <c r="Y32" i="33"/>
  <c r="U32" i="33"/>
  <c r="W32" i="33"/>
  <c r="Y16" i="33"/>
  <c r="U16" i="33"/>
  <c r="W16" i="33"/>
  <c r="R6" i="14"/>
  <c r="S6" i="14" s="1"/>
  <c r="R14" i="14"/>
  <c r="S14" i="14" s="1"/>
  <c r="R22" i="14"/>
  <c r="S22" i="14" s="1"/>
  <c r="R30" i="14"/>
  <c r="S30" i="14" s="1"/>
  <c r="R38" i="14"/>
  <c r="S38" i="14" s="1"/>
  <c r="R10" i="14"/>
  <c r="S10" i="14" s="1"/>
  <c r="R18" i="14"/>
  <c r="S18" i="14" s="1"/>
  <c r="R26" i="14"/>
  <c r="S26" i="14" s="1"/>
  <c r="R34" i="14"/>
  <c r="S34" i="14" s="1"/>
  <c r="R42" i="14"/>
  <c r="S42" i="14" s="1"/>
  <c r="R16" i="14"/>
  <c r="S16" i="14" s="1"/>
  <c r="R32" i="14"/>
  <c r="S32" i="14" s="1"/>
  <c r="R8" i="14"/>
  <c r="S8" i="14" s="1"/>
  <c r="R24" i="14"/>
  <c r="S24" i="14" s="1"/>
  <c r="R40" i="14"/>
  <c r="S40" i="14" s="1"/>
  <c r="R5" i="14"/>
  <c r="R36" i="14"/>
  <c r="S36" i="14" s="1"/>
  <c r="R12" i="14"/>
  <c r="S12" i="14" s="1"/>
  <c r="R28" i="14"/>
  <c r="S28" i="14" s="1"/>
  <c r="R20" i="14"/>
  <c r="S20" i="14" s="1"/>
  <c r="R43" i="14"/>
  <c r="S43" i="14" s="1"/>
  <c r="R35" i="14"/>
  <c r="S35" i="14" s="1"/>
  <c r="R27" i="14"/>
  <c r="S27" i="14" s="1"/>
  <c r="R19" i="14"/>
  <c r="S19" i="14" s="1"/>
  <c r="R11" i="14"/>
  <c r="S11" i="14" s="1"/>
  <c r="R39" i="14"/>
  <c r="S39" i="14" s="1"/>
  <c r="R29" i="14"/>
  <c r="S29" i="14" s="1"/>
  <c r="R17" i="14"/>
  <c r="S17" i="14" s="1"/>
  <c r="R33" i="14"/>
  <c r="S33" i="14" s="1"/>
  <c r="R23" i="14"/>
  <c r="S23" i="14" s="1"/>
  <c r="R13" i="14"/>
  <c r="S13" i="14" s="1"/>
  <c r="R25" i="14"/>
  <c r="S25" i="14" s="1"/>
  <c r="R7" i="14"/>
  <c r="S7" i="14" s="1"/>
  <c r="R41" i="14"/>
  <c r="S41" i="14" s="1"/>
  <c r="R21" i="14"/>
  <c r="S21" i="14" s="1"/>
  <c r="R37" i="14"/>
  <c r="S37" i="14" s="1"/>
  <c r="R15" i="14"/>
  <c r="S15" i="14" s="1"/>
  <c r="R31" i="14"/>
  <c r="S31" i="14" s="1"/>
  <c r="R9" i="14"/>
  <c r="S9" i="14" s="1"/>
  <c r="R6" i="18"/>
  <c r="S6" i="18" s="1"/>
  <c r="R14" i="18"/>
  <c r="S14" i="18" s="1"/>
  <c r="R22" i="18"/>
  <c r="S22" i="18" s="1"/>
  <c r="R30" i="18"/>
  <c r="S30" i="18" s="1"/>
  <c r="R38" i="18"/>
  <c r="S38" i="18" s="1"/>
  <c r="R10" i="18"/>
  <c r="S10" i="18" s="1"/>
  <c r="R18" i="18"/>
  <c r="S18" i="18" s="1"/>
  <c r="R26" i="18"/>
  <c r="S26" i="18" s="1"/>
  <c r="R34" i="18"/>
  <c r="S34" i="18" s="1"/>
  <c r="R42" i="18"/>
  <c r="S42" i="18" s="1"/>
  <c r="R16" i="18"/>
  <c r="S16" i="18" s="1"/>
  <c r="R32" i="18"/>
  <c r="S32" i="18" s="1"/>
  <c r="R8" i="18"/>
  <c r="S8" i="18" s="1"/>
  <c r="R24" i="18"/>
  <c r="S24" i="18" s="1"/>
  <c r="R40" i="18"/>
  <c r="S40" i="18" s="1"/>
  <c r="R20" i="18"/>
  <c r="S20" i="18" s="1"/>
  <c r="R28" i="18"/>
  <c r="S28" i="18" s="1"/>
  <c r="R12" i="18"/>
  <c r="S12" i="18" s="1"/>
  <c r="R36" i="18"/>
  <c r="S36" i="18" s="1"/>
  <c r="R43" i="18"/>
  <c r="S43" i="18" s="1"/>
  <c r="R35" i="18"/>
  <c r="S35" i="18" s="1"/>
  <c r="R27" i="18"/>
  <c r="S27" i="18" s="1"/>
  <c r="R19" i="18"/>
  <c r="S19" i="18" s="1"/>
  <c r="R11" i="18"/>
  <c r="S11" i="18" s="1"/>
  <c r="R37" i="18"/>
  <c r="S37" i="18" s="1"/>
  <c r="R25" i="18"/>
  <c r="S25" i="18" s="1"/>
  <c r="R15" i="18"/>
  <c r="S15" i="18" s="1"/>
  <c r="R7" i="18"/>
  <c r="S7" i="18" s="1"/>
  <c r="R5" i="18"/>
  <c r="R31" i="18"/>
  <c r="S31" i="18" s="1"/>
  <c r="R9" i="18"/>
  <c r="S9" i="18" s="1"/>
  <c r="R39" i="18"/>
  <c r="S39" i="18" s="1"/>
  <c r="R33" i="18"/>
  <c r="S33" i="18" s="1"/>
  <c r="R29" i="18"/>
  <c r="S29" i="18" s="1"/>
  <c r="R41" i="18"/>
  <c r="S41" i="18" s="1"/>
  <c r="R21" i="18"/>
  <c r="S21" i="18" s="1"/>
  <c r="R23" i="18"/>
  <c r="S23" i="18" s="1"/>
  <c r="R17" i="18"/>
  <c r="S17" i="18" s="1"/>
  <c r="R13" i="18"/>
  <c r="S13" i="18" s="1"/>
  <c r="Y22" i="39"/>
  <c r="W22" i="39"/>
  <c r="U22" i="39"/>
  <c r="W41" i="39"/>
  <c r="Y41" i="39"/>
  <c r="U41" i="39"/>
  <c r="W31" i="39"/>
  <c r="U31" i="39"/>
  <c r="Y31" i="39"/>
  <c r="W11" i="39"/>
  <c r="U11" i="39"/>
  <c r="Y11" i="39"/>
  <c r="W26" i="39"/>
  <c r="U26" i="39"/>
  <c r="Y26" i="39"/>
  <c r="W25" i="39"/>
  <c r="U25" i="39"/>
  <c r="Y25" i="39"/>
  <c r="Y16" i="39"/>
  <c r="U16" i="39"/>
  <c r="W16" i="39"/>
  <c r="Y15" i="39"/>
  <c r="U15" i="39"/>
  <c r="W15" i="39"/>
  <c r="U6" i="39"/>
  <c r="W6" i="39"/>
  <c r="Y6" i="39"/>
  <c r="Y32" i="39"/>
  <c r="W32" i="39"/>
  <c r="U32" i="39"/>
  <c r="W23" i="39"/>
  <c r="U23" i="39"/>
  <c r="Y23" i="39"/>
  <c r="W14" i="39"/>
  <c r="U14" i="39"/>
  <c r="Y14" i="39"/>
  <c r="Y34" i="39"/>
  <c r="U34" i="39"/>
  <c r="W34" i="39"/>
  <c r="Y17" i="39"/>
  <c r="U17" i="39"/>
  <c r="W17" i="39"/>
  <c r="Y39" i="39"/>
  <c r="U39" i="39"/>
  <c r="W39" i="39"/>
  <c r="W20" i="39"/>
  <c r="U20" i="39"/>
  <c r="Y20" i="39"/>
  <c r="Y36" i="39"/>
  <c r="W36" i="39"/>
  <c r="U36" i="39"/>
  <c r="Y13" i="39"/>
  <c r="W13" i="39"/>
  <c r="U13" i="39"/>
  <c r="Y29" i="39"/>
  <c r="W29" i="39"/>
  <c r="U29" i="39"/>
  <c r="Y18" i="37"/>
  <c r="U18" i="37"/>
  <c r="W18" i="37"/>
  <c r="R44" i="37"/>
  <c r="S5" i="37"/>
  <c r="Y38" i="37"/>
  <c r="W38" i="37"/>
  <c r="U38" i="37"/>
  <c r="Y30" i="37"/>
  <c r="U30" i="37"/>
  <c r="W30" i="37"/>
  <c r="Y8" i="37"/>
  <c r="U8" i="37"/>
  <c r="W8" i="37"/>
  <c r="Y6" i="37"/>
  <c r="W6" i="37"/>
  <c r="U6" i="37"/>
  <c r="W15" i="37"/>
  <c r="Y15" i="37"/>
  <c r="U15" i="37"/>
  <c r="Y16" i="37"/>
  <c r="W16" i="37"/>
  <c r="U16" i="37"/>
  <c r="W9" i="37"/>
  <c r="U9" i="37"/>
  <c r="Y9" i="37"/>
  <c r="Y37" i="37"/>
  <c r="U37" i="37"/>
  <c r="W37" i="37"/>
  <c r="W26" i="37"/>
  <c r="Y26" i="37"/>
  <c r="U26" i="37"/>
  <c r="W7" i="37"/>
  <c r="Y7" i="37"/>
  <c r="U7" i="37"/>
  <c r="W29" i="37"/>
  <c r="U29" i="37"/>
  <c r="Y29" i="37"/>
  <c r="W10" i="37"/>
  <c r="U10" i="37"/>
  <c r="Y10" i="37"/>
  <c r="Y32" i="37"/>
  <c r="W32" i="37"/>
  <c r="U32" i="37"/>
  <c r="Y11" i="37"/>
  <c r="W11" i="37"/>
  <c r="U11" i="37"/>
  <c r="W27" i="37"/>
  <c r="U27" i="37"/>
  <c r="Y27" i="37"/>
  <c r="Y43" i="37"/>
  <c r="W43" i="37"/>
  <c r="U43" i="37"/>
  <c r="W20" i="37"/>
  <c r="Y20" i="37"/>
  <c r="U20" i="37"/>
  <c r="Y36" i="37"/>
  <c r="W36" i="37"/>
  <c r="U36" i="37"/>
  <c r="Y15" i="30"/>
  <c r="U15" i="30"/>
  <c r="W15" i="30"/>
  <c r="W27" i="30"/>
  <c r="Y27" i="30"/>
  <c r="U27" i="30"/>
  <c r="U31" i="30"/>
  <c r="W31" i="30"/>
  <c r="Y31" i="30"/>
  <c r="U43" i="30"/>
  <c r="W43" i="30"/>
  <c r="Y43" i="30"/>
  <c r="W35" i="30"/>
  <c r="Y35" i="30"/>
  <c r="U35" i="30"/>
  <c r="U19" i="30"/>
  <c r="Y19" i="30"/>
  <c r="W19" i="30"/>
  <c r="Y39" i="30"/>
  <c r="U39" i="30"/>
  <c r="W39" i="30"/>
  <c r="W17" i="30"/>
  <c r="Y17" i="30"/>
  <c r="U17" i="30"/>
  <c r="Y33" i="30"/>
  <c r="W33" i="30"/>
  <c r="U33" i="30"/>
  <c r="W18" i="30"/>
  <c r="U18" i="30"/>
  <c r="Y18" i="30"/>
  <c r="W40" i="30"/>
  <c r="Y40" i="30"/>
  <c r="U40" i="30"/>
  <c r="Y24" i="30"/>
  <c r="U24" i="30"/>
  <c r="W24" i="30"/>
  <c r="W30" i="30"/>
  <c r="Y30" i="30"/>
  <c r="U30" i="30"/>
  <c r="W34" i="30"/>
  <c r="Y34" i="30"/>
  <c r="U34" i="30"/>
  <c r="Y8" i="30"/>
  <c r="U8" i="30"/>
  <c r="W8" i="30"/>
  <c r="W26" i="30"/>
  <c r="Y26" i="30"/>
  <c r="U26" i="30"/>
  <c r="Y6" i="30"/>
  <c r="W6" i="30"/>
  <c r="U6" i="30"/>
  <c r="Y28" i="30"/>
  <c r="U28" i="30"/>
  <c r="W28" i="30"/>
  <c r="W12" i="30"/>
  <c r="U12" i="30"/>
  <c r="Y12" i="30"/>
  <c r="R44" i="20"/>
  <c r="S5" i="20"/>
  <c r="Y32" i="20"/>
  <c r="U32" i="20"/>
  <c r="W32" i="20"/>
  <c r="Y40" i="20"/>
  <c r="U40" i="20"/>
  <c r="W40" i="20"/>
  <c r="Y8" i="20"/>
  <c r="W8" i="20"/>
  <c r="U8" i="20"/>
  <c r="W34" i="20"/>
  <c r="Y34" i="20"/>
  <c r="U34" i="20"/>
  <c r="Y18" i="20"/>
  <c r="W18" i="20"/>
  <c r="U18" i="20"/>
  <c r="W38" i="20"/>
  <c r="U38" i="20"/>
  <c r="Y38" i="20"/>
  <c r="U22" i="20"/>
  <c r="Y22" i="20"/>
  <c r="W22" i="20"/>
  <c r="Y6" i="20"/>
  <c r="U6" i="20"/>
  <c r="W6" i="20"/>
  <c r="Y9" i="20"/>
  <c r="W9" i="20"/>
  <c r="U9" i="20"/>
  <c r="W35" i="20"/>
  <c r="Y35" i="20"/>
  <c r="U35" i="20"/>
  <c r="Y41" i="20"/>
  <c r="U41" i="20"/>
  <c r="W41" i="20"/>
  <c r="Y11" i="20"/>
  <c r="U11" i="20"/>
  <c r="W11" i="20"/>
  <c r="U33" i="20"/>
  <c r="Y33" i="20"/>
  <c r="W33" i="20"/>
  <c r="W17" i="20"/>
  <c r="U17" i="20"/>
  <c r="Y17" i="20"/>
  <c r="Y39" i="20"/>
  <c r="U39" i="20"/>
  <c r="W39" i="20"/>
  <c r="U13" i="20"/>
  <c r="Y13" i="20"/>
  <c r="W13" i="20"/>
  <c r="U29" i="20"/>
  <c r="W29" i="20"/>
  <c r="Y29" i="20"/>
  <c r="Y12" i="20"/>
  <c r="U12" i="20"/>
  <c r="W12" i="20"/>
  <c r="W36" i="20"/>
  <c r="Y36" i="20"/>
  <c r="U36" i="20"/>
  <c r="Y14" i="35"/>
  <c r="U14" i="35"/>
  <c r="W14" i="35"/>
  <c r="Y36" i="35"/>
  <c r="U36" i="35"/>
  <c r="W36" i="35"/>
  <c r="U30" i="35"/>
  <c r="W30" i="35"/>
  <c r="Y30" i="35"/>
  <c r="W42" i="35"/>
  <c r="U42" i="35"/>
  <c r="Y42" i="35"/>
  <c r="W12" i="35"/>
  <c r="U12" i="35"/>
  <c r="Y12" i="35"/>
  <c r="Y28" i="35"/>
  <c r="U28" i="35"/>
  <c r="W28" i="35"/>
  <c r="Y6" i="35"/>
  <c r="W6" i="35"/>
  <c r="U6" i="35"/>
  <c r="Y32" i="35"/>
  <c r="W32" i="35"/>
  <c r="U32" i="35"/>
  <c r="Y16" i="35"/>
  <c r="W16" i="35"/>
  <c r="U16" i="35"/>
  <c r="U31" i="35"/>
  <c r="Y31" i="35"/>
  <c r="W31" i="35"/>
  <c r="Y15" i="35"/>
  <c r="U15" i="35"/>
  <c r="W15" i="35"/>
  <c r="W19" i="35"/>
  <c r="Y19" i="35"/>
  <c r="U19" i="35"/>
  <c r="Y22" i="35"/>
  <c r="U22" i="35"/>
  <c r="W22" i="35"/>
  <c r="U27" i="35"/>
  <c r="W27" i="35"/>
  <c r="Y27" i="35"/>
  <c r="W7" i="35"/>
  <c r="Y7" i="35"/>
  <c r="U7" i="35"/>
  <c r="Y21" i="35"/>
  <c r="W21" i="35"/>
  <c r="U21" i="35"/>
  <c r="W37" i="35"/>
  <c r="Y37" i="35"/>
  <c r="U37" i="35"/>
  <c r="Y17" i="35"/>
  <c r="W17" i="35"/>
  <c r="U17" i="35"/>
  <c r="Y33" i="35"/>
  <c r="U33" i="35"/>
  <c r="W33" i="35"/>
  <c r="U33" i="32"/>
  <c r="W33" i="32"/>
  <c r="Y33" i="32"/>
  <c r="U17" i="32"/>
  <c r="W17" i="32"/>
  <c r="Y17" i="32"/>
  <c r="Y21" i="32"/>
  <c r="U21" i="32"/>
  <c r="W21" i="32"/>
  <c r="W7" i="32"/>
  <c r="Y7" i="32"/>
  <c r="U7" i="32"/>
  <c r="Y13" i="32"/>
  <c r="U13" i="32"/>
  <c r="W13" i="32"/>
  <c r="W35" i="32"/>
  <c r="Y35" i="32"/>
  <c r="U35" i="32"/>
  <c r="W19" i="32"/>
  <c r="Y19" i="32"/>
  <c r="U19" i="32"/>
  <c r="Y41" i="32"/>
  <c r="W41" i="32"/>
  <c r="U41" i="32"/>
  <c r="U23" i="32"/>
  <c r="Y23" i="32"/>
  <c r="W23" i="32"/>
  <c r="W39" i="32"/>
  <c r="Y39" i="32"/>
  <c r="U39" i="32"/>
  <c r="W18" i="32"/>
  <c r="U18" i="32"/>
  <c r="Y18" i="32"/>
  <c r="W8" i="32"/>
  <c r="U8" i="32"/>
  <c r="Y8" i="32"/>
  <c r="Y14" i="32"/>
  <c r="U14" i="32"/>
  <c r="W14" i="32"/>
  <c r="Y24" i="32"/>
  <c r="W24" i="32"/>
  <c r="U24" i="32"/>
  <c r="W30" i="32"/>
  <c r="U30" i="32"/>
  <c r="Y30" i="32"/>
  <c r="W42" i="32"/>
  <c r="U42" i="32"/>
  <c r="Y42" i="32"/>
  <c r="Y22" i="32"/>
  <c r="W22" i="32"/>
  <c r="U22" i="32"/>
  <c r="W36" i="32"/>
  <c r="U36" i="32"/>
  <c r="Y36" i="32"/>
  <c r="Y20" i="32"/>
  <c r="U20" i="32"/>
  <c r="W20" i="32"/>
  <c r="R44" i="32"/>
  <c r="S5" i="32"/>
  <c r="Y12" i="17"/>
  <c r="U12" i="17"/>
  <c r="W12" i="17"/>
  <c r="W14" i="17"/>
  <c r="Y14" i="17"/>
  <c r="U14" i="17"/>
  <c r="Y26" i="17"/>
  <c r="W26" i="17"/>
  <c r="U26" i="17"/>
  <c r="Y28" i="17"/>
  <c r="W28" i="17"/>
  <c r="U28" i="17"/>
  <c r="U22" i="17"/>
  <c r="Y22" i="17"/>
  <c r="W22" i="17"/>
  <c r="Y34" i="17"/>
  <c r="U34" i="17"/>
  <c r="W34" i="17"/>
  <c r="Y23" i="17"/>
  <c r="U23" i="17"/>
  <c r="W23" i="17"/>
  <c r="W13" i="17"/>
  <c r="Y13" i="17"/>
  <c r="U13" i="17"/>
  <c r="Y17" i="17"/>
  <c r="W17" i="17"/>
  <c r="U17" i="17"/>
  <c r="U7" i="17"/>
  <c r="W7" i="17"/>
  <c r="Y7" i="17"/>
  <c r="Y25" i="17"/>
  <c r="U25" i="17"/>
  <c r="W25" i="17"/>
  <c r="Y9" i="17"/>
  <c r="W9" i="17"/>
  <c r="U9" i="17"/>
  <c r="Y31" i="17"/>
  <c r="W31" i="17"/>
  <c r="U31" i="17"/>
  <c r="U11" i="17"/>
  <c r="Y11" i="17"/>
  <c r="W11" i="17"/>
  <c r="U27" i="17"/>
  <c r="W27" i="17"/>
  <c r="Y27" i="17"/>
  <c r="W43" i="17"/>
  <c r="Y43" i="17"/>
  <c r="U43" i="17"/>
  <c r="U24" i="17"/>
  <c r="W24" i="17"/>
  <c r="Y24" i="17"/>
  <c r="Y8" i="17"/>
  <c r="W8" i="17"/>
  <c r="U8" i="17"/>
  <c r="Y36" i="17"/>
  <c r="U36" i="17"/>
  <c r="W36" i="17"/>
  <c r="W35" i="51"/>
  <c r="U35" i="51"/>
  <c r="Y35" i="51"/>
  <c r="U38" i="51"/>
  <c r="W38" i="51"/>
  <c r="Y38" i="51"/>
  <c r="Y6" i="51"/>
  <c r="U6" i="51"/>
  <c r="W6" i="51"/>
  <c r="W19" i="51"/>
  <c r="Y19" i="51"/>
  <c r="U19" i="51"/>
  <c r="U15" i="51"/>
  <c r="Y15" i="51"/>
  <c r="W15" i="51"/>
  <c r="R44" i="51"/>
  <c r="S5" i="51"/>
  <c r="Y23" i="51"/>
  <c r="W23" i="51"/>
  <c r="U23" i="51"/>
  <c r="W12" i="51"/>
  <c r="U12" i="51"/>
  <c r="Y12" i="51"/>
  <c r="W40" i="51"/>
  <c r="U40" i="51"/>
  <c r="Y40" i="51"/>
  <c r="W27" i="51"/>
  <c r="U27" i="51"/>
  <c r="Y27" i="51"/>
  <c r="Y16" i="51"/>
  <c r="W16" i="51"/>
  <c r="U16" i="51"/>
  <c r="U11" i="51"/>
  <c r="W11" i="51"/>
  <c r="Y11" i="51"/>
  <c r="Y31" i="51"/>
  <c r="U31" i="51"/>
  <c r="W31" i="51"/>
  <c r="W14" i="51"/>
  <c r="U14" i="51"/>
  <c r="Y14" i="51"/>
  <c r="W36" i="51"/>
  <c r="Y36" i="51"/>
  <c r="U36" i="51"/>
  <c r="Y17" i="51"/>
  <c r="W17" i="51"/>
  <c r="U17" i="51"/>
  <c r="Y33" i="51"/>
  <c r="U33" i="51"/>
  <c r="W33" i="51"/>
  <c r="Y10" i="51"/>
  <c r="W10" i="51"/>
  <c r="U10" i="51"/>
  <c r="W26" i="51"/>
  <c r="Y26" i="51"/>
  <c r="U26" i="51"/>
  <c r="W42" i="51"/>
  <c r="U42" i="51"/>
  <c r="Y42" i="51"/>
  <c r="U11" i="22"/>
  <c r="Y11" i="22"/>
  <c r="W11" i="22"/>
  <c r="Y21" i="22"/>
  <c r="U21" i="22"/>
  <c r="W21" i="22"/>
  <c r="W29" i="22"/>
  <c r="U29" i="22"/>
  <c r="Y29" i="22"/>
  <c r="U35" i="22"/>
  <c r="Y35" i="22"/>
  <c r="W35" i="22"/>
  <c r="Y39" i="22"/>
  <c r="W39" i="22"/>
  <c r="U39" i="22"/>
  <c r="W40" i="22"/>
  <c r="U40" i="22"/>
  <c r="Y40" i="22"/>
  <c r="W33" i="22"/>
  <c r="Y33" i="22"/>
  <c r="U33" i="22"/>
  <c r="Y43" i="22"/>
  <c r="U43" i="22"/>
  <c r="W43" i="22"/>
  <c r="Y41" i="22"/>
  <c r="W41" i="22"/>
  <c r="U41" i="22"/>
  <c r="U15" i="22"/>
  <c r="Y15" i="22"/>
  <c r="W15" i="22"/>
  <c r="Y20" i="22"/>
  <c r="W20" i="22"/>
  <c r="U20" i="22"/>
  <c r="Y24" i="22"/>
  <c r="U24" i="22"/>
  <c r="W24" i="22"/>
  <c r="Y36" i="22"/>
  <c r="U36" i="22"/>
  <c r="W36" i="22"/>
  <c r="Y38" i="22"/>
  <c r="U38" i="22"/>
  <c r="W38" i="22"/>
  <c r="Y16" i="22"/>
  <c r="W16" i="22"/>
  <c r="U16" i="22"/>
  <c r="W32" i="22"/>
  <c r="Y32" i="22"/>
  <c r="U32" i="22"/>
  <c r="Y12" i="22"/>
  <c r="U12" i="22"/>
  <c r="W12" i="22"/>
  <c r="Y34" i="22"/>
  <c r="W34" i="22"/>
  <c r="U34" i="22"/>
  <c r="Y18" i="22"/>
  <c r="W18" i="22"/>
  <c r="U18" i="22"/>
  <c r="W33" i="42"/>
  <c r="Y33" i="42"/>
  <c r="U33" i="42"/>
  <c r="W24" i="42"/>
  <c r="Y24" i="42"/>
  <c r="U24" i="42"/>
  <c r="U17" i="42"/>
  <c r="Y17" i="42"/>
  <c r="W17" i="42"/>
  <c r="W8" i="42"/>
  <c r="U8" i="42"/>
  <c r="Y8" i="42"/>
  <c r="Y32" i="42"/>
  <c r="U32" i="42"/>
  <c r="W32" i="42"/>
  <c r="Y12" i="42"/>
  <c r="W12" i="42"/>
  <c r="U12" i="42"/>
  <c r="Y29" i="42"/>
  <c r="W29" i="42"/>
  <c r="U29" i="42"/>
  <c r="W10" i="42"/>
  <c r="U10" i="42"/>
  <c r="Y10" i="42"/>
  <c r="Y34" i="42"/>
  <c r="W34" i="42"/>
  <c r="U34" i="42"/>
  <c r="U21" i="42"/>
  <c r="W21" i="42"/>
  <c r="Y21" i="42"/>
  <c r="W6" i="42"/>
  <c r="U6" i="42"/>
  <c r="Y6" i="42"/>
  <c r="W36" i="42"/>
  <c r="U36" i="42"/>
  <c r="Y36" i="42"/>
  <c r="Y25" i="42"/>
  <c r="U25" i="42"/>
  <c r="W25" i="42"/>
  <c r="Y14" i="42"/>
  <c r="W14" i="42"/>
  <c r="U14" i="42"/>
  <c r="W43" i="42"/>
  <c r="Y43" i="42"/>
  <c r="U43" i="42"/>
  <c r="Y35" i="42"/>
  <c r="W35" i="42"/>
  <c r="U35" i="42"/>
  <c r="U27" i="42"/>
  <c r="W27" i="42"/>
  <c r="Y27" i="42"/>
  <c r="U19" i="42"/>
  <c r="Y19" i="42"/>
  <c r="W19" i="42"/>
  <c r="Y11" i="42"/>
  <c r="U11" i="42"/>
  <c r="W11" i="42"/>
  <c r="R44" i="29"/>
  <c r="S5" i="29"/>
  <c r="W32" i="29"/>
  <c r="U32" i="29"/>
  <c r="Y32" i="29"/>
  <c r="Y42" i="29"/>
  <c r="U42" i="29"/>
  <c r="W42" i="29"/>
  <c r="Y34" i="29"/>
  <c r="W34" i="29"/>
  <c r="U34" i="29"/>
  <c r="W12" i="29"/>
  <c r="U12" i="29"/>
  <c r="Y12" i="29"/>
  <c r="U28" i="29"/>
  <c r="W28" i="29"/>
  <c r="Y28" i="29"/>
  <c r="Y8" i="29"/>
  <c r="U8" i="29"/>
  <c r="W8" i="29"/>
  <c r="W30" i="29"/>
  <c r="U30" i="29"/>
  <c r="Y30" i="29"/>
  <c r="Y14" i="29"/>
  <c r="U14" i="29"/>
  <c r="W14" i="29"/>
  <c r="W21" i="29"/>
  <c r="U21" i="29"/>
  <c r="Y21" i="29"/>
  <c r="W7" i="29"/>
  <c r="Y7" i="29"/>
  <c r="U7" i="29"/>
  <c r="U11" i="29"/>
  <c r="Y11" i="29"/>
  <c r="W11" i="29"/>
  <c r="Y15" i="29"/>
  <c r="W15" i="29"/>
  <c r="U15" i="29"/>
  <c r="W13" i="29"/>
  <c r="Y13" i="29"/>
  <c r="U13" i="29"/>
  <c r="W35" i="29"/>
  <c r="U35" i="29"/>
  <c r="Y35" i="29"/>
  <c r="U29" i="29"/>
  <c r="W29" i="29"/>
  <c r="Y29" i="29"/>
  <c r="W9" i="29"/>
  <c r="U9" i="29"/>
  <c r="Y9" i="29"/>
  <c r="Y25" i="29"/>
  <c r="W25" i="29"/>
  <c r="U25" i="29"/>
  <c r="U41" i="29"/>
  <c r="W41" i="29"/>
  <c r="Y41" i="29"/>
  <c r="Y36" i="29"/>
  <c r="U36" i="29"/>
  <c r="W36" i="29"/>
  <c r="W12" i="50"/>
  <c r="U12" i="50"/>
  <c r="Y12" i="50"/>
  <c r="W9" i="50"/>
  <c r="Y9" i="50"/>
  <c r="U9" i="50"/>
  <c r="W14" i="50"/>
  <c r="U14" i="50"/>
  <c r="Y14" i="50"/>
  <c r="Y41" i="50"/>
  <c r="U41" i="50"/>
  <c r="W41" i="50"/>
  <c r="W22" i="50"/>
  <c r="Y22" i="50"/>
  <c r="U22" i="50"/>
  <c r="W25" i="50"/>
  <c r="Y25" i="50"/>
  <c r="U25" i="50"/>
  <c r="R44" i="50"/>
  <c r="S5" i="50"/>
  <c r="W31" i="50"/>
  <c r="Y31" i="50"/>
  <c r="U31" i="50"/>
  <c r="W32" i="50"/>
  <c r="Y32" i="50"/>
  <c r="U32" i="50"/>
  <c r="Y21" i="50"/>
  <c r="U21" i="50"/>
  <c r="W21" i="50"/>
  <c r="W8" i="50"/>
  <c r="U8" i="50"/>
  <c r="Y8" i="50"/>
  <c r="Y30" i="50"/>
  <c r="W30" i="50"/>
  <c r="U30" i="50"/>
  <c r="W13" i="50"/>
  <c r="Y13" i="50"/>
  <c r="U13" i="50"/>
  <c r="W33" i="50"/>
  <c r="U33" i="50"/>
  <c r="Y33" i="50"/>
  <c r="W10" i="50"/>
  <c r="Y10" i="50"/>
  <c r="U10" i="50"/>
  <c r="W26" i="50"/>
  <c r="Y26" i="50"/>
  <c r="U26" i="50"/>
  <c r="W42" i="50"/>
  <c r="U42" i="50"/>
  <c r="Y42" i="50"/>
  <c r="Y19" i="50"/>
  <c r="W19" i="50"/>
  <c r="U19" i="50"/>
  <c r="Y35" i="50"/>
  <c r="W35" i="50"/>
  <c r="U35" i="50"/>
  <c r="U11" i="8"/>
  <c r="Y11" i="8"/>
  <c r="W11" i="8"/>
  <c r="Y27" i="8"/>
  <c r="U27" i="8"/>
  <c r="W27" i="8"/>
  <c r="U43" i="8"/>
  <c r="W43" i="8"/>
  <c r="Y43" i="8"/>
  <c r="U23" i="8"/>
  <c r="Y23" i="8"/>
  <c r="W23" i="8"/>
  <c r="U39" i="8"/>
  <c r="Y39" i="8"/>
  <c r="W39" i="8"/>
  <c r="W40" i="8"/>
  <c r="U40" i="8"/>
  <c r="Y40" i="8"/>
  <c r="Y34" i="8"/>
  <c r="U34" i="8"/>
  <c r="W34" i="8"/>
  <c r="U29" i="8"/>
  <c r="W29" i="8"/>
  <c r="Y29" i="8"/>
  <c r="W24" i="8"/>
  <c r="U24" i="8"/>
  <c r="Y24" i="8"/>
  <c r="W18" i="8"/>
  <c r="Y18" i="8"/>
  <c r="U18" i="8"/>
  <c r="Y13" i="8"/>
  <c r="U13" i="8"/>
  <c r="W13" i="8"/>
  <c r="Y8" i="8"/>
  <c r="W8" i="8"/>
  <c r="U8" i="8"/>
  <c r="Y41" i="8"/>
  <c r="W41" i="8"/>
  <c r="U41" i="8"/>
  <c r="Y36" i="8"/>
  <c r="U36" i="8"/>
  <c r="W36" i="8"/>
  <c r="W30" i="8"/>
  <c r="U30" i="8"/>
  <c r="Y30" i="8"/>
  <c r="Y25" i="8"/>
  <c r="W25" i="8"/>
  <c r="U25" i="8"/>
  <c r="Y20" i="8"/>
  <c r="W20" i="8"/>
  <c r="U20" i="8"/>
  <c r="W14" i="8"/>
  <c r="U14" i="8"/>
  <c r="Y14" i="8"/>
  <c r="Y9" i="8"/>
  <c r="W9" i="8"/>
  <c r="U9" i="8"/>
  <c r="W7" i="8"/>
  <c r="U7" i="8"/>
  <c r="Y7" i="8"/>
  <c r="R6" i="27"/>
  <c r="S6" i="27" s="1"/>
  <c r="R14" i="27"/>
  <c r="S14" i="27" s="1"/>
  <c r="R22" i="27"/>
  <c r="S22" i="27" s="1"/>
  <c r="R30" i="27"/>
  <c r="S30" i="27" s="1"/>
  <c r="R38" i="27"/>
  <c r="S38" i="27" s="1"/>
  <c r="R10" i="27"/>
  <c r="S10" i="27" s="1"/>
  <c r="R20" i="27"/>
  <c r="S20" i="27" s="1"/>
  <c r="R32" i="27"/>
  <c r="S32" i="27" s="1"/>
  <c r="R42" i="27"/>
  <c r="S42" i="27" s="1"/>
  <c r="R5" i="27"/>
  <c r="R16" i="27"/>
  <c r="S16" i="27" s="1"/>
  <c r="R26" i="27"/>
  <c r="S26" i="27" s="1"/>
  <c r="R36" i="27"/>
  <c r="S36" i="27" s="1"/>
  <c r="R24" i="27"/>
  <c r="S24" i="27" s="1"/>
  <c r="R12" i="27"/>
  <c r="S12" i="27" s="1"/>
  <c r="R34" i="27"/>
  <c r="S34" i="27" s="1"/>
  <c r="R28" i="27"/>
  <c r="S28" i="27" s="1"/>
  <c r="R8" i="27"/>
  <c r="S8" i="27" s="1"/>
  <c r="R40" i="27"/>
  <c r="S40" i="27" s="1"/>
  <c r="R18" i="27"/>
  <c r="S18" i="27" s="1"/>
  <c r="R37" i="27"/>
  <c r="S37" i="27" s="1"/>
  <c r="R29" i="27"/>
  <c r="S29" i="27" s="1"/>
  <c r="R21" i="27"/>
  <c r="S21" i="27" s="1"/>
  <c r="R13" i="27"/>
  <c r="S13" i="27" s="1"/>
  <c r="R7" i="27"/>
  <c r="S7" i="27" s="1"/>
  <c r="R35" i="27"/>
  <c r="S35" i="27" s="1"/>
  <c r="R25" i="27"/>
  <c r="S25" i="27" s="1"/>
  <c r="R15" i="27"/>
  <c r="S15" i="27" s="1"/>
  <c r="R41" i="27"/>
  <c r="S41" i="27" s="1"/>
  <c r="R31" i="27"/>
  <c r="S31" i="27" s="1"/>
  <c r="R19" i="27"/>
  <c r="S19" i="27" s="1"/>
  <c r="R9" i="27"/>
  <c r="S9" i="27" s="1"/>
  <c r="R33" i="27"/>
  <c r="S33" i="27" s="1"/>
  <c r="R11" i="27"/>
  <c r="S11" i="27" s="1"/>
  <c r="R27" i="27"/>
  <c r="S27" i="27" s="1"/>
  <c r="R43" i="27"/>
  <c r="S43" i="27" s="1"/>
  <c r="R23" i="27"/>
  <c r="S23" i="27" s="1"/>
  <c r="R17" i="27"/>
  <c r="S17" i="27" s="1"/>
  <c r="R39" i="27"/>
  <c r="S39" i="27" s="1"/>
  <c r="Y7" i="26"/>
  <c r="W7" i="26"/>
  <c r="U7" i="26"/>
  <c r="W31" i="26"/>
  <c r="Y31" i="26"/>
  <c r="U31" i="26"/>
  <c r="Y37" i="26"/>
  <c r="U37" i="26"/>
  <c r="W37" i="26"/>
  <c r="W41" i="26"/>
  <c r="Y41" i="26"/>
  <c r="U41" i="26"/>
  <c r="W29" i="26"/>
  <c r="Y29" i="26"/>
  <c r="U29" i="26"/>
  <c r="W13" i="26"/>
  <c r="U13" i="26"/>
  <c r="Y13" i="26"/>
  <c r="U33" i="26"/>
  <c r="Y33" i="26"/>
  <c r="W33" i="26"/>
  <c r="U19" i="26"/>
  <c r="Y19" i="26"/>
  <c r="W19" i="26"/>
  <c r="Y35" i="26"/>
  <c r="U35" i="26"/>
  <c r="W35" i="26"/>
  <c r="W20" i="26"/>
  <c r="U20" i="26"/>
  <c r="Y20" i="26"/>
  <c r="W8" i="26"/>
  <c r="U8" i="26"/>
  <c r="Y8" i="26"/>
  <c r="W36" i="26"/>
  <c r="U36" i="26"/>
  <c r="Y36" i="26"/>
  <c r="Y24" i="26"/>
  <c r="U24" i="26"/>
  <c r="W24" i="26"/>
  <c r="Y38" i="26"/>
  <c r="U38" i="26"/>
  <c r="W38" i="26"/>
  <c r="W16" i="26"/>
  <c r="Y16" i="26"/>
  <c r="U16" i="26"/>
  <c r="W32" i="26"/>
  <c r="Y32" i="26"/>
  <c r="U32" i="26"/>
  <c r="Y12" i="26"/>
  <c r="U12" i="26"/>
  <c r="W12" i="26"/>
  <c r="W34" i="26"/>
  <c r="U34" i="26"/>
  <c r="Y34" i="26"/>
  <c r="Y18" i="26"/>
  <c r="U18" i="26"/>
  <c r="W18" i="26"/>
  <c r="R44" i="25"/>
  <c r="S5" i="25"/>
  <c r="Y20" i="25"/>
  <c r="U20" i="25"/>
  <c r="W20" i="25"/>
  <c r="U42" i="25"/>
  <c r="Y42" i="25"/>
  <c r="W42" i="25"/>
  <c r="Y32" i="25"/>
  <c r="U32" i="25"/>
  <c r="W32" i="25"/>
  <c r="W36" i="25"/>
  <c r="U36" i="25"/>
  <c r="Y36" i="25"/>
  <c r="W10" i="25"/>
  <c r="U10" i="25"/>
  <c r="Y10" i="25"/>
  <c r="W28" i="25"/>
  <c r="U28" i="25"/>
  <c r="Y28" i="25"/>
  <c r="Y8" i="25"/>
  <c r="W8" i="25"/>
  <c r="U8" i="25"/>
  <c r="W30" i="25"/>
  <c r="U30" i="25"/>
  <c r="Y30" i="25"/>
  <c r="W14" i="25"/>
  <c r="Y14" i="25"/>
  <c r="U14" i="25"/>
  <c r="Y21" i="25"/>
  <c r="U21" i="25"/>
  <c r="W21" i="25"/>
  <c r="Y7" i="25"/>
  <c r="U7" i="25"/>
  <c r="W7" i="25"/>
  <c r="W9" i="25"/>
  <c r="U9" i="25"/>
  <c r="Y9" i="25"/>
  <c r="Y15" i="25"/>
  <c r="W15" i="25"/>
  <c r="U15" i="25"/>
  <c r="W13" i="25"/>
  <c r="U13" i="25"/>
  <c r="Y13" i="25"/>
  <c r="U33" i="25"/>
  <c r="Y33" i="25"/>
  <c r="W33" i="25"/>
  <c r="Y29" i="25"/>
  <c r="U29" i="25"/>
  <c r="W29" i="25"/>
  <c r="Y11" i="25"/>
  <c r="W11" i="25"/>
  <c r="U11" i="25"/>
  <c r="U27" i="25"/>
  <c r="W27" i="25"/>
  <c r="Y27" i="25"/>
  <c r="U43" i="25"/>
  <c r="W43" i="25"/>
  <c r="Y43" i="25"/>
  <c r="W38" i="19"/>
  <c r="U38" i="19"/>
  <c r="Y38" i="19"/>
  <c r="W22" i="19"/>
  <c r="U22" i="19"/>
  <c r="Y22" i="19"/>
  <c r="W6" i="19"/>
  <c r="U6" i="19"/>
  <c r="Y6" i="19"/>
  <c r="W34" i="19"/>
  <c r="U34" i="19"/>
  <c r="Y34" i="19"/>
  <c r="W18" i="19"/>
  <c r="U18" i="19"/>
  <c r="Y18" i="19"/>
  <c r="Y19" i="19"/>
  <c r="W19" i="19"/>
  <c r="U19" i="19"/>
  <c r="Y25" i="19"/>
  <c r="U25" i="19"/>
  <c r="W25" i="19"/>
  <c r="W31" i="19"/>
  <c r="U31" i="19"/>
  <c r="Y31" i="19"/>
  <c r="Y35" i="19"/>
  <c r="W35" i="19"/>
  <c r="U35" i="19"/>
  <c r="U23" i="19"/>
  <c r="Y23" i="19"/>
  <c r="W23" i="19"/>
  <c r="Y43" i="19"/>
  <c r="U43" i="19"/>
  <c r="W43" i="19"/>
  <c r="U27" i="19"/>
  <c r="Y27" i="19"/>
  <c r="W27" i="19"/>
  <c r="W7" i="19"/>
  <c r="Y7" i="19"/>
  <c r="U7" i="19"/>
  <c r="Y21" i="19"/>
  <c r="W21" i="19"/>
  <c r="U21" i="19"/>
  <c r="W37" i="19"/>
  <c r="U37" i="19"/>
  <c r="Y37" i="19"/>
  <c r="W32" i="19"/>
  <c r="U32" i="19"/>
  <c r="Y32" i="19"/>
  <c r="Y40" i="19"/>
  <c r="W40" i="19"/>
  <c r="U40" i="19"/>
  <c r="U28" i="19"/>
  <c r="W28" i="19"/>
  <c r="Y28" i="19"/>
  <c r="W36" i="19"/>
  <c r="U36" i="19"/>
  <c r="Y36" i="19"/>
  <c r="R44" i="21"/>
  <c r="S5" i="21"/>
  <c r="Y32" i="21"/>
  <c r="W32" i="21"/>
  <c r="U32" i="21"/>
  <c r="W16" i="21"/>
  <c r="Y16" i="21"/>
  <c r="U16" i="21"/>
  <c r="Y41" i="21"/>
  <c r="W41" i="21"/>
  <c r="U41" i="21"/>
  <c r="W38" i="21"/>
  <c r="Y38" i="21"/>
  <c r="U38" i="21"/>
  <c r="U23" i="21"/>
  <c r="W23" i="21"/>
  <c r="Y23" i="21"/>
  <c r="Y15" i="21"/>
  <c r="W15" i="21"/>
  <c r="U15" i="21"/>
  <c r="W7" i="21"/>
  <c r="Y7" i="21"/>
  <c r="U7" i="21"/>
  <c r="Y39" i="21"/>
  <c r="W39" i="21"/>
  <c r="U39" i="21"/>
  <c r="U21" i="21"/>
  <c r="W21" i="21"/>
  <c r="Y21" i="21"/>
  <c r="W37" i="21"/>
  <c r="U37" i="21"/>
  <c r="Y37" i="21"/>
  <c r="W13" i="21"/>
  <c r="Y13" i="21"/>
  <c r="U13" i="21"/>
  <c r="Y29" i="21"/>
  <c r="W29" i="21"/>
  <c r="U29" i="21"/>
  <c r="Y6" i="21"/>
  <c r="W6" i="21"/>
  <c r="U6" i="21"/>
  <c r="W30" i="21"/>
  <c r="Y30" i="21"/>
  <c r="U30" i="21"/>
  <c r="Y42" i="21"/>
  <c r="W42" i="21"/>
  <c r="U42" i="21"/>
  <c r="W10" i="21"/>
  <c r="U10" i="21"/>
  <c r="Y10" i="21"/>
  <c r="W18" i="21"/>
  <c r="U18" i="21"/>
  <c r="Y18" i="21"/>
  <c r="Y28" i="21"/>
  <c r="U28" i="21"/>
  <c r="W28" i="21"/>
  <c r="Y12" i="21"/>
  <c r="U12" i="21"/>
  <c r="W12" i="21"/>
  <c r="Y20" i="43"/>
  <c r="U20" i="43"/>
  <c r="W20" i="43"/>
  <c r="Y37" i="43"/>
  <c r="W37" i="43"/>
  <c r="U37" i="43"/>
  <c r="Y9" i="43"/>
  <c r="U9" i="43"/>
  <c r="W9" i="43"/>
  <c r="W10" i="43"/>
  <c r="Y10" i="43"/>
  <c r="U10" i="43"/>
  <c r="Y42" i="43"/>
  <c r="W42" i="43"/>
  <c r="U42" i="43"/>
  <c r="W35" i="43"/>
  <c r="Y35" i="43"/>
  <c r="U35" i="43"/>
  <c r="Y33" i="43"/>
  <c r="W33" i="43"/>
  <c r="U33" i="43"/>
  <c r="W23" i="43"/>
  <c r="U23" i="43"/>
  <c r="Y23" i="43"/>
  <c r="W38" i="43"/>
  <c r="Y38" i="43"/>
  <c r="U38" i="43"/>
  <c r="Y41" i="43"/>
  <c r="U41" i="43"/>
  <c r="W41" i="43"/>
  <c r="U34" i="43"/>
  <c r="W34" i="43"/>
  <c r="Y34" i="43"/>
  <c r="Y27" i="43"/>
  <c r="U27" i="43"/>
  <c r="W27" i="43"/>
  <c r="U12" i="43"/>
  <c r="Y12" i="43"/>
  <c r="W12" i="43"/>
  <c r="W30" i="43"/>
  <c r="Y30" i="43"/>
  <c r="U30" i="43"/>
  <c r="W29" i="43"/>
  <c r="U29" i="43"/>
  <c r="Y29" i="43"/>
  <c r="W8" i="43"/>
  <c r="U8" i="43"/>
  <c r="Y8" i="43"/>
  <c r="W13" i="43"/>
  <c r="Y13" i="43"/>
  <c r="U13" i="43"/>
  <c r="W6" i="43"/>
  <c r="Y6" i="43"/>
  <c r="U6" i="43"/>
  <c r="Y36" i="43"/>
  <c r="U36" i="43"/>
  <c r="W36" i="43"/>
  <c r="Y34" i="41"/>
  <c r="U34" i="41"/>
  <c r="W34" i="41"/>
  <c r="W9" i="41"/>
  <c r="U9" i="41"/>
  <c r="Y9" i="41"/>
  <c r="Y39" i="41"/>
  <c r="W39" i="41"/>
  <c r="U39" i="41"/>
  <c r="W42" i="41"/>
  <c r="U42" i="41"/>
  <c r="Y42" i="41"/>
  <c r="W26" i="41"/>
  <c r="U26" i="41"/>
  <c r="Y26" i="41"/>
  <c r="Y16" i="41"/>
  <c r="W16" i="41"/>
  <c r="U16" i="41"/>
  <c r="Y7" i="41"/>
  <c r="U7" i="41"/>
  <c r="W7" i="41"/>
  <c r="W35" i="41"/>
  <c r="U35" i="41"/>
  <c r="Y35" i="41"/>
  <c r="U24" i="41"/>
  <c r="Y24" i="41"/>
  <c r="W24" i="41"/>
  <c r="Y15" i="41"/>
  <c r="U15" i="41"/>
  <c r="W15" i="41"/>
  <c r="W41" i="41"/>
  <c r="U41" i="41"/>
  <c r="Y41" i="41"/>
  <c r="W18" i="41"/>
  <c r="U18" i="41"/>
  <c r="Y18" i="41"/>
  <c r="W40" i="41"/>
  <c r="Y40" i="41"/>
  <c r="U40" i="41"/>
  <c r="Y23" i="41"/>
  <c r="W23" i="41"/>
  <c r="U23" i="41"/>
  <c r="Y43" i="41"/>
  <c r="W43" i="41"/>
  <c r="U43" i="41"/>
  <c r="Y20" i="41"/>
  <c r="U20" i="41"/>
  <c r="W20" i="41"/>
  <c r="W36" i="41"/>
  <c r="Y36" i="41"/>
  <c r="U36" i="41"/>
  <c r="U13" i="41"/>
  <c r="Y13" i="41"/>
  <c r="W13" i="41"/>
  <c r="W29" i="41"/>
  <c r="U29" i="41"/>
  <c r="Y29" i="41"/>
  <c r="W6" i="41"/>
  <c r="U6" i="41"/>
  <c r="Y6" i="41"/>
  <c r="Y29" i="40"/>
  <c r="W29" i="40"/>
  <c r="U29" i="40"/>
  <c r="R44" i="40"/>
  <c r="S5" i="40"/>
  <c r="W37" i="40"/>
  <c r="Y37" i="40"/>
  <c r="U37" i="40"/>
  <c r="Y16" i="40"/>
  <c r="U16" i="40"/>
  <c r="W16" i="40"/>
  <c r="Y30" i="40"/>
  <c r="U30" i="40"/>
  <c r="W30" i="40"/>
  <c r="Y24" i="40"/>
  <c r="W24" i="40"/>
  <c r="U24" i="40"/>
  <c r="Y41" i="40"/>
  <c r="W41" i="40"/>
  <c r="U41" i="40"/>
  <c r="W38" i="40"/>
  <c r="Y38" i="40"/>
  <c r="U38" i="40"/>
  <c r="W14" i="40"/>
  <c r="Y14" i="40"/>
  <c r="U14" i="40"/>
  <c r="Y40" i="40"/>
  <c r="U40" i="40"/>
  <c r="W40" i="40"/>
  <c r="U31" i="40"/>
  <c r="W31" i="40"/>
  <c r="Y31" i="40"/>
  <c r="Y18" i="40"/>
  <c r="U18" i="40"/>
  <c r="W18" i="40"/>
  <c r="W9" i="40"/>
  <c r="U9" i="40"/>
  <c r="Y9" i="40"/>
  <c r="Y39" i="40"/>
  <c r="W39" i="40"/>
  <c r="U39" i="40"/>
  <c r="U22" i="40"/>
  <c r="Y22" i="40"/>
  <c r="W22" i="40"/>
  <c r="Y42" i="40"/>
  <c r="U42" i="40"/>
  <c r="W42" i="40"/>
  <c r="Y25" i="40"/>
  <c r="U25" i="40"/>
  <c r="W25" i="40"/>
  <c r="W12" i="40"/>
  <c r="U12" i="40"/>
  <c r="Y12" i="40"/>
  <c r="W28" i="40"/>
  <c r="Y28" i="40"/>
  <c r="U28" i="40"/>
  <c r="R28" i="16"/>
  <c r="S28" i="16" s="1"/>
  <c r="R41" i="16"/>
  <c r="S41" i="16" s="1"/>
  <c r="R33" i="16"/>
  <c r="S33" i="16" s="1"/>
  <c r="R25" i="16"/>
  <c r="S25" i="16" s="1"/>
  <c r="R17" i="16"/>
  <c r="S17" i="16" s="1"/>
  <c r="R9" i="16"/>
  <c r="S9" i="16" s="1"/>
  <c r="R39" i="16"/>
  <c r="S39" i="16" s="1"/>
  <c r="R29" i="16"/>
  <c r="S29" i="16" s="1"/>
  <c r="R19" i="16"/>
  <c r="S19" i="16" s="1"/>
  <c r="R35" i="16"/>
  <c r="S35" i="16" s="1"/>
  <c r="R23" i="16"/>
  <c r="S23" i="16" s="1"/>
  <c r="R13" i="16"/>
  <c r="S13" i="16" s="1"/>
  <c r="R27" i="16"/>
  <c r="S27" i="16" s="1"/>
  <c r="R7" i="16"/>
  <c r="S7" i="16" s="1"/>
  <c r="R43" i="16"/>
  <c r="S43" i="16" s="1"/>
  <c r="R21" i="16"/>
  <c r="S21" i="16" s="1"/>
  <c r="R37" i="16"/>
  <c r="S37" i="16" s="1"/>
  <c r="R15" i="16"/>
  <c r="S15" i="16" s="1"/>
  <c r="R31" i="16"/>
  <c r="S31" i="16" s="1"/>
  <c r="R11" i="16"/>
  <c r="S11" i="16" s="1"/>
  <c r="R6" i="16"/>
  <c r="S6" i="16" s="1"/>
  <c r="R14" i="16"/>
  <c r="S14" i="16" s="1"/>
  <c r="R22" i="16"/>
  <c r="S22" i="16" s="1"/>
  <c r="R30" i="16"/>
  <c r="S30" i="16" s="1"/>
  <c r="R38" i="16"/>
  <c r="S38" i="16" s="1"/>
  <c r="R10" i="16"/>
  <c r="S10" i="16" s="1"/>
  <c r="R18" i="16"/>
  <c r="S18" i="16" s="1"/>
  <c r="R26" i="16"/>
  <c r="S26" i="16" s="1"/>
  <c r="R34" i="16"/>
  <c r="S34" i="16" s="1"/>
  <c r="R42" i="16"/>
  <c r="S42" i="16" s="1"/>
  <c r="R8" i="16"/>
  <c r="S8" i="16" s="1"/>
  <c r="R24" i="16"/>
  <c r="S24" i="16" s="1"/>
  <c r="R40" i="16"/>
  <c r="S40" i="16" s="1"/>
  <c r="R16" i="16"/>
  <c r="S16" i="16" s="1"/>
  <c r="R32" i="16"/>
  <c r="S32" i="16" s="1"/>
  <c r="R12" i="16"/>
  <c r="S12" i="16" s="1"/>
  <c r="R20" i="16"/>
  <c r="S20" i="16" s="1"/>
  <c r="R36" i="16"/>
  <c r="S36" i="16" s="1"/>
  <c r="R5" i="16"/>
  <c r="Y26" i="23"/>
  <c r="U26" i="23"/>
  <c r="W26" i="23"/>
  <c r="Y20" i="23"/>
  <c r="W20" i="23"/>
  <c r="U20" i="23"/>
  <c r="W22" i="23"/>
  <c r="Y22" i="23"/>
  <c r="U22" i="23"/>
  <c r="Y40" i="23"/>
  <c r="W40" i="23"/>
  <c r="U40" i="23"/>
  <c r="Y32" i="23"/>
  <c r="U32" i="23"/>
  <c r="W32" i="23"/>
  <c r="Y30" i="23"/>
  <c r="U30" i="23"/>
  <c r="W30" i="23"/>
  <c r="W17" i="23"/>
  <c r="U17" i="23"/>
  <c r="Y17" i="23"/>
  <c r="U21" i="23"/>
  <c r="Y21" i="23"/>
  <c r="W21" i="23"/>
  <c r="U7" i="23"/>
  <c r="W7" i="23"/>
  <c r="Y7" i="23"/>
  <c r="W11" i="23"/>
  <c r="Y11" i="23"/>
  <c r="U11" i="23"/>
  <c r="Y9" i="23"/>
  <c r="W9" i="23"/>
  <c r="U9" i="23"/>
  <c r="U29" i="23"/>
  <c r="Y29" i="23"/>
  <c r="W29" i="23"/>
  <c r="Y13" i="23"/>
  <c r="W13" i="23"/>
  <c r="U13" i="23"/>
  <c r="W35" i="23"/>
  <c r="U35" i="23"/>
  <c r="Y35" i="23"/>
  <c r="W23" i="23"/>
  <c r="U23" i="23"/>
  <c r="Y23" i="23"/>
  <c r="Y39" i="23"/>
  <c r="U39" i="23"/>
  <c r="W39" i="23"/>
  <c r="U36" i="23"/>
  <c r="Y36" i="23"/>
  <c r="W36" i="23"/>
  <c r="Y28" i="23"/>
  <c r="U28" i="23"/>
  <c r="W28" i="23"/>
  <c r="Y34" i="23"/>
  <c r="W34" i="23"/>
  <c r="U34" i="23"/>
  <c r="W23" i="38"/>
  <c r="U23" i="38"/>
  <c r="Y23" i="38"/>
  <c r="W40" i="38"/>
  <c r="U40" i="38"/>
  <c r="Y40" i="38"/>
  <c r="Y32" i="38"/>
  <c r="W32" i="38"/>
  <c r="U32" i="38"/>
  <c r="W10" i="38"/>
  <c r="U10" i="38"/>
  <c r="Y10" i="38"/>
  <c r="Y8" i="38"/>
  <c r="U8" i="38"/>
  <c r="W8" i="38"/>
  <c r="W7" i="38"/>
  <c r="Y7" i="38"/>
  <c r="U7" i="38"/>
  <c r="W43" i="38"/>
  <c r="Y43" i="38"/>
  <c r="U43" i="38"/>
  <c r="Y34" i="38"/>
  <c r="W34" i="38"/>
  <c r="U34" i="38"/>
  <c r="W35" i="38"/>
  <c r="U35" i="38"/>
  <c r="Y35" i="38"/>
  <c r="Y30" i="38"/>
  <c r="W30" i="38"/>
  <c r="U30" i="38"/>
  <c r="W17" i="38"/>
  <c r="Y17" i="38"/>
  <c r="U17" i="38"/>
  <c r="W6" i="38"/>
  <c r="U6" i="38"/>
  <c r="Y6" i="38"/>
  <c r="Y26" i="38"/>
  <c r="U26" i="38"/>
  <c r="W26" i="38"/>
  <c r="Y9" i="38"/>
  <c r="W9" i="38"/>
  <c r="U9" i="38"/>
  <c r="Y31" i="38"/>
  <c r="W31" i="38"/>
  <c r="U31" i="38"/>
  <c r="Y12" i="38"/>
  <c r="W12" i="38"/>
  <c r="U12" i="38"/>
  <c r="Y28" i="38"/>
  <c r="U28" i="38"/>
  <c r="W28" i="38"/>
  <c r="R44" i="38"/>
  <c r="S5" i="38"/>
  <c r="Y21" i="38"/>
  <c r="W21" i="38"/>
  <c r="U21" i="38"/>
  <c r="W37" i="38"/>
  <c r="U37" i="38"/>
  <c r="Y37" i="38"/>
  <c r="R44" i="31"/>
  <c r="S5" i="31"/>
  <c r="W22" i="31"/>
  <c r="Y22" i="31"/>
  <c r="U22" i="31"/>
  <c r="W40" i="31"/>
  <c r="U40" i="31"/>
  <c r="Y40" i="31"/>
  <c r="W24" i="31"/>
  <c r="U24" i="31"/>
  <c r="Y24" i="31"/>
  <c r="W8" i="31"/>
  <c r="U8" i="31"/>
  <c r="Y8" i="31"/>
  <c r="U41" i="31"/>
  <c r="Y41" i="31"/>
  <c r="W41" i="31"/>
  <c r="W9" i="31"/>
  <c r="U9" i="31"/>
  <c r="Y9" i="31"/>
  <c r="Y15" i="31"/>
  <c r="W15" i="31"/>
  <c r="U15" i="31"/>
  <c r="U11" i="31"/>
  <c r="W11" i="31"/>
  <c r="Y11" i="31"/>
  <c r="W33" i="31"/>
  <c r="Y33" i="31"/>
  <c r="U33" i="31"/>
  <c r="Y17" i="31"/>
  <c r="W17" i="31"/>
  <c r="U17" i="31"/>
  <c r="W39" i="31"/>
  <c r="Y39" i="31"/>
  <c r="U39" i="31"/>
  <c r="W13" i="31"/>
  <c r="Y13" i="31"/>
  <c r="U13" i="31"/>
  <c r="U29" i="31"/>
  <c r="Y29" i="31"/>
  <c r="W29" i="31"/>
  <c r="Y28" i="31"/>
  <c r="U28" i="31"/>
  <c r="W28" i="31"/>
  <c r="W20" i="31"/>
  <c r="U20" i="31"/>
  <c r="Y20" i="31"/>
  <c r="W42" i="31"/>
  <c r="Y42" i="31"/>
  <c r="U42" i="31"/>
  <c r="W6" i="31"/>
  <c r="Y6" i="31"/>
  <c r="U6" i="31"/>
  <c r="W14" i="31"/>
  <c r="Y14" i="31"/>
  <c r="U14" i="31"/>
  <c r="W18" i="31"/>
  <c r="U18" i="31"/>
  <c r="Y18" i="31"/>
  <c r="U27" i="34"/>
  <c r="Y27" i="34"/>
  <c r="W27" i="34"/>
  <c r="U29" i="34"/>
  <c r="Y29" i="34"/>
  <c r="W29" i="34"/>
  <c r="W6" i="34"/>
  <c r="Y6" i="34"/>
  <c r="U6" i="34"/>
  <c r="U38" i="34"/>
  <c r="W38" i="34"/>
  <c r="Y38" i="34"/>
  <c r="Y14" i="34"/>
  <c r="U14" i="34"/>
  <c r="W14" i="34"/>
  <c r="Y8" i="34"/>
  <c r="U8" i="34"/>
  <c r="W8" i="34"/>
  <c r="Y12" i="34"/>
  <c r="W12" i="34"/>
  <c r="U12" i="34"/>
  <c r="W39" i="34"/>
  <c r="U39" i="34"/>
  <c r="Y39" i="34"/>
  <c r="W37" i="34"/>
  <c r="U37" i="34"/>
  <c r="Y37" i="34"/>
  <c r="W24" i="34"/>
  <c r="Y24" i="34"/>
  <c r="U24" i="34"/>
  <c r="U22" i="34"/>
  <c r="W22" i="34"/>
  <c r="Y22" i="34"/>
  <c r="W40" i="34"/>
  <c r="U40" i="34"/>
  <c r="Y40" i="34"/>
  <c r="W36" i="34"/>
  <c r="Y36" i="34"/>
  <c r="U36" i="34"/>
  <c r="Y5" i="34"/>
  <c r="W5" i="34"/>
  <c r="U5" i="34"/>
  <c r="Y31" i="34"/>
  <c r="W31" i="34"/>
  <c r="U31" i="34"/>
  <c r="W35" i="34"/>
  <c r="Y35" i="34"/>
  <c r="U35" i="34"/>
  <c r="U41" i="34"/>
  <c r="Y41" i="34"/>
  <c r="W41" i="34"/>
  <c r="U11" i="34"/>
  <c r="Y11" i="34"/>
  <c r="W11" i="34"/>
  <c r="W33" i="34"/>
  <c r="Y33" i="34"/>
  <c r="U33" i="34"/>
  <c r="U29" i="24"/>
  <c r="W29" i="24"/>
  <c r="Y29" i="24"/>
  <c r="U35" i="24"/>
  <c r="Y35" i="24"/>
  <c r="W35" i="24"/>
  <c r="U39" i="24"/>
  <c r="Y39" i="24"/>
  <c r="W39" i="24"/>
  <c r="W11" i="24"/>
  <c r="Y11" i="24"/>
  <c r="U11" i="24"/>
  <c r="U31" i="24"/>
  <c r="W31" i="24"/>
  <c r="Y31" i="24"/>
  <c r="W7" i="24"/>
  <c r="Y7" i="24"/>
  <c r="U7" i="24"/>
  <c r="Y27" i="24"/>
  <c r="W27" i="24"/>
  <c r="U27" i="24"/>
  <c r="Y9" i="24"/>
  <c r="U9" i="24"/>
  <c r="W9" i="24"/>
  <c r="W25" i="24"/>
  <c r="Y25" i="24"/>
  <c r="U25" i="24"/>
  <c r="Y41" i="24"/>
  <c r="U41" i="24"/>
  <c r="W41" i="24"/>
  <c r="W36" i="24"/>
  <c r="U36" i="24"/>
  <c r="Y36" i="24"/>
  <c r="W28" i="24"/>
  <c r="U28" i="24"/>
  <c r="Y28" i="24"/>
  <c r="W32" i="24"/>
  <c r="U32" i="24"/>
  <c r="Y32" i="24"/>
  <c r="R44" i="24"/>
  <c r="S5" i="24"/>
  <c r="W24" i="24"/>
  <c r="Y24" i="24"/>
  <c r="U24" i="24"/>
  <c r="Y40" i="24"/>
  <c r="U40" i="24"/>
  <c r="W40" i="24"/>
  <c r="Y20" i="24"/>
  <c r="W20" i="24"/>
  <c r="U20" i="24"/>
  <c r="W42" i="24"/>
  <c r="U42" i="24"/>
  <c r="Y42" i="24"/>
  <c r="Y26" i="24"/>
  <c r="U26" i="24"/>
  <c r="W26" i="24"/>
  <c r="W10" i="24"/>
  <c r="Y10" i="24"/>
  <c r="U10" i="24"/>
  <c r="Y29" i="28"/>
  <c r="W29" i="28"/>
  <c r="U29" i="28"/>
  <c r="Y41" i="28"/>
  <c r="U41" i="28"/>
  <c r="W41" i="28"/>
  <c r="W33" i="28"/>
  <c r="Y33" i="28"/>
  <c r="U33" i="28"/>
  <c r="Y27" i="28"/>
  <c r="W27" i="28"/>
  <c r="U27" i="28"/>
  <c r="W31" i="28"/>
  <c r="Y31" i="28"/>
  <c r="U31" i="28"/>
  <c r="U6" i="28"/>
  <c r="Y6" i="28"/>
  <c r="W6" i="28"/>
  <c r="Y22" i="28"/>
  <c r="W22" i="28"/>
  <c r="U22" i="28"/>
  <c r="U9" i="28"/>
  <c r="Y9" i="28"/>
  <c r="W9" i="28"/>
  <c r="W19" i="28"/>
  <c r="Y19" i="28"/>
  <c r="U19" i="28"/>
  <c r="Y21" i="28"/>
  <c r="W21" i="28"/>
  <c r="U21" i="28"/>
  <c r="Y17" i="28"/>
  <c r="U17" i="28"/>
  <c r="W17" i="28"/>
  <c r="U23" i="28"/>
  <c r="W23" i="28"/>
  <c r="Y23" i="28"/>
  <c r="Y38" i="28"/>
  <c r="W38" i="28"/>
  <c r="U38" i="28"/>
  <c r="W12" i="28"/>
  <c r="U12" i="28"/>
  <c r="Y12" i="28"/>
  <c r="Y14" i="28"/>
  <c r="U14" i="28"/>
  <c r="W14" i="28"/>
  <c r="U40" i="28"/>
  <c r="W40" i="28"/>
  <c r="Y40" i="28"/>
  <c r="W20" i="28"/>
  <c r="Y20" i="28"/>
  <c r="U20" i="28"/>
  <c r="U42" i="28"/>
  <c r="W42" i="28"/>
  <c r="Y42" i="28"/>
  <c r="W26" i="28"/>
  <c r="Y26" i="28"/>
  <c r="U26" i="28"/>
  <c r="Y10" i="28"/>
  <c r="W10" i="28"/>
  <c r="U10" i="28"/>
  <c r="Y19" i="36"/>
  <c r="W19" i="36"/>
  <c r="U19" i="36"/>
  <c r="W12" i="36"/>
  <c r="U12" i="36"/>
  <c r="Y12" i="36"/>
  <c r="W11" i="36"/>
  <c r="U11" i="36"/>
  <c r="Y11" i="36"/>
  <c r="W43" i="36"/>
  <c r="U43" i="36"/>
  <c r="Y43" i="36"/>
  <c r="W36" i="36"/>
  <c r="Y36" i="36"/>
  <c r="U36" i="36"/>
  <c r="W23" i="36"/>
  <c r="U23" i="36"/>
  <c r="Y23" i="36"/>
  <c r="Y40" i="36"/>
  <c r="U40" i="36"/>
  <c r="W40" i="36"/>
  <c r="W30" i="36"/>
  <c r="Y30" i="36"/>
  <c r="U30" i="36"/>
  <c r="Y10" i="36"/>
  <c r="W10" i="36"/>
  <c r="U10" i="36"/>
  <c r="Y25" i="36"/>
  <c r="U25" i="36"/>
  <c r="W25" i="36"/>
  <c r="Y26" i="36"/>
  <c r="W26" i="36"/>
  <c r="U26" i="36"/>
  <c r="Y15" i="36"/>
  <c r="W15" i="36"/>
  <c r="U15" i="36"/>
  <c r="W16" i="36"/>
  <c r="Y16" i="36"/>
  <c r="U16" i="36"/>
  <c r="W17" i="36"/>
  <c r="U17" i="36"/>
  <c r="Y17" i="36"/>
  <c r="W8" i="36"/>
  <c r="U8" i="36"/>
  <c r="Y8" i="36"/>
  <c r="U38" i="36"/>
  <c r="W38" i="36"/>
  <c r="Y38" i="36"/>
  <c r="Y21" i="36"/>
  <c r="W21" i="36"/>
  <c r="U21" i="36"/>
  <c r="Y41" i="36"/>
  <c r="U41" i="36"/>
  <c r="W41" i="36"/>
  <c r="Y24" i="36"/>
  <c r="U24" i="36"/>
  <c r="W24" i="36"/>
  <c r="W16" i="52"/>
  <c r="Y16" i="52"/>
  <c r="U16" i="52"/>
  <c r="R44" i="52"/>
  <c r="S5" i="52"/>
  <c r="Y21" i="52"/>
  <c r="W21" i="52"/>
  <c r="U21" i="52"/>
  <c r="Y40" i="52"/>
  <c r="U40" i="52"/>
  <c r="W40" i="52"/>
  <c r="Y28" i="52"/>
  <c r="U28" i="52"/>
  <c r="W28" i="52"/>
  <c r="W20" i="52"/>
  <c r="U20" i="52"/>
  <c r="Y20" i="52"/>
  <c r="Y9" i="52"/>
  <c r="W9" i="52"/>
  <c r="U9" i="52"/>
  <c r="W37" i="52"/>
  <c r="Y37" i="52"/>
  <c r="U37" i="52"/>
  <c r="Y22" i="52"/>
  <c r="U22" i="52"/>
  <c r="W22" i="52"/>
  <c r="Y13" i="52"/>
  <c r="W13" i="52"/>
  <c r="U13" i="52"/>
  <c r="W41" i="52"/>
  <c r="Y41" i="52"/>
  <c r="U41" i="52"/>
  <c r="W24" i="52"/>
  <c r="Y24" i="52"/>
  <c r="U24" i="52"/>
  <c r="Y7" i="52"/>
  <c r="U7" i="52"/>
  <c r="W7" i="52"/>
  <c r="Y29" i="52"/>
  <c r="W29" i="52"/>
  <c r="U29" i="52"/>
  <c r="Y10" i="52"/>
  <c r="W10" i="52"/>
  <c r="U10" i="52"/>
  <c r="W26" i="52"/>
  <c r="Y26" i="52"/>
  <c r="U26" i="52"/>
  <c r="U42" i="52"/>
  <c r="W42" i="52"/>
  <c r="Y42" i="52"/>
  <c r="Y19" i="52"/>
  <c r="U19" i="52"/>
  <c r="W19" i="52"/>
  <c r="W35" i="52"/>
  <c r="Y35" i="52"/>
  <c r="U35" i="52"/>
  <c r="Y6" i="52"/>
  <c r="W6" i="52"/>
  <c r="U6" i="52"/>
  <c r="Y19" i="15"/>
  <c r="W19" i="15"/>
  <c r="U19" i="15"/>
  <c r="W9" i="15"/>
  <c r="U9" i="15"/>
  <c r="Y9" i="15"/>
  <c r="Y13" i="15"/>
  <c r="W13" i="15"/>
  <c r="U13" i="15"/>
  <c r="W8" i="15"/>
  <c r="U8" i="15"/>
  <c r="Y8" i="15"/>
  <c r="W21" i="15"/>
  <c r="U21" i="15"/>
  <c r="Y21" i="15"/>
  <c r="Y43" i="15"/>
  <c r="W43" i="15"/>
  <c r="U43" i="15"/>
  <c r="U17" i="15"/>
  <c r="Y17" i="15"/>
  <c r="W17" i="15"/>
  <c r="Y37" i="15"/>
  <c r="W37" i="15"/>
  <c r="U37" i="15"/>
  <c r="Y23" i="15"/>
  <c r="W23" i="15"/>
  <c r="U23" i="15"/>
  <c r="Y39" i="15"/>
  <c r="W39" i="15"/>
  <c r="U39" i="15"/>
  <c r="W16" i="15"/>
  <c r="Y16" i="15"/>
  <c r="U16" i="15"/>
  <c r="W24" i="15"/>
  <c r="Y24" i="15"/>
  <c r="U24" i="15"/>
  <c r="W12" i="15"/>
  <c r="Y12" i="15"/>
  <c r="U12" i="15"/>
  <c r="Y20" i="15"/>
  <c r="U20" i="15"/>
  <c r="W20" i="15"/>
  <c r="W38" i="15"/>
  <c r="U38" i="15"/>
  <c r="Y38" i="15"/>
  <c r="Y22" i="15"/>
  <c r="U22" i="15"/>
  <c r="W22" i="15"/>
  <c r="W6" i="15"/>
  <c r="U6" i="15"/>
  <c r="Y6" i="15"/>
  <c r="W34" i="15"/>
  <c r="U34" i="15"/>
  <c r="Y34" i="15"/>
  <c r="Y18" i="15"/>
  <c r="W18" i="15"/>
  <c r="U18" i="15"/>
  <c r="Y43" i="33"/>
  <c r="W43" i="33"/>
  <c r="U43" i="33"/>
  <c r="U27" i="33"/>
  <c r="W27" i="33"/>
  <c r="Y27" i="33"/>
  <c r="W33" i="33"/>
  <c r="U33" i="33"/>
  <c r="Y33" i="33"/>
  <c r="Y37" i="33"/>
  <c r="U37" i="33"/>
  <c r="W37" i="33"/>
  <c r="U25" i="33"/>
  <c r="Y25" i="33"/>
  <c r="W25" i="33"/>
  <c r="U9" i="33"/>
  <c r="W9" i="33"/>
  <c r="Y9" i="33"/>
  <c r="W29" i="33"/>
  <c r="Y29" i="33"/>
  <c r="U29" i="33"/>
  <c r="Y7" i="33"/>
  <c r="U7" i="33"/>
  <c r="W7" i="33"/>
  <c r="U23" i="33"/>
  <c r="Y23" i="33"/>
  <c r="W23" i="33"/>
  <c r="U39" i="33"/>
  <c r="W39" i="33"/>
  <c r="Y39" i="33"/>
  <c r="Y26" i="33"/>
  <c r="U26" i="33"/>
  <c r="W26" i="33"/>
  <c r="Y18" i="33"/>
  <c r="U18" i="33"/>
  <c r="W18" i="33"/>
  <c r="U22" i="33"/>
  <c r="W22" i="33"/>
  <c r="Y22" i="33"/>
  <c r="Y34" i="33"/>
  <c r="U34" i="33"/>
  <c r="W34" i="33"/>
  <c r="Y28" i="33"/>
  <c r="U28" i="33"/>
  <c r="W28" i="33"/>
  <c r="Y42" i="33"/>
  <c r="U42" i="33"/>
  <c r="W42" i="33"/>
  <c r="U20" i="33"/>
  <c r="Y20" i="33"/>
  <c r="W20" i="33"/>
  <c r="Y40" i="33"/>
  <c r="W40" i="33"/>
  <c r="U40" i="33"/>
  <c r="W24" i="33"/>
  <c r="U24" i="33"/>
  <c r="Y24" i="33"/>
  <c r="Y8" i="33"/>
  <c r="U8" i="33"/>
  <c r="W8" i="33"/>
  <c r="W19" i="39"/>
  <c r="Y19" i="39"/>
  <c r="U19" i="39"/>
  <c r="Y40" i="39"/>
  <c r="W40" i="39"/>
  <c r="U40" i="39"/>
  <c r="Y30" i="39"/>
  <c r="U30" i="39"/>
  <c r="W30" i="39"/>
  <c r="W10" i="39"/>
  <c r="Y10" i="39"/>
  <c r="U10" i="39"/>
  <c r="U8" i="39"/>
  <c r="Y8" i="39"/>
  <c r="W8" i="39"/>
  <c r="Y42" i="39"/>
  <c r="W42" i="39"/>
  <c r="U42" i="39"/>
  <c r="Y43" i="39"/>
  <c r="U43" i="39"/>
  <c r="W43" i="39"/>
  <c r="W38" i="39"/>
  <c r="U38" i="39"/>
  <c r="Y38" i="39"/>
  <c r="Y33" i="39"/>
  <c r="W33" i="39"/>
  <c r="U33" i="39"/>
  <c r="Y18" i="39"/>
  <c r="W18" i="39"/>
  <c r="U18" i="39"/>
  <c r="W9" i="39"/>
  <c r="U9" i="39"/>
  <c r="Y9" i="39"/>
  <c r="W35" i="39"/>
  <c r="U35" i="39"/>
  <c r="Y35" i="39"/>
  <c r="Y24" i="39"/>
  <c r="W24" i="39"/>
  <c r="U24" i="39"/>
  <c r="Y7" i="39"/>
  <c r="U7" i="39"/>
  <c r="W7" i="39"/>
  <c r="W27" i="39"/>
  <c r="U27" i="39"/>
  <c r="Y27" i="39"/>
  <c r="Y12" i="39"/>
  <c r="U12" i="39"/>
  <c r="W12" i="39"/>
  <c r="Y28" i="39"/>
  <c r="W28" i="39"/>
  <c r="U28" i="39"/>
  <c r="R44" i="39"/>
  <c r="S5" i="39"/>
  <c r="Y21" i="39"/>
  <c r="U21" i="39"/>
  <c r="W21" i="39"/>
  <c r="W37" i="39"/>
  <c r="U37" i="39"/>
  <c r="Y37" i="39"/>
  <c r="Y21" i="37"/>
  <c r="W21" i="37"/>
  <c r="U21" i="37"/>
  <c r="W41" i="37"/>
  <c r="Y41" i="37"/>
  <c r="U41" i="37"/>
  <c r="W31" i="37"/>
  <c r="U31" i="37"/>
  <c r="Y31" i="37"/>
  <c r="W13" i="37"/>
  <c r="U13" i="37"/>
  <c r="Y13" i="37"/>
  <c r="Y25" i="37"/>
  <c r="U25" i="37"/>
  <c r="W25" i="37"/>
  <c r="Y24" i="37"/>
  <c r="W24" i="37"/>
  <c r="U24" i="37"/>
  <c r="U33" i="37"/>
  <c r="Y33" i="37"/>
  <c r="W33" i="37"/>
  <c r="W34" i="37"/>
  <c r="U34" i="37"/>
  <c r="Y34" i="37"/>
  <c r="U23" i="37"/>
  <c r="W23" i="37"/>
  <c r="Y23" i="37"/>
  <c r="Y14" i="37"/>
  <c r="W14" i="37"/>
  <c r="U14" i="37"/>
  <c r="Y40" i="37"/>
  <c r="W40" i="37"/>
  <c r="U40" i="37"/>
  <c r="W17" i="37"/>
  <c r="U17" i="37"/>
  <c r="Y17" i="37"/>
  <c r="W39" i="37"/>
  <c r="U39" i="37"/>
  <c r="Y39" i="37"/>
  <c r="Y22" i="37"/>
  <c r="W22" i="37"/>
  <c r="U22" i="37"/>
  <c r="Y42" i="37"/>
  <c r="W42" i="37"/>
  <c r="U42" i="37"/>
  <c r="Y19" i="37"/>
  <c r="U19" i="37"/>
  <c r="W19" i="37"/>
  <c r="W35" i="37"/>
  <c r="Y35" i="37"/>
  <c r="U35" i="37"/>
  <c r="Y12" i="37"/>
  <c r="W12" i="37"/>
  <c r="U12" i="37"/>
  <c r="W28" i="37"/>
  <c r="U28" i="37"/>
  <c r="Y28" i="37"/>
  <c r="U11" i="30"/>
  <c r="W11" i="30"/>
  <c r="Y11" i="30"/>
  <c r="Y21" i="30"/>
  <c r="W21" i="30"/>
  <c r="U21" i="30"/>
  <c r="Y23" i="30"/>
  <c r="W23" i="30"/>
  <c r="U23" i="30"/>
  <c r="Y37" i="30"/>
  <c r="W37" i="30"/>
  <c r="U37" i="30"/>
  <c r="Y13" i="30"/>
  <c r="U13" i="30"/>
  <c r="W13" i="30"/>
  <c r="R44" i="30"/>
  <c r="S7" i="30"/>
  <c r="W29" i="30"/>
  <c r="Y29" i="30"/>
  <c r="U29" i="30"/>
  <c r="W9" i="30"/>
  <c r="Y9" i="30"/>
  <c r="U9" i="30"/>
  <c r="Y25" i="30"/>
  <c r="W25" i="30"/>
  <c r="U25" i="30"/>
  <c r="U41" i="30"/>
  <c r="W41" i="30"/>
  <c r="Y41" i="30"/>
  <c r="W32" i="30"/>
  <c r="U32" i="30"/>
  <c r="Y32" i="30"/>
  <c r="W10" i="30"/>
  <c r="U10" i="30"/>
  <c r="Y10" i="30"/>
  <c r="U42" i="30"/>
  <c r="Y42" i="30"/>
  <c r="W42" i="30"/>
  <c r="W14" i="30"/>
  <c r="U14" i="30"/>
  <c r="Y14" i="30"/>
  <c r="Y22" i="30"/>
  <c r="U22" i="30"/>
  <c r="W22" i="30"/>
  <c r="W38" i="30"/>
  <c r="Y38" i="30"/>
  <c r="U38" i="30"/>
  <c r="Y16" i="30"/>
  <c r="W16" i="30"/>
  <c r="U16" i="30"/>
  <c r="Y36" i="30"/>
  <c r="W36" i="30"/>
  <c r="U36" i="30"/>
  <c r="Y20" i="30"/>
  <c r="U20" i="30"/>
  <c r="W20" i="30"/>
  <c r="U5" i="30"/>
  <c r="Y5" i="30"/>
  <c r="S44" i="30"/>
  <c r="D25" i="7" s="1"/>
  <c r="W5" i="30"/>
  <c r="Y28" i="20"/>
  <c r="W28" i="20"/>
  <c r="U28" i="20"/>
  <c r="Y16" i="20"/>
  <c r="U16" i="20"/>
  <c r="W16" i="20"/>
  <c r="W24" i="20"/>
  <c r="U24" i="20"/>
  <c r="Y24" i="20"/>
  <c r="Y42" i="20"/>
  <c r="W42" i="20"/>
  <c r="U42" i="20"/>
  <c r="Y26" i="20"/>
  <c r="U26" i="20"/>
  <c r="W26" i="20"/>
  <c r="W10" i="20"/>
  <c r="Y10" i="20"/>
  <c r="U10" i="20"/>
  <c r="W30" i="20"/>
  <c r="Y30" i="20"/>
  <c r="U30" i="20"/>
  <c r="Y14" i="20"/>
  <c r="U14" i="20"/>
  <c r="W14" i="20"/>
  <c r="Y31" i="20"/>
  <c r="U31" i="20"/>
  <c r="W31" i="20"/>
  <c r="W15" i="20"/>
  <c r="Y15" i="20"/>
  <c r="U15" i="20"/>
  <c r="U19" i="20"/>
  <c r="Y19" i="20"/>
  <c r="W19" i="20"/>
  <c r="W25" i="20"/>
  <c r="U25" i="20"/>
  <c r="Y25" i="20"/>
  <c r="Y23" i="20"/>
  <c r="U23" i="20"/>
  <c r="W23" i="20"/>
  <c r="U43" i="20"/>
  <c r="Y43" i="20"/>
  <c r="W43" i="20"/>
  <c r="U27" i="20"/>
  <c r="W27" i="20"/>
  <c r="Y27" i="20"/>
  <c r="Y7" i="20"/>
  <c r="U7" i="20"/>
  <c r="W7" i="20"/>
  <c r="U21" i="20"/>
  <c r="Y21" i="20"/>
  <c r="W21" i="20"/>
  <c r="U37" i="20"/>
  <c r="W37" i="20"/>
  <c r="Y37" i="20"/>
  <c r="W20" i="20"/>
  <c r="U20" i="20"/>
  <c r="Y20" i="20"/>
  <c r="R44" i="35"/>
  <c r="S5" i="35"/>
  <c r="Y34" i="35"/>
  <c r="U34" i="35"/>
  <c r="W34" i="35"/>
  <c r="W20" i="35"/>
  <c r="U20" i="35"/>
  <c r="Y20" i="35"/>
  <c r="W10" i="35"/>
  <c r="Y10" i="35"/>
  <c r="U10" i="35"/>
  <c r="Y26" i="35"/>
  <c r="W26" i="35"/>
  <c r="U26" i="35"/>
  <c r="Y38" i="35"/>
  <c r="U38" i="35"/>
  <c r="W38" i="35"/>
  <c r="Y18" i="35"/>
  <c r="U18" i="35"/>
  <c r="W18" i="35"/>
  <c r="Y40" i="35"/>
  <c r="U40" i="35"/>
  <c r="W40" i="35"/>
  <c r="W24" i="35"/>
  <c r="U24" i="35"/>
  <c r="Y24" i="35"/>
  <c r="Y8" i="35"/>
  <c r="U8" i="35"/>
  <c r="W8" i="35"/>
  <c r="W39" i="35"/>
  <c r="Y39" i="35"/>
  <c r="U39" i="35"/>
  <c r="W23" i="35"/>
  <c r="Y23" i="35"/>
  <c r="U23" i="35"/>
  <c r="W35" i="35"/>
  <c r="U35" i="35"/>
  <c r="Y35" i="35"/>
  <c r="W11" i="35"/>
  <c r="U11" i="35"/>
  <c r="Y11" i="35"/>
  <c r="Y43" i="35"/>
  <c r="W43" i="35"/>
  <c r="U43" i="35"/>
  <c r="Y13" i="35"/>
  <c r="W13" i="35"/>
  <c r="U13" i="35"/>
  <c r="W29" i="35"/>
  <c r="Y29" i="35"/>
  <c r="U29" i="35"/>
  <c r="W9" i="35"/>
  <c r="U9" i="35"/>
  <c r="Y9" i="35"/>
  <c r="Y25" i="35"/>
  <c r="W25" i="35"/>
  <c r="U25" i="35"/>
  <c r="W41" i="35"/>
  <c r="Y41" i="35"/>
  <c r="U41" i="35"/>
  <c r="U11" i="32"/>
  <c r="Y11" i="32"/>
  <c r="W11" i="32"/>
  <c r="W37" i="32"/>
  <c r="Y37" i="32"/>
  <c r="U37" i="32"/>
  <c r="Y43" i="32"/>
  <c r="W43" i="32"/>
  <c r="U43" i="32"/>
  <c r="W27" i="32"/>
  <c r="Y27" i="32"/>
  <c r="U27" i="32"/>
  <c r="Y25" i="32"/>
  <c r="W25" i="32"/>
  <c r="U25" i="32"/>
  <c r="W9" i="32"/>
  <c r="Y9" i="32"/>
  <c r="U9" i="32"/>
  <c r="Y29" i="32"/>
  <c r="W29" i="32"/>
  <c r="U29" i="32"/>
  <c r="W15" i="32"/>
  <c r="Y15" i="32"/>
  <c r="U15" i="32"/>
  <c r="U31" i="32"/>
  <c r="W31" i="32"/>
  <c r="Y31" i="32"/>
  <c r="W38" i="32"/>
  <c r="Y38" i="32"/>
  <c r="U38" i="32"/>
  <c r="W26" i="32"/>
  <c r="U26" i="32"/>
  <c r="Y26" i="32"/>
  <c r="Y34" i="32"/>
  <c r="U34" i="32"/>
  <c r="W34" i="32"/>
  <c r="W40" i="32"/>
  <c r="Y40" i="32"/>
  <c r="U40" i="32"/>
  <c r="Y6" i="32"/>
  <c r="W6" i="32"/>
  <c r="U6" i="32"/>
  <c r="Y16" i="32"/>
  <c r="U16" i="32"/>
  <c r="W16" i="32"/>
  <c r="Y32" i="32"/>
  <c r="W32" i="32"/>
  <c r="U32" i="32"/>
  <c r="W10" i="32"/>
  <c r="U10" i="32"/>
  <c r="Y10" i="32"/>
  <c r="W28" i="32"/>
  <c r="Y28" i="32"/>
  <c r="U28" i="32"/>
  <c r="W12" i="32"/>
  <c r="U12" i="32"/>
  <c r="Y12" i="32"/>
  <c r="R44" i="17"/>
  <c r="S5" i="17"/>
  <c r="W30" i="17"/>
  <c r="U30" i="17"/>
  <c r="Y30" i="17"/>
  <c r="W42" i="17"/>
  <c r="Y42" i="17"/>
  <c r="U42" i="17"/>
  <c r="W10" i="17"/>
  <c r="U10" i="17"/>
  <c r="Y10" i="17"/>
  <c r="W38" i="17"/>
  <c r="Y38" i="17"/>
  <c r="U38" i="17"/>
  <c r="W6" i="17"/>
  <c r="U6" i="17"/>
  <c r="Y6" i="17"/>
  <c r="Y18" i="17"/>
  <c r="W18" i="17"/>
  <c r="U18" i="17"/>
  <c r="Y29" i="17"/>
  <c r="U29" i="17"/>
  <c r="W29" i="17"/>
  <c r="U33" i="17"/>
  <c r="Y33" i="17"/>
  <c r="W33" i="17"/>
  <c r="U39" i="17"/>
  <c r="W39" i="17"/>
  <c r="Y39" i="17"/>
  <c r="U15" i="17"/>
  <c r="W15" i="17"/>
  <c r="Y15" i="17"/>
  <c r="Y37" i="17"/>
  <c r="U37" i="17"/>
  <c r="W37" i="17"/>
  <c r="W21" i="17"/>
  <c r="Y21" i="17"/>
  <c r="U21" i="17"/>
  <c r="U41" i="17"/>
  <c r="W41" i="17"/>
  <c r="Y41" i="17"/>
  <c r="W19" i="17"/>
  <c r="U19" i="17"/>
  <c r="Y19" i="17"/>
  <c r="W35" i="17"/>
  <c r="U35" i="17"/>
  <c r="Y35" i="17"/>
  <c r="W16" i="17"/>
  <c r="Y16" i="17"/>
  <c r="U16" i="17"/>
  <c r="Y40" i="17"/>
  <c r="W40" i="17"/>
  <c r="U40" i="17"/>
  <c r="W32" i="17"/>
  <c r="U32" i="17"/>
  <c r="Y32" i="17"/>
  <c r="W20" i="17"/>
  <c r="U20" i="17"/>
  <c r="Y20" i="17"/>
  <c r="Y8" i="51"/>
  <c r="W8" i="51"/>
  <c r="U8" i="51"/>
  <c r="Y20" i="51"/>
  <c r="W20" i="51"/>
  <c r="U20" i="51"/>
  <c r="Y22" i="51"/>
  <c r="W22" i="51"/>
  <c r="U22" i="51"/>
  <c r="Y29" i="51"/>
  <c r="U29" i="51"/>
  <c r="W29" i="51"/>
  <c r="Y32" i="51"/>
  <c r="W32" i="51"/>
  <c r="U32" i="51"/>
  <c r="Y7" i="51"/>
  <c r="U7" i="51"/>
  <c r="W7" i="51"/>
  <c r="W37" i="51"/>
  <c r="U37" i="51"/>
  <c r="Y37" i="51"/>
  <c r="W28" i="51"/>
  <c r="U28" i="51"/>
  <c r="Y28" i="51"/>
  <c r="U13" i="51"/>
  <c r="W13" i="51"/>
  <c r="Y13" i="51"/>
  <c r="W39" i="51"/>
  <c r="Y39" i="51"/>
  <c r="U39" i="51"/>
  <c r="Y30" i="51"/>
  <c r="U30" i="51"/>
  <c r="W30" i="51"/>
  <c r="W21" i="51"/>
  <c r="Y21" i="51"/>
  <c r="U21" i="51"/>
  <c r="W43" i="51"/>
  <c r="Y43" i="51"/>
  <c r="U43" i="51"/>
  <c r="W24" i="51"/>
  <c r="Y24" i="51"/>
  <c r="U24" i="51"/>
  <c r="W9" i="51"/>
  <c r="U9" i="51"/>
  <c r="Y9" i="51"/>
  <c r="W25" i="51"/>
  <c r="Y25" i="51"/>
  <c r="U25" i="51"/>
  <c r="W41" i="51"/>
  <c r="Y41" i="51"/>
  <c r="U41" i="51"/>
  <c r="Y18" i="51"/>
  <c r="W18" i="51"/>
  <c r="U18" i="51"/>
  <c r="Y34" i="51"/>
  <c r="U34" i="51"/>
  <c r="W34" i="51"/>
  <c r="U7" i="22"/>
  <c r="W7" i="22"/>
  <c r="Y7" i="22"/>
  <c r="Y17" i="22"/>
  <c r="U17" i="22"/>
  <c r="W17" i="22"/>
  <c r="U9" i="22"/>
  <c r="W9" i="22"/>
  <c r="Y9" i="22"/>
  <c r="Y13" i="22"/>
  <c r="U13" i="22"/>
  <c r="W13" i="22"/>
  <c r="Y23" i="22"/>
  <c r="W23" i="22"/>
  <c r="U23" i="22"/>
  <c r="Y30" i="22"/>
  <c r="U30" i="22"/>
  <c r="W30" i="22"/>
  <c r="W27" i="22"/>
  <c r="Y27" i="22"/>
  <c r="U27" i="22"/>
  <c r="Y37" i="22"/>
  <c r="W37" i="22"/>
  <c r="U37" i="22"/>
  <c r="Y19" i="22"/>
  <c r="W19" i="22"/>
  <c r="U19" i="22"/>
  <c r="U25" i="22"/>
  <c r="Y25" i="22"/>
  <c r="W25" i="22"/>
  <c r="W31" i="22"/>
  <c r="Y31" i="22"/>
  <c r="U31" i="22"/>
  <c r="U8" i="22"/>
  <c r="Y8" i="22"/>
  <c r="W8" i="22"/>
  <c r="R44" i="22"/>
  <c r="S5" i="22"/>
  <c r="W14" i="22"/>
  <c r="Y14" i="22"/>
  <c r="U14" i="22"/>
  <c r="W28" i="22"/>
  <c r="Y28" i="22"/>
  <c r="U28" i="22"/>
  <c r="W6" i="22"/>
  <c r="Y6" i="22"/>
  <c r="U6" i="22"/>
  <c r="Y22" i="22"/>
  <c r="W22" i="22"/>
  <c r="U22" i="22"/>
  <c r="W42" i="22"/>
  <c r="U42" i="22"/>
  <c r="Y42" i="22"/>
  <c r="Y26" i="22"/>
  <c r="W26" i="22"/>
  <c r="U26" i="22"/>
  <c r="W10" i="22"/>
  <c r="Y10" i="22"/>
  <c r="U10" i="22"/>
  <c r="W16" i="42"/>
  <c r="U16" i="42"/>
  <c r="Y16" i="42"/>
  <c r="R44" i="42"/>
  <c r="S5" i="42"/>
  <c r="W37" i="42"/>
  <c r="U37" i="42"/>
  <c r="Y37" i="42"/>
  <c r="W26" i="42"/>
  <c r="Y26" i="42"/>
  <c r="U26" i="42"/>
  <c r="Y40" i="42"/>
  <c r="U40" i="42"/>
  <c r="W40" i="42"/>
  <c r="Y22" i="42"/>
  <c r="U22" i="42"/>
  <c r="W22" i="42"/>
  <c r="W38" i="42"/>
  <c r="Y38" i="42"/>
  <c r="U38" i="42"/>
  <c r="W18" i="42"/>
  <c r="Y18" i="42"/>
  <c r="U18" i="42"/>
  <c r="W42" i="42"/>
  <c r="U42" i="42"/>
  <c r="Y42" i="42"/>
  <c r="W28" i="42"/>
  <c r="U28" i="42"/>
  <c r="Y28" i="42"/>
  <c r="Y13" i="42"/>
  <c r="U13" i="42"/>
  <c r="W13" i="42"/>
  <c r="Y41" i="42"/>
  <c r="W41" i="42"/>
  <c r="U41" i="42"/>
  <c r="Y30" i="42"/>
  <c r="U30" i="42"/>
  <c r="W30" i="42"/>
  <c r="W20" i="42"/>
  <c r="U20" i="42"/>
  <c r="Y20" i="42"/>
  <c r="W9" i="42"/>
  <c r="Y9" i="42"/>
  <c r="U9" i="42"/>
  <c r="Y39" i="42"/>
  <c r="W39" i="42"/>
  <c r="U39" i="42"/>
  <c r="W31" i="42"/>
  <c r="Y31" i="42"/>
  <c r="U31" i="42"/>
  <c r="Y23" i="42"/>
  <c r="U23" i="42"/>
  <c r="W23" i="42"/>
  <c r="W15" i="42"/>
  <c r="U15" i="42"/>
  <c r="Y15" i="42"/>
  <c r="Y7" i="42"/>
  <c r="W7" i="42"/>
  <c r="U7" i="42"/>
  <c r="W26" i="29"/>
  <c r="U26" i="29"/>
  <c r="Y26" i="29"/>
  <c r="Y10" i="29"/>
  <c r="U10" i="29"/>
  <c r="W10" i="29"/>
  <c r="W20" i="29"/>
  <c r="U20" i="29"/>
  <c r="Y20" i="29"/>
  <c r="Y24" i="29"/>
  <c r="W24" i="29"/>
  <c r="U24" i="29"/>
  <c r="W40" i="29"/>
  <c r="U40" i="29"/>
  <c r="Y40" i="29"/>
  <c r="Y18" i="29"/>
  <c r="U18" i="29"/>
  <c r="W18" i="29"/>
  <c r="W38" i="29"/>
  <c r="Y38" i="29"/>
  <c r="U38" i="29"/>
  <c r="W22" i="29"/>
  <c r="Y22" i="29"/>
  <c r="U22" i="29"/>
  <c r="W6" i="29"/>
  <c r="U6" i="29"/>
  <c r="Y6" i="29"/>
  <c r="Y43" i="29"/>
  <c r="W43" i="29"/>
  <c r="U43" i="29"/>
  <c r="W27" i="29"/>
  <c r="Y27" i="29"/>
  <c r="U27" i="29"/>
  <c r="W31" i="29"/>
  <c r="U31" i="29"/>
  <c r="Y31" i="29"/>
  <c r="U37" i="29"/>
  <c r="Y37" i="29"/>
  <c r="W37" i="29"/>
  <c r="W23" i="29"/>
  <c r="U23" i="29"/>
  <c r="Y23" i="29"/>
  <c r="Y19" i="29"/>
  <c r="W19" i="29"/>
  <c r="U19" i="29"/>
  <c r="U39" i="29"/>
  <c r="Y39" i="29"/>
  <c r="W39" i="29"/>
  <c r="Y17" i="29"/>
  <c r="W17" i="29"/>
  <c r="U17" i="29"/>
  <c r="W33" i="29"/>
  <c r="U33" i="29"/>
  <c r="Y33" i="29"/>
  <c r="W16" i="29"/>
  <c r="U16" i="29"/>
  <c r="Y16" i="29"/>
  <c r="W24" i="50"/>
  <c r="U24" i="50"/>
  <c r="Y24" i="50"/>
  <c r="W38" i="50"/>
  <c r="U38" i="50"/>
  <c r="Y38" i="50"/>
  <c r="W36" i="50"/>
  <c r="Y36" i="50"/>
  <c r="U36" i="50"/>
  <c r="Y15" i="50"/>
  <c r="W15" i="50"/>
  <c r="U15" i="50"/>
  <c r="Y29" i="50"/>
  <c r="W29" i="50"/>
  <c r="U29" i="50"/>
  <c r="Y39" i="50"/>
  <c r="W39" i="50"/>
  <c r="U39" i="50"/>
  <c r="W28" i="50"/>
  <c r="U28" i="50"/>
  <c r="Y28" i="50"/>
  <c r="W17" i="50"/>
  <c r="U17" i="50"/>
  <c r="Y17" i="50"/>
  <c r="Y16" i="50"/>
  <c r="W16" i="50"/>
  <c r="U16" i="50"/>
  <c r="W7" i="50"/>
  <c r="Y7" i="50"/>
  <c r="U7" i="50"/>
  <c r="W37" i="50"/>
  <c r="U37" i="50"/>
  <c r="Y37" i="50"/>
  <c r="Y20" i="50"/>
  <c r="W20" i="50"/>
  <c r="U20" i="50"/>
  <c r="Y40" i="50"/>
  <c r="W40" i="50"/>
  <c r="U40" i="50"/>
  <c r="Y23" i="50"/>
  <c r="W23" i="50"/>
  <c r="U23" i="50"/>
  <c r="W6" i="50"/>
  <c r="U6" i="50"/>
  <c r="Y6" i="50"/>
  <c r="Y18" i="50"/>
  <c r="W18" i="50"/>
  <c r="U18" i="50"/>
  <c r="U34" i="50"/>
  <c r="W34" i="50"/>
  <c r="Y34" i="50"/>
  <c r="W11" i="50"/>
  <c r="Y11" i="50"/>
  <c r="U11" i="50"/>
  <c r="Y27" i="50"/>
  <c r="U27" i="50"/>
  <c r="W27" i="50"/>
  <c r="Y43" i="50"/>
  <c r="U43" i="50"/>
  <c r="W43" i="50"/>
  <c r="W19" i="8"/>
  <c r="Y19" i="8"/>
  <c r="U19" i="8"/>
  <c r="Y35" i="8"/>
  <c r="U35" i="8"/>
  <c r="W35" i="8"/>
  <c r="U15" i="8"/>
  <c r="Y15" i="8"/>
  <c r="W15" i="8"/>
  <c r="Y31" i="8"/>
  <c r="W31" i="8"/>
  <c r="U31" i="8"/>
  <c r="Y42" i="8"/>
  <c r="U42" i="8"/>
  <c r="W42" i="8"/>
  <c r="U37" i="8"/>
  <c r="W37" i="8"/>
  <c r="Y37" i="8"/>
  <c r="Y32" i="8"/>
  <c r="W32" i="8"/>
  <c r="U32" i="8"/>
  <c r="W26" i="8"/>
  <c r="U26" i="8"/>
  <c r="Y26" i="8"/>
  <c r="U21" i="8"/>
  <c r="W21" i="8"/>
  <c r="Y21" i="8"/>
  <c r="Y16" i="8"/>
  <c r="W16" i="8"/>
  <c r="U16" i="8"/>
  <c r="Y10" i="8"/>
  <c r="U10" i="8"/>
  <c r="W10" i="8"/>
  <c r="R44" i="8"/>
  <c r="S5" i="8"/>
  <c r="Y38" i="8"/>
  <c r="W38" i="8"/>
  <c r="U38" i="8"/>
  <c r="U33" i="8"/>
  <c r="W33" i="8"/>
  <c r="Y33" i="8"/>
  <c r="W28" i="8"/>
  <c r="U28" i="8"/>
  <c r="Y28" i="8"/>
  <c r="W22" i="8"/>
  <c r="Y22" i="8"/>
  <c r="U22" i="8"/>
  <c r="Y17" i="8"/>
  <c r="U17" i="8"/>
  <c r="W17" i="8"/>
  <c r="U12" i="8"/>
  <c r="Y12" i="8"/>
  <c r="W12" i="8"/>
  <c r="U6" i="8"/>
  <c r="Y6" i="8"/>
  <c r="W6" i="8"/>
  <c r="Y25" i="26"/>
  <c r="W25" i="26"/>
  <c r="U25" i="26"/>
  <c r="Y9" i="26"/>
  <c r="W9" i="26"/>
  <c r="U9" i="26"/>
  <c r="W15" i="26"/>
  <c r="U15" i="26"/>
  <c r="Y15" i="26"/>
  <c r="Y21" i="26"/>
  <c r="W21" i="26"/>
  <c r="U21" i="26"/>
  <c r="W17" i="26"/>
  <c r="Y17" i="26"/>
  <c r="U17" i="26"/>
  <c r="U39" i="26"/>
  <c r="W39" i="26"/>
  <c r="Y39" i="26"/>
  <c r="W23" i="26"/>
  <c r="Y23" i="26"/>
  <c r="U23" i="26"/>
  <c r="U11" i="26"/>
  <c r="Y11" i="26"/>
  <c r="W11" i="26"/>
  <c r="U27" i="26"/>
  <c r="W27" i="26"/>
  <c r="Y27" i="26"/>
  <c r="U43" i="26"/>
  <c r="Y43" i="26"/>
  <c r="W43" i="26"/>
  <c r="W40" i="26"/>
  <c r="U40" i="26"/>
  <c r="Y40" i="26"/>
  <c r="Y30" i="26"/>
  <c r="U30" i="26"/>
  <c r="W30" i="26"/>
  <c r="W14" i="26"/>
  <c r="U14" i="26"/>
  <c r="Y14" i="26"/>
  <c r="R44" i="26"/>
  <c r="S5" i="26"/>
  <c r="Y28" i="26"/>
  <c r="W28" i="26"/>
  <c r="U28" i="26"/>
  <c r="U6" i="26"/>
  <c r="Y6" i="26"/>
  <c r="W6" i="26"/>
  <c r="Y22" i="26"/>
  <c r="U22" i="26"/>
  <c r="W22" i="26"/>
  <c r="W42" i="26"/>
  <c r="Y42" i="26"/>
  <c r="U42" i="26"/>
  <c r="Y26" i="26"/>
  <c r="U26" i="26"/>
  <c r="W26" i="26"/>
  <c r="Y10" i="26"/>
  <c r="U10" i="26"/>
  <c r="W10" i="26"/>
  <c r="W34" i="25"/>
  <c r="U34" i="25"/>
  <c r="Y34" i="25"/>
  <c r="W26" i="25"/>
  <c r="U26" i="25"/>
  <c r="Y26" i="25"/>
  <c r="Y12" i="25"/>
  <c r="U12" i="25"/>
  <c r="W12" i="25"/>
  <c r="Y16" i="25"/>
  <c r="W16" i="25"/>
  <c r="U16" i="25"/>
  <c r="Y24" i="25"/>
  <c r="W24" i="25"/>
  <c r="U24" i="25"/>
  <c r="Y40" i="25"/>
  <c r="U40" i="25"/>
  <c r="W40" i="25"/>
  <c r="Y18" i="25"/>
  <c r="U18" i="25"/>
  <c r="W18" i="25"/>
  <c r="U38" i="25"/>
  <c r="W38" i="25"/>
  <c r="Y38" i="25"/>
  <c r="U22" i="25"/>
  <c r="Y22" i="25"/>
  <c r="W22" i="25"/>
  <c r="W6" i="25"/>
  <c r="U6" i="25"/>
  <c r="Y6" i="25"/>
  <c r="W41" i="25"/>
  <c r="Y41" i="25"/>
  <c r="U41" i="25"/>
  <c r="U25" i="25"/>
  <c r="Y25" i="25"/>
  <c r="W25" i="25"/>
  <c r="Y31" i="25"/>
  <c r="W31" i="25"/>
  <c r="U31" i="25"/>
  <c r="Y37" i="25"/>
  <c r="W37" i="25"/>
  <c r="U37" i="25"/>
  <c r="W23" i="25"/>
  <c r="U23" i="25"/>
  <c r="Y23" i="25"/>
  <c r="U17" i="25"/>
  <c r="Y17" i="25"/>
  <c r="W17" i="25"/>
  <c r="W39" i="25"/>
  <c r="Y39" i="25"/>
  <c r="U39" i="25"/>
  <c r="U19" i="25"/>
  <c r="Y19" i="25"/>
  <c r="W19" i="25"/>
  <c r="Y35" i="25"/>
  <c r="W35" i="25"/>
  <c r="U35" i="25"/>
  <c r="R44" i="19"/>
  <c r="S5" i="19"/>
  <c r="U30" i="19"/>
  <c r="W30" i="19"/>
  <c r="Y30" i="19"/>
  <c r="W14" i="19"/>
  <c r="U14" i="19"/>
  <c r="Y14" i="19"/>
  <c r="U42" i="19"/>
  <c r="Y42" i="19"/>
  <c r="W42" i="19"/>
  <c r="W26" i="19"/>
  <c r="Y26" i="19"/>
  <c r="U26" i="19"/>
  <c r="W10" i="19"/>
  <c r="Y10" i="19"/>
  <c r="U10" i="19"/>
  <c r="U41" i="19"/>
  <c r="W41" i="19"/>
  <c r="Y41" i="19"/>
  <c r="W9" i="19"/>
  <c r="Y9" i="19"/>
  <c r="U9" i="19"/>
  <c r="W15" i="19"/>
  <c r="Y15" i="19"/>
  <c r="U15" i="19"/>
  <c r="Y11" i="19"/>
  <c r="W11" i="19"/>
  <c r="U11" i="19"/>
  <c r="U33" i="19"/>
  <c r="Y33" i="19"/>
  <c r="W33" i="19"/>
  <c r="W17" i="19"/>
  <c r="U17" i="19"/>
  <c r="Y17" i="19"/>
  <c r="Y39" i="19"/>
  <c r="W39" i="19"/>
  <c r="U39" i="19"/>
  <c r="U13" i="19"/>
  <c r="W13" i="19"/>
  <c r="Y13" i="19"/>
  <c r="U29" i="19"/>
  <c r="Y29" i="19"/>
  <c r="W29" i="19"/>
  <c r="Y24" i="19"/>
  <c r="W24" i="19"/>
  <c r="U24" i="19"/>
  <c r="W16" i="19"/>
  <c r="U16" i="19"/>
  <c r="Y16" i="19"/>
  <c r="Y8" i="19"/>
  <c r="W8" i="19"/>
  <c r="U8" i="19"/>
  <c r="Y12" i="19"/>
  <c r="W12" i="19"/>
  <c r="U12" i="19"/>
  <c r="Y20" i="19"/>
  <c r="U20" i="19"/>
  <c r="W20" i="19"/>
  <c r="Y40" i="21"/>
  <c r="U40" i="21"/>
  <c r="W40" i="21"/>
  <c r="Y24" i="21"/>
  <c r="W24" i="21"/>
  <c r="U24" i="21"/>
  <c r="Y8" i="21"/>
  <c r="W8" i="21"/>
  <c r="U8" i="21"/>
  <c r="W9" i="21"/>
  <c r="Y9" i="21"/>
  <c r="U9" i="21"/>
  <c r="Y31" i="21"/>
  <c r="W31" i="21"/>
  <c r="U31" i="21"/>
  <c r="Y33" i="21"/>
  <c r="W33" i="21"/>
  <c r="U33" i="21"/>
  <c r="W25" i="21"/>
  <c r="Y25" i="21"/>
  <c r="U25" i="21"/>
  <c r="Y17" i="21"/>
  <c r="U17" i="21"/>
  <c r="W17" i="21"/>
  <c r="W11" i="21"/>
  <c r="Y11" i="21"/>
  <c r="U11" i="21"/>
  <c r="Y27" i="21"/>
  <c r="U27" i="21"/>
  <c r="W27" i="21"/>
  <c r="W43" i="21"/>
  <c r="U43" i="21"/>
  <c r="Y43" i="21"/>
  <c r="W19" i="21"/>
  <c r="Y19" i="21"/>
  <c r="U19" i="21"/>
  <c r="W35" i="21"/>
  <c r="Y35" i="21"/>
  <c r="U35" i="21"/>
  <c r="W14" i="21"/>
  <c r="U14" i="21"/>
  <c r="Y14" i="21"/>
  <c r="Y22" i="21"/>
  <c r="U22" i="21"/>
  <c r="W22" i="21"/>
  <c r="W26" i="21"/>
  <c r="U26" i="21"/>
  <c r="Y26" i="21"/>
  <c r="W34" i="21"/>
  <c r="U34" i="21"/>
  <c r="Y34" i="21"/>
  <c r="Y36" i="21"/>
  <c r="W36" i="21"/>
  <c r="U36" i="21"/>
  <c r="W20" i="21"/>
  <c r="U20" i="21"/>
  <c r="Y20" i="21"/>
  <c r="Y17" i="43"/>
  <c r="U17" i="43"/>
  <c r="W17" i="43"/>
  <c r="W7" i="43"/>
  <c r="U7" i="43"/>
  <c r="Y7" i="43"/>
  <c r="Y28" i="43"/>
  <c r="W28" i="43"/>
  <c r="U28" i="43"/>
  <c r="Y31" i="43"/>
  <c r="W31" i="43"/>
  <c r="U31" i="43"/>
  <c r="W26" i="43"/>
  <c r="U26" i="43"/>
  <c r="Y26" i="43"/>
  <c r="Y19" i="43"/>
  <c r="W19" i="43"/>
  <c r="U19" i="43"/>
  <c r="R44" i="43"/>
  <c r="S5" i="43"/>
  <c r="Y32" i="43"/>
  <c r="U32" i="43"/>
  <c r="W32" i="43"/>
  <c r="W16" i="43"/>
  <c r="Y16" i="43"/>
  <c r="U16" i="43"/>
  <c r="W21" i="43"/>
  <c r="U21" i="43"/>
  <c r="Y21" i="43"/>
  <c r="Y18" i="43"/>
  <c r="W18" i="43"/>
  <c r="U18" i="43"/>
  <c r="Y11" i="43"/>
  <c r="U11" i="43"/>
  <c r="W11" i="43"/>
  <c r="W43" i="43"/>
  <c r="Y43" i="43"/>
  <c r="U43" i="43"/>
  <c r="Y15" i="43"/>
  <c r="U15" i="43"/>
  <c r="W15" i="43"/>
  <c r="W22" i="43"/>
  <c r="Y22" i="43"/>
  <c r="U22" i="43"/>
  <c r="W40" i="43"/>
  <c r="Y40" i="43"/>
  <c r="U40" i="43"/>
  <c r="W24" i="43"/>
  <c r="Y24" i="43"/>
  <c r="U24" i="43"/>
  <c r="Y39" i="43"/>
  <c r="U39" i="43"/>
  <c r="W39" i="43"/>
  <c r="U14" i="43"/>
  <c r="Y14" i="43"/>
  <c r="W14" i="43"/>
  <c r="Y25" i="43"/>
  <c r="W25" i="43"/>
  <c r="U25" i="43"/>
  <c r="Y25" i="41"/>
  <c r="U25" i="41"/>
  <c r="W25" i="41"/>
  <c r="Y22" i="41"/>
  <c r="W22" i="41"/>
  <c r="U22" i="41"/>
  <c r="U14" i="41"/>
  <c r="W14" i="41"/>
  <c r="Y14" i="41"/>
  <c r="Y31" i="41"/>
  <c r="W31" i="41"/>
  <c r="U31" i="41"/>
  <c r="W17" i="41"/>
  <c r="U17" i="41"/>
  <c r="Y17" i="41"/>
  <c r="W32" i="41"/>
  <c r="U32" i="41"/>
  <c r="Y32" i="41"/>
  <c r="W19" i="41"/>
  <c r="U19" i="41"/>
  <c r="Y19" i="41"/>
  <c r="W10" i="41"/>
  <c r="U10" i="41"/>
  <c r="Y10" i="41"/>
  <c r="Y38" i="41"/>
  <c r="U38" i="41"/>
  <c r="W38" i="41"/>
  <c r="Y27" i="41"/>
  <c r="W27" i="41"/>
  <c r="U27" i="41"/>
  <c r="W8" i="41"/>
  <c r="Y8" i="41"/>
  <c r="U8" i="41"/>
  <c r="W30" i="41"/>
  <c r="Y30" i="41"/>
  <c r="U30" i="41"/>
  <c r="Y11" i="41"/>
  <c r="U11" i="41"/>
  <c r="W11" i="41"/>
  <c r="Y33" i="41"/>
  <c r="W33" i="41"/>
  <c r="U33" i="41"/>
  <c r="Y12" i="41"/>
  <c r="U12" i="41"/>
  <c r="W12" i="41"/>
  <c r="W28" i="41"/>
  <c r="U28" i="41"/>
  <c r="Y28" i="41"/>
  <c r="R44" i="41"/>
  <c r="S5" i="41"/>
  <c r="W21" i="41"/>
  <c r="U21" i="41"/>
  <c r="Y21" i="41"/>
  <c r="Y37" i="41"/>
  <c r="U37" i="41"/>
  <c r="W37" i="41"/>
  <c r="Y13" i="40"/>
  <c r="U13" i="40"/>
  <c r="W13" i="40"/>
  <c r="W6" i="40"/>
  <c r="Y6" i="40"/>
  <c r="U6" i="40"/>
  <c r="W21" i="40"/>
  <c r="U21" i="40"/>
  <c r="Y21" i="40"/>
  <c r="Y33" i="40"/>
  <c r="W33" i="40"/>
  <c r="U33" i="40"/>
  <c r="Y7" i="40"/>
  <c r="U7" i="40"/>
  <c r="W7" i="40"/>
  <c r="Y19" i="40"/>
  <c r="W19" i="40"/>
  <c r="U19" i="40"/>
  <c r="U11" i="40"/>
  <c r="Y11" i="40"/>
  <c r="W11" i="40"/>
  <c r="W8" i="40"/>
  <c r="U8" i="40"/>
  <c r="Y8" i="40"/>
  <c r="W27" i="40"/>
  <c r="U27" i="40"/>
  <c r="Y27" i="40"/>
  <c r="Y26" i="40"/>
  <c r="U26" i="40"/>
  <c r="W26" i="40"/>
  <c r="Y17" i="40"/>
  <c r="W17" i="40"/>
  <c r="U17" i="40"/>
  <c r="W43" i="40"/>
  <c r="Y43" i="40"/>
  <c r="U43" i="40"/>
  <c r="Y34" i="40"/>
  <c r="U34" i="40"/>
  <c r="W34" i="40"/>
  <c r="W23" i="40"/>
  <c r="Y23" i="40"/>
  <c r="U23" i="40"/>
  <c r="W10" i="40"/>
  <c r="Y10" i="40"/>
  <c r="U10" i="40"/>
  <c r="Y32" i="40"/>
  <c r="W32" i="40"/>
  <c r="U32" i="40"/>
  <c r="W15" i="40"/>
  <c r="Y15" i="40"/>
  <c r="U15" i="40"/>
  <c r="W35" i="40"/>
  <c r="U35" i="40"/>
  <c r="Y35" i="40"/>
  <c r="Y20" i="40"/>
  <c r="W20" i="40"/>
  <c r="U20" i="40"/>
  <c r="Y36" i="40"/>
  <c r="W36" i="40"/>
  <c r="U36" i="40"/>
  <c r="U5" i="44"/>
  <c r="U44" i="44" s="1"/>
  <c r="E38" i="7" s="1"/>
  <c r="S44" i="44"/>
  <c r="D38" i="7" s="1"/>
  <c r="W5" i="44"/>
  <c r="W44" i="44" s="1"/>
  <c r="F38" i="7" s="1"/>
  <c r="Y5" i="44"/>
  <c r="Y44" i="44" s="1"/>
  <c r="G38" i="7" s="1"/>
  <c r="R36" i="13"/>
  <c r="S36" i="13" s="1"/>
  <c r="R20" i="13"/>
  <c r="S20" i="13" s="1"/>
  <c r="R43" i="13"/>
  <c r="S43" i="13" s="1"/>
  <c r="R35" i="13"/>
  <c r="S35" i="13" s="1"/>
  <c r="R27" i="13"/>
  <c r="S27" i="13" s="1"/>
  <c r="R19" i="13"/>
  <c r="S19" i="13" s="1"/>
  <c r="R11" i="13"/>
  <c r="S11" i="13" s="1"/>
  <c r="R12" i="13"/>
  <c r="S12" i="13" s="1"/>
  <c r="R33" i="13"/>
  <c r="S33" i="13" s="1"/>
  <c r="R23" i="13"/>
  <c r="S23" i="13" s="1"/>
  <c r="R13" i="13"/>
  <c r="S13" i="13" s="1"/>
  <c r="R39" i="13"/>
  <c r="S39" i="13" s="1"/>
  <c r="R29" i="13"/>
  <c r="S29" i="13" s="1"/>
  <c r="R17" i="13"/>
  <c r="S17" i="13" s="1"/>
  <c r="R31" i="13"/>
  <c r="S31" i="13" s="1"/>
  <c r="R9" i="13"/>
  <c r="S9" i="13" s="1"/>
  <c r="R25" i="13"/>
  <c r="S25" i="13" s="1"/>
  <c r="R7" i="13"/>
  <c r="S7" i="13" s="1"/>
  <c r="R41" i="13"/>
  <c r="S41" i="13" s="1"/>
  <c r="R21" i="13"/>
  <c r="S21" i="13" s="1"/>
  <c r="R37" i="13"/>
  <c r="S37" i="13" s="1"/>
  <c r="R15" i="13"/>
  <c r="S15" i="13" s="1"/>
  <c r="R6" i="13"/>
  <c r="S6" i="13" s="1"/>
  <c r="R14" i="13"/>
  <c r="S14" i="13" s="1"/>
  <c r="R22" i="13"/>
  <c r="S22" i="13" s="1"/>
  <c r="R30" i="13"/>
  <c r="S30" i="13" s="1"/>
  <c r="R38" i="13"/>
  <c r="S38" i="13" s="1"/>
  <c r="R10" i="13"/>
  <c r="S10" i="13" s="1"/>
  <c r="R18" i="13"/>
  <c r="S18" i="13" s="1"/>
  <c r="R26" i="13"/>
  <c r="S26" i="13" s="1"/>
  <c r="R34" i="13"/>
  <c r="S34" i="13" s="1"/>
  <c r="R42" i="13"/>
  <c r="S42" i="13" s="1"/>
  <c r="R8" i="13"/>
  <c r="S8" i="13" s="1"/>
  <c r="R24" i="13"/>
  <c r="S24" i="13" s="1"/>
  <c r="R40" i="13"/>
  <c r="S40" i="13" s="1"/>
  <c r="R16" i="13"/>
  <c r="S16" i="13" s="1"/>
  <c r="R32" i="13"/>
  <c r="S32" i="13" s="1"/>
  <c r="R28" i="13"/>
  <c r="S28" i="13" s="1"/>
  <c r="R5" i="13"/>
  <c r="R44" i="23"/>
  <c r="S5" i="23"/>
  <c r="Y42" i="23"/>
  <c r="U42" i="23"/>
  <c r="W42" i="23"/>
  <c r="W38" i="23"/>
  <c r="U38" i="23"/>
  <c r="Y38" i="23"/>
  <c r="W6" i="23"/>
  <c r="Y6" i="23"/>
  <c r="U6" i="23"/>
  <c r="U12" i="23"/>
  <c r="W12" i="23"/>
  <c r="Y12" i="23"/>
  <c r="Y10" i="23"/>
  <c r="U10" i="23"/>
  <c r="W10" i="23"/>
  <c r="Y14" i="23"/>
  <c r="W14" i="23"/>
  <c r="U14" i="23"/>
  <c r="Y37" i="23"/>
  <c r="W37" i="23"/>
  <c r="U37" i="23"/>
  <c r="Y43" i="23"/>
  <c r="W43" i="23"/>
  <c r="U43" i="23"/>
  <c r="U27" i="23"/>
  <c r="Y27" i="23"/>
  <c r="W27" i="23"/>
  <c r="Y33" i="23"/>
  <c r="W33" i="23"/>
  <c r="U33" i="23"/>
  <c r="W19" i="23"/>
  <c r="Y19" i="23"/>
  <c r="U19" i="23"/>
  <c r="Y41" i="23"/>
  <c r="W41" i="23"/>
  <c r="U41" i="23"/>
  <c r="W25" i="23"/>
  <c r="Y25" i="23"/>
  <c r="U25" i="23"/>
  <c r="Y15" i="23"/>
  <c r="U15" i="23"/>
  <c r="W15" i="23"/>
  <c r="Y31" i="23"/>
  <c r="U31" i="23"/>
  <c r="W31" i="23"/>
  <c r="Y8" i="23"/>
  <c r="U8" i="23"/>
  <c r="W8" i="23"/>
  <c r="W24" i="23"/>
  <c r="Y24" i="23"/>
  <c r="U24" i="23"/>
  <c r="W16" i="23"/>
  <c r="Y16" i="23"/>
  <c r="U16" i="23"/>
  <c r="W18" i="23"/>
  <c r="U18" i="23"/>
  <c r="Y18" i="23"/>
  <c r="W22" i="38"/>
  <c r="U22" i="38"/>
  <c r="Y22" i="38"/>
  <c r="W39" i="38"/>
  <c r="Y39" i="38"/>
  <c r="U39" i="38"/>
  <c r="W27" i="38"/>
  <c r="Y27" i="38"/>
  <c r="U27" i="38"/>
  <c r="W11" i="38"/>
  <c r="U11" i="38"/>
  <c r="Y11" i="38"/>
  <c r="W24" i="38"/>
  <c r="U24" i="38"/>
  <c r="Y24" i="38"/>
  <c r="Y25" i="38"/>
  <c r="U25" i="38"/>
  <c r="W25" i="38"/>
  <c r="Y18" i="38"/>
  <c r="W18" i="38"/>
  <c r="U18" i="38"/>
  <c r="U15" i="38"/>
  <c r="Y15" i="38"/>
  <c r="W15" i="38"/>
  <c r="Y14" i="38"/>
  <c r="U14" i="38"/>
  <c r="W14" i="38"/>
  <c r="U42" i="38"/>
  <c r="W42" i="38"/>
  <c r="Y42" i="38"/>
  <c r="U33" i="38"/>
  <c r="Y33" i="38"/>
  <c r="W33" i="38"/>
  <c r="Y16" i="38"/>
  <c r="U16" i="38"/>
  <c r="W16" i="38"/>
  <c r="Y38" i="38"/>
  <c r="U38" i="38"/>
  <c r="W38" i="38"/>
  <c r="Y19" i="38"/>
  <c r="W19" i="38"/>
  <c r="U19" i="38"/>
  <c r="Y41" i="38"/>
  <c r="W41" i="38"/>
  <c r="U41" i="38"/>
  <c r="W20" i="38"/>
  <c r="U20" i="38"/>
  <c r="Y20" i="38"/>
  <c r="W36" i="38"/>
  <c r="U36" i="38"/>
  <c r="Y36" i="38"/>
  <c r="W13" i="38"/>
  <c r="U13" i="38"/>
  <c r="Y13" i="38"/>
  <c r="Y29" i="38"/>
  <c r="W29" i="38"/>
  <c r="U29" i="38"/>
  <c r="R34" i="49"/>
  <c r="S34" i="49" s="1"/>
  <c r="R24" i="49"/>
  <c r="S24" i="49" s="1"/>
  <c r="R12" i="49"/>
  <c r="S12" i="49" s="1"/>
  <c r="R6" i="49"/>
  <c r="S6" i="49" s="1"/>
  <c r="R33" i="49"/>
  <c r="S33" i="49" s="1"/>
  <c r="R19" i="49"/>
  <c r="S19" i="49" s="1"/>
  <c r="R42" i="49"/>
  <c r="S42" i="49" s="1"/>
  <c r="R28" i="49"/>
  <c r="S28" i="49" s="1"/>
  <c r="R16" i="49"/>
  <c r="S16" i="49" s="1"/>
  <c r="R43" i="49"/>
  <c r="S43" i="49" s="1"/>
  <c r="R29" i="49"/>
  <c r="S29" i="49" s="1"/>
  <c r="R13" i="49"/>
  <c r="S13" i="49" s="1"/>
  <c r="R40" i="49"/>
  <c r="S40" i="49" s="1"/>
  <c r="R26" i="49"/>
  <c r="S26" i="49" s="1"/>
  <c r="R10" i="49"/>
  <c r="S10" i="49" s="1"/>
  <c r="R21" i="49"/>
  <c r="S21" i="49" s="1"/>
  <c r="R32" i="49"/>
  <c r="S32" i="49" s="1"/>
  <c r="R35" i="49"/>
  <c r="S35" i="49" s="1"/>
  <c r="R9" i="49"/>
  <c r="S9" i="49" s="1"/>
  <c r="R18" i="49"/>
  <c r="S18" i="49" s="1"/>
  <c r="R36" i="49"/>
  <c r="S36" i="49" s="1"/>
  <c r="R25" i="49"/>
  <c r="S25" i="49" s="1"/>
  <c r="R8" i="49"/>
  <c r="S8" i="49" s="1"/>
  <c r="R11" i="49"/>
  <c r="S11" i="49" s="1"/>
  <c r="R41" i="49"/>
  <c r="S41" i="49" s="1"/>
  <c r="R20" i="49"/>
  <c r="S20" i="49" s="1"/>
  <c r="R39" i="49"/>
  <c r="S39" i="49" s="1"/>
  <c r="R23" i="49"/>
  <c r="S23" i="49" s="1"/>
  <c r="R7" i="49"/>
  <c r="S7" i="49" s="1"/>
  <c r="R30" i="49"/>
  <c r="S30" i="49" s="1"/>
  <c r="R14" i="49"/>
  <c r="S14" i="49" s="1"/>
  <c r="R27" i="49"/>
  <c r="S27" i="49" s="1"/>
  <c r="R5" i="49"/>
  <c r="R31" i="49"/>
  <c r="S31" i="49" s="1"/>
  <c r="R15" i="49"/>
  <c r="S15" i="49" s="1"/>
  <c r="R38" i="49"/>
  <c r="S38" i="49" s="1"/>
  <c r="R22" i="49"/>
  <c r="S22" i="49" s="1"/>
  <c r="R37" i="49"/>
  <c r="S37" i="49" s="1"/>
  <c r="R17" i="49"/>
  <c r="S17" i="49" s="1"/>
  <c r="C39" i="46" l="1"/>
  <c r="Q39" i="70" s="1"/>
  <c r="C7" i="46"/>
  <c r="Q7" i="70" s="1"/>
  <c r="C38" i="46"/>
  <c r="Q38" i="70" s="1"/>
  <c r="C32" i="46"/>
  <c r="Q32" i="70" s="1"/>
  <c r="C14" i="46"/>
  <c r="Q14" i="70" s="1"/>
  <c r="C12" i="46"/>
  <c r="Q12" i="70" s="1"/>
  <c r="Y17" i="49"/>
  <c r="U17" i="49"/>
  <c r="W17" i="49"/>
  <c r="Y22" i="49"/>
  <c r="W22" i="49"/>
  <c r="U22" i="49"/>
  <c r="W15" i="49"/>
  <c r="U15" i="49"/>
  <c r="Y15" i="49"/>
  <c r="R44" i="49"/>
  <c r="S5" i="49"/>
  <c r="Y14" i="49"/>
  <c r="W14" i="49"/>
  <c r="U14" i="49"/>
  <c r="W7" i="49"/>
  <c r="U7" i="49"/>
  <c r="Y7" i="49"/>
  <c r="W39" i="49"/>
  <c r="Y39" i="49"/>
  <c r="U39" i="49"/>
  <c r="W41" i="49"/>
  <c r="Y41" i="49"/>
  <c r="U41" i="49"/>
  <c r="W8" i="49"/>
  <c r="U8" i="49"/>
  <c r="Y8" i="49"/>
  <c r="Y36" i="49"/>
  <c r="W36" i="49"/>
  <c r="U36" i="49"/>
  <c r="Y9" i="49"/>
  <c r="W9" i="49"/>
  <c r="U9" i="49"/>
  <c r="W32" i="49"/>
  <c r="U32" i="49"/>
  <c r="Y32" i="49"/>
  <c r="Y10" i="49"/>
  <c r="U10" i="49"/>
  <c r="W10" i="49"/>
  <c r="W40" i="49"/>
  <c r="U40" i="49"/>
  <c r="Y40" i="49"/>
  <c r="Y29" i="49"/>
  <c r="W29" i="49"/>
  <c r="U29" i="49"/>
  <c r="Y16" i="49"/>
  <c r="W16" i="49"/>
  <c r="U16" i="49"/>
  <c r="U42" i="49"/>
  <c r="Y42" i="49"/>
  <c r="W42" i="49"/>
  <c r="Y33" i="49"/>
  <c r="W33" i="49"/>
  <c r="U33" i="49"/>
  <c r="Y12" i="49"/>
  <c r="W12" i="49"/>
  <c r="U12" i="49"/>
  <c r="Y34" i="49"/>
  <c r="U34" i="49"/>
  <c r="W34" i="49"/>
  <c r="Y28" i="13"/>
  <c r="U28" i="13"/>
  <c r="W28" i="13"/>
  <c r="W16" i="13"/>
  <c r="Y16" i="13"/>
  <c r="U16" i="13"/>
  <c r="Y24" i="13"/>
  <c r="W24" i="13"/>
  <c r="U24" i="13"/>
  <c r="W42" i="13"/>
  <c r="U42" i="13"/>
  <c r="Y42" i="13"/>
  <c r="W26" i="13"/>
  <c r="U26" i="13"/>
  <c r="Y26" i="13"/>
  <c r="Y10" i="13"/>
  <c r="U10" i="13"/>
  <c r="W10" i="13"/>
  <c r="Y30" i="13"/>
  <c r="U30" i="13"/>
  <c r="W30" i="13"/>
  <c r="W14" i="13"/>
  <c r="U14" i="13"/>
  <c r="Y14" i="13"/>
  <c r="U15" i="13"/>
  <c r="W15" i="13"/>
  <c r="Y15" i="13"/>
  <c r="U21" i="13"/>
  <c r="W21" i="13"/>
  <c r="Y21" i="13"/>
  <c r="Y7" i="13"/>
  <c r="U7" i="13"/>
  <c r="W7" i="13"/>
  <c r="W9" i="13"/>
  <c r="U9" i="13"/>
  <c r="Y9" i="13"/>
  <c r="Y17" i="13"/>
  <c r="W17" i="13"/>
  <c r="U17" i="13"/>
  <c r="U39" i="13"/>
  <c r="Y39" i="13"/>
  <c r="W39" i="13"/>
  <c r="Y23" i="13"/>
  <c r="U23" i="13"/>
  <c r="W23" i="13"/>
  <c r="W12" i="13"/>
  <c r="U12" i="13"/>
  <c r="Y12" i="13"/>
  <c r="U19" i="13"/>
  <c r="Y19" i="13"/>
  <c r="W19" i="13"/>
  <c r="Y35" i="13"/>
  <c r="W35" i="13"/>
  <c r="U35" i="13"/>
  <c r="W20" i="13"/>
  <c r="U20" i="13"/>
  <c r="Y20" i="13"/>
  <c r="Y5" i="41"/>
  <c r="Y44" i="41" s="1"/>
  <c r="G36" i="7" s="1"/>
  <c r="S44" i="41"/>
  <c r="D36" i="7" s="1"/>
  <c r="W5" i="41"/>
  <c r="W44" i="41" s="1"/>
  <c r="F36" i="7" s="1"/>
  <c r="U5" i="41"/>
  <c r="U44" i="41" s="1"/>
  <c r="E36" i="7" s="1"/>
  <c r="S44" i="26"/>
  <c r="D21" i="7" s="1"/>
  <c r="W5" i="26"/>
  <c r="W44" i="26" s="1"/>
  <c r="F21" i="7" s="1"/>
  <c r="U5" i="26"/>
  <c r="U44" i="26" s="1"/>
  <c r="E21" i="7" s="1"/>
  <c r="Y5" i="26"/>
  <c r="Y44" i="26" s="1"/>
  <c r="G21" i="7" s="1"/>
  <c r="C13" i="46"/>
  <c r="Q13" i="70" s="1"/>
  <c r="C18" i="46"/>
  <c r="Q18" i="70" s="1"/>
  <c r="C23" i="46"/>
  <c r="Q23" i="70" s="1"/>
  <c r="C29" i="46"/>
  <c r="Q29" i="70" s="1"/>
  <c r="C34" i="46"/>
  <c r="Q34" i="70" s="1"/>
  <c r="C11" i="46"/>
  <c r="Q11" i="70" s="1"/>
  <c r="C17" i="46"/>
  <c r="Q17" i="70" s="1"/>
  <c r="C22" i="46"/>
  <c r="Q22" i="70" s="1"/>
  <c r="C27" i="46"/>
  <c r="Q27" i="70" s="1"/>
  <c r="C33" i="46"/>
  <c r="Q33" i="70" s="1"/>
  <c r="C43" i="46"/>
  <c r="Q43" i="70" s="1"/>
  <c r="C16" i="46"/>
  <c r="Q16" i="70" s="1"/>
  <c r="C36" i="46"/>
  <c r="Q36" i="70" s="1"/>
  <c r="C20" i="46"/>
  <c r="Q20" i="70" s="1"/>
  <c r="S44" i="42"/>
  <c r="D37" i="7" s="1"/>
  <c r="U5" i="42"/>
  <c r="U44" i="42" s="1"/>
  <c r="E37" i="7" s="1"/>
  <c r="Y5" i="42"/>
  <c r="Y44" i="42" s="1"/>
  <c r="G37" i="7" s="1"/>
  <c r="W5" i="42"/>
  <c r="W44" i="42" s="1"/>
  <c r="F37" i="7" s="1"/>
  <c r="Y5" i="22"/>
  <c r="Y44" i="22" s="1"/>
  <c r="G17" i="7" s="1"/>
  <c r="W5" i="22"/>
  <c r="W44" i="22" s="1"/>
  <c r="F17" i="7" s="1"/>
  <c r="S44" i="22"/>
  <c r="D17" i="7" s="1"/>
  <c r="U5" i="22"/>
  <c r="U44" i="22" s="1"/>
  <c r="E17" i="7" s="1"/>
  <c r="Y5" i="17"/>
  <c r="Y44" i="17" s="1"/>
  <c r="G12" i="7" s="1"/>
  <c r="W5" i="17"/>
  <c r="W44" i="17" s="1"/>
  <c r="F12" i="7" s="1"/>
  <c r="U5" i="17"/>
  <c r="U44" i="17" s="1"/>
  <c r="E12" i="7" s="1"/>
  <c r="S44" i="17"/>
  <c r="D12" i="7" s="1"/>
  <c r="U5" i="35"/>
  <c r="U44" i="35" s="1"/>
  <c r="E30" i="7" s="1"/>
  <c r="S44" i="35"/>
  <c r="D30" i="7" s="1"/>
  <c r="Y5" i="35"/>
  <c r="Y44" i="35" s="1"/>
  <c r="G30" i="7" s="1"/>
  <c r="W5" i="35"/>
  <c r="W44" i="35" s="1"/>
  <c r="F30" i="7" s="1"/>
  <c r="Y7" i="30"/>
  <c r="Y44" i="30" s="1"/>
  <c r="G25" i="7" s="1"/>
  <c r="W7" i="30"/>
  <c r="U7" i="30"/>
  <c r="U44" i="30" s="1"/>
  <c r="E25" i="7" s="1"/>
  <c r="W5" i="39"/>
  <c r="W44" i="39" s="1"/>
  <c r="F34" i="7" s="1"/>
  <c r="S44" i="39"/>
  <c r="D34" i="7" s="1"/>
  <c r="U5" i="39"/>
  <c r="U44" i="39" s="1"/>
  <c r="E34" i="7" s="1"/>
  <c r="Y5" i="39"/>
  <c r="Y44" i="39" s="1"/>
  <c r="G34" i="7" s="1"/>
  <c r="W5" i="52"/>
  <c r="W44" i="52" s="1"/>
  <c r="F40" i="7" s="1"/>
  <c r="Y5" i="52"/>
  <c r="Y44" i="52" s="1"/>
  <c r="G40" i="7" s="1"/>
  <c r="S44" i="52"/>
  <c r="D40" i="7" s="1"/>
  <c r="U5" i="52"/>
  <c r="U44" i="52" s="1"/>
  <c r="E40" i="7" s="1"/>
  <c r="S44" i="24"/>
  <c r="D19" i="7" s="1"/>
  <c r="W5" i="24"/>
  <c r="W44" i="24" s="1"/>
  <c r="F19" i="7" s="1"/>
  <c r="Y5" i="24"/>
  <c r="Y44" i="24" s="1"/>
  <c r="G19" i="7" s="1"/>
  <c r="U5" i="24"/>
  <c r="U44" i="24" s="1"/>
  <c r="E19" i="7" s="1"/>
  <c r="W5" i="31"/>
  <c r="W44" i="31" s="1"/>
  <c r="F26" i="7" s="1"/>
  <c r="S44" i="31"/>
  <c r="D26" i="7" s="1"/>
  <c r="Y5" i="31"/>
  <c r="Y44" i="31" s="1"/>
  <c r="G26" i="7" s="1"/>
  <c r="U5" i="31"/>
  <c r="U44" i="31" s="1"/>
  <c r="E26" i="7" s="1"/>
  <c r="U5" i="38"/>
  <c r="U44" i="38" s="1"/>
  <c r="E33" i="7" s="1"/>
  <c r="S44" i="38"/>
  <c r="D33" i="7" s="1"/>
  <c r="W5" i="38"/>
  <c r="W44" i="38" s="1"/>
  <c r="F33" i="7" s="1"/>
  <c r="Y5" i="38"/>
  <c r="Y44" i="38" s="1"/>
  <c r="G33" i="7" s="1"/>
  <c r="R44" i="16"/>
  <c r="S5" i="16"/>
  <c r="W20" i="16"/>
  <c r="U20" i="16"/>
  <c r="Y20" i="16"/>
  <c r="Y32" i="16"/>
  <c r="U32" i="16"/>
  <c r="W32" i="16"/>
  <c r="W40" i="16"/>
  <c r="Y40" i="16"/>
  <c r="U40" i="16"/>
  <c r="Y8" i="16"/>
  <c r="U8" i="16"/>
  <c r="W8" i="16"/>
  <c r="Y34" i="16"/>
  <c r="U34" i="16"/>
  <c r="W34" i="16"/>
  <c r="Y18" i="16"/>
  <c r="W18" i="16"/>
  <c r="U18" i="16"/>
  <c r="W38" i="16"/>
  <c r="U38" i="16"/>
  <c r="Y38" i="16"/>
  <c r="W22" i="16"/>
  <c r="U22" i="16"/>
  <c r="Y22" i="16"/>
  <c r="W6" i="16"/>
  <c r="Y6" i="16"/>
  <c r="U6" i="16"/>
  <c r="Y31" i="16"/>
  <c r="W31" i="16"/>
  <c r="U31" i="16"/>
  <c r="Y37" i="16"/>
  <c r="W37" i="16"/>
  <c r="U37" i="16"/>
  <c r="W43" i="16"/>
  <c r="U43" i="16"/>
  <c r="Y43" i="16"/>
  <c r="Y27" i="16"/>
  <c r="W27" i="16"/>
  <c r="U27" i="16"/>
  <c r="Y23" i="16"/>
  <c r="U23" i="16"/>
  <c r="W23" i="16"/>
  <c r="U19" i="16"/>
  <c r="W19" i="16"/>
  <c r="Y19" i="16"/>
  <c r="U39" i="16"/>
  <c r="Y39" i="16"/>
  <c r="W39" i="16"/>
  <c r="W17" i="16"/>
  <c r="Y17" i="16"/>
  <c r="U17" i="16"/>
  <c r="U33" i="16"/>
  <c r="W33" i="16"/>
  <c r="Y33" i="16"/>
  <c r="W28" i="16"/>
  <c r="Y28" i="16"/>
  <c r="U28" i="16"/>
  <c r="Y5" i="40"/>
  <c r="Y44" i="40" s="1"/>
  <c r="G35" i="7" s="1"/>
  <c r="U5" i="40"/>
  <c r="U44" i="40" s="1"/>
  <c r="E35" i="7" s="1"/>
  <c r="W5" i="40"/>
  <c r="W44" i="40" s="1"/>
  <c r="F35" i="7" s="1"/>
  <c r="S44" i="40"/>
  <c r="D35" i="7" s="1"/>
  <c r="U39" i="27"/>
  <c r="W39" i="27"/>
  <c r="Y39" i="27"/>
  <c r="Y23" i="27"/>
  <c r="W23" i="27"/>
  <c r="U23" i="27"/>
  <c r="U27" i="27"/>
  <c r="Y27" i="27"/>
  <c r="W27" i="27"/>
  <c r="Y33" i="27"/>
  <c r="W33" i="27"/>
  <c r="U33" i="27"/>
  <c r="W19" i="27"/>
  <c r="Y19" i="27"/>
  <c r="U19" i="27"/>
  <c r="Y41" i="27"/>
  <c r="U41" i="27"/>
  <c r="W41" i="27"/>
  <c r="U25" i="27"/>
  <c r="Y25" i="27"/>
  <c r="W25" i="27"/>
  <c r="U7" i="27"/>
  <c r="Y7" i="27"/>
  <c r="W7" i="27"/>
  <c r="W21" i="27"/>
  <c r="Y21" i="27"/>
  <c r="U21" i="27"/>
  <c r="Y37" i="27"/>
  <c r="U37" i="27"/>
  <c r="W37" i="27"/>
  <c r="Y40" i="27"/>
  <c r="U40" i="27"/>
  <c r="W40" i="27"/>
  <c r="W28" i="27"/>
  <c r="Y28" i="27"/>
  <c r="U28" i="27"/>
  <c r="Y12" i="27"/>
  <c r="U12" i="27"/>
  <c r="W12" i="27"/>
  <c r="Y36" i="27"/>
  <c r="W36" i="27"/>
  <c r="U36" i="27"/>
  <c r="U16" i="27"/>
  <c r="Y16" i="27"/>
  <c r="W16" i="27"/>
  <c r="W42" i="27"/>
  <c r="Y42" i="27"/>
  <c r="U42" i="27"/>
  <c r="Y20" i="27"/>
  <c r="U20" i="27"/>
  <c r="W20" i="27"/>
  <c r="W38" i="27"/>
  <c r="U38" i="27"/>
  <c r="Y38" i="27"/>
  <c r="Y22" i="27"/>
  <c r="U22" i="27"/>
  <c r="W22" i="27"/>
  <c r="W6" i="27"/>
  <c r="Y6" i="27"/>
  <c r="U6" i="27"/>
  <c r="C8" i="46"/>
  <c r="Q8" i="70" s="1"/>
  <c r="C10" i="46"/>
  <c r="Q10" i="70" s="1"/>
  <c r="C15" i="46"/>
  <c r="Q15" i="70" s="1"/>
  <c r="C21" i="46"/>
  <c r="Q21" i="70" s="1"/>
  <c r="C26" i="46"/>
  <c r="Q26" i="70" s="1"/>
  <c r="C31" i="46"/>
  <c r="Q31" i="70" s="1"/>
  <c r="C37" i="46"/>
  <c r="Q37" i="70" s="1"/>
  <c r="C42" i="46"/>
  <c r="Q42" i="70" s="1"/>
  <c r="C9" i="46"/>
  <c r="Q9" i="70" s="1"/>
  <c r="C19" i="46"/>
  <c r="Q19" i="70" s="1"/>
  <c r="C25" i="46"/>
  <c r="Q25" i="70" s="1"/>
  <c r="C30" i="46"/>
  <c r="Q30" i="70" s="1"/>
  <c r="C35" i="46"/>
  <c r="Q35" i="70" s="1"/>
  <c r="C41" i="46"/>
  <c r="Q41" i="70" s="1"/>
  <c r="C40" i="46"/>
  <c r="Q40" i="70" s="1"/>
  <c r="C24" i="46"/>
  <c r="Q24" i="70" s="1"/>
  <c r="C44" i="46"/>
  <c r="Q44" i="70" s="1"/>
  <c r="C28" i="46"/>
  <c r="Q28" i="70" s="1"/>
  <c r="S44" i="29"/>
  <c r="D24" i="7" s="1"/>
  <c r="Y5" i="29"/>
  <c r="Y44" i="29" s="1"/>
  <c r="G24" i="7" s="1"/>
  <c r="U5" i="29"/>
  <c r="U44" i="29" s="1"/>
  <c r="E24" i="7" s="1"/>
  <c r="W5" i="29"/>
  <c r="W44" i="29" s="1"/>
  <c r="F24" i="7" s="1"/>
  <c r="W5" i="51"/>
  <c r="W44" i="51" s="1"/>
  <c r="F41" i="7" s="1"/>
  <c r="S44" i="51"/>
  <c r="D41" i="7" s="1"/>
  <c r="Y5" i="51"/>
  <c r="Y44" i="51" s="1"/>
  <c r="G41" i="7" s="1"/>
  <c r="U5" i="51"/>
  <c r="U44" i="51" s="1"/>
  <c r="E41" i="7" s="1"/>
  <c r="S44" i="32"/>
  <c r="D27" i="7" s="1"/>
  <c r="Y5" i="32"/>
  <c r="Y44" i="32" s="1"/>
  <c r="G27" i="7" s="1"/>
  <c r="W5" i="32"/>
  <c r="W44" i="32" s="1"/>
  <c r="F27" i="7" s="1"/>
  <c r="U5" i="32"/>
  <c r="U44" i="32" s="1"/>
  <c r="E27" i="7" s="1"/>
  <c r="Y5" i="37"/>
  <c r="Y44" i="37" s="1"/>
  <c r="G32" i="7" s="1"/>
  <c r="W5" i="37"/>
  <c r="W44" i="37" s="1"/>
  <c r="F32" i="7" s="1"/>
  <c r="S44" i="37"/>
  <c r="D32" i="7" s="1"/>
  <c r="U5" i="37"/>
  <c r="U44" i="37" s="1"/>
  <c r="E32" i="7" s="1"/>
  <c r="Y13" i="18"/>
  <c r="U13" i="18"/>
  <c r="W13" i="18"/>
  <c r="Y23" i="18"/>
  <c r="W23" i="18"/>
  <c r="U23" i="18"/>
  <c r="Y41" i="18"/>
  <c r="U41" i="18"/>
  <c r="W41" i="18"/>
  <c r="U33" i="18"/>
  <c r="W33" i="18"/>
  <c r="Y33" i="18"/>
  <c r="U9" i="18"/>
  <c r="W9" i="18"/>
  <c r="Y9" i="18"/>
  <c r="R44" i="18"/>
  <c r="S5" i="18"/>
  <c r="U15" i="18"/>
  <c r="Y15" i="18"/>
  <c r="W15" i="18"/>
  <c r="W37" i="18"/>
  <c r="U37" i="18"/>
  <c r="Y37" i="18"/>
  <c r="U19" i="18"/>
  <c r="Y19" i="18"/>
  <c r="W19" i="18"/>
  <c r="W35" i="18"/>
  <c r="U35" i="18"/>
  <c r="Y35" i="18"/>
  <c r="W36" i="18"/>
  <c r="Y36" i="18"/>
  <c r="U36" i="18"/>
  <c r="W28" i="18"/>
  <c r="Y28" i="18"/>
  <c r="U28" i="18"/>
  <c r="Y40" i="18"/>
  <c r="U40" i="18"/>
  <c r="W40" i="18"/>
  <c r="Y8" i="18"/>
  <c r="W8" i="18"/>
  <c r="U8" i="18"/>
  <c r="W16" i="18"/>
  <c r="Y16" i="18"/>
  <c r="U16" i="18"/>
  <c r="W34" i="18"/>
  <c r="U34" i="18"/>
  <c r="Y34" i="18"/>
  <c r="Y18" i="18"/>
  <c r="U18" i="18"/>
  <c r="W18" i="18"/>
  <c r="Y38" i="18"/>
  <c r="W38" i="18"/>
  <c r="U38" i="18"/>
  <c r="U22" i="18"/>
  <c r="W22" i="18"/>
  <c r="Y22" i="18"/>
  <c r="Y6" i="18"/>
  <c r="W6" i="18"/>
  <c r="U6" i="18"/>
  <c r="Y31" i="14"/>
  <c r="U31" i="14"/>
  <c r="W31" i="14"/>
  <c r="U37" i="14"/>
  <c r="Y37" i="14"/>
  <c r="W37" i="14"/>
  <c r="Y41" i="14"/>
  <c r="W41" i="14"/>
  <c r="U41" i="14"/>
  <c r="Y25" i="14"/>
  <c r="U25" i="14"/>
  <c r="W25" i="14"/>
  <c r="W23" i="14"/>
  <c r="U23" i="14"/>
  <c r="Y23" i="14"/>
  <c r="U17" i="14"/>
  <c r="W17" i="14"/>
  <c r="Y17" i="14"/>
  <c r="U39" i="14"/>
  <c r="Y39" i="14"/>
  <c r="W39" i="14"/>
  <c r="U19" i="14"/>
  <c r="W19" i="14"/>
  <c r="Y19" i="14"/>
  <c r="W35" i="14"/>
  <c r="U35" i="14"/>
  <c r="Y35" i="14"/>
  <c r="Y20" i="14"/>
  <c r="W20" i="14"/>
  <c r="U20" i="14"/>
  <c r="Y12" i="14"/>
  <c r="W12" i="14"/>
  <c r="U12" i="14"/>
  <c r="R44" i="14"/>
  <c r="S5" i="14"/>
  <c r="W24" i="14"/>
  <c r="U24" i="14"/>
  <c r="Y24" i="14"/>
  <c r="Y32" i="14"/>
  <c r="U32" i="14"/>
  <c r="W32" i="14"/>
  <c r="Y42" i="14"/>
  <c r="W42" i="14"/>
  <c r="U42" i="14"/>
  <c r="W26" i="14"/>
  <c r="Y26" i="14"/>
  <c r="U26" i="14"/>
  <c r="W10" i="14"/>
  <c r="U10" i="14"/>
  <c r="Y10" i="14"/>
  <c r="Y30" i="14"/>
  <c r="U30" i="14"/>
  <c r="W30" i="14"/>
  <c r="W14" i="14"/>
  <c r="Y14" i="14"/>
  <c r="U14" i="14"/>
  <c r="U5" i="33"/>
  <c r="U44" i="33" s="1"/>
  <c r="E28" i="7" s="1"/>
  <c r="Y5" i="33"/>
  <c r="Y44" i="33" s="1"/>
  <c r="G28" i="7" s="1"/>
  <c r="S44" i="33"/>
  <c r="D28" i="7" s="1"/>
  <c r="W5" i="33"/>
  <c r="W44" i="33" s="1"/>
  <c r="F28" i="7" s="1"/>
  <c r="Y28" i="48"/>
  <c r="W28" i="48"/>
  <c r="U28" i="48"/>
  <c r="W25" i="48"/>
  <c r="U25" i="48"/>
  <c r="Y25" i="48"/>
  <c r="W12" i="48"/>
  <c r="Y12" i="48"/>
  <c r="U12" i="48"/>
  <c r="W18" i="48"/>
  <c r="U18" i="48"/>
  <c r="Y18" i="48"/>
  <c r="W35" i="48"/>
  <c r="Y35" i="48"/>
  <c r="U35" i="48"/>
  <c r="W13" i="48"/>
  <c r="U13" i="48"/>
  <c r="Y13" i="48"/>
  <c r="Y14" i="48"/>
  <c r="W14" i="48"/>
  <c r="U14" i="48"/>
  <c r="Y31" i="48"/>
  <c r="U31" i="48"/>
  <c r="W31" i="48"/>
  <c r="Y24" i="48"/>
  <c r="W24" i="48"/>
  <c r="U24" i="48"/>
  <c r="Y6" i="48"/>
  <c r="U6" i="48"/>
  <c r="W6" i="48"/>
  <c r="W7" i="48"/>
  <c r="U7" i="48"/>
  <c r="Y7" i="48"/>
  <c r="Y20" i="48"/>
  <c r="W20" i="48"/>
  <c r="U20" i="48"/>
  <c r="W30" i="48"/>
  <c r="Y30" i="48"/>
  <c r="U30" i="48"/>
  <c r="W34" i="48"/>
  <c r="Y34" i="48"/>
  <c r="U34" i="48"/>
  <c r="W10" i="48"/>
  <c r="U10" i="48"/>
  <c r="Y10" i="48"/>
  <c r="W21" i="48"/>
  <c r="Y21" i="48"/>
  <c r="U21" i="48"/>
  <c r="Y26" i="48"/>
  <c r="W26" i="48"/>
  <c r="U26" i="48"/>
  <c r="Y39" i="48"/>
  <c r="U39" i="48"/>
  <c r="W39" i="48"/>
  <c r="W32" i="48"/>
  <c r="U32" i="48"/>
  <c r="Y32" i="48"/>
  <c r="W5" i="28"/>
  <c r="W44" i="28" s="1"/>
  <c r="F23" i="7" s="1"/>
  <c r="U5" i="28"/>
  <c r="U44" i="28" s="1"/>
  <c r="E23" i="7" s="1"/>
  <c r="Y5" i="28"/>
  <c r="Y44" i="28" s="1"/>
  <c r="G23" i="7" s="1"/>
  <c r="S44" i="28"/>
  <c r="D23" i="7" s="1"/>
  <c r="W7" i="34"/>
  <c r="W44" i="34" s="1"/>
  <c r="F29" i="7" s="1"/>
  <c r="Y7" i="34"/>
  <c r="Y44" i="34" s="1"/>
  <c r="G29" i="7" s="1"/>
  <c r="U7" i="34"/>
  <c r="U44" i="34" s="1"/>
  <c r="E29" i="7" s="1"/>
  <c r="Y37" i="49"/>
  <c r="U37" i="49"/>
  <c r="W37" i="49"/>
  <c r="U38" i="49"/>
  <c r="W38" i="49"/>
  <c r="Y38" i="49"/>
  <c r="Y31" i="49"/>
  <c r="W31" i="49"/>
  <c r="U31" i="49"/>
  <c r="W27" i="49"/>
  <c r="Y27" i="49"/>
  <c r="U27" i="49"/>
  <c r="Y30" i="49"/>
  <c r="U30" i="49"/>
  <c r="W30" i="49"/>
  <c r="W23" i="49"/>
  <c r="Y23" i="49"/>
  <c r="U23" i="49"/>
  <c r="W20" i="49"/>
  <c r="U20" i="49"/>
  <c r="Y20" i="49"/>
  <c r="W11" i="49"/>
  <c r="Y11" i="49"/>
  <c r="U11" i="49"/>
  <c r="W25" i="49"/>
  <c r="Y25" i="49"/>
  <c r="U25" i="49"/>
  <c r="Y18" i="49"/>
  <c r="W18" i="49"/>
  <c r="U18" i="49"/>
  <c r="Y35" i="49"/>
  <c r="U35" i="49"/>
  <c r="W35" i="49"/>
  <c r="Y21" i="49"/>
  <c r="W21" i="49"/>
  <c r="U21" i="49"/>
  <c r="W26" i="49"/>
  <c r="Y26" i="49"/>
  <c r="U26" i="49"/>
  <c r="W13" i="49"/>
  <c r="U13" i="49"/>
  <c r="Y13" i="49"/>
  <c r="W43" i="49"/>
  <c r="U43" i="49"/>
  <c r="Y43" i="49"/>
  <c r="Y28" i="49"/>
  <c r="W28" i="49"/>
  <c r="U28" i="49"/>
  <c r="Y19" i="49"/>
  <c r="W19" i="49"/>
  <c r="U19" i="49"/>
  <c r="W6" i="49"/>
  <c r="Y6" i="49"/>
  <c r="U6" i="49"/>
  <c r="Y24" i="49"/>
  <c r="U24" i="49"/>
  <c r="W24" i="49"/>
  <c r="Y5" i="23"/>
  <c r="Y44" i="23" s="1"/>
  <c r="G18" i="7" s="1"/>
  <c r="S44" i="23"/>
  <c r="D18" i="7" s="1"/>
  <c r="W5" i="23"/>
  <c r="W44" i="23" s="1"/>
  <c r="F18" i="7" s="1"/>
  <c r="U5" i="23"/>
  <c r="U44" i="23" s="1"/>
  <c r="E18" i="7" s="1"/>
  <c r="R44" i="13"/>
  <c r="S5" i="13"/>
  <c r="Y32" i="13"/>
  <c r="W32" i="13"/>
  <c r="U32" i="13"/>
  <c r="W40" i="13"/>
  <c r="U40" i="13"/>
  <c r="Y40" i="13"/>
  <c r="W8" i="13"/>
  <c r="U8" i="13"/>
  <c r="Y8" i="13"/>
  <c r="W34" i="13"/>
  <c r="Y34" i="13"/>
  <c r="U34" i="13"/>
  <c r="Y18" i="13"/>
  <c r="U18" i="13"/>
  <c r="W18" i="13"/>
  <c r="W38" i="13"/>
  <c r="U38" i="13"/>
  <c r="Y38" i="13"/>
  <c r="Y22" i="13"/>
  <c r="U22" i="13"/>
  <c r="W22" i="13"/>
  <c r="U6" i="13"/>
  <c r="W6" i="13"/>
  <c r="Y6" i="13"/>
  <c r="Y37" i="13"/>
  <c r="U37" i="13"/>
  <c r="W37" i="13"/>
  <c r="W41" i="13"/>
  <c r="U41" i="13"/>
  <c r="Y41" i="13"/>
  <c r="W25" i="13"/>
  <c r="Y25" i="13"/>
  <c r="U25" i="13"/>
  <c r="Y31" i="13"/>
  <c r="W31" i="13"/>
  <c r="U31" i="13"/>
  <c r="W29" i="13"/>
  <c r="Y29" i="13"/>
  <c r="U29" i="13"/>
  <c r="U13" i="13"/>
  <c r="Y13" i="13"/>
  <c r="W13" i="13"/>
  <c r="W33" i="13"/>
  <c r="Y33" i="13"/>
  <c r="U33" i="13"/>
  <c r="W11" i="13"/>
  <c r="U11" i="13"/>
  <c r="Y11" i="13"/>
  <c r="U27" i="13"/>
  <c r="W27" i="13"/>
  <c r="Y27" i="13"/>
  <c r="W43" i="13"/>
  <c r="U43" i="13"/>
  <c r="Y43" i="13"/>
  <c r="Y36" i="13"/>
  <c r="U36" i="13"/>
  <c r="W36" i="13"/>
  <c r="U5" i="43"/>
  <c r="U44" i="43" s="1"/>
  <c r="E39" i="7" s="1"/>
  <c r="S44" i="43"/>
  <c r="D39" i="7" s="1"/>
  <c r="Y5" i="43"/>
  <c r="Y44" i="43" s="1"/>
  <c r="G39" i="7" s="1"/>
  <c r="W5" i="43"/>
  <c r="W44" i="43" s="1"/>
  <c r="F39" i="7" s="1"/>
  <c r="W5" i="19"/>
  <c r="W44" i="19" s="1"/>
  <c r="F14" i="7" s="1"/>
  <c r="Y5" i="19"/>
  <c r="Y44" i="19" s="1"/>
  <c r="G14" i="7" s="1"/>
  <c r="U5" i="19"/>
  <c r="U44" i="19" s="1"/>
  <c r="E14" i="7" s="1"/>
  <c r="S44" i="19"/>
  <c r="D14" i="7" s="1"/>
  <c r="Y5" i="8"/>
  <c r="S44" i="8"/>
  <c r="D6" i="7" s="1"/>
  <c r="W5" i="8"/>
  <c r="U5" i="8"/>
  <c r="W44" i="30"/>
  <c r="F25" i="7" s="1"/>
  <c r="S44" i="34"/>
  <c r="D29" i="7" s="1"/>
  <c r="W36" i="16"/>
  <c r="U36" i="16"/>
  <c r="Y36" i="16"/>
  <c r="W12" i="16"/>
  <c r="U12" i="16"/>
  <c r="Y12" i="16"/>
  <c r="Y16" i="16"/>
  <c r="U16" i="16"/>
  <c r="W16" i="16"/>
  <c r="W24" i="16"/>
  <c r="U24" i="16"/>
  <c r="Y24" i="16"/>
  <c r="Y42" i="16"/>
  <c r="W42" i="16"/>
  <c r="U42" i="16"/>
  <c r="W26" i="16"/>
  <c r="U26" i="16"/>
  <c r="Y26" i="16"/>
  <c r="Y10" i="16"/>
  <c r="U10" i="16"/>
  <c r="W10" i="16"/>
  <c r="W30" i="16"/>
  <c r="Y30" i="16"/>
  <c r="U30" i="16"/>
  <c r="W14" i="16"/>
  <c r="U14" i="16"/>
  <c r="Y14" i="16"/>
  <c r="Y11" i="16"/>
  <c r="W11" i="16"/>
  <c r="U11" i="16"/>
  <c r="W15" i="16"/>
  <c r="U15" i="16"/>
  <c r="Y15" i="16"/>
  <c r="W21" i="16"/>
  <c r="U21" i="16"/>
  <c r="Y21" i="16"/>
  <c r="Y7" i="16"/>
  <c r="U7" i="16"/>
  <c r="W7" i="16"/>
  <c r="W13" i="16"/>
  <c r="Y13" i="16"/>
  <c r="U13" i="16"/>
  <c r="W35" i="16"/>
  <c r="Y35" i="16"/>
  <c r="U35" i="16"/>
  <c r="Y29" i="16"/>
  <c r="U29" i="16"/>
  <c r="W29" i="16"/>
  <c r="W9" i="16"/>
  <c r="Y9" i="16"/>
  <c r="U9" i="16"/>
  <c r="W25" i="16"/>
  <c r="U25" i="16"/>
  <c r="Y25" i="16"/>
  <c r="U41" i="16"/>
  <c r="Y41" i="16"/>
  <c r="W41" i="16"/>
  <c r="S44" i="21"/>
  <c r="D16" i="7" s="1"/>
  <c r="W5" i="21"/>
  <c r="W44" i="21" s="1"/>
  <c r="F16" i="7" s="1"/>
  <c r="Y5" i="21"/>
  <c r="Y44" i="21" s="1"/>
  <c r="G16" i="7" s="1"/>
  <c r="U5" i="21"/>
  <c r="U44" i="21" s="1"/>
  <c r="E16" i="7" s="1"/>
  <c r="Y5" i="25"/>
  <c r="Y44" i="25" s="1"/>
  <c r="G20" i="7" s="1"/>
  <c r="W5" i="25"/>
  <c r="W44" i="25" s="1"/>
  <c r="F20" i="7" s="1"/>
  <c r="S44" i="25"/>
  <c r="D20" i="7" s="1"/>
  <c r="U5" i="25"/>
  <c r="U44" i="25" s="1"/>
  <c r="E20" i="7" s="1"/>
  <c r="U17" i="27"/>
  <c r="W17" i="27"/>
  <c r="Y17" i="27"/>
  <c r="Y43" i="27"/>
  <c r="U43" i="27"/>
  <c r="W43" i="27"/>
  <c r="Y11" i="27"/>
  <c r="W11" i="27"/>
  <c r="U11" i="27"/>
  <c r="W9" i="27"/>
  <c r="U9" i="27"/>
  <c r="Y9" i="27"/>
  <c r="U31" i="27"/>
  <c r="W31" i="27"/>
  <c r="Y31" i="27"/>
  <c r="U15" i="27"/>
  <c r="W15" i="27"/>
  <c r="Y15" i="27"/>
  <c r="Y35" i="27"/>
  <c r="U35" i="27"/>
  <c r="W35" i="27"/>
  <c r="W13" i="27"/>
  <c r="Y13" i="27"/>
  <c r="U13" i="27"/>
  <c r="U29" i="27"/>
  <c r="Y29" i="27"/>
  <c r="W29" i="27"/>
  <c r="Y18" i="27"/>
  <c r="U18" i="27"/>
  <c r="W18" i="27"/>
  <c r="Y8" i="27"/>
  <c r="U8" i="27"/>
  <c r="W8" i="27"/>
  <c r="Y34" i="27"/>
  <c r="U34" i="27"/>
  <c r="W34" i="27"/>
  <c r="W24" i="27"/>
  <c r="U24" i="27"/>
  <c r="Y24" i="27"/>
  <c r="W26" i="27"/>
  <c r="Y26" i="27"/>
  <c r="U26" i="27"/>
  <c r="R44" i="27"/>
  <c r="S5" i="27"/>
  <c r="Y32" i="27"/>
  <c r="U32" i="27"/>
  <c r="W32" i="27"/>
  <c r="W10" i="27"/>
  <c r="U10" i="27"/>
  <c r="Y10" i="27"/>
  <c r="W30" i="27"/>
  <c r="U30" i="27"/>
  <c r="Y30" i="27"/>
  <c r="W14" i="27"/>
  <c r="U14" i="27"/>
  <c r="Y14" i="27"/>
  <c r="U5" i="50"/>
  <c r="U44" i="50" s="1"/>
  <c r="E42" i="7" s="1"/>
  <c r="S44" i="50"/>
  <c r="D42" i="7" s="1"/>
  <c r="Y5" i="50"/>
  <c r="Y44" i="50" s="1"/>
  <c r="G42" i="7" s="1"/>
  <c r="W5" i="50"/>
  <c r="W44" i="50" s="1"/>
  <c r="F42" i="7" s="1"/>
  <c r="S44" i="20"/>
  <c r="D15" i="7" s="1"/>
  <c r="W5" i="20"/>
  <c r="W44" i="20" s="1"/>
  <c r="F15" i="7" s="1"/>
  <c r="Y5" i="20"/>
  <c r="Y44" i="20" s="1"/>
  <c r="G15" i="7" s="1"/>
  <c r="U5" i="20"/>
  <c r="U44" i="20" s="1"/>
  <c r="E15" i="7" s="1"/>
  <c r="W17" i="18"/>
  <c r="Y17" i="18"/>
  <c r="U17" i="18"/>
  <c r="U21" i="18"/>
  <c r="Y21" i="18"/>
  <c r="W21" i="18"/>
  <c r="Y29" i="18"/>
  <c r="W29" i="18"/>
  <c r="U29" i="18"/>
  <c r="Y39" i="18"/>
  <c r="W39" i="18"/>
  <c r="U39" i="18"/>
  <c r="W31" i="18"/>
  <c r="Y31" i="18"/>
  <c r="U31" i="18"/>
  <c r="U7" i="18"/>
  <c r="W7" i="18"/>
  <c r="Y7" i="18"/>
  <c r="Y25" i="18"/>
  <c r="W25" i="18"/>
  <c r="U25" i="18"/>
  <c r="Y11" i="18"/>
  <c r="W11" i="18"/>
  <c r="U11" i="18"/>
  <c r="Y27" i="18"/>
  <c r="W27" i="18"/>
  <c r="U27" i="18"/>
  <c r="W43" i="18"/>
  <c r="U43" i="18"/>
  <c r="Y43" i="18"/>
  <c r="W12" i="18"/>
  <c r="Y12" i="18"/>
  <c r="U12" i="18"/>
  <c r="Y20" i="18"/>
  <c r="U20" i="18"/>
  <c r="W20" i="18"/>
  <c r="W24" i="18"/>
  <c r="U24" i="18"/>
  <c r="Y24" i="18"/>
  <c r="W32" i="18"/>
  <c r="Y32" i="18"/>
  <c r="U32" i="18"/>
  <c r="U42" i="18"/>
  <c r="W42" i="18"/>
  <c r="Y42" i="18"/>
  <c r="W26" i="18"/>
  <c r="U26" i="18"/>
  <c r="Y26" i="18"/>
  <c r="Y10" i="18"/>
  <c r="U10" i="18"/>
  <c r="W10" i="18"/>
  <c r="Y30" i="18"/>
  <c r="W30" i="18"/>
  <c r="U30" i="18"/>
  <c r="W14" i="18"/>
  <c r="Y14" i="18"/>
  <c r="U14" i="18"/>
  <c r="W9" i="14"/>
  <c r="U9" i="14"/>
  <c r="Y9" i="14"/>
  <c r="Y15" i="14"/>
  <c r="U15" i="14"/>
  <c r="W15" i="14"/>
  <c r="U21" i="14"/>
  <c r="W21" i="14"/>
  <c r="Y21" i="14"/>
  <c r="Y7" i="14"/>
  <c r="U7" i="14"/>
  <c r="W7" i="14"/>
  <c r="W13" i="14"/>
  <c r="U13" i="14"/>
  <c r="Y13" i="14"/>
  <c r="W33" i="14"/>
  <c r="Y33" i="14"/>
  <c r="U33" i="14"/>
  <c r="Y29" i="14"/>
  <c r="U29" i="14"/>
  <c r="W29" i="14"/>
  <c r="Y11" i="14"/>
  <c r="W11" i="14"/>
  <c r="U11" i="14"/>
  <c r="W27" i="14"/>
  <c r="Y27" i="14"/>
  <c r="U27" i="14"/>
  <c r="U43" i="14"/>
  <c r="Y43" i="14"/>
  <c r="W43" i="14"/>
  <c r="Y28" i="14"/>
  <c r="U28" i="14"/>
  <c r="W28" i="14"/>
  <c r="Y36" i="14"/>
  <c r="U36" i="14"/>
  <c r="W36" i="14"/>
  <c r="Y40" i="14"/>
  <c r="W40" i="14"/>
  <c r="U40" i="14"/>
  <c r="Y8" i="14"/>
  <c r="W8" i="14"/>
  <c r="U8" i="14"/>
  <c r="Y16" i="14"/>
  <c r="U16" i="14"/>
  <c r="W16" i="14"/>
  <c r="Y34" i="14"/>
  <c r="U34" i="14"/>
  <c r="W34" i="14"/>
  <c r="E35" i="46" s="1"/>
  <c r="W18" i="14"/>
  <c r="U18" i="14"/>
  <c r="Y18" i="14"/>
  <c r="Y38" i="14"/>
  <c r="U38" i="14"/>
  <c r="W38" i="14"/>
  <c r="Y22" i="14"/>
  <c r="U22" i="14"/>
  <c r="W22" i="14"/>
  <c r="W6" i="14"/>
  <c r="U6" i="14"/>
  <c r="Y6" i="14"/>
  <c r="W5" i="15"/>
  <c r="W44" i="15" s="1"/>
  <c r="F10" i="7" s="1"/>
  <c r="S44" i="15"/>
  <c r="D10" i="7" s="1"/>
  <c r="Y5" i="15"/>
  <c r="Y44" i="15" s="1"/>
  <c r="G10" i="7" s="1"/>
  <c r="U5" i="15"/>
  <c r="U44" i="15" s="1"/>
  <c r="E10" i="7" s="1"/>
  <c r="S44" i="36"/>
  <c r="D31" i="7" s="1"/>
  <c r="W5" i="36"/>
  <c r="W44" i="36" s="1"/>
  <c r="F31" i="7" s="1"/>
  <c r="U5" i="36"/>
  <c r="U44" i="36" s="1"/>
  <c r="E31" i="7" s="1"/>
  <c r="Y5" i="36"/>
  <c r="Y44" i="36" s="1"/>
  <c r="G31" i="7" s="1"/>
  <c r="Y11" i="48"/>
  <c r="W11" i="48"/>
  <c r="U11" i="48"/>
  <c r="W41" i="48"/>
  <c r="Y41" i="48"/>
  <c r="U41" i="48"/>
  <c r="W15" i="48"/>
  <c r="Y15" i="48"/>
  <c r="U15" i="48"/>
  <c r="W17" i="48"/>
  <c r="Y17" i="48"/>
  <c r="U17" i="48"/>
  <c r="Y9" i="48"/>
  <c r="U9" i="48"/>
  <c r="W9" i="48"/>
  <c r="Y22" i="48"/>
  <c r="W22" i="48"/>
  <c r="U22" i="48"/>
  <c r="Y33" i="48"/>
  <c r="W33" i="48"/>
  <c r="U33" i="48"/>
  <c r="W36" i="48"/>
  <c r="Y36" i="48"/>
  <c r="U36" i="48"/>
  <c r="W8" i="48"/>
  <c r="U8" i="48"/>
  <c r="Y8" i="48"/>
  <c r="W40" i="48"/>
  <c r="U40" i="48"/>
  <c r="Y40" i="48"/>
  <c r="Y27" i="48"/>
  <c r="F28" i="46" s="1"/>
  <c r="W27" i="48"/>
  <c r="U27" i="48"/>
  <c r="U42" i="48"/>
  <c r="W42" i="48"/>
  <c r="Y42" i="48"/>
  <c r="Y29" i="48"/>
  <c r="W29" i="48"/>
  <c r="U29" i="48"/>
  <c r="Y37" i="48"/>
  <c r="U37" i="48"/>
  <c r="W37" i="48"/>
  <c r="U19" i="48"/>
  <c r="W19" i="48"/>
  <c r="Y19" i="48"/>
  <c r="Y38" i="48"/>
  <c r="U38" i="48"/>
  <c r="W38" i="48"/>
  <c r="W43" i="48"/>
  <c r="Y43" i="48"/>
  <c r="U43" i="48"/>
  <c r="Y23" i="48"/>
  <c r="U23" i="48"/>
  <c r="W23" i="48"/>
  <c r="Y16" i="48"/>
  <c r="W16" i="48"/>
  <c r="U16" i="48"/>
  <c r="R44" i="48"/>
  <c r="S5" i="48"/>
  <c r="F19" i="70" l="1"/>
  <c r="H19" i="70" s="1"/>
  <c r="J19" i="70"/>
  <c r="L19" i="70" s="1"/>
  <c r="N19" i="70"/>
  <c r="P19" i="70" s="1"/>
  <c r="J17" i="70"/>
  <c r="L17" i="70" s="1"/>
  <c r="N17" i="70"/>
  <c r="P17" i="70" s="1"/>
  <c r="F17" i="70"/>
  <c r="H17" i="70" s="1"/>
  <c r="F31" i="70"/>
  <c r="H31" i="70" s="1"/>
  <c r="N31" i="70"/>
  <c r="P31" i="70" s="1"/>
  <c r="J31" i="70"/>
  <c r="L31" i="70" s="1"/>
  <c r="N11" i="70"/>
  <c r="P11" i="70" s="1"/>
  <c r="F11" i="70"/>
  <c r="H11" i="70" s="1"/>
  <c r="J11" i="70"/>
  <c r="L11" i="70" s="1"/>
  <c r="F36" i="70"/>
  <c r="H36" i="70" s="1"/>
  <c r="J36" i="70"/>
  <c r="L36" i="70" s="1"/>
  <c r="N36" i="70"/>
  <c r="P36" i="70" s="1"/>
  <c r="N25" i="70"/>
  <c r="P25" i="70" s="1"/>
  <c r="F25" i="70"/>
  <c r="H25" i="70" s="1"/>
  <c r="J25" i="70"/>
  <c r="L25" i="70" s="1"/>
  <c r="J9" i="70"/>
  <c r="L9" i="70" s="1"/>
  <c r="N9" i="70"/>
  <c r="P9" i="70" s="1"/>
  <c r="F9" i="70"/>
  <c r="H9" i="70" s="1"/>
  <c r="N22" i="70"/>
  <c r="P22" i="70" s="1"/>
  <c r="J22" i="70"/>
  <c r="L22" i="70" s="1"/>
  <c r="F22" i="70"/>
  <c r="H22" i="70" s="1"/>
  <c r="J37" i="70"/>
  <c r="L37" i="70" s="1"/>
  <c r="N37" i="70"/>
  <c r="P37" i="70" s="1"/>
  <c r="F37" i="70"/>
  <c r="H37" i="70" s="1"/>
  <c r="F26" i="70"/>
  <c r="H26" i="70" s="1"/>
  <c r="J26" i="70"/>
  <c r="L26" i="70" s="1"/>
  <c r="N26" i="70"/>
  <c r="P26" i="70" s="1"/>
  <c r="N34" i="70"/>
  <c r="P34" i="70" s="1"/>
  <c r="J34" i="70"/>
  <c r="L34" i="70" s="1"/>
  <c r="F34" i="70"/>
  <c r="H34" i="70" s="1"/>
  <c r="J43" i="70"/>
  <c r="L43" i="70" s="1"/>
  <c r="N43" i="70"/>
  <c r="P43" i="70" s="1"/>
  <c r="F43" i="70"/>
  <c r="H43" i="70" s="1"/>
  <c r="N21" i="70"/>
  <c r="P21" i="70" s="1"/>
  <c r="F21" i="70"/>
  <c r="H21" i="70" s="1"/>
  <c r="J21" i="70"/>
  <c r="L21" i="70" s="1"/>
  <c r="F29" i="70"/>
  <c r="H29" i="70" s="1"/>
  <c r="N29" i="70"/>
  <c r="P29" i="70" s="1"/>
  <c r="J29" i="70"/>
  <c r="L29" i="70" s="1"/>
  <c r="F12" i="70"/>
  <c r="H12" i="70" s="1"/>
  <c r="N12" i="70"/>
  <c r="P12" i="70" s="1"/>
  <c r="J12" i="70"/>
  <c r="L12" i="70" s="1"/>
  <c r="J15" i="70"/>
  <c r="L15" i="70" s="1"/>
  <c r="F15" i="70"/>
  <c r="H15" i="70" s="1"/>
  <c r="N15" i="70"/>
  <c r="P15" i="70" s="1"/>
  <c r="F23" i="70"/>
  <c r="H23" i="70" s="1"/>
  <c r="N23" i="70"/>
  <c r="P23" i="70" s="1"/>
  <c r="J23" i="70"/>
  <c r="L23" i="70" s="1"/>
  <c r="F14" i="70"/>
  <c r="H14" i="70" s="1"/>
  <c r="N14" i="70"/>
  <c r="P14" i="70" s="1"/>
  <c r="J14" i="70"/>
  <c r="L14" i="70" s="1"/>
  <c r="F28" i="70"/>
  <c r="H28" i="70" s="1"/>
  <c r="J28" i="70"/>
  <c r="L28" i="70" s="1"/>
  <c r="N28" i="70"/>
  <c r="P28" i="70" s="1"/>
  <c r="J10" i="70"/>
  <c r="L10" i="70" s="1"/>
  <c r="F10" i="70"/>
  <c r="H10" i="70" s="1"/>
  <c r="N10" i="70"/>
  <c r="P10" i="70" s="1"/>
  <c r="N18" i="70"/>
  <c r="P18" i="70" s="1"/>
  <c r="F18" i="70"/>
  <c r="H18" i="70" s="1"/>
  <c r="J18" i="70"/>
  <c r="L18" i="70" s="1"/>
  <c r="N32" i="70"/>
  <c r="P32" i="70" s="1"/>
  <c r="J32" i="70"/>
  <c r="L32" i="70" s="1"/>
  <c r="F32" i="70"/>
  <c r="H32" i="70" s="1"/>
  <c r="F41" i="70"/>
  <c r="H41" i="70" s="1"/>
  <c r="N41" i="70"/>
  <c r="P41" i="70" s="1"/>
  <c r="J41" i="70"/>
  <c r="L41" i="70" s="1"/>
  <c r="J35" i="70"/>
  <c r="L35" i="70" s="1"/>
  <c r="F35" i="70"/>
  <c r="H35" i="70" s="1"/>
  <c r="N35" i="70"/>
  <c r="P35" i="70" s="1"/>
  <c r="F44" i="70"/>
  <c r="H44" i="70" s="1"/>
  <c r="J44" i="70"/>
  <c r="L44" i="70" s="1"/>
  <c r="N44" i="70"/>
  <c r="P44" i="70" s="1"/>
  <c r="J8" i="70"/>
  <c r="L8" i="70" s="1"/>
  <c r="N8" i="70"/>
  <c r="P8" i="70" s="1"/>
  <c r="F8" i="70"/>
  <c r="H8" i="70" s="1"/>
  <c r="D8" i="70" s="1"/>
  <c r="N13" i="70"/>
  <c r="P13" i="70" s="1"/>
  <c r="F13" i="70"/>
  <c r="H13" i="70" s="1"/>
  <c r="D13" i="70" s="1"/>
  <c r="C13" i="70" s="1"/>
  <c r="G13" i="46" s="1"/>
  <c r="J13" i="70"/>
  <c r="L13" i="70" s="1"/>
  <c r="N38" i="70"/>
  <c r="P38" i="70" s="1"/>
  <c r="J38" i="70"/>
  <c r="L38" i="70" s="1"/>
  <c r="F38" i="70"/>
  <c r="H38" i="70" s="1"/>
  <c r="F30" i="70"/>
  <c r="H30" i="70" s="1"/>
  <c r="N30" i="70"/>
  <c r="P30" i="70" s="1"/>
  <c r="J30" i="70"/>
  <c r="L30" i="70" s="1"/>
  <c r="N24" i="70"/>
  <c r="P24" i="70" s="1"/>
  <c r="J24" i="70"/>
  <c r="L24" i="70" s="1"/>
  <c r="F24" i="70"/>
  <c r="H24" i="70" s="1"/>
  <c r="D24" i="70" s="1"/>
  <c r="F7" i="70"/>
  <c r="H7" i="70" s="1"/>
  <c r="N7" i="70"/>
  <c r="P7" i="70" s="1"/>
  <c r="J7" i="70"/>
  <c r="L7" i="70" s="1"/>
  <c r="J20" i="70"/>
  <c r="L20" i="70" s="1"/>
  <c r="F20" i="70"/>
  <c r="H20" i="70" s="1"/>
  <c r="N20" i="70"/>
  <c r="P20" i="70" s="1"/>
  <c r="N16" i="70"/>
  <c r="P16" i="70" s="1"/>
  <c r="J16" i="70"/>
  <c r="L16" i="70" s="1"/>
  <c r="F16" i="70"/>
  <c r="H16" i="70" s="1"/>
  <c r="J33" i="70"/>
  <c r="L33" i="70" s="1"/>
  <c r="N33" i="70"/>
  <c r="P33" i="70" s="1"/>
  <c r="F33" i="70"/>
  <c r="H33" i="70" s="1"/>
  <c r="F27" i="70"/>
  <c r="H27" i="70" s="1"/>
  <c r="N27" i="70"/>
  <c r="P27" i="70" s="1"/>
  <c r="J27" i="70"/>
  <c r="L27" i="70" s="1"/>
  <c r="N42" i="70"/>
  <c r="P42" i="70" s="1"/>
  <c r="J42" i="70"/>
  <c r="L42" i="70" s="1"/>
  <c r="F42" i="70"/>
  <c r="H42" i="70" s="1"/>
  <c r="N40" i="70"/>
  <c r="P40" i="70" s="1"/>
  <c r="J40" i="70"/>
  <c r="L40" i="70" s="1"/>
  <c r="F40" i="70"/>
  <c r="H40" i="70" s="1"/>
  <c r="N39" i="70"/>
  <c r="P39" i="70" s="1"/>
  <c r="J39" i="70"/>
  <c r="L39" i="70" s="1"/>
  <c r="F39" i="70"/>
  <c r="H39" i="70" s="1"/>
  <c r="E19" i="46"/>
  <c r="E8" i="46"/>
  <c r="D34" i="46"/>
  <c r="F42" i="46"/>
  <c r="F22" i="46"/>
  <c r="F21" i="46"/>
  <c r="D33" i="46"/>
  <c r="F26" i="46"/>
  <c r="E29" i="46"/>
  <c r="F9" i="46"/>
  <c r="F29" i="46"/>
  <c r="F35" i="46"/>
  <c r="D17" i="46"/>
  <c r="F37" i="46"/>
  <c r="D7" i="46"/>
  <c r="E21" i="46"/>
  <c r="F27" i="46"/>
  <c r="F14" i="46"/>
  <c r="E14" i="46"/>
  <c r="E31" i="46"/>
  <c r="D30" i="46"/>
  <c r="D8" i="46"/>
  <c r="D24" i="46"/>
  <c r="D44" i="46"/>
  <c r="D32" i="46"/>
  <c r="D40" i="46"/>
  <c r="D19" i="46"/>
  <c r="D20" i="46"/>
  <c r="F38" i="46"/>
  <c r="E25" i="46"/>
  <c r="F8" i="46"/>
  <c r="E22" i="46"/>
  <c r="E15" i="46"/>
  <c r="F39" i="46"/>
  <c r="E41" i="46"/>
  <c r="F41" i="46"/>
  <c r="D37" i="46"/>
  <c r="F44" i="46"/>
  <c r="E28" i="46"/>
  <c r="E12" i="46"/>
  <c r="F34" i="46"/>
  <c r="D16" i="46"/>
  <c r="F10" i="46"/>
  <c r="E10" i="46"/>
  <c r="E43" i="46"/>
  <c r="D12" i="46"/>
  <c r="F18" i="46"/>
  <c r="E27" i="46"/>
  <c r="E37" i="46"/>
  <c r="D28" i="46"/>
  <c r="E34" i="46"/>
  <c r="E30" i="46"/>
  <c r="E32" i="46"/>
  <c r="D26" i="46"/>
  <c r="E26" i="46"/>
  <c r="D42" i="46"/>
  <c r="E38" i="46"/>
  <c r="E7" i="46"/>
  <c r="F23" i="46"/>
  <c r="D39" i="46"/>
  <c r="F19" i="46"/>
  <c r="E9" i="46"/>
  <c r="D41" i="46"/>
  <c r="F33" i="46"/>
  <c r="K14" i="46"/>
  <c r="K15" i="46" s="1"/>
  <c r="D15" i="46"/>
  <c r="D31" i="46"/>
  <c r="D43" i="46"/>
  <c r="F25" i="46"/>
  <c r="F40" i="46"/>
  <c r="D18" i="46"/>
  <c r="E42" i="46"/>
  <c r="D38" i="46"/>
  <c r="E20" i="46"/>
  <c r="E24" i="46"/>
  <c r="F32" i="46"/>
  <c r="F7" i="46"/>
  <c r="E23" i="46"/>
  <c r="F17" i="46"/>
  <c r="F30" i="46"/>
  <c r="D23" i="46"/>
  <c r="D9" i="46"/>
  <c r="F16" i="46"/>
  <c r="D10" i="46"/>
  <c r="D14" i="46"/>
  <c r="E36" i="46"/>
  <c r="E16" i="46"/>
  <c r="F31" i="46"/>
  <c r="E11" i="46"/>
  <c r="D13" i="46"/>
  <c r="E44" i="46"/>
  <c r="F12" i="46"/>
  <c r="E39" i="46"/>
  <c r="D35" i="46"/>
  <c r="E33" i="46"/>
  <c r="D11" i="46"/>
  <c r="D25" i="46"/>
  <c r="F24" i="46"/>
  <c r="D21" i="46"/>
  <c r="D36" i="46"/>
  <c r="F36" i="46"/>
  <c r="F20" i="46"/>
  <c r="F13" i="46"/>
  <c r="E13" i="46"/>
  <c r="E40" i="46"/>
  <c r="E18" i="46"/>
  <c r="D22" i="46"/>
  <c r="F15" i="46"/>
  <c r="F11" i="46"/>
  <c r="D27" i="46"/>
  <c r="F43" i="46"/>
  <c r="E17" i="46"/>
  <c r="D29" i="46"/>
  <c r="W5" i="48"/>
  <c r="W44" i="48" s="1"/>
  <c r="F44" i="7" s="1"/>
  <c r="U5" i="48"/>
  <c r="U44" i="48" s="1"/>
  <c r="E44" i="7" s="1"/>
  <c r="Y5" i="48"/>
  <c r="Y44" i="48" s="1"/>
  <c r="G44" i="7" s="1"/>
  <c r="S44" i="48"/>
  <c r="D44" i="7" s="1"/>
  <c r="W5" i="27"/>
  <c r="W44" i="27" s="1"/>
  <c r="F22" i="7" s="1"/>
  <c r="Y5" i="27"/>
  <c r="Y44" i="27" s="1"/>
  <c r="G22" i="7" s="1"/>
  <c r="S44" i="27"/>
  <c r="D22" i="7" s="1"/>
  <c r="U5" i="27"/>
  <c r="U44" i="27" s="1"/>
  <c r="E22" i="7" s="1"/>
  <c r="U44" i="8"/>
  <c r="E6" i="7" s="1"/>
  <c r="Y5" i="18"/>
  <c r="Y44" i="18" s="1"/>
  <c r="G13" i="7" s="1"/>
  <c r="S44" i="18"/>
  <c r="D13" i="7" s="1"/>
  <c r="W5" i="18"/>
  <c r="W44" i="18" s="1"/>
  <c r="F13" i="7" s="1"/>
  <c r="U5" i="18"/>
  <c r="U44" i="18" s="1"/>
  <c r="E13" i="7" s="1"/>
  <c r="W5" i="16"/>
  <c r="W44" i="16" s="1"/>
  <c r="F11" i="7" s="1"/>
  <c r="Y5" i="16"/>
  <c r="Y44" i="16" s="1"/>
  <c r="G11" i="7" s="1"/>
  <c r="U5" i="16"/>
  <c r="U44" i="16" s="1"/>
  <c r="E11" i="7" s="1"/>
  <c r="S44" i="16"/>
  <c r="D11" i="7" s="1"/>
  <c r="W5" i="49"/>
  <c r="W44" i="49" s="1"/>
  <c r="F43" i="7" s="1"/>
  <c r="Y5" i="49"/>
  <c r="Y44" i="49" s="1"/>
  <c r="G43" i="7" s="1"/>
  <c r="S44" i="49"/>
  <c r="D43" i="7" s="1"/>
  <c r="U5" i="49"/>
  <c r="U44" i="49" s="1"/>
  <c r="E43" i="7" s="1"/>
  <c r="C6" i="46"/>
  <c r="W44" i="8"/>
  <c r="F6" i="7" s="1"/>
  <c r="Y44" i="8"/>
  <c r="G6" i="7" s="1"/>
  <c r="U5" i="13"/>
  <c r="U44" i="13" s="1"/>
  <c r="E7" i="7" s="1"/>
  <c r="S44" i="13"/>
  <c r="D7" i="7" s="1"/>
  <c r="Y5" i="13"/>
  <c r="Y44" i="13" s="1"/>
  <c r="G7" i="7" s="1"/>
  <c r="W5" i="13"/>
  <c r="W44" i="13" s="1"/>
  <c r="F7" i="7" s="1"/>
  <c r="U5" i="14"/>
  <c r="U44" i="14" s="1"/>
  <c r="E9" i="7" s="1"/>
  <c r="S44" i="14"/>
  <c r="D9" i="7" s="1"/>
  <c r="W5" i="14"/>
  <c r="W44" i="14" s="1"/>
  <c r="F9" i="7" s="1"/>
  <c r="Y5" i="14"/>
  <c r="Y44" i="14" s="1"/>
  <c r="G9" i="7" s="1"/>
  <c r="D10" i="70" l="1"/>
  <c r="D37" i="70"/>
  <c r="D9" i="70"/>
  <c r="D42" i="70"/>
  <c r="C42" i="70"/>
  <c r="G42" i="46" s="1"/>
  <c r="C37" i="70"/>
  <c r="G37" i="46" s="1"/>
  <c r="C9" i="70"/>
  <c r="G9" i="46" s="1"/>
  <c r="C8" i="70"/>
  <c r="G8" i="46" s="1"/>
  <c r="D39" i="70"/>
  <c r="C39" i="70" s="1"/>
  <c r="G39" i="46" s="1"/>
  <c r="D32" i="70"/>
  <c r="C32" i="70" s="1"/>
  <c r="G32" i="46" s="1"/>
  <c r="D21" i="70"/>
  <c r="C21" i="70" s="1"/>
  <c r="G21" i="46" s="1"/>
  <c r="D38" i="70"/>
  <c r="C38" i="70" s="1"/>
  <c r="G38" i="46" s="1"/>
  <c r="D30" i="70"/>
  <c r="C30" i="70" s="1"/>
  <c r="G30" i="46" s="1"/>
  <c r="C24" i="70"/>
  <c r="G24" i="46" s="1"/>
  <c r="D40" i="70"/>
  <c r="C40" i="70" s="1"/>
  <c r="G40" i="46" s="1"/>
  <c r="D20" i="70"/>
  <c r="C20" i="70" s="1"/>
  <c r="G20" i="46" s="1"/>
  <c r="D15" i="70"/>
  <c r="C15" i="70" s="1"/>
  <c r="G15" i="46" s="1"/>
  <c r="C10" i="70"/>
  <c r="G10" i="46" s="1"/>
  <c r="D33" i="70"/>
  <c r="C33" i="70" s="1"/>
  <c r="G33" i="46" s="1"/>
  <c r="D17" i="70"/>
  <c r="C17" i="70" s="1"/>
  <c r="G17" i="46" s="1"/>
  <c r="D43" i="70"/>
  <c r="C43" i="70" s="1"/>
  <c r="G43" i="46" s="1"/>
  <c r="D16" i="70"/>
  <c r="C16" i="70" s="1"/>
  <c r="G16" i="46" s="1"/>
  <c r="D26" i="70"/>
  <c r="C26" i="70" s="1"/>
  <c r="G26" i="46" s="1"/>
  <c r="D12" i="70"/>
  <c r="C12" i="70" s="1"/>
  <c r="G12" i="46" s="1"/>
  <c r="D29" i="70"/>
  <c r="C29" i="70" s="1"/>
  <c r="G29" i="46" s="1"/>
  <c r="D22" i="70"/>
  <c r="C22" i="70" s="1"/>
  <c r="G22" i="46" s="1"/>
  <c r="D18" i="70"/>
  <c r="C18" i="70" s="1"/>
  <c r="G18" i="46" s="1"/>
  <c r="C45" i="46"/>
  <c r="Q6" i="70"/>
  <c r="D44" i="70"/>
  <c r="C44" i="70" s="1"/>
  <c r="G44" i="46" s="1"/>
  <c r="D27" i="70"/>
  <c r="C27" i="70" s="1"/>
  <c r="G27" i="46" s="1"/>
  <c r="D35" i="70"/>
  <c r="C35" i="70" s="1"/>
  <c r="G35" i="46" s="1"/>
  <c r="D28" i="70"/>
  <c r="C28" i="70" s="1"/>
  <c r="G28" i="46" s="1"/>
  <c r="D31" i="70"/>
  <c r="C31" i="70" s="1"/>
  <c r="G31" i="46" s="1"/>
  <c r="D36" i="70"/>
  <c r="C36" i="70" s="1"/>
  <c r="G36" i="46" s="1"/>
  <c r="D14" i="70"/>
  <c r="C14" i="70" s="1"/>
  <c r="G14" i="46" s="1"/>
  <c r="D41" i="70"/>
  <c r="C41" i="70" s="1"/>
  <c r="G41" i="46" s="1"/>
  <c r="D11" i="70"/>
  <c r="C11" i="70" s="1"/>
  <c r="G11" i="46" s="1"/>
  <c r="D7" i="70"/>
  <c r="C7" i="70" s="1"/>
  <c r="G7" i="46" s="1"/>
  <c r="D23" i="70"/>
  <c r="C23" i="70" s="1"/>
  <c r="G23" i="46" s="1"/>
  <c r="D34" i="70"/>
  <c r="C34" i="70" s="1"/>
  <c r="G34" i="46" s="1"/>
  <c r="D25" i="70"/>
  <c r="C25" i="70" s="1"/>
  <c r="G25" i="46" s="1"/>
  <c r="D19" i="70"/>
  <c r="C19" i="70" s="1"/>
  <c r="G19" i="46" s="1"/>
  <c r="D45" i="7"/>
  <c r="G45" i="7"/>
  <c r="F45" i="7"/>
  <c r="E45" i="7"/>
  <c r="F6" i="46"/>
  <c r="F45" i="46" s="1"/>
  <c r="N6" i="46" s="1"/>
  <c r="E6" i="46"/>
  <c r="E45" i="46" s="1"/>
  <c r="D6" i="46"/>
  <c r="D45" i="46" s="1"/>
  <c r="L6" i="46" s="1"/>
  <c r="L8" i="46" s="1"/>
  <c r="M6" i="46" l="1"/>
  <c r="B19" i="56"/>
  <c r="B22" i="56" s="1"/>
  <c r="N6" i="70"/>
  <c r="J6" i="70"/>
  <c r="F6" i="70"/>
  <c r="H6" i="70" s="1"/>
  <c r="K6" i="46"/>
  <c r="K8" i="46" s="1"/>
  <c r="Q45" i="70"/>
  <c r="H45" i="70" l="1"/>
  <c r="L6" i="70"/>
  <c r="L45" i="70" s="1"/>
  <c r="J45" i="70"/>
  <c r="N45" i="70"/>
  <c r="P6" i="70"/>
  <c r="P45" i="70" s="1"/>
  <c r="A10" i="56" s="1"/>
  <c r="C8" i="56" l="1"/>
  <c r="C9" i="56"/>
  <c r="C7" i="56"/>
  <c r="D6" i="70"/>
  <c r="C10" i="56" l="1"/>
  <c r="C6" i="70"/>
  <c r="D45" i="70"/>
  <c r="A6" i="56" s="1"/>
  <c r="A14" i="56" l="1"/>
  <c r="C5" i="56"/>
  <c r="C13" i="56" s="1"/>
  <c r="C3" i="56"/>
  <c r="C4" i="56"/>
  <c r="C12" i="56" s="1"/>
  <c r="C45" i="70"/>
  <c r="G45" i="46" s="1"/>
  <c r="G6" i="46"/>
  <c r="C6" i="56" l="1"/>
  <c r="C11" i="56"/>
  <c r="C14" i="56" l="1"/>
  <c r="D11" i="56"/>
  <c r="D12" i="56" l="1"/>
  <c r="D13" i="56"/>
</calcChain>
</file>

<file path=xl/sharedStrings.xml><?xml version="1.0" encoding="utf-8"?>
<sst xmlns="http://schemas.openxmlformats.org/spreadsheetml/2006/main" count="11270" uniqueCount="1115">
  <si>
    <t>（単位：百万円）</t>
  </si>
  <si>
    <t>　</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</si>
  <si>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</si>
  <si>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</si>
  <si>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</si>
  <si>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</si>
  <si>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</si>
  <si>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</si>
  <si>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</si>
  <si>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</si>
  <si>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</si>
  <si>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</si>
  <si>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</si>
  <si>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</si>
  <si>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</si>
  <si>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</si>
  <si>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</si>
  <si>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</si>
  <si>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</si>
  <si>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</si>
  <si>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</si>
  <si>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</si>
  <si>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</si>
  <si>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</si>
  <si>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</si>
  <si>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</si>
  <si>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</si>
  <si>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鉱業</t>
  </si>
  <si>
    <t>繊維製品</t>
  </si>
  <si>
    <t>化学製品</t>
  </si>
  <si>
    <t>石油・石炭製品</t>
  </si>
  <si>
    <t>窯業・土石製品</t>
  </si>
  <si>
    <t>鉄鋼</t>
  </si>
  <si>
    <t>非鉄金属</t>
  </si>
  <si>
    <t>金属製品</t>
  </si>
  <si>
    <t>電気機械</t>
  </si>
  <si>
    <t>建設</t>
  </si>
  <si>
    <t>金融・保険</t>
  </si>
  <si>
    <t>不動産</t>
  </si>
  <si>
    <t>公務</t>
  </si>
  <si>
    <t>教育・研究</t>
  </si>
  <si>
    <t>対事業所サービス</t>
  </si>
  <si>
    <t>対個人サービス</t>
  </si>
  <si>
    <t>内生部門計</t>
  </si>
  <si>
    <t>民間消費支出</t>
  </si>
  <si>
    <t>一般政府消費支出</t>
  </si>
  <si>
    <t>在庫純増</t>
  </si>
  <si>
    <t>輸出</t>
  </si>
  <si>
    <t>移出</t>
  </si>
  <si>
    <t>最終需要計</t>
  </si>
  <si>
    <t>需要合計</t>
  </si>
  <si>
    <t>（控除）輸入</t>
  </si>
  <si>
    <t>（控除）移入</t>
  </si>
  <si>
    <t>（控除）移輸入計</t>
  </si>
  <si>
    <t>最終需要部門計</t>
  </si>
  <si>
    <t>その他の製造工業製品</t>
  </si>
  <si>
    <t>35</t>
  </si>
  <si>
    <t>家計外消費支出（行）</t>
  </si>
  <si>
    <t>雇用者所得</t>
  </si>
  <si>
    <t>営業余剰</t>
  </si>
  <si>
    <t>資本減耗引当</t>
  </si>
  <si>
    <t>間接税(除関税)</t>
  </si>
  <si>
    <t>（控除）経常補助金</t>
  </si>
  <si>
    <t>粗付加価値部門計</t>
  </si>
  <si>
    <t>各種係数表</t>
  </si>
  <si>
    <t>第８表　その他の分析係数表（その３）　粗付加価値率・雇用者所得率</t>
  </si>
  <si>
    <t>第８表　その他の分析係数表（その４）　民間消費支出構成比</t>
  </si>
  <si>
    <t>※取引基本表より</t>
    <rPh sb="1" eb="3">
      <t>トリヒキ</t>
    </rPh>
    <rPh sb="3" eb="6">
      <t>キホンヒョウ</t>
    </rPh>
    <phoneticPr fontId="5"/>
  </si>
  <si>
    <t>※就業・雇用者・・・雇用表より、県内生産額・・・取引基本表より</t>
    <rPh sb="1" eb="3">
      <t>シュウギョウ</t>
    </rPh>
    <rPh sb="4" eb="6">
      <t>コヨウ</t>
    </rPh>
    <rPh sb="6" eb="7">
      <t>シャ</t>
    </rPh>
    <rPh sb="10" eb="12">
      <t>コヨウ</t>
    </rPh>
    <rPh sb="12" eb="13">
      <t>ヒョウ</t>
    </rPh>
    <rPh sb="16" eb="18">
      <t>ケンナイ</t>
    </rPh>
    <rPh sb="18" eb="21">
      <t>セイサンガク</t>
    </rPh>
    <rPh sb="24" eb="26">
      <t>トリヒキ</t>
    </rPh>
    <rPh sb="26" eb="29">
      <t>キホンヒョウ</t>
    </rPh>
    <phoneticPr fontId="5"/>
  </si>
  <si>
    <t>※取引基本表より</t>
  </si>
  <si>
    <t>※粗付加価値率は、SNAに合わせるため家計外消費を除いている。</t>
    <rPh sb="1" eb="4">
      <t>ソフカ</t>
    </rPh>
    <rPh sb="4" eb="6">
      <t>カチ</t>
    </rPh>
    <rPh sb="6" eb="7">
      <t>リツ</t>
    </rPh>
    <rPh sb="13" eb="14">
      <t>ア</t>
    </rPh>
    <rPh sb="19" eb="22">
      <t>カケイガイ</t>
    </rPh>
    <rPh sb="22" eb="24">
      <t>ショウヒ</t>
    </rPh>
    <rPh sb="25" eb="26">
      <t>ノゾ</t>
    </rPh>
    <phoneticPr fontId="5"/>
  </si>
  <si>
    <t>（百万円）</t>
  </si>
  <si>
    <t>（人／百万円）</t>
  </si>
  <si>
    <t>粗付加価値率</t>
  </si>
  <si>
    <t>雇用者所得率</t>
  </si>
  <si>
    <t>民間消費支出構成比</t>
  </si>
  <si>
    <t>移輸入計</t>
  </si>
  <si>
    <t>移輸入率</t>
  </si>
  <si>
    <t>粗付加価値率</t>
    <rPh sb="0" eb="3">
      <t>ソフカ</t>
    </rPh>
    <rPh sb="3" eb="5">
      <t>カチ</t>
    </rPh>
    <rPh sb="5" eb="6">
      <t>リツ</t>
    </rPh>
    <phoneticPr fontId="5"/>
  </si>
  <si>
    <t>雇用者所得率</t>
    <rPh sb="0" eb="3">
      <t>コヨウシャ</t>
    </rPh>
    <rPh sb="3" eb="6">
      <t>ショトクリツ</t>
    </rPh>
    <phoneticPr fontId="5"/>
  </si>
  <si>
    <t>民間消費支出構成比</t>
    <rPh sb="0" eb="2">
      <t>ミンカン</t>
    </rPh>
    <rPh sb="2" eb="4">
      <t>ショウヒ</t>
    </rPh>
    <rPh sb="4" eb="6">
      <t>シシュツ</t>
    </rPh>
    <rPh sb="6" eb="9">
      <t>コウセイヒ</t>
    </rPh>
    <phoneticPr fontId="5"/>
  </si>
  <si>
    <t>Ａ</t>
  </si>
  <si>
    <t>Ｂ</t>
  </si>
  <si>
    <t>Ｃ＝Ｂ／Ａ</t>
  </si>
  <si>
    <t>Ｄ＝１－Ｃ</t>
  </si>
  <si>
    <t>Ｃ</t>
    <phoneticPr fontId="5"/>
  </si>
  <si>
    <t>Ｄ＝Ａ／Ｃ</t>
    <phoneticPr fontId="5"/>
  </si>
  <si>
    <t>Ｅ＝Ｂ／Ｃ</t>
    <phoneticPr fontId="5"/>
  </si>
  <si>
    <t>合計</t>
    <rPh sb="0" eb="2">
      <t>ゴウケイ</t>
    </rPh>
    <phoneticPr fontId="5"/>
  </si>
  <si>
    <t>A</t>
    <phoneticPr fontId="5"/>
  </si>
  <si>
    <t>B</t>
    <phoneticPr fontId="5"/>
  </si>
  <si>
    <t>C</t>
    <phoneticPr fontId="5"/>
  </si>
  <si>
    <t>D</t>
    <phoneticPr fontId="5"/>
  </si>
  <si>
    <t>E</t>
    <phoneticPr fontId="5"/>
  </si>
  <si>
    <t>F</t>
    <phoneticPr fontId="5"/>
  </si>
  <si>
    <t>G=Σ(A:E)/Ｆ</t>
    <phoneticPr fontId="5"/>
  </si>
  <si>
    <t>H=A/F</t>
    <phoneticPr fontId="5"/>
  </si>
  <si>
    <t>B=A/ΣA</t>
    <phoneticPr fontId="5"/>
  </si>
  <si>
    <t>ﾜｰｸｼｰﾄ名</t>
  </si>
  <si>
    <t>説明</t>
  </si>
  <si>
    <t>備考</t>
  </si>
  <si>
    <t>③ 企業に過剰在庫が存在せず、需要に対しては、常に生産を行って供給する。</t>
  </si>
  <si>
    <t>④ 企業の生産能力に限界がなく、あらゆる需要にこたえられる。</t>
  </si>
  <si>
    <t>⑤ 一つの生産物は、ただ一つの生産部門（産業）から供給される。</t>
  </si>
  <si>
    <t>⑥ 原材料等の投入量は、その部門の生産量に比例する。</t>
  </si>
  <si>
    <t>⑧ 生産波及効果が達成される期間は、不明である。</t>
  </si>
  <si>
    <t>（４）その他</t>
  </si>
  <si>
    <t>平成9年平均</t>
  </si>
  <si>
    <t>利用上の注意</t>
    <rPh sb="0" eb="3">
      <t>リヨウジョウ</t>
    </rPh>
    <rPh sb="4" eb="6">
      <t>チュウイ</t>
    </rPh>
    <phoneticPr fontId="5"/>
  </si>
  <si>
    <t>最終需要推計＿まとめ</t>
    <rPh sb="0" eb="2">
      <t>サイシュウ</t>
    </rPh>
    <rPh sb="2" eb="4">
      <t>ジュヨウ</t>
    </rPh>
    <rPh sb="4" eb="6">
      <t>スイケイ</t>
    </rPh>
    <phoneticPr fontId="5"/>
  </si>
  <si>
    <t>データ入力</t>
    <rPh sb="3" eb="5">
      <t>ニュウリョク</t>
    </rPh>
    <phoneticPr fontId="5"/>
  </si>
  <si>
    <t>経済波及効果推計値</t>
    <rPh sb="0" eb="2">
      <t>ケイザイ</t>
    </rPh>
    <rPh sb="2" eb="4">
      <t>ハキュウ</t>
    </rPh>
    <rPh sb="4" eb="6">
      <t>コウカ</t>
    </rPh>
    <rPh sb="6" eb="8">
      <t>スイケイ</t>
    </rPh>
    <rPh sb="8" eb="9">
      <t>アタイ</t>
    </rPh>
    <phoneticPr fontId="5"/>
  </si>
  <si>
    <t>投入係数表</t>
    <rPh sb="0" eb="2">
      <t>トウニュウ</t>
    </rPh>
    <rPh sb="2" eb="4">
      <t>ケイスウ</t>
    </rPh>
    <rPh sb="4" eb="5">
      <t>ヒョウ</t>
    </rPh>
    <phoneticPr fontId="5"/>
  </si>
  <si>
    <t>逆行列係数表</t>
    <rPh sb="0" eb="3">
      <t>ギャクギョウレツ</t>
    </rPh>
    <rPh sb="3" eb="5">
      <t>ケイスウ</t>
    </rPh>
    <rPh sb="5" eb="6">
      <t>ヒョウ</t>
    </rPh>
    <phoneticPr fontId="5"/>
  </si>
  <si>
    <t>分析係数</t>
    <rPh sb="0" eb="2">
      <t>ブンセキ</t>
    </rPh>
    <rPh sb="2" eb="4">
      <t>ケイスウ</t>
    </rPh>
    <phoneticPr fontId="5"/>
  </si>
  <si>
    <t>産業連関分析上の留意点</t>
    <rPh sb="0" eb="2">
      <t>サンギョウ</t>
    </rPh>
    <rPh sb="2" eb="4">
      <t>レンカン</t>
    </rPh>
    <phoneticPr fontId="5"/>
  </si>
  <si>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5"/>
  </si>
  <si>
    <t>（２）分析の基本的仮定</t>
    <rPh sb="3" eb="5">
      <t>ブンセキ</t>
    </rPh>
    <phoneticPr fontId="5"/>
  </si>
  <si>
    <t>（３）分析の前提条件</t>
    <rPh sb="3" eb="5">
      <t>ブンセキ</t>
    </rPh>
    <phoneticPr fontId="5"/>
  </si>
  <si>
    <r>
      <t>①</t>
    </r>
    <r>
      <rPr>
        <sz val="10.5"/>
        <color indexed="8"/>
        <rFont val="ＭＳ 明朝"/>
        <family val="1"/>
        <charset val="128"/>
      </rPr>
      <t>本事例では、各産業部門の平均的な投入構造によることとする。例えば、建設業であれば「建設部門」を１部門とする「投入係数」を用いて推計する。</t>
    </r>
    <rPh sb="7" eb="8">
      <t>カク</t>
    </rPh>
    <rPh sb="8" eb="10">
      <t>サンギョウ</t>
    </rPh>
    <rPh sb="10" eb="12">
      <t>ブモン</t>
    </rPh>
    <rPh sb="30" eb="31">
      <t>タト</t>
    </rPh>
    <rPh sb="34" eb="36">
      <t>ケンセツ</t>
    </rPh>
    <rPh sb="36" eb="37">
      <t>ギョウ</t>
    </rPh>
    <phoneticPr fontId="5"/>
  </si>
  <si>
    <r>
      <t>④</t>
    </r>
    <r>
      <rPr>
        <sz val="10.5"/>
        <color indexed="8"/>
        <rFont val="ＭＳ 明朝"/>
        <family val="1"/>
        <charset val="128"/>
      </rPr>
      <t>粗付加価値については、雇用者報酬の一定割合が、最終需要（消費）にまわるものとする。</t>
    </r>
    <rPh sb="15" eb="17">
      <t>ホウシュウ</t>
    </rPh>
    <phoneticPr fontId="5"/>
  </si>
  <si>
    <t>（注）雇用者報酬の消費への転換比率は、一般的に使われる「平均消費性向」（資料：総務省「家計調査」）を用いた。</t>
    <rPh sb="6" eb="8">
      <t>ホウシュウ</t>
    </rPh>
    <rPh sb="36" eb="38">
      <t>シリョウ</t>
    </rPh>
    <rPh sb="39" eb="42">
      <t>ソウムショウ</t>
    </rPh>
    <rPh sb="43" eb="45">
      <t>カケイ</t>
    </rPh>
    <rPh sb="45" eb="47">
      <t>チョウサ</t>
    </rPh>
    <phoneticPr fontId="5"/>
  </si>
  <si>
    <r>
      <t>②</t>
    </r>
    <r>
      <rPr>
        <sz val="10.5"/>
        <color indexed="8"/>
        <rFont val="ＭＳ 明朝"/>
        <family val="1"/>
        <charset val="128"/>
      </rPr>
      <t>雇用者報酬の外に営業余剰なども、一部、消費や投資に向って新たな需要を喚起する。</t>
    </r>
    <rPh sb="4" eb="6">
      <t>ホウシュウ</t>
    </rPh>
    <phoneticPr fontId="5"/>
  </si>
  <si>
    <t>部門別最終需要額</t>
    <rPh sb="0" eb="3">
      <t>ブモンベツ</t>
    </rPh>
    <rPh sb="3" eb="5">
      <t>サイシュウ</t>
    </rPh>
    <rPh sb="5" eb="7">
      <t>ジュヨウ</t>
    </rPh>
    <rPh sb="7" eb="8">
      <t>ガク</t>
    </rPh>
    <phoneticPr fontId="5"/>
  </si>
  <si>
    <t>ﾃﾞｰﾀ入力欄</t>
    <rPh sb="4" eb="6">
      <t>ニュウリョク</t>
    </rPh>
    <rPh sb="6" eb="7">
      <t>ラン</t>
    </rPh>
    <phoneticPr fontId="5"/>
  </si>
  <si>
    <t>雇用者報酬への転換比率</t>
    <rPh sb="0" eb="3">
      <t>コヨウシャ</t>
    </rPh>
    <rPh sb="3" eb="5">
      <t>ホウシュウ</t>
    </rPh>
    <rPh sb="7" eb="9">
      <t>テンカン</t>
    </rPh>
    <rPh sb="9" eb="11">
      <t>ヒリツ</t>
    </rPh>
    <phoneticPr fontId="5"/>
  </si>
  <si>
    <t>最終需要額</t>
    <rPh sb="0" eb="2">
      <t>サイシュウ</t>
    </rPh>
    <rPh sb="2" eb="5">
      <t>ジュヨウガク</t>
    </rPh>
    <phoneticPr fontId="5"/>
  </si>
  <si>
    <t>経済波及効果（まとめ）</t>
    <rPh sb="0" eb="2">
      <t>ケイザイ</t>
    </rPh>
    <rPh sb="2" eb="4">
      <t>ハキュウ</t>
    </rPh>
    <rPh sb="4" eb="6">
      <t>コウカ</t>
    </rPh>
    <phoneticPr fontId="5"/>
  </si>
  <si>
    <t>（百万円、人）</t>
    <rPh sb="1" eb="2">
      <t>ヒャク</t>
    </rPh>
    <rPh sb="2" eb="4">
      <t>マンエン</t>
    </rPh>
    <rPh sb="5" eb="6">
      <t>ニン</t>
    </rPh>
    <phoneticPr fontId="5"/>
  </si>
  <si>
    <t>備考</t>
    <rPh sb="0" eb="2">
      <t>ビコウ</t>
    </rPh>
    <phoneticPr fontId="5"/>
  </si>
  <si>
    <t>平均消費性向（勤労者世帯）</t>
    <rPh sb="0" eb="2">
      <t>ヘイキン</t>
    </rPh>
    <rPh sb="7" eb="10">
      <t>キンロウシャ</t>
    </rPh>
    <rPh sb="10" eb="12">
      <t>セタイ</t>
    </rPh>
    <phoneticPr fontId="5"/>
  </si>
  <si>
    <t>（百万円）</t>
    <rPh sb="1" eb="2">
      <t>ヒャク</t>
    </rPh>
    <rPh sb="2" eb="4">
      <t>マンエン</t>
    </rPh>
    <phoneticPr fontId="5"/>
  </si>
  <si>
    <t>生産誘発額</t>
    <rPh sb="0" eb="2">
      <t>セイサン</t>
    </rPh>
    <rPh sb="2" eb="5">
      <t>ユウハツガク</t>
    </rPh>
    <phoneticPr fontId="5"/>
  </si>
  <si>
    <t>付加価値誘発額</t>
    <rPh sb="0" eb="2">
      <t>フカ</t>
    </rPh>
    <rPh sb="2" eb="4">
      <t>カチ</t>
    </rPh>
    <rPh sb="4" eb="7">
      <t>ユウハツガク</t>
    </rPh>
    <phoneticPr fontId="5"/>
  </si>
  <si>
    <t>就業者誘発数</t>
    <rPh sb="0" eb="3">
      <t>シュウギョウシャ</t>
    </rPh>
    <rPh sb="3" eb="5">
      <t>ユウハツ</t>
    </rPh>
    <rPh sb="5" eb="6">
      <t>スウ</t>
    </rPh>
    <phoneticPr fontId="5"/>
  </si>
  <si>
    <t>雇用者誘発数</t>
    <rPh sb="0" eb="3">
      <t>コヨウシャ</t>
    </rPh>
    <rPh sb="3" eb="5">
      <t>ユウハツ</t>
    </rPh>
    <rPh sb="5" eb="6">
      <t>スウ</t>
    </rPh>
    <phoneticPr fontId="5"/>
  </si>
  <si>
    <t>ﾜｰｸｼｰﾄ</t>
    <phoneticPr fontId="5"/>
  </si>
  <si>
    <t>神戸市</t>
    <rPh sb="0" eb="3">
      <t>コウベシ</t>
    </rPh>
    <phoneticPr fontId="5"/>
  </si>
  <si>
    <t>近畿</t>
    <rPh sb="0" eb="2">
      <t>キンキ</t>
    </rPh>
    <phoneticPr fontId="5"/>
  </si>
  <si>
    <t>平成10年平均</t>
    <rPh sb="0" eb="2">
      <t>ヘイセイ</t>
    </rPh>
    <rPh sb="4" eb="5">
      <t>ネン</t>
    </rPh>
    <rPh sb="5" eb="7">
      <t>ヘイキン</t>
    </rPh>
    <phoneticPr fontId="5"/>
  </si>
  <si>
    <t>平成11年平均</t>
    <rPh sb="0" eb="2">
      <t>ヘイセイ</t>
    </rPh>
    <rPh sb="4" eb="5">
      <t>ネン</t>
    </rPh>
    <rPh sb="5" eb="7">
      <t>ヘイキン</t>
    </rPh>
    <phoneticPr fontId="5"/>
  </si>
  <si>
    <t>平成12年平均</t>
    <rPh sb="0" eb="2">
      <t>ヘイセイ</t>
    </rPh>
    <rPh sb="4" eb="5">
      <t>ネン</t>
    </rPh>
    <rPh sb="5" eb="7">
      <t>ヘイキン</t>
    </rPh>
    <phoneticPr fontId="5"/>
  </si>
  <si>
    <t>平成13年平均</t>
    <rPh sb="0" eb="2">
      <t>ヘイセイ</t>
    </rPh>
    <rPh sb="4" eb="5">
      <t>ネン</t>
    </rPh>
    <rPh sb="5" eb="7">
      <t>ヘイキン</t>
    </rPh>
    <phoneticPr fontId="5"/>
  </si>
  <si>
    <t>平成14年平均</t>
    <rPh sb="0" eb="2">
      <t>ヘイセイ</t>
    </rPh>
    <rPh sb="4" eb="5">
      <t>ネン</t>
    </rPh>
    <rPh sb="5" eb="7">
      <t>ヘイキン</t>
    </rPh>
    <phoneticPr fontId="5"/>
  </si>
  <si>
    <t>平成15年平均</t>
    <rPh sb="0" eb="2">
      <t>ヘイセイ</t>
    </rPh>
    <rPh sb="4" eb="5">
      <t>ネン</t>
    </rPh>
    <rPh sb="5" eb="7">
      <t>ヘイキン</t>
    </rPh>
    <phoneticPr fontId="5"/>
  </si>
  <si>
    <t>（資料）総務省「家計調査」</t>
    <rPh sb="1" eb="3">
      <t>シリョウ</t>
    </rPh>
    <rPh sb="4" eb="7">
      <t>ソウムショウ</t>
    </rPh>
    <rPh sb="8" eb="10">
      <t>カケイ</t>
    </rPh>
    <rPh sb="10" eb="12">
      <t>チョウサ</t>
    </rPh>
    <phoneticPr fontId="5"/>
  </si>
  <si>
    <t>雇用者報酬転換比率</t>
    <rPh sb="0" eb="3">
      <t>コヨウシャ</t>
    </rPh>
    <rPh sb="3" eb="5">
      <t>ホウシュウ</t>
    </rPh>
    <rPh sb="5" eb="7">
      <t>テンカン</t>
    </rPh>
    <rPh sb="7" eb="9">
      <t>ヒリツ</t>
    </rPh>
    <phoneticPr fontId="5"/>
  </si>
  <si>
    <t>需要増加額</t>
  </si>
  <si>
    <t>1次間接
波及効果</t>
  </si>
  <si>
    <t>直接+1次間接波及効果</t>
  </si>
  <si>
    <t>雇用者
所得率</t>
  </si>
  <si>
    <t>雇用者所得誘発額（直接+1次間接波及効果）</t>
  </si>
  <si>
    <t>民間消費による需要
増加額</t>
  </si>
  <si>
    <t>2次間接
波及効果</t>
  </si>
  <si>
    <t>総合効果（直接+1次+2次間接波及効果）</t>
  </si>
  <si>
    <t>合計</t>
  </si>
  <si>
    <t>※四捨五入の関係で合計と内訳が一致しない場合があります。</t>
  </si>
  <si>
    <t>生産誘発額</t>
    <rPh sb="0" eb="2">
      <t>セイサン</t>
    </rPh>
    <rPh sb="2" eb="4">
      <t>ユウハツ</t>
    </rPh>
    <rPh sb="4" eb="5">
      <t>ガク</t>
    </rPh>
    <phoneticPr fontId="5"/>
  </si>
  <si>
    <t>雇用誘発数</t>
    <rPh sb="0" eb="2">
      <t>コヨウ</t>
    </rPh>
    <rPh sb="2" eb="4">
      <t>ユウハツ</t>
    </rPh>
    <rPh sb="4" eb="5">
      <t>スウ</t>
    </rPh>
    <phoneticPr fontId="5"/>
  </si>
  <si>
    <t>就業者創出（人）</t>
    <rPh sb="0" eb="3">
      <t>シュウギョウシャ</t>
    </rPh>
    <phoneticPr fontId="5"/>
  </si>
  <si>
    <t>雇用係数（百万円当り）</t>
    <rPh sb="0" eb="2">
      <t>コヨウ</t>
    </rPh>
    <rPh sb="2" eb="4">
      <t>ケイスウ</t>
    </rPh>
    <phoneticPr fontId="5"/>
  </si>
  <si>
    <t>雇用者創出（人）</t>
    <rPh sb="0" eb="3">
      <t>コヨウシャ</t>
    </rPh>
    <rPh sb="3" eb="5">
      <t>ソウシュツ</t>
    </rPh>
    <phoneticPr fontId="5"/>
  </si>
  <si>
    <t>C=A×B</t>
    <phoneticPr fontId="5"/>
  </si>
  <si>
    <t>E=C×D</t>
    <phoneticPr fontId="5"/>
  </si>
  <si>
    <t>F=逆行列係数×E</t>
    <rPh sb="2" eb="5">
      <t>ギャクギョウレツ</t>
    </rPh>
    <rPh sb="5" eb="7">
      <t>ケイスウ</t>
    </rPh>
    <phoneticPr fontId="5"/>
  </si>
  <si>
    <t>G=A+F</t>
    <phoneticPr fontId="5"/>
  </si>
  <si>
    <t>H</t>
    <phoneticPr fontId="5"/>
  </si>
  <si>
    <t>I=G×H</t>
    <phoneticPr fontId="5"/>
  </si>
  <si>
    <t>J</t>
    <phoneticPr fontId="5"/>
  </si>
  <si>
    <t>Ｋ=I×J</t>
    <phoneticPr fontId="5"/>
  </si>
  <si>
    <t>L</t>
    <phoneticPr fontId="5"/>
  </si>
  <si>
    <t>M=K×L</t>
    <phoneticPr fontId="5"/>
  </si>
  <si>
    <t>N</t>
    <phoneticPr fontId="5"/>
  </si>
  <si>
    <t>O=M×N</t>
    <phoneticPr fontId="5"/>
  </si>
  <si>
    <t>P=逆行列係数×O</t>
    <rPh sb="2" eb="5">
      <t>ギャクギョウレツ</t>
    </rPh>
    <rPh sb="5" eb="7">
      <t>ケイスウ</t>
    </rPh>
    <phoneticPr fontId="5"/>
  </si>
  <si>
    <t>Q=G+P</t>
    <phoneticPr fontId="5"/>
  </si>
  <si>
    <t>R</t>
    <phoneticPr fontId="5"/>
  </si>
  <si>
    <t>S=Q×R</t>
    <phoneticPr fontId="5"/>
  </si>
  <si>
    <t>T</t>
    <phoneticPr fontId="5"/>
  </si>
  <si>
    <t>U=Q×T</t>
    <phoneticPr fontId="5"/>
  </si>
  <si>
    <t>V</t>
    <phoneticPr fontId="5"/>
  </si>
  <si>
    <t>W=Q×V</t>
    <phoneticPr fontId="5"/>
  </si>
  <si>
    <t xml:space="preserve"> </t>
    <phoneticPr fontId="5"/>
  </si>
  <si>
    <t>備考（参照WS)</t>
    <rPh sb="0" eb="2">
      <t>ビコウ</t>
    </rPh>
    <rPh sb="3" eb="5">
      <t>サンショウ</t>
    </rPh>
    <phoneticPr fontId="5"/>
  </si>
  <si>
    <t>最終需要推計</t>
    <rPh sb="0" eb="2">
      <t>サイシュウ</t>
    </rPh>
    <rPh sb="2" eb="4">
      <t>ジュヨウ</t>
    </rPh>
    <rPh sb="4" eb="6">
      <t>スイケイ</t>
    </rPh>
    <phoneticPr fontId="5"/>
  </si>
  <si>
    <t xml:space="preserve"> </t>
    <phoneticPr fontId="5"/>
  </si>
  <si>
    <t xml:space="preserve"> </t>
    <phoneticPr fontId="5"/>
  </si>
  <si>
    <t xml:space="preserve"> </t>
    <phoneticPr fontId="5"/>
  </si>
  <si>
    <t xml:space="preserve"> </t>
    <phoneticPr fontId="5"/>
  </si>
  <si>
    <t xml:space="preserve"> </t>
    <phoneticPr fontId="5"/>
  </si>
  <si>
    <t xml:space="preserve"> </t>
    <phoneticPr fontId="5"/>
  </si>
  <si>
    <t xml:space="preserve"> </t>
    <phoneticPr fontId="5"/>
  </si>
  <si>
    <t xml:space="preserve"> </t>
    <phoneticPr fontId="5"/>
  </si>
  <si>
    <t>第８表　その他の分析係数表（その１）　県内自給率・移輸入係数表</t>
    <rPh sb="10" eb="12">
      <t>ケイスウ</t>
    </rPh>
    <phoneticPr fontId="5"/>
  </si>
  <si>
    <t>逆行列係数表</t>
  </si>
  <si>
    <t>飲食料品　　　　　　　</t>
  </si>
  <si>
    <t>輸送機械  　　　　　</t>
  </si>
  <si>
    <t>電力・ガス・熱供給　</t>
  </si>
  <si>
    <t>情報通信</t>
  </si>
  <si>
    <t>36</t>
  </si>
  <si>
    <t>平成16年平均</t>
    <rPh sb="0" eb="2">
      <t>ヘイセイ</t>
    </rPh>
    <rPh sb="4" eb="5">
      <t>ネン</t>
    </rPh>
    <rPh sb="5" eb="7">
      <t>ヘイキン</t>
    </rPh>
    <phoneticPr fontId="5"/>
  </si>
  <si>
    <t>平成17年平均</t>
    <rPh sb="0" eb="2">
      <t>ヘイセイ</t>
    </rPh>
    <rPh sb="4" eb="5">
      <t>ネン</t>
    </rPh>
    <rPh sb="5" eb="7">
      <t>ヘイキン</t>
    </rPh>
    <phoneticPr fontId="5"/>
  </si>
  <si>
    <t>平成18年平均</t>
    <rPh sb="0" eb="2">
      <t>ヘイセイ</t>
    </rPh>
    <rPh sb="4" eb="5">
      <t>ネン</t>
    </rPh>
    <rPh sb="5" eb="7">
      <t>ヘイキン</t>
    </rPh>
    <phoneticPr fontId="5"/>
  </si>
  <si>
    <t>平成19年平均</t>
    <rPh sb="0" eb="2">
      <t>ヘイセイ</t>
    </rPh>
    <rPh sb="4" eb="5">
      <t>ネン</t>
    </rPh>
    <rPh sb="5" eb="7">
      <t>ヘイキン</t>
    </rPh>
    <phoneticPr fontId="5"/>
  </si>
  <si>
    <t>平成20年平均</t>
    <rPh sb="0" eb="2">
      <t>ヘイセイ</t>
    </rPh>
    <rPh sb="4" eb="5">
      <t>ネン</t>
    </rPh>
    <rPh sb="5" eb="7">
      <t>ヘイキン</t>
    </rPh>
    <phoneticPr fontId="5"/>
  </si>
  <si>
    <t>37</t>
  </si>
  <si>
    <t>38</t>
  </si>
  <si>
    <t>39</t>
  </si>
  <si>
    <t>40</t>
  </si>
  <si>
    <t>(控除)補助金</t>
  </si>
  <si>
    <t>37</t>
    <phoneticPr fontId="5"/>
  </si>
  <si>
    <t>輸送機械  　　　　　</t>
    <phoneticPr fontId="5"/>
  </si>
  <si>
    <t>投入係数表</t>
  </si>
  <si>
    <t>行和</t>
  </si>
  <si>
    <t>粗付加価値　　　　　　　　　　率</t>
    <rPh sb="0" eb="1">
      <t>ソ</t>
    </rPh>
    <rPh sb="1" eb="3">
      <t>フカ</t>
    </rPh>
    <rPh sb="3" eb="5">
      <t>カチ</t>
    </rPh>
    <rPh sb="15" eb="16">
      <t>リツ</t>
    </rPh>
    <phoneticPr fontId="5"/>
  </si>
  <si>
    <t>粗付加価値誘発額</t>
    <rPh sb="0" eb="1">
      <t>ソ</t>
    </rPh>
    <rPh sb="1" eb="3">
      <t>フカ</t>
    </rPh>
    <rPh sb="3" eb="5">
      <t>カチ</t>
    </rPh>
    <rPh sb="5" eb="8">
      <t>ユウハツガク</t>
    </rPh>
    <phoneticPr fontId="5"/>
  </si>
  <si>
    <t>就業係数（百万円当り）</t>
    <rPh sb="0" eb="2">
      <t>シュウギョウ</t>
    </rPh>
    <rPh sb="2" eb="4">
      <t>ケイスウ</t>
    </rPh>
    <phoneticPr fontId="5"/>
  </si>
  <si>
    <t>就業係数</t>
    <phoneticPr fontId="5"/>
  </si>
  <si>
    <t>雇用係数</t>
    <phoneticPr fontId="5"/>
  </si>
  <si>
    <t>雇用係数</t>
    <rPh sb="0" eb="2">
      <t>コヨウ</t>
    </rPh>
    <phoneticPr fontId="5"/>
  </si>
  <si>
    <t>第８表　その他の分析係数表（その２）　就業・雇用係数表</t>
    <phoneticPr fontId="5"/>
  </si>
  <si>
    <t>平成21年平均</t>
    <rPh sb="0" eb="2">
      <t>ヘイセイ</t>
    </rPh>
    <rPh sb="4" eb="5">
      <t>ネン</t>
    </rPh>
    <rPh sb="5" eb="7">
      <t>ヘイキン</t>
    </rPh>
    <phoneticPr fontId="5"/>
  </si>
  <si>
    <t>平成22年平均</t>
    <rPh sb="0" eb="2">
      <t>ヘイセイ</t>
    </rPh>
    <rPh sb="4" eb="5">
      <t>ネン</t>
    </rPh>
    <rPh sb="5" eb="7">
      <t>ヘイキン</t>
    </rPh>
    <phoneticPr fontId="5"/>
  </si>
  <si>
    <t>平成23年平均</t>
    <rPh sb="0" eb="2">
      <t>ヘイセイ</t>
    </rPh>
    <rPh sb="4" eb="5">
      <t>ネン</t>
    </rPh>
    <rPh sb="5" eb="7">
      <t>ヘイキン</t>
    </rPh>
    <phoneticPr fontId="5"/>
  </si>
  <si>
    <t>平成24年平均</t>
    <rPh sb="0" eb="2">
      <t>ヘイセイ</t>
    </rPh>
    <rPh sb="4" eb="5">
      <t>ネン</t>
    </rPh>
    <rPh sb="5" eb="7">
      <t>ヘイキン</t>
    </rPh>
    <phoneticPr fontId="5"/>
  </si>
  <si>
    <t>2</t>
  </si>
  <si>
    <t>3</t>
  </si>
  <si>
    <t>4</t>
  </si>
  <si>
    <t>5</t>
  </si>
  <si>
    <t>6</t>
  </si>
  <si>
    <t>7</t>
  </si>
  <si>
    <t>8</t>
  </si>
  <si>
    <t>9</t>
  </si>
  <si>
    <t>域内最終需要増加額
（直接効果）</t>
    <rPh sb="0" eb="1">
      <t>イキ</t>
    </rPh>
    <phoneticPr fontId="5"/>
  </si>
  <si>
    <t>投入係数（対事業所サービス）</t>
    <rPh sb="5" eb="6">
      <t>タイ</t>
    </rPh>
    <rPh sb="6" eb="9">
      <t>ジギョウショ</t>
    </rPh>
    <phoneticPr fontId="5"/>
  </si>
  <si>
    <t>投入係数（教育・研究）</t>
    <rPh sb="5" eb="7">
      <t>キョウイク</t>
    </rPh>
    <rPh sb="8" eb="10">
      <t>ケンキュウ</t>
    </rPh>
    <phoneticPr fontId="5"/>
  </si>
  <si>
    <t>投入係数（公務）</t>
    <rPh sb="5" eb="7">
      <t>コウム</t>
    </rPh>
    <phoneticPr fontId="5"/>
  </si>
  <si>
    <t>投入係数（情報通信）</t>
    <rPh sb="5" eb="7">
      <t>ジョウホウ</t>
    </rPh>
    <rPh sb="7" eb="9">
      <t>ツウシン</t>
    </rPh>
    <phoneticPr fontId="5"/>
  </si>
  <si>
    <t>投入係数（不動産）</t>
    <rPh sb="5" eb="8">
      <t>フドウサン</t>
    </rPh>
    <phoneticPr fontId="5"/>
  </si>
  <si>
    <t>投入係数（金融・保険）</t>
    <rPh sb="5" eb="7">
      <t>キンユウ</t>
    </rPh>
    <rPh sb="8" eb="10">
      <t>ホケン</t>
    </rPh>
    <phoneticPr fontId="5"/>
  </si>
  <si>
    <t>投入係数（その他の製造工業製品）</t>
    <rPh sb="7" eb="8">
      <t>タ</t>
    </rPh>
    <rPh sb="9" eb="11">
      <t>セイゾウ</t>
    </rPh>
    <rPh sb="11" eb="13">
      <t>コウギョウ</t>
    </rPh>
    <rPh sb="13" eb="15">
      <t>セイヒン</t>
    </rPh>
    <phoneticPr fontId="5"/>
  </si>
  <si>
    <t>投入係数（建設）</t>
    <rPh sb="5" eb="7">
      <t>ケンセツ</t>
    </rPh>
    <phoneticPr fontId="5"/>
  </si>
  <si>
    <t>投入係数（輸送機械）</t>
    <rPh sb="5" eb="7">
      <t>ユソウ</t>
    </rPh>
    <rPh sb="7" eb="9">
      <t>キカイ</t>
    </rPh>
    <phoneticPr fontId="5"/>
  </si>
  <si>
    <t>投入係数（電子部品）</t>
    <rPh sb="5" eb="7">
      <t>デンシ</t>
    </rPh>
    <rPh sb="7" eb="9">
      <t>ブヒン</t>
    </rPh>
    <phoneticPr fontId="5"/>
  </si>
  <si>
    <t>投入係数（金属製品）</t>
    <rPh sb="5" eb="7">
      <t>キンゾク</t>
    </rPh>
    <rPh sb="7" eb="9">
      <t>セイヒン</t>
    </rPh>
    <phoneticPr fontId="5"/>
  </si>
  <si>
    <t>投入係数（非鉄金属）</t>
    <rPh sb="5" eb="7">
      <t>ヒテツ</t>
    </rPh>
    <rPh sb="7" eb="9">
      <t>キンゾク</t>
    </rPh>
    <phoneticPr fontId="5"/>
  </si>
  <si>
    <t>投入係数（鉄鋼）</t>
    <rPh sb="5" eb="7">
      <t>テッコウ</t>
    </rPh>
    <phoneticPr fontId="5"/>
  </si>
  <si>
    <t>窯業・土石製品</t>
    <phoneticPr fontId="5"/>
  </si>
  <si>
    <t>投入係数（窯業・土石製品）</t>
    <rPh sb="5" eb="7">
      <t>ヨウギョウ</t>
    </rPh>
    <rPh sb="8" eb="10">
      <t>ドセキ</t>
    </rPh>
    <rPh sb="10" eb="12">
      <t>セイヒン</t>
    </rPh>
    <phoneticPr fontId="5"/>
  </si>
  <si>
    <t>投入係数（石油・石炭製品）</t>
    <rPh sb="5" eb="7">
      <t>セキユ</t>
    </rPh>
    <rPh sb="8" eb="10">
      <t>セキタン</t>
    </rPh>
    <rPh sb="10" eb="12">
      <t>セイヒン</t>
    </rPh>
    <phoneticPr fontId="5"/>
  </si>
  <si>
    <t>化学製品</t>
    <phoneticPr fontId="5"/>
  </si>
  <si>
    <t>投入係数（化学製品）</t>
    <rPh sb="5" eb="7">
      <t>カガク</t>
    </rPh>
    <rPh sb="7" eb="9">
      <t>セイヒン</t>
    </rPh>
    <phoneticPr fontId="5"/>
  </si>
  <si>
    <t>投入係数（繊維製品）</t>
    <rPh sb="5" eb="7">
      <t>センイ</t>
    </rPh>
    <rPh sb="7" eb="9">
      <t>セイヒン</t>
    </rPh>
    <phoneticPr fontId="5"/>
  </si>
  <si>
    <t>飲食料品　　　　　　　</t>
    <phoneticPr fontId="5"/>
  </si>
  <si>
    <t>投入係数（鉱業）</t>
    <rPh sb="5" eb="7">
      <t>コウギョウ</t>
    </rPh>
    <phoneticPr fontId="5"/>
  </si>
  <si>
    <t>漁業</t>
    <rPh sb="0" eb="2">
      <t>ギョギョウ</t>
    </rPh>
    <phoneticPr fontId="5"/>
  </si>
  <si>
    <t>投入係数（漁業）</t>
    <rPh sb="5" eb="7">
      <t>ギョギョウ</t>
    </rPh>
    <phoneticPr fontId="5"/>
  </si>
  <si>
    <t>・2次波及試算にあたっては、域内産品自給率（純粋の域内への波及効果）を考慮</t>
    <rPh sb="14" eb="16">
      <t>イキナイ</t>
    </rPh>
    <rPh sb="25" eb="26">
      <t>イキ</t>
    </rPh>
    <phoneticPr fontId="5"/>
  </si>
  <si>
    <t>平成25年平均</t>
    <rPh sb="0" eb="2">
      <t>ヘイセイ</t>
    </rPh>
    <rPh sb="4" eb="5">
      <t>ネン</t>
    </rPh>
    <rPh sb="5" eb="7">
      <t>ヘイキン</t>
    </rPh>
    <phoneticPr fontId="5"/>
  </si>
  <si>
    <t>経済波及効果まとめ</t>
    <rPh sb="0" eb="2">
      <t>ケイザイ</t>
    </rPh>
    <rPh sb="2" eb="4">
      <t>ハキュウ</t>
    </rPh>
    <rPh sb="4" eb="6">
      <t>コウカ</t>
    </rPh>
    <phoneticPr fontId="5"/>
  </si>
  <si>
    <t>うち雇用者誘発数</t>
    <rPh sb="2" eb="5">
      <t>コヨウシャ</t>
    </rPh>
    <rPh sb="5" eb="7">
      <t>ユウハツ</t>
    </rPh>
    <rPh sb="7" eb="8">
      <t>スウ</t>
    </rPh>
    <phoneticPr fontId="5"/>
  </si>
  <si>
    <t>（人）</t>
    <rPh sb="1" eb="2">
      <t>ニン</t>
    </rPh>
    <phoneticPr fontId="5"/>
  </si>
  <si>
    <t>経済波及効果(A)</t>
    <rPh sb="0" eb="2">
      <t>ケイザイ</t>
    </rPh>
    <rPh sb="2" eb="4">
      <t>ハキュウ</t>
    </rPh>
    <rPh sb="4" eb="6">
      <t>コウカ</t>
    </rPh>
    <phoneticPr fontId="5"/>
  </si>
  <si>
    <t>当初需要額・域内GDP(B)</t>
    <rPh sb="0" eb="2">
      <t>トウショ</t>
    </rPh>
    <rPh sb="2" eb="4">
      <t>ジュヨウ</t>
    </rPh>
    <rPh sb="4" eb="5">
      <t>ガク</t>
    </rPh>
    <rPh sb="6" eb="8">
      <t>イキナイ</t>
    </rPh>
    <phoneticPr fontId="5"/>
  </si>
  <si>
    <t>－</t>
    <phoneticPr fontId="5"/>
  </si>
  <si>
    <t>当初比（C=A/B）</t>
    <rPh sb="0" eb="2">
      <t>トウショ</t>
    </rPh>
    <rPh sb="2" eb="3">
      <t>ヒ</t>
    </rPh>
    <phoneticPr fontId="5"/>
  </si>
  <si>
    <t>（資料）兵庫県統計課「市町民経済計算」</t>
    <rPh sb="1" eb="3">
      <t>シリョウ</t>
    </rPh>
    <rPh sb="4" eb="7">
      <t>ヒョウゴケン</t>
    </rPh>
    <rPh sb="7" eb="9">
      <t>トウケイ</t>
    </rPh>
    <rPh sb="9" eb="10">
      <t>カ</t>
    </rPh>
    <rPh sb="11" eb="13">
      <t>シチョウ</t>
    </rPh>
    <rPh sb="13" eb="14">
      <t>ミン</t>
    </rPh>
    <rPh sb="14" eb="16">
      <t>ケイザイ</t>
    </rPh>
    <rPh sb="16" eb="18">
      <t>ケイサン</t>
    </rPh>
    <phoneticPr fontId="5"/>
  </si>
  <si>
    <t>－</t>
    <phoneticPr fontId="5"/>
  </si>
  <si>
    <t>移輸出</t>
    <rPh sb="0" eb="1">
      <t>イ</t>
    </rPh>
    <rPh sb="1" eb="3">
      <t>ユシュツ</t>
    </rPh>
    <phoneticPr fontId="5"/>
  </si>
  <si>
    <t>移輸入</t>
    <rPh sb="0" eb="1">
      <t>イ</t>
    </rPh>
    <rPh sb="1" eb="3">
      <t>ユニュウ</t>
    </rPh>
    <phoneticPr fontId="5"/>
  </si>
  <si>
    <t>平成26年平均</t>
    <rPh sb="0" eb="2">
      <t>ヘイセイ</t>
    </rPh>
    <rPh sb="4" eb="5">
      <t>ネン</t>
    </rPh>
    <rPh sb="5" eb="7">
      <t>ヘイキン</t>
    </rPh>
    <phoneticPr fontId="5"/>
  </si>
  <si>
    <t>１</t>
  </si>
  <si>
    <t>農業</t>
    <rPh sb="0" eb="2">
      <t>ノウギョウ</t>
    </rPh>
    <phoneticPr fontId="2"/>
  </si>
  <si>
    <t>林業</t>
    <rPh sb="0" eb="2">
      <t>リンギョウ</t>
    </rPh>
    <phoneticPr fontId="8"/>
  </si>
  <si>
    <t>漁業</t>
    <rPh sb="0" eb="2">
      <t>ギョギョウ</t>
    </rPh>
    <phoneticPr fontId="8"/>
  </si>
  <si>
    <t>パルプ・紙・木製品</t>
  </si>
  <si>
    <t>はん用機械</t>
  </si>
  <si>
    <t>生産用機械</t>
  </si>
  <si>
    <t>業務用機械</t>
  </si>
  <si>
    <t>電子部品</t>
    <rPh sb="0" eb="2">
      <t>デンシ</t>
    </rPh>
    <rPh sb="2" eb="4">
      <t>ブヒン</t>
    </rPh>
    <phoneticPr fontId="8"/>
  </si>
  <si>
    <t>水道　　</t>
  </si>
  <si>
    <t>廃棄物処理</t>
    <rPh sb="0" eb="3">
      <t>ハイキブツ</t>
    </rPh>
    <rPh sb="3" eb="5">
      <t>ショリ</t>
    </rPh>
    <phoneticPr fontId="8"/>
  </si>
  <si>
    <t>商業</t>
    <rPh sb="0" eb="2">
      <t>ショウギョウ</t>
    </rPh>
    <phoneticPr fontId="8"/>
  </si>
  <si>
    <t>運輸、郵便</t>
    <rPh sb="3" eb="5">
      <t>ユウビン</t>
    </rPh>
    <phoneticPr fontId="8"/>
  </si>
  <si>
    <t>医療・福祉</t>
    <rPh sb="3" eb="5">
      <t>フクシ</t>
    </rPh>
    <phoneticPr fontId="8"/>
  </si>
  <si>
    <t>その他対個人サービス</t>
    <rPh sb="2" eb="3">
      <t>タ</t>
    </rPh>
    <phoneticPr fontId="8"/>
  </si>
  <si>
    <t>事務用品</t>
    <rPh sb="0" eb="2">
      <t>ジム</t>
    </rPh>
    <rPh sb="2" eb="4">
      <t>ヨウヒン</t>
    </rPh>
    <phoneticPr fontId="8"/>
  </si>
  <si>
    <t>分類不明</t>
    <rPh sb="0" eb="2">
      <t>ブンルイ</t>
    </rPh>
    <rPh sb="2" eb="4">
      <t>フメイ</t>
    </rPh>
    <phoneticPr fontId="8"/>
  </si>
  <si>
    <t xml:space="preserve"> </t>
  </si>
  <si>
    <t>電子部品</t>
    <rPh sb="0" eb="2">
      <t>デンシ</t>
    </rPh>
    <rPh sb="2" eb="4">
      <t>ブヒン</t>
    </rPh>
    <phoneticPr fontId="5"/>
  </si>
  <si>
    <t>廃棄物処理</t>
    <rPh sb="0" eb="3">
      <t>ハイキブツ</t>
    </rPh>
    <rPh sb="3" eb="5">
      <t>ショリ</t>
    </rPh>
    <phoneticPr fontId="5"/>
  </si>
  <si>
    <t>事務用品</t>
    <rPh sb="0" eb="2">
      <t>ジム</t>
    </rPh>
    <rPh sb="2" eb="4">
      <t>ヨウヒン</t>
    </rPh>
    <phoneticPr fontId="5"/>
  </si>
  <si>
    <t>分類不明</t>
    <rPh sb="0" eb="2">
      <t>ブンルイ</t>
    </rPh>
    <rPh sb="2" eb="4">
      <t>フメイ</t>
    </rPh>
    <phoneticPr fontId="5"/>
  </si>
  <si>
    <t>パルプ・紙・木製品</t>
    <phoneticPr fontId="5"/>
  </si>
  <si>
    <t>水道　　</t>
    <phoneticPr fontId="5"/>
  </si>
  <si>
    <t>対事業所サービス</t>
    <phoneticPr fontId="5"/>
  </si>
  <si>
    <t>教育・研究</t>
    <phoneticPr fontId="5"/>
  </si>
  <si>
    <t>公務</t>
    <phoneticPr fontId="5"/>
  </si>
  <si>
    <t>情報通信</t>
    <rPh sb="0" eb="2">
      <t>ジョウホウ</t>
    </rPh>
    <phoneticPr fontId="5"/>
  </si>
  <si>
    <t>不動産</t>
    <phoneticPr fontId="5"/>
  </si>
  <si>
    <t>金融・保険</t>
    <phoneticPr fontId="5"/>
  </si>
  <si>
    <t>電力・ガス・熱供給　</t>
    <phoneticPr fontId="5"/>
  </si>
  <si>
    <t>建設</t>
    <phoneticPr fontId="5"/>
  </si>
  <si>
    <t>その他の製造工業製品</t>
    <phoneticPr fontId="5"/>
  </si>
  <si>
    <t>電気機械</t>
    <rPh sb="0" eb="2">
      <t>デンキ</t>
    </rPh>
    <phoneticPr fontId="5"/>
  </si>
  <si>
    <t>業務用機械</t>
    <phoneticPr fontId="5"/>
  </si>
  <si>
    <t>生産用機械</t>
    <phoneticPr fontId="5"/>
  </si>
  <si>
    <t>はん用機械</t>
    <phoneticPr fontId="5"/>
  </si>
  <si>
    <t>金属製品</t>
    <phoneticPr fontId="5"/>
  </si>
  <si>
    <t>非鉄金属</t>
    <phoneticPr fontId="5"/>
  </si>
  <si>
    <t>鉄鋼</t>
    <phoneticPr fontId="5"/>
  </si>
  <si>
    <t>石油・石炭製品</t>
    <phoneticPr fontId="5"/>
  </si>
  <si>
    <t>繊維製品</t>
    <phoneticPr fontId="5"/>
  </si>
  <si>
    <t>鉱業</t>
    <phoneticPr fontId="5"/>
  </si>
  <si>
    <t>農業</t>
    <rPh sb="0" eb="2">
      <t>ノウギョウ</t>
    </rPh>
    <phoneticPr fontId="3"/>
  </si>
  <si>
    <t>投入係数（農業）</t>
    <rPh sb="5" eb="7">
      <t>ノウギョウ</t>
    </rPh>
    <phoneticPr fontId="5"/>
  </si>
  <si>
    <t>投入係数（林業）</t>
    <rPh sb="5" eb="7">
      <t>リンギョウ</t>
    </rPh>
    <phoneticPr fontId="5"/>
  </si>
  <si>
    <t>投入係数（飲食料品）</t>
    <rPh sb="5" eb="7">
      <t>インショク</t>
    </rPh>
    <rPh sb="7" eb="8">
      <t>リョウ</t>
    </rPh>
    <rPh sb="8" eb="9">
      <t>ヒン</t>
    </rPh>
    <phoneticPr fontId="5"/>
  </si>
  <si>
    <t>投入係数（パルプ・紙・木製品）</t>
    <rPh sb="9" eb="10">
      <t>カミ</t>
    </rPh>
    <rPh sb="11" eb="12">
      <t>キ</t>
    </rPh>
    <rPh sb="12" eb="14">
      <t>セイヒン</t>
    </rPh>
    <phoneticPr fontId="5"/>
  </si>
  <si>
    <t>投入係数（はん用機械）</t>
    <rPh sb="7" eb="8">
      <t>ヨウ</t>
    </rPh>
    <rPh sb="8" eb="10">
      <t>キカイ</t>
    </rPh>
    <phoneticPr fontId="5"/>
  </si>
  <si>
    <t>投入係数（生産用機械）</t>
    <rPh sb="5" eb="8">
      <t>セイサンヨウ</t>
    </rPh>
    <rPh sb="8" eb="10">
      <t>キカイ</t>
    </rPh>
    <phoneticPr fontId="5"/>
  </si>
  <si>
    <t>投入係数（業務用機械）</t>
    <rPh sb="5" eb="8">
      <t>ギョウムヨウ</t>
    </rPh>
    <rPh sb="8" eb="10">
      <t>キカイ</t>
    </rPh>
    <phoneticPr fontId="5"/>
  </si>
  <si>
    <t>投入係数（電気機械）</t>
    <rPh sb="5" eb="7">
      <t>デンキ</t>
    </rPh>
    <rPh sb="7" eb="9">
      <t>キカイ</t>
    </rPh>
    <phoneticPr fontId="5"/>
  </si>
  <si>
    <t>投入係数（電気・ガス・熱供給）</t>
    <rPh sb="5" eb="7">
      <t>デンキ</t>
    </rPh>
    <rPh sb="11" eb="12">
      <t>ネツ</t>
    </rPh>
    <rPh sb="12" eb="14">
      <t>キョウキュウ</t>
    </rPh>
    <phoneticPr fontId="5"/>
  </si>
  <si>
    <t>投入係数（水道）</t>
    <rPh sb="5" eb="7">
      <t>スイドウ</t>
    </rPh>
    <phoneticPr fontId="5"/>
  </si>
  <si>
    <t>投入係数（廃棄物処理）</t>
    <rPh sb="5" eb="8">
      <t>ハイキブツ</t>
    </rPh>
    <rPh sb="8" eb="10">
      <t>ショリ</t>
    </rPh>
    <phoneticPr fontId="5"/>
  </si>
  <si>
    <t>投入係数（医療・福祉）</t>
    <rPh sb="5" eb="7">
      <t>イリョウ</t>
    </rPh>
    <rPh sb="8" eb="10">
      <t>フクシ</t>
    </rPh>
    <phoneticPr fontId="5"/>
  </si>
  <si>
    <t>投入係数（事務用品）</t>
    <rPh sb="5" eb="7">
      <t>ジム</t>
    </rPh>
    <rPh sb="7" eb="9">
      <t>ヨウヒン</t>
    </rPh>
    <phoneticPr fontId="5"/>
  </si>
  <si>
    <t>直接効果</t>
    <rPh sb="0" eb="2">
      <t>チョクセツ</t>
    </rPh>
    <rPh sb="2" eb="4">
      <t>コウカ</t>
    </rPh>
    <phoneticPr fontId="5"/>
  </si>
  <si>
    <t>第一次間接効果</t>
    <rPh sb="0" eb="3">
      <t>ダイイチジ</t>
    </rPh>
    <rPh sb="3" eb="5">
      <t>カンセツ</t>
    </rPh>
    <rPh sb="5" eb="7">
      <t>コウカ</t>
    </rPh>
    <phoneticPr fontId="5"/>
  </si>
  <si>
    <t>第二次間接効果</t>
    <rPh sb="0" eb="3">
      <t>ダイニジ</t>
    </rPh>
    <rPh sb="3" eb="5">
      <t>カンセツ</t>
    </rPh>
    <rPh sb="5" eb="7">
      <t>コウカ</t>
    </rPh>
    <phoneticPr fontId="5"/>
  </si>
  <si>
    <t>計</t>
    <rPh sb="0" eb="1">
      <t>ケイ</t>
    </rPh>
    <phoneticPr fontId="5"/>
  </si>
  <si>
    <t>取引基本表（生産者価格表）</t>
  </si>
  <si>
    <t>逆行列係数　〔I-(I-M)A〕-1型</t>
  </si>
  <si>
    <t>（１）「生産波及効果」とは</t>
    <phoneticPr fontId="5"/>
  </si>
  <si>
    <t xml:space="preserve">  ある産業部門の生産物に対する最終需要（投資・消費・移輸出）の変化が、直接・間接のルートを通じて、他の産業部門の生産に影響を及ぼしていくことを「生産波及効果」という。</t>
    <phoneticPr fontId="5"/>
  </si>
  <si>
    <t>生産波及効果分析では、産業間の因果連鎖に起因する生産波及効果のメカニズムを基に、最終的に各産業部門において誘発される生産額を測定する。</t>
    <phoneticPr fontId="5"/>
  </si>
  <si>
    <t>測定の道具として、「投入係数」と「逆行列係数」を使用する。</t>
    <phoneticPr fontId="5"/>
  </si>
  <si>
    <t>　生産波及効果には、「生産誘発効果」と「粗付加価値誘発効果」とがある。</t>
    <phoneticPr fontId="5"/>
  </si>
  <si>
    <t>このうち「生産誘発効果」には、原材料消費による誘発効果と雇用者所得（賃金・給与等）など家計を通じて消費支出される最終需要の増加による誘発効果などがある。</t>
    <phoneticPr fontId="5"/>
  </si>
  <si>
    <t xml:space="preserve">  波及効果（誘発効果）は、直接効果と間接波及効果（第１次、第２次……）に分けられる。</t>
    <phoneticPr fontId="5"/>
  </si>
  <si>
    <t>例えば、ある産業で 100億円の生産があった場合、直接効果は 100億円の生産そのものであり、間接波及効果は 100億円の生産活動に伴う原材料消費や民間消費支出による誘発効果である。</t>
    <phoneticPr fontId="5"/>
  </si>
  <si>
    <t>⑦ 各部門が生産活動を個別に行った効果の和は、それら部門が同時に行ったときの総効果に等しい。</t>
    <phoneticPr fontId="5"/>
  </si>
  <si>
    <r>
      <t>③</t>
    </r>
    <r>
      <rPr>
        <sz val="10.5"/>
        <color indexed="8"/>
        <rFont val="ＭＳ 明朝"/>
        <family val="1"/>
        <charset val="128"/>
      </rPr>
      <t>就業者数は、生産額に比例して増加することとする。</t>
    </r>
    <phoneticPr fontId="5"/>
  </si>
  <si>
    <t>　これを所得の消費への転換と呼び、その一定割合を「消費への転換比率」という。</t>
    <phoneticPr fontId="5"/>
  </si>
  <si>
    <t>①生産波及効果分析では、新しく生み出された雇用者所得が、新たに消費需要の増加となって再び生産を誘発する過程を対象にした。</t>
    <phoneticPr fontId="5"/>
  </si>
  <si>
    <t>　計算上は次々に効果が波及していき、誘発される生産額が０になるまで分析は可能である。</t>
    <phoneticPr fontId="5"/>
  </si>
  <si>
    <t>　　実際には、生産波及過程で、「波及の中断」やタイム・ラグの問題などもあると考えられるが、分析の対象を、第２次間接波及効果までに限定した。</t>
    <phoneticPr fontId="5"/>
  </si>
  <si>
    <t>　その転換比率となる指標に資料上の制約があり、比率が明確か、推定可能な特別の場合を除き、あまり計算されないため、計測の対象外とした。</t>
    <phoneticPr fontId="5"/>
  </si>
  <si>
    <t>平成27年平均</t>
    <rPh sb="0" eb="2">
      <t>ヘイセイ</t>
    </rPh>
    <rPh sb="4" eb="5">
      <t>ネン</t>
    </rPh>
    <rPh sb="5" eb="7">
      <t>ヘイキン</t>
    </rPh>
    <phoneticPr fontId="5"/>
  </si>
  <si>
    <t>37</t>
    <phoneticPr fontId="5"/>
  </si>
  <si>
    <t>38</t>
    <phoneticPr fontId="5"/>
  </si>
  <si>
    <t>39</t>
    <phoneticPr fontId="5"/>
  </si>
  <si>
    <t>経済波及効果計算プロセス</t>
    <phoneticPr fontId="5"/>
  </si>
  <si>
    <t>対個人サービス</t>
    <rPh sb="0" eb="1">
      <t>タイ</t>
    </rPh>
    <rPh sb="1" eb="3">
      <t>コジン</t>
    </rPh>
    <phoneticPr fontId="5"/>
  </si>
  <si>
    <t>対個人サービス</t>
    <phoneticPr fontId="8"/>
  </si>
  <si>
    <t>投入係数（対個人サービス）</t>
    <rPh sb="5" eb="6">
      <t>タイ</t>
    </rPh>
    <rPh sb="6" eb="8">
      <t>コジン</t>
    </rPh>
    <phoneticPr fontId="5"/>
  </si>
  <si>
    <t>統合大分類（39部門）</t>
    <rPh sb="0" eb="2">
      <t>トウゴウ</t>
    </rPh>
    <rPh sb="2" eb="3">
      <t>ダイ</t>
    </rPh>
    <rPh sb="3" eb="5">
      <t>ブンルイ</t>
    </rPh>
    <phoneticPr fontId="2"/>
  </si>
  <si>
    <t>　</t>
    <phoneticPr fontId="5"/>
  </si>
  <si>
    <t>40</t>
    <phoneticPr fontId="5"/>
  </si>
  <si>
    <t>県内生産額</t>
    <rPh sb="0" eb="1">
      <t>ケン</t>
    </rPh>
    <phoneticPr fontId="2"/>
  </si>
  <si>
    <t>県内需要合計</t>
    <rPh sb="0" eb="1">
      <t>ケン</t>
    </rPh>
    <phoneticPr fontId="2"/>
  </si>
  <si>
    <t>県内最終需要計</t>
    <rPh sb="0" eb="1">
      <t>ケン</t>
    </rPh>
    <phoneticPr fontId="2"/>
  </si>
  <si>
    <t>県内総固定資本形成（民間）</t>
    <rPh sb="0" eb="1">
      <t>ケン</t>
    </rPh>
    <phoneticPr fontId="2"/>
  </si>
  <si>
    <t>県内総固定資本形成（公的）</t>
    <rPh sb="0" eb="1">
      <t>ケン</t>
    </rPh>
    <phoneticPr fontId="2"/>
  </si>
  <si>
    <t>投入係数表</t>
    <rPh sb="0" eb="2">
      <t>トウニュウ</t>
    </rPh>
    <rPh sb="2" eb="4">
      <t>ケイスウ</t>
    </rPh>
    <phoneticPr fontId="5"/>
  </si>
  <si>
    <t>統合大分類（39部門）</t>
    <rPh sb="2" eb="3">
      <t>ダイ</t>
    </rPh>
    <phoneticPr fontId="5"/>
  </si>
  <si>
    <t>県内生産額</t>
    <rPh sb="0" eb="1">
      <t>ケン</t>
    </rPh>
    <phoneticPr fontId="5"/>
  </si>
  <si>
    <t>県内自給率</t>
    <rPh sb="0" eb="1">
      <t>ケン</t>
    </rPh>
    <phoneticPr fontId="5"/>
  </si>
  <si>
    <t>県内需要合計</t>
    <rPh sb="0" eb="1">
      <t>ケン</t>
    </rPh>
    <phoneticPr fontId="5"/>
  </si>
  <si>
    <t>従業者</t>
    <rPh sb="0" eb="3">
      <t>ジュウギョウシャ</t>
    </rPh>
    <phoneticPr fontId="5"/>
  </si>
  <si>
    <t>雇用者</t>
    <rPh sb="0" eb="3">
      <t>コヨウシャ</t>
    </rPh>
    <phoneticPr fontId="5"/>
  </si>
  <si>
    <t>移輸出計</t>
    <rPh sb="0" eb="1">
      <t>イ</t>
    </rPh>
    <rPh sb="1" eb="3">
      <t>ユシュツ</t>
    </rPh>
    <rPh sb="3" eb="4">
      <t>ケイ</t>
    </rPh>
    <phoneticPr fontId="5"/>
  </si>
  <si>
    <t>投入係数（分類不明）</t>
    <rPh sb="5" eb="7">
      <t>ブンルイ</t>
    </rPh>
    <rPh sb="7" eb="9">
      <t>フメイ</t>
    </rPh>
    <phoneticPr fontId="5"/>
  </si>
  <si>
    <t xml:space="preserve"> </t>
    <phoneticPr fontId="5"/>
  </si>
  <si>
    <t>県内自給率</t>
    <rPh sb="0" eb="1">
      <t>ケン</t>
    </rPh>
    <rPh sb="1" eb="2">
      <t>ナイ</t>
    </rPh>
    <rPh sb="2" eb="5">
      <t>ジキュウリツ</t>
    </rPh>
    <phoneticPr fontId="5"/>
  </si>
  <si>
    <t>県内需要
増加額</t>
    <rPh sb="0" eb="1">
      <t>ケン</t>
    </rPh>
    <phoneticPr fontId="5"/>
  </si>
  <si>
    <t>民間消費による県内需要増加額</t>
    <rPh sb="7" eb="8">
      <t>ケン</t>
    </rPh>
    <phoneticPr fontId="5"/>
  </si>
  <si>
    <t>各部門(39部門）の生産額（最終需要額）が増加した場合の域内への経済波及効果</t>
    <rPh sb="0" eb="3">
      <t>カクブモン</t>
    </rPh>
    <rPh sb="6" eb="8">
      <t>ブモン</t>
    </rPh>
    <rPh sb="10" eb="12">
      <t>セイサン</t>
    </rPh>
    <rPh sb="12" eb="13">
      <t>ガク</t>
    </rPh>
    <rPh sb="14" eb="16">
      <t>サイシュウ</t>
    </rPh>
    <rPh sb="16" eb="19">
      <t>ジュヨウガク</t>
    </rPh>
    <rPh sb="21" eb="23">
      <t>ゾウカ</t>
    </rPh>
    <rPh sb="25" eb="27">
      <t>バアイ</t>
    </rPh>
    <rPh sb="28" eb="29">
      <t>イキ</t>
    </rPh>
    <rPh sb="29" eb="30">
      <t>ナイ</t>
    </rPh>
    <rPh sb="32" eb="34">
      <t>ケイザイ</t>
    </rPh>
    <rPh sb="34" eb="36">
      <t>ハキュウ</t>
    </rPh>
    <rPh sb="36" eb="38">
      <t>コウカ</t>
    </rPh>
    <phoneticPr fontId="5"/>
  </si>
  <si>
    <t>事例1　産業連関分析（39部門別ワークシート）</t>
    <rPh sb="0" eb="2">
      <t>ジレイ</t>
    </rPh>
    <rPh sb="4" eb="6">
      <t>サンギョウ</t>
    </rPh>
    <rPh sb="6" eb="8">
      <t>レンカン</t>
    </rPh>
    <rPh sb="8" eb="10">
      <t>ブンセキ</t>
    </rPh>
    <rPh sb="13" eb="16">
      <t>ブモンベツ</t>
    </rPh>
    <phoneticPr fontId="5"/>
  </si>
  <si>
    <t>対個人サービス</t>
    <phoneticPr fontId="8"/>
  </si>
  <si>
    <t>列和</t>
    <rPh sb="0" eb="1">
      <t>レツ</t>
    </rPh>
    <rPh sb="1" eb="2">
      <t>ワ</t>
    </rPh>
    <phoneticPr fontId="5"/>
  </si>
  <si>
    <t>① 平成27年の産業構造において分析しており、「投入係数」「逆行列係数」を一定と仮定している。</t>
    <phoneticPr fontId="5"/>
  </si>
  <si>
    <r>
      <t>②</t>
    </r>
    <r>
      <rPr>
        <sz val="10.5"/>
        <color indexed="8"/>
        <rFont val="ＭＳ 明朝"/>
        <family val="1"/>
        <charset val="128"/>
      </rPr>
      <t>波及効果の測定には、39部門表（平成27年表）を用い、最終需要増加に伴う原材料による波及効果、付加価値による波及効果の２段階に分けて行う。</t>
    </r>
    <rPh sb="28" eb="30">
      <t>サイシュウ</t>
    </rPh>
    <rPh sb="30" eb="32">
      <t>ジュヨウ</t>
    </rPh>
    <rPh sb="32" eb="34">
      <t>ゾウカ</t>
    </rPh>
    <rPh sb="35" eb="36">
      <t>トモナ</t>
    </rPh>
    <phoneticPr fontId="5"/>
  </si>
  <si>
    <t>② 価格は平成27年価格である。</t>
    <phoneticPr fontId="5"/>
  </si>
  <si>
    <t>プラスチック・ゴム製品</t>
    <rPh sb="9" eb="11">
      <t>セイヒン</t>
    </rPh>
    <phoneticPr fontId="5"/>
  </si>
  <si>
    <t>情報通信機器</t>
  </si>
  <si>
    <t>情報通信機器</t>
    <phoneticPr fontId="5"/>
  </si>
  <si>
    <t>他に分類されない会員制団体</t>
    <rPh sb="0" eb="1">
      <t>ホカ</t>
    </rPh>
    <rPh sb="2" eb="4">
      <t>ブンルイ</t>
    </rPh>
    <rPh sb="8" eb="11">
      <t>カイインセイ</t>
    </rPh>
    <rPh sb="11" eb="13">
      <t>ダンタイ</t>
    </rPh>
    <phoneticPr fontId="8"/>
  </si>
  <si>
    <t>(資料：兵庫県統計課「平成27年兵庫県産業連関表」）</t>
    <rPh sb="1" eb="3">
      <t>シリョウ</t>
    </rPh>
    <rPh sb="4" eb="7">
      <t>ヒョウゴケン</t>
    </rPh>
    <rPh sb="7" eb="9">
      <t>トウケイ</t>
    </rPh>
    <rPh sb="9" eb="10">
      <t>カ</t>
    </rPh>
    <rPh sb="11" eb="13">
      <t>ヘイセイ</t>
    </rPh>
    <rPh sb="15" eb="16">
      <t>ネン</t>
    </rPh>
    <rPh sb="16" eb="19">
      <t>ヒョウゴケン</t>
    </rPh>
    <rPh sb="19" eb="21">
      <t>サンギョウ</t>
    </rPh>
    <rPh sb="21" eb="24">
      <t>レンカンヒョウ</t>
    </rPh>
    <phoneticPr fontId="5"/>
  </si>
  <si>
    <t>・雇用者誘発数の基礎となる雇用係数は、「平成27年兵庫県産業連関表・雇用表（39部門分類）」を使用</t>
    <rPh sb="24" eb="25">
      <t>ネン</t>
    </rPh>
    <rPh sb="25" eb="28">
      <t>ヒョウゴケン</t>
    </rPh>
    <rPh sb="28" eb="30">
      <t>サンギョウ</t>
    </rPh>
    <phoneticPr fontId="5"/>
  </si>
  <si>
    <t>平成28年平均</t>
    <rPh sb="0" eb="2">
      <t>ヘイセイ</t>
    </rPh>
    <rPh sb="4" eb="5">
      <t>ネン</t>
    </rPh>
    <rPh sb="5" eb="7">
      <t>ヘイキン</t>
    </rPh>
    <phoneticPr fontId="5"/>
  </si>
  <si>
    <t>平成29年平均</t>
    <rPh sb="0" eb="2">
      <t>ヘイセイ</t>
    </rPh>
    <rPh sb="4" eb="5">
      <t>ネン</t>
    </rPh>
    <rPh sb="5" eb="7">
      <t>ヘイキン</t>
    </rPh>
    <phoneticPr fontId="5"/>
  </si>
  <si>
    <t>平成30年平均</t>
    <rPh sb="0" eb="2">
      <t>ヘイセイ</t>
    </rPh>
    <rPh sb="4" eb="5">
      <t>ネン</t>
    </rPh>
    <rPh sb="5" eb="7">
      <t>ヘイキン</t>
    </rPh>
    <phoneticPr fontId="5"/>
  </si>
  <si>
    <t>・平均消費性向は家計調査年報（平成30年）近畿の値（0.682）を使用し、波及効果の試算は2次波及まで</t>
    <phoneticPr fontId="5"/>
  </si>
  <si>
    <t>37</t>
    <phoneticPr fontId="5"/>
  </si>
  <si>
    <t>38</t>
    <phoneticPr fontId="5"/>
  </si>
  <si>
    <t>39</t>
    <phoneticPr fontId="5"/>
  </si>
  <si>
    <t>平均消費
性向
（H30/近畿）</t>
    <rPh sb="13" eb="15">
      <t>キンキ</t>
    </rPh>
    <phoneticPr fontId="5"/>
  </si>
  <si>
    <t>平成27年兵庫県産業連関表</t>
    <rPh sb="5" eb="8">
      <t>ヒョウゴケン</t>
    </rPh>
    <rPh sb="8" eb="10">
      <t>サンギョウ</t>
    </rPh>
    <phoneticPr fontId="3"/>
  </si>
  <si>
    <t>プラスチック・ゴム製品</t>
    <rPh sb="9" eb="11">
      <t>セイヒン</t>
    </rPh>
    <phoneticPr fontId="5"/>
  </si>
  <si>
    <t>情報通信機器</t>
    <phoneticPr fontId="5"/>
  </si>
  <si>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
  </si>
  <si>
    <t>平成27年兵庫県産業連関表</t>
    <rPh sb="5" eb="8">
      <t>ヒョウゴケン</t>
    </rPh>
    <rPh sb="8" eb="10">
      <t>サンギョウ</t>
    </rPh>
    <phoneticPr fontId="5"/>
  </si>
  <si>
    <t>情報通信機器</t>
    <phoneticPr fontId="5"/>
  </si>
  <si>
    <t>(出所）兵庫県統計課「平成27年兵庫県雇用表」</t>
    <rPh sb="1" eb="3">
      <t>シュッショ</t>
    </rPh>
    <rPh sb="4" eb="6">
      <t>ヒョウゴ</t>
    </rPh>
    <rPh sb="6" eb="7">
      <t>ケン</t>
    </rPh>
    <rPh sb="7" eb="9">
      <t>トウケイ</t>
    </rPh>
    <rPh sb="9" eb="10">
      <t>カ</t>
    </rPh>
    <rPh sb="11" eb="13">
      <t>ヘイセイ</t>
    </rPh>
    <rPh sb="15" eb="16">
      <t>ネン</t>
    </rPh>
    <rPh sb="16" eb="19">
      <t>ヒョウゴケン</t>
    </rPh>
    <rPh sb="19" eb="21">
      <t>コヨウ</t>
    </rPh>
    <rPh sb="21" eb="22">
      <t>ヒョウ</t>
    </rPh>
    <phoneticPr fontId="2"/>
  </si>
  <si>
    <t>運輸・郵便</t>
    <rPh sb="3" eb="5">
      <t>ユウビン</t>
    </rPh>
    <phoneticPr fontId="8"/>
  </si>
  <si>
    <t>59</t>
    <phoneticPr fontId="5"/>
  </si>
  <si>
    <t>60</t>
    <phoneticPr fontId="5"/>
  </si>
  <si>
    <t>61</t>
    <phoneticPr fontId="5"/>
  </si>
  <si>
    <t>62</t>
    <phoneticPr fontId="5"/>
  </si>
  <si>
    <t>63</t>
    <phoneticPr fontId="5"/>
  </si>
  <si>
    <t>64</t>
    <phoneticPr fontId="5"/>
  </si>
  <si>
    <t>65</t>
    <phoneticPr fontId="5"/>
  </si>
  <si>
    <t>66</t>
    <phoneticPr fontId="5"/>
  </si>
  <si>
    <t>投入係数（プラスチック・ゴム製品）</t>
    <rPh sb="14" eb="16">
      <t>セイヒン</t>
    </rPh>
    <phoneticPr fontId="5"/>
  </si>
  <si>
    <t>投入係数（情報通信機器）</t>
    <rPh sb="5" eb="7">
      <t>ジョウホウ</t>
    </rPh>
    <rPh sb="7" eb="9">
      <t>ツウシン</t>
    </rPh>
    <rPh sb="9" eb="11">
      <t>キキ</t>
    </rPh>
    <phoneticPr fontId="5"/>
  </si>
  <si>
    <t>投入係数（商業）</t>
    <rPh sb="5" eb="7">
      <t>ショウギョウ</t>
    </rPh>
    <phoneticPr fontId="5"/>
  </si>
  <si>
    <t>投入係数（運輸・郵便）</t>
    <rPh sb="5" eb="7">
      <t>ウンユ</t>
    </rPh>
    <rPh sb="8" eb="10">
      <t>ユウビン</t>
    </rPh>
    <phoneticPr fontId="5"/>
  </si>
  <si>
    <t>投入係数（他に分類されない会員制団体）</t>
    <rPh sb="5" eb="6">
      <t>ホカ</t>
    </rPh>
    <rPh sb="7" eb="9">
      <t>ブンルイ</t>
    </rPh>
    <rPh sb="13" eb="16">
      <t>カイインセイ</t>
    </rPh>
    <rPh sb="16" eb="18">
      <t>ダンタイ</t>
    </rPh>
    <phoneticPr fontId="5"/>
  </si>
  <si>
    <t>情報通信機器</t>
    <rPh sb="0" eb="2">
      <t>ジョウホウ</t>
    </rPh>
    <phoneticPr fontId="5"/>
  </si>
  <si>
    <t>商業</t>
    <rPh sb="0" eb="2">
      <t>ショウギョウ</t>
    </rPh>
    <phoneticPr fontId="5"/>
  </si>
  <si>
    <t>(単位：百万円）</t>
    <rPh sb="1" eb="3">
      <t>タンイ</t>
    </rPh>
    <rPh sb="4" eb="5">
      <t>ヒャク</t>
    </rPh>
    <rPh sb="5" eb="7">
      <t>マンエン</t>
    </rPh>
    <phoneticPr fontId="5"/>
  </si>
  <si>
    <t>　</t>
    <phoneticPr fontId="5"/>
  </si>
  <si>
    <t>県際収支</t>
    <rPh sb="0" eb="1">
      <t>ケン</t>
    </rPh>
    <rPh sb="1" eb="2">
      <t>サイ</t>
    </rPh>
    <rPh sb="2" eb="4">
      <t>シュウシ</t>
    </rPh>
    <phoneticPr fontId="5"/>
  </si>
  <si>
    <t>A</t>
    <phoneticPr fontId="5"/>
  </si>
  <si>
    <t>B</t>
    <phoneticPr fontId="5"/>
  </si>
  <si>
    <t>C</t>
    <phoneticPr fontId="5"/>
  </si>
  <si>
    <t>D=B-C</t>
    <phoneticPr fontId="5"/>
  </si>
  <si>
    <t>E=C/A</t>
    <phoneticPr fontId="5"/>
  </si>
  <si>
    <t>F=1-E</t>
    <phoneticPr fontId="5"/>
  </si>
  <si>
    <t>製造業</t>
    <rPh sb="0" eb="3">
      <t>セイゾウギョウ</t>
    </rPh>
    <phoneticPr fontId="5"/>
  </si>
  <si>
    <t>非製造業</t>
    <rPh sb="0" eb="1">
      <t>ヒ</t>
    </rPh>
    <rPh sb="1" eb="4">
      <t>セイゾウギョウ</t>
    </rPh>
    <phoneticPr fontId="5"/>
  </si>
  <si>
    <t xml:space="preserve"> </t>
    <phoneticPr fontId="5"/>
  </si>
  <si>
    <t>県際収支</t>
    <rPh sb="0" eb="1">
      <t>ケン</t>
    </rPh>
    <rPh sb="1" eb="2">
      <t>キワ</t>
    </rPh>
    <rPh sb="2" eb="4">
      <t>シュウシ</t>
    </rPh>
    <phoneticPr fontId="5"/>
  </si>
  <si>
    <t>平成27年兵庫県産業連関表</t>
    <rPh sb="0" eb="2">
      <t>ヘイセイ</t>
    </rPh>
    <rPh sb="4" eb="5">
      <t>ネン</t>
    </rPh>
    <rPh sb="5" eb="8">
      <t>ヒョウゴケン</t>
    </rPh>
    <rPh sb="8" eb="10">
      <t>サンギョウ</t>
    </rPh>
    <rPh sb="10" eb="13">
      <t>レンカンヒョウ</t>
    </rPh>
    <phoneticPr fontId="5"/>
  </si>
  <si>
    <t>サービス24-37,39</t>
    <phoneticPr fontId="5"/>
  </si>
  <si>
    <t>財1-23,38</t>
    <rPh sb="0" eb="1">
      <t>ザイ</t>
    </rPh>
    <phoneticPr fontId="5"/>
  </si>
  <si>
    <t>部門別最終需要額（39部門別）</t>
    <rPh sb="0" eb="3">
      <t>ブモンベツ</t>
    </rPh>
    <rPh sb="3" eb="5">
      <t>サイシュウ</t>
    </rPh>
    <rPh sb="5" eb="7">
      <t>ジュヨウ</t>
    </rPh>
    <rPh sb="7" eb="8">
      <t>ガク</t>
    </rPh>
    <rPh sb="11" eb="14">
      <t>ブモンベツ</t>
    </rPh>
    <phoneticPr fontId="5"/>
  </si>
  <si>
    <t>H29年度県ＧＤＰ（名目値）</t>
    <rPh sb="5" eb="6">
      <t>ケン</t>
    </rPh>
    <rPh sb="10" eb="13">
      <t>メイモクチ</t>
    </rPh>
    <phoneticPr fontId="5"/>
  </si>
  <si>
    <t>12　定住人口比率推計</t>
    <rPh sb="3" eb="5">
      <t>テイジュウ</t>
    </rPh>
    <rPh sb="5" eb="7">
      <t>ジンコウ</t>
    </rPh>
    <rPh sb="7" eb="9">
      <t>ヒリツ</t>
    </rPh>
    <rPh sb="9" eb="11">
      <t>スイケイ</t>
    </rPh>
    <phoneticPr fontId="19"/>
  </si>
  <si>
    <t>平成27年国勢調査従業地・通学地集計　従業地・通学地による人口・就業状態等集計（総務省統計局）</t>
  </si>
  <si>
    <t xml:space="preserve">第1表　常住地又は従業地・通学地(27区分)による人口，就業者数及び通学者数(流出人口，流入人口，昼夜間人口比率－特掲) － 全国，都道府県，市区町村 </t>
  </si>
  <si>
    <t xml:space="preserve">Table 1. Population, Employed Persons and Persons Attending School, based on Place of Usual Residence and Place of Working or Schooling (27 Groups) - Japan, Prefectures, Shi, Ku, Machi and Mura </t>
  </si>
  <si>
    <t>(注)  (a),(k),(o),(p),(q)の算出については，「常住地による人口等の算出方法」を参照。</t>
  </si>
  <si>
    <t>1) 労働力状態「完全失業者」，「家事」及び「その他」</t>
  </si>
  <si>
    <t>2) 労働力状態「不詳」を含む。</t>
  </si>
  <si>
    <t>(単位：人）</t>
    <rPh sb="1" eb="3">
      <t>タンイ</t>
    </rPh>
    <rPh sb="4" eb="5">
      <t>ニン</t>
    </rPh>
    <phoneticPr fontId="19"/>
  </si>
  <si>
    <t>3) 従業・通学市区町村「不詳・外国」及び従業地・通学地「不詳」で，当地に常住している者を含む。</t>
  </si>
  <si>
    <t>gyo27-1.0001</t>
  </si>
  <si>
    <t>gyo27-1.0002</t>
  </si>
  <si>
    <t>gyo27-1.0003</t>
  </si>
  <si>
    <t>gyo27-1.0004</t>
  </si>
  <si>
    <t>gyo27-1.0005</t>
  </si>
  <si>
    <t>gyo27-1.0006</t>
  </si>
  <si>
    <t>gyo27-1.0007</t>
  </si>
  <si>
    <t>gyo27-2.0000</t>
  </si>
  <si>
    <t>gyo27-2.0001</t>
  </si>
  <si>
    <t>gyo27-2.0002</t>
  </si>
  <si>
    <t>gyo27-2.0003</t>
  </si>
  <si>
    <t>gyo27-2.0004</t>
  </si>
  <si>
    <t>gyo27-2.0005</t>
  </si>
  <si>
    <t>gyo27-2.0006</t>
  </si>
  <si>
    <t>gyo27-2.0007</t>
  </si>
  <si>
    <t>gyo27-2.0008</t>
  </si>
  <si>
    <t>gyo27-2.0009</t>
  </si>
  <si>
    <t>gyo27-3.0000</t>
  </si>
  <si>
    <t>gyo27-3.0001</t>
  </si>
  <si>
    <t>gyo27-3.0002</t>
  </si>
  <si>
    <t>gyo27-3.0003</t>
  </si>
  <si>
    <t>gyo27-4.0000</t>
  </si>
  <si>
    <t>gyo27-4.0001</t>
  </si>
  <si>
    <t>gyo27-4.0002</t>
  </si>
  <si>
    <t>gyo27-4.0003</t>
  </si>
  <si>
    <t>gyo27-4.0004</t>
  </si>
  <si>
    <t>gyo27-4.0005</t>
  </si>
  <si>
    <t>gyo27-4.0006</t>
  </si>
  <si>
    <t>gyo27-4.0007</t>
  </si>
  <si>
    <t>gyo27-4.0008</t>
  </si>
  <si>
    <t>gyo27-5.0000</t>
  </si>
  <si>
    <t>gyo27-5.0002</t>
  </si>
  <si>
    <t>gyo27-5.0003</t>
  </si>
  <si>
    <t>常住地による人口</t>
  </si>
  <si>
    <t>従業地・通学地による人口</t>
  </si>
  <si>
    <t>（再掲）流出人口 (o)</t>
  </si>
  <si>
    <t>（再掲）流入人口 (p)</t>
  </si>
  <si>
    <t>常住地による就業者数</t>
  </si>
  <si>
    <t>定住人口比率</t>
    <rPh sb="0" eb="2">
      <t>テイジュウ</t>
    </rPh>
    <rPh sb="2" eb="4">
      <t>ジンコウ</t>
    </rPh>
    <rPh sb="4" eb="6">
      <t>ヒリツ</t>
    </rPh>
    <phoneticPr fontId="19"/>
  </si>
  <si>
    <t>（単位:人）</t>
    <rPh sb="1" eb="3">
      <t>タンイ</t>
    </rPh>
    <rPh sb="4" eb="5">
      <t>ニン</t>
    </rPh>
    <phoneticPr fontId="19"/>
  </si>
  <si>
    <t>※大項目</t>
  </si>
  <si>
    <t>地域コード</t>
  </si>
  <si>
    <t>地域識別コード</t>
  </si>
  <si>
    <t>従業も通学もしていない 1) (b)</t>
  </si>
  <si>
    <t>自宅で従業 (c)</t>
  </si>
  <si>
    <t>自宅外の自市区町村で従業・通学 (d)</t>
  </si>
  <si>
    <t>他市区町村で従業・通学 (e)</t>
  </si>
  <si>
    <t>自市内他区で従業・通学 (f)</t>
  </si>
  <si>
    <t>県内他市区町村で従業・通学 (g)</t>
  </si>
  <si>
    <t>他県で従業・通学 (h)</t>
  </si>
  <si>
    <t>従業・通学市区町村「不詳・外国」 (i)</t>
  </si>
  <si>
    <t>従業地・通学地「不詳」 2) (j)</t>
  </si>
  <si>
    <t>うち自市内他区に常住 (l)</t>
  </si>
  <si>
    <t>うち県内他市区町村に常住 (m)</t>
  </si>
  <si>
    <t>うち他県に常住 (n)</t>
  </si>
  <si>
    <t>総数</t>
  </si>
  <si>
    <t>自宅で従業</t>
  </si>
  <si>
    <t>自宅外の自市区町村で従業</t>
  </si>
  <si>
    <t>他市区町村で従業</t>
  </si>
  <si>
    <t>自市内他区で従業</t>
  </si>
  <si>
    <t>県内他市区町村で従業</t>
  </si>
  <si>
    <t>他県で従業</t>
  </si>
  <si>
    <t>従業市区町村「不詳・外国」</t>
  </si>
  <si>
    <t>従業地「不詳」</t>
  </si>
  <si>
    <t>うち県内他市区町村に常住</t>
  </si>
  <si>
    <t>うち他県に常住</t>
  </si>
  <si>
    <t>41市町</t>
    <rPh sb="2" eb="4">
      <t>シチョウ</t>
    </rPh>
    <phoneticPr fontId="19"/>
  </si>
  <si>
    <t>a</t>
  </si>
  <si>
    <t>兵庫県</t>
  </si>
  <si>
    <t>神戸市</t>
  </si>
  <si>
    <t>神戸市 東灘区</t>
  </si>
  <si>
    <t>東灘区</t>
  </si>
  <si>
    <t>神戸市 灘区</t>
  </si>
  <si>
    <t>灘区</t>
  </si>
  <si>
    <t>神戸市 兵庫区</t>
  </si>
  <si>
    <t>中央区</t>
    <rPh sb="0" eb="3">
      <t>チュウオウク</t>
    </rPh>
    <phoneticPr fontId="9"/>
  </si>
  <si>
    <t>神戸市 長田区</t>
  </si>
  <si>
    <t>兵庫区</t>
  </si>
  <si>
    <t>神戸市 須磨区</t>
  </si>
  <si>
    <t>北区</t>
  </si>
  <si>
    <t>神戸市 垂水区</t>
  </si>
  <si>
    <t>長田区</t>
  </si>
  <si>
    <t>神戸市 北区</t>
  </si>
  <si>
    <t>須磨区</t>
  </si>
  <si>
    <t>神戸市 中央区</t>
  </si>
  <si>
    <t>垂水区</t>
  </si>
  <si>
    <t>神戸市 西区</t>
  </si>
  <si>
    <t>西区</t>
    <rPh sb="0" eb="2">
      <t>ニシク</t>
    </rPh>
    <phoneticPr fontId="9"/>
  </si>
  <si>
    <t>姫路市</t>
  </si>
  <si>
    <t>阪神南地域</t>
  </si>
  <si>
    <t xml:space="preserve"> </t>
    <phoneticPr fontId="19"/>
  </si>
  <si>
    <t>尼崎市</t>
  </si>
  <si>
    <t>明石市</t>
  </si>
  <si>
    <t>西宮市</t>
  </si>
  <si>
    <t>芦屋市</t>
  </si>
  <si>
    <t>洲本市</t>
  </si>
  <si>
    <t>阪神北地域</t>
  </si>
  <si>
    <t>伊丹市</t>
  </si>
  <si>
    <t>宝塚市</t>
  </si>
  <si>
    <t>相生市</t>
  </si>
  <si>
    <t>川西市</t>
  </si>
  <si>
    <t>豊岡市</t>
  </si>
  <si>
    <t>三田市</t>
  </si>
  <si>
    <t>加古川市</t>
  </si>
  <si>
    <t>猪名川町</t>
  </si>
  <si>
    <t>赤穂市</t>
  </si>
  <si>
    <t>東播磨地域</t>
  </si>
  <si>
    <t>　</t>
    <phoneticPr fontId="19"/>
  </si>
  <si>
    <t>西脇市</t>
  </si>
  <si>
    <t>宝塚市</t>
  </si>
  <si>
    <t>三木市</t>
  </si>
  <si>
    <t>高砂市</t>
  </si>
  <si>
    <t>稲美町</t>
  </si>
  <si>
    <t>播磨町</t>
  </si>
  <si>
    <t>小野市</t>
  </si>
  <si>
    <t>北播磨地域</t>
  </si>
  <si>
    <t>加西市</t>
  </si>
  <si>
    <t>三木市</t>
    <rPh sb="0" eb="3">
      <t>ミキシ</t>
    </rPh>
    <phoneticPr fontId="9"/>
  </si>
  <si>
    <t>篠山市</t>
  </si>
  <si>
    <t>養父市</t>
  </si>
  <si>
    <t>丹波市</t>
  </si>
  <si>
    <t>加東市</t>
    <rPh sb="0" eb="3">
      <t>カトウシ</t>
    </rPh>
    <phoneticPr fontId="9"/>
  </si>
  <si>
    <t>南あわじ市</t>
  </si>
  <si>
    <t>多可町</t>
    <rPh sb="0" eb="2">
      <t>タカ</t>
    </rPh>
    <rPh sb="2" eb="3">
      <t>チョウ</t>
    </rPh>
    <phoneticPr fontId="9"/>
  </si>
  <si>
    <t>朝来市</t>
  </si>
  <si>
    <t>中播磨地域</t>
  </si>
  <si>
    <t>淡路市</t>
  </si>
  <si>
    <t>宍粟市</t>
  </si>
  <si>
    <t>市川町</t>
  </si>
  <si>
    <t>加東市</t>
  </si>
  <si>
    <t>福崎町</t>
  </si>
  <si>
    <t>たつの市</t>
  </si>
  <si>
    <t>神河町</t>
    <rPh sb="0" eb="3">
      <t>カミカワチョウ</t>
    </rPh>
    <phoneticPr fontId="9"/>
  </si>
  <si>
    <t>西播磨地域</t>
  </si>
  <si>
    <t>多可町</t>
  </si>
  <si>
    <t>宍粟市</t>
    <rPh sb="0" eb="3">
      <t>シソウシ</t>
    </rPh>
    <phoneticPr fontId="9"/>
  </si>
  <si>
    <t>たつの市</t>
    <rPh sb="3" eb="4">
      <t>シ</t>
    </rPh>
    <phoneticPr fontId="9"/>
  </si>
  <si>
    <t>太子町</t>
  </si>
  <si>
    <t>神河町</t>
  </si>
  <si>
    <t>上郡町</t>
  </si>
  <si>
    <t>佐用町</t>
  </si>
  <si>
    <t>但馬地域</t>
  </si>
  <si>
    <t>豊岡市</t>
    <rPh sb="0" eb="3">
      <t>トヨオカシ</t>
    </rPh>
    <phoneticPr fontId="9"/>
  </si>
  <si>
    <t>香美町</t>
  </si>
  <si>
    <t>養父市</t>
    <rPh sb="0" eb="3">
      <t>ヤブシ</t>
    </rPh>
    <phoneticPr fontId="9"/>
  </si>
  <si>
    <t>新温泉町</t>
  </si>
  <si>
    <t>朝来市</t>
    <rPh sb="0" eb="3">
      <t>アサゴシ</t>
    </rPh>
    <phoneticPr fontId="9"/>
  </si>
  <si>
    <t>香美町</t>
    <rPh sb="0" eb="3">
      <t>カミチョウ</t>
    </rPh>
    <phoneticPr fontId="9"/>
  </si>
  <si>
    <t>新温泉町</t>
    <rPh sb="0" eb="1">
      <t>シン</t>
    </rPh>
    <rPh sb="1" eb="3">
      <t>オンセン</t>
    </rPh>
    <rPh sb="3" eb="4">
      <t>チョウ</t>
    </rPh>
    <phoneticPr fontId="9"/>
  </si>
  <si>
    <t>丹波地域</t>
  </si>
  <si>
    <t>丹波篠山市</t>
    <rPh sb="0" eb="2">
      <t>タンバ</t>
    </rPh>
    <rPh sb="2" eb="5">
      <t>ササヤマシ</t>
    </rPh>
    <phoneticPr fontId="9"/>
  </si>
  <si>
    <t>丹波市</t>
    <rPh sb="0" eb="3">
      <t>タンバシ</t>
    </rPh>
    <phoneticPr fontId="9"/>
  </si>
  <si>
    <t>淡路地域</t>
  </si>
  <si>
    <t>南あわじ市</t>
    <rPh sb="0" eb="1">
      <t>ミナミ</t>
    </rPh>
    <rPh sb="4" eb="5">
      <t>シ</t>
    </rPh>
    <phoneticPr fontId="9"/>
  </si>
  <si>
    <t>淡路市</t>
    <rPh sb="0" eb="3">
      <t>アワジシ</t>
    </rPh>
    <phoneticPr fontId="9"/>
  </si>
  <si>
    <t>H27兵庫県産業連関表</t>
    <rPh sb="3" eb="6">
      <t>ヒョウゴケン</t>
    </rPh>
    <rPh sb="6" eb="8">
      <t>サンギョウ</t>
    </rPh>
    <phoneticPr fontId="5"/>
  </si>
  <si>
    <t>取引基本表</t>
    <rPh sb="0" eb="2">
      <t>トリヒキ</t>
    </rPh>
    <rPh sb="2" eb="5">
      <t>キホンヒョウ</t>
    </rPh>
    <phoneticPr fontId="5"/>
  </si>
  <si>
    <t>分析係数表</t>
    <rPh sb="0" eb="2">
      <t>ブンセキ</t>
    </rPh>
    <rPh sb="2" eb="4">
      <t>ケイスウ</t>
    </rPh>
    <rPh sb="4" eb="5">
      <t>ヒョウ</t>
    </rPh>
    <phoneticPr fontId="5"/>
  </si>
  <si>
    <t>投入係数</t>
    <phoneticPr fontId="5"/>
  </si>
  <si>
    <t>逆行列係数</t>
    <phoneticPr fontId="5"/>
  </si>
  <si>
    <t>項目</t>
    <rPh sb="0" eb="2">
      <t>コウモク</t>
    </rPh>
    <phoneticPr fontId="5"/>
  </si>
  <si>
    <t>国県市町税比</t>
    <rPh sb="0" eb="1">
      <t>クニ</t>
    </rPh>
    <rPh sb="1" eb="2">
      <t>ケン</t>
    </rPh>
    <rPh sb="2" eb="4">
      <t>シチョウ</t>
    </rPh>
    <rPh sb="4" eb="5">
      <t>ゼイ</t>
    </rPh>
    <rPh sb="5" eb="6">
      <t>ヒ</t>
    </rPh>
    <phoneticPr fontId="25"/>
  </si>
  <si>
    <t>直接税</t>
    <rPh sb="0" eb="3">
      <t>チョクセツゼイ</t>
    </rPh>
    <phoneticPr fontId="25"/>
  </si>
  <si>
    <t>国　税</t>
    <rPh sb="0" eb="1">
      <t>クニ</t>
    </rPh>
    <rPh sb="2" eb="3">
      <t>ゼイ</t>
    </rPh>
    <phoneticPr fontId="25"/>
  </si>
  <si>
    <t>県　税</t>
    <rPh sb="0" eb="1">
      <t>ケン</t>
    </rPh>
    <rPh sb="2" eb="3">
      <t>ゼイ</t>
    </rPh>
    <phoneticPr fontId="25"/>
  </si>
  <si>
    <t>市町税</t>
    <rPh sb="0" eb="2">
      <t>シチョウ</t>
    </rPh>
    <rPh sb="2" eb="3">
      <t>ゼイ</t>
    </rPh>
    <phoneticPr fontId="25"/>
  </si>
  <si>
    <t>計</t>
    <rPh sb="0" eb="1">
      <t>ケイ</t>
    </rPh>
    <phoneticPr fontId="25"/>
  </si>
  <si>
    <t>間接税</t>
    <rPh sb="0" eb="3">
      <t>カンセツゼイ</t>
    </rPh>
    <phoneticPr fontId="25"/>
  </si>
  <si>
    <t>税収効果</t>
    <rPh sb="0" eb="2">
      <t>ゼイシュウ</t>
    </rPh>
    <rPh sb="2" eb="4">
      <t>コウカ</t>
    </rPh>
    <phoneticPr fontId="25"/>
  </si>
  <si>
    <t>(直接税、間接税）</t>
    <rPh sb="1" eb="4">
      <t>チョクセツゼイ</t>
    </rPh>
    <rPh sb="5" eb="8">
      <t>カンセツゼイ</t>
    </rPh>
    <phoneticPr fontId="5"/>
  </si>
  <si>
    <t>平成18年度</t>
    <rPh sb="0" eb="2">
      <t>ヘイセイ</t>
    </rPh>
    <rPh sb="4" eb="6">
      <t>ネンド</t>
    </rPh>
    <phoneticPr fontId="26"/>
  </si>
  <si>
    <t>平成19年度</t>
    <rPh sb="0" eb="2">
      <t>ヘイセイ</t>
    </rPh>
    <rPh sb="4" eb="6">
      <t>ネンド</t>
    </rPh>
    <phoneticPr fontId="26"/>
  </si>
  <si>
    <t>平成20年度</t>
    <rPh sb="0" eb="2">
      <t>ヘイセイ</t>
    </rPh>
    <rPh sb="4" eb="6">
      <t>ネンド</t>
    </rPh>
    <phoneticPr fontId="26"/>
  </si>
  <si>
    <t>平成21年度</t>
    <rPh sb="0" eb="2">
      <t>ヘイセイ</t>
    </rPh>
    <rPh sb="4" eb="6">
      <t>ネンド</t>
    </rPh>
    <phoneticPr fontId="26"/>
  </si>
  <si>
    <t>平成22年度</t>
    <rPh sb="0" eb="2">
      <t>ヘイセイ</t>
    </rPh>
    <rPh sb="4" eb="6">
      <t>ネンド</t>
    </rPh>
    <phoneticPr fontId="26"/>
  </si>
  <si>
    <t>平成23年度</t>
    <rPh sb="0" eb="2">
      <t>ヘイセイ</t>
    </rPh>
    <rPh sb="4" eb="6">
      <t>ネンド</t>
    </rPh>
    <phoneticPr fontId="26"/>
  </si>
  <si>
    <t>平成24年度</t>
    <rPh sb="0" eb="2">
      <t>ヘイセイ</t>
    </rPh>
    <rPh sb="4" eb="6">
      <t>ネンド</t>
    </rPh>
    <phoneticPr fontId="26"/>
  </si>
  <si>
    <t>平成25年度</t>
    <rPh sb="0" eb="2">
      <t>ヘイセイ</t>
    </rPh>
    <rPh sb="4" eb="6">
      <t>ネンド</t>
    </rPh>
    <phoneticPr fontId="26"/>
  </si>
  <si>
    <t>平成26年度</t>
    <rPh sb="0" eb="2">
      <t>ヘイセイ</t>
    </rPh>
    <rPh sb="4" eb="6">
      <t>ネンド</t>
    </rPh>
    <phoneticPr fontId="26"/>
  </si>
  <si>
    <t>平成27年度</t>
    <rPh sb="0" eb="2">
      <t>ヘイセイ</t>
    </rPh>
    <rPh sb="4" eb="6">
      <t>ネンド</t>
    </rPh>
    <phoneticPr fontId="26"/>
  </si>
  <si>
    <t>平成28年度</t>
    <rPh sb="0" eb="2">
      <t>ヘイセイ</t>
    </rPh>
    <rPh sb="4" eb="6">
      <t>ネンド</t>
    </rPh>
    <phoneticPr fontId="26"/>
  </si>
  <si>
    <t>平成29年度</t>
    <rPh sb="0" eb="2">
      <t>ヘイセイ</t>
    </rPh>
    <rPh sb="4" eb="6">
      <t>ネンド</t>
    </rPh>
    <phoneticPr fontId="26"/>
  </si>
  <si>
    <t>平成30年度</t>
    <rPh sb="0" eb="2">
      <t>ヘイセイ</t>
    </rPh>
    <rPh sb="4" eb="6">
      <t>ネンド</t>
    </rPh>
    <phoneticPr fontId="26"/>
  </si>
  <si>
    <t>令和元年度</t>
    <rPh sb="0" eb="5">
      <t>レイワガンネンド</t>
    </rPh>
    <phoneticPr fontId="26"/>
  </si>
  <si>
    <t>令和２年度</t>
    <rPh sb="0" eb="2">
      <t>レイワ</t>
    </rPh>
    <rPh sb="3" eb="5">
      <t>ネンド</t>
    </rPh>
    <phoneticPr fontId="26"/>
  </si>
  <si>
    <t>令和３年度</t>
    <rPh sb="0" eb="2">
      <t>レイワ</t>
    </rPh>
    <rPh sb="3" eb="5">
      <t>ネンド</t>
    </rPh>
    <phoneticPr fontId="26"/>
  </si>
  <si>
    <t>令和４年度</t>
    <rPh sb="0" eb="2">
      <t>レイワ</t>
    </rPh>
    <rPh sb="3" eb="5">
      <t>ネンド</t>
    </rPh>
    <phoneticPr fontId="26"/>
  </si>
  <si>
    <t>合計</t>
    <rPh sb="0" eb="2">
      <t>ゴウケイ</t>
    </rPh>
    <phoneticPr fontId="26"/>
  </si>
  <si>
    <t>（単位：百万円）</t>
    <rPh sb="1" eb="3">
      <t>タンイ</t>
    </rPh>
    <rPh sb="4" eb="5">
      <t>ヒャク</t>
    </rPh>
    <rPh sb="5" eb="7">
      <t>マンエン</t>
    </rPh>
    <phoneticPr fontId="26"/>
  </si>
  <si>
    <t>1 農業</t>
  </si>
  <si>
    <t>2 林業</t>
  </si>
  <si>
    <t>3 水産業</t>
  </si>
  <si>
    <t>4 鉱業</t>
  </si>
  <si>
    <t>5 製造業</t>
  </si>
  <si>
    <t>6 電気･ｶﾞｽ･水道・廃棄物処理業</t>
    <rPh sb="12" eb="15">
      <t>ハイキブツ</t>
    </rPh>
    <rPh sb="15" eb="17">
      <t>ショリ</t>
    </rPh>
    <phoneticPr fontId="26"/>
  </si>
  <si>
    <t>7 建設業</t>
    <phoneticPr fontId="26"/>
  </si>
  <si>
    <t>8 卸売･小売業</t>
  </si>
  <si>
    <t>9 運輸・郵便業</t>
    <rPh sb="2" eb="4">
      <t>ウンユ</t>
    </rPh>
    <rPh sb="5" eb="7">
      <t>ユウビン</t>
    </rPh>
    <rPh sb="7" eb="8">
      <t>ギョウ</t>
    </rPh>
    <phoneticPr fontId="26"/>
  </si>
  <si>
    <t>10 宿泊・飲食ｻｰﾋﾞｽ業</t>
    <rPh sb="3" eb="5">
      <t>シュクハク</t>
    </rPh>
    <rPh sb="6" eb="8">
      <t>インショク</t>
    </rPh>
    <rPh sb="13" eb="14">
      <t>ギョウ</t>
    </rPh>
    <phoneticPr fontId="26"/>
  </si>
  <si>
    <t>11 情報通信業</t>
    <rPh sb="3" eb="5">
      <t>ジョウホウ</t>
    </rPh>
    <rPh sb="5" eb="8">
      <t>ツウシンギョウ</t>
    </rPh>
    <phoneticPr fontId="26"/>
  </si>
  <si>
    <t>12 金融･保険業</t>
    <phoneticPr fontId="26"/>
  </si>
  <si>
    <t>13 不動産業</t>
    <phoneticPr fontId="26"/>
  </si>
  <si>
    <t>14 専門・科学技術、業務支援ｻｰﾋﾞｽ業</t>
    <rPh sb="3" eb="5">
      <t>センモン</t>
    </rPh>
    <rPh sb="6" eb="8">
      <t>カガク</t>
    </rPh>
    <rPh sb="8" eb="10">
      <t>ギジュツ</t>
    </rPh>
    <rPh sb="11" eb="13">
      <t>ギョウム</t>
    </rPh>
    <rPh sb="13" eb="15">
      <t>シエン</t>
    </rPh>
    <rPh sb="20" eb="21">
      <t>ギョウ</t>
    </rPh>
    <phoneticPr fontId="26"/>
  </si>
  <si>
    <t>15 公務</t>
    <rPh sb="3" eb="5">
      <t>コウム</t>
    </rPh>
    <phoneticPr fontId="26"/>
  </si>
  <si>
    <t>16 教育</t>
    <rPh sb="3" eb="5">
      <t>キョウイク</t>
    </rPh>
    <phoneticPr fontId="26"/>
  </si>
  <si>
    <t>17 保健衛生・社会事業</t>
    <rPh sb="3" eb="5">
      <t>ホケン</t>
    </rPh>
    <rPh sb="5" eb="7">
      <t>エイセイ</t>
    </rPh>
    <rPh sb="8" eb="10">
      <t>シャカイ</t>
    </rPh>
    <rPh sb="10" eb="12">
      <t>ジギョウ</t>
    </rPh>
    <phoneticPr fontId="26"/>
  </si>
  <si>
    <t>18 その他のサービス業</t>
    <rPh sb="5" eb="6">
      <t>タ</t>
    </rPh>
    <phoneticPr fontId="26"/>
  </si>
  <si>
    <t>【再掲】19 市場生産者</t>
    <rPh sb="1" eb="3">
      <t>サイケイ</t>
    </rPh>
    <rPh sb="7" eb="9">
      <t>シジョウ</t>
    </rPh>
    <phoneticPr fontId="26"/>
  </si>
  <si>
    <t>【再掲】20 一般政府</t>
    <rPh sb="1" eb="3">
      <t>サイケイ</t>
    </rPh>
    <rPh sb="7" eb="9">
      <t>イッパン</t>
    </rPh>
    <rPh sb="9" eb="11">
      <t>セイフ</t>
    </rPh>
    <phoneticPr fontId="26"/>
  </si>
  <si>
    <t>【再掲】21 対家計民間非営利団体</t>
    <rPh sb="1" eb="3">
      <t>サイケイ</t>
    </rPh>
    <rPh sb="15" eb="17">
      <t>ダンタイ</t>
    </rPh>
    <phoneticPr fontId="26"/>
  </si>
  <si>
    <t>08SNAマニュアル　２－114</t>
    <phoneticPr fontId="27"/>
  </si>
  <si>
    <t>(単位:百万円)</t>
  </si>
  <si>
    <t>平成13年度</t>
    <rPh sb="0" eb="2">
      <t>ヘイセイ</t>
    </rPh>
    <rPh sb="4" eb="6">
      <t>ネンド</t>
    </rPh>
    <phoneticPr fontId="27"/>
  </si>
  <si>
    <t>平成14年度</t>
    <rPh sb="0" eb="2">
      <t>ヘイセイ</t>
    </rPh>
    <rPh sb="4" eb="6">
      <t>ネンド</t>
    </rPh>
    <phoneticPr fontId="27"/>
  </si>
  <si>
    <t>平成15年度</t>
    <rPh sb="0" eb="2">
      <t>ヘイセイ</t>
    </rPh>
    <rPh sb="4" eb="6">
      <t>ネンド</t>
    </rPh>
    <phoneticPr fontId="27"/>
  </si>
  <si>
    <t>平成16年度</t>
    <rPh sb="0" eb="2">
      <t>ヘイセイ</t>
    </rPh>
    <rPh sb="4" eb="6">
      <t>ネンド</t>
    </rPh>
    <phoneticPr fontId="27"/>
  </si>
  <si>
    <t>平成17年度</t>
    <rPh sb="0" eb="2">
      <t>ヘイセイ</t>
    </rPh>
    <rPh sb="4" eb="6">
      <t>ネンド</t>
    </rPh>
    <phoneticPr fontId="27"/>
  </si>
  <si>
    <t>平成18年度</t>
    <rPh sb="0" eb="2">
      <t>ヘイセイ</t>
    </rPh>
    <rPh sb="4" eb="6">
      <t>ネンド</t>
    </rPh>
    <phoneticPr fontId="27"/>
  </si>
  <si>
    <t>平成19年度</t>
    <rPh sb="0" eb="2">
      <t>ヘイセイ</t>
    </rPh>
    <rPh sb="4" eb="6">
      <t>ネンド</t>
    </rPh>
    <phoneticPr fontId="27"/>
  </si>
  <si>
    <t>平成20年度</t>
    <rPh sb="0" eb="2">
      <t>ヘイセイ</t>
    </rPh>
    <rPh sb="4" eb="6">
      <t>ネンド</t>
    </rPh>
    <phoneticPr fontId="27"/>
  </si>
  <si>
    <t>平成21年度</t>
    <rPh sb="0" eb="2">
      <t>ヘイセイ</t>
    </rPh>
    <rPh sb="4" eb="6">
      <t>ネンド</t>
    </rPh>
    <phoneticPr fontId="27"/>
  </si>
  <si>
    <t>平成22年度</t>
    <rPh sb="0" eb="2">
      <t>ヘイセイ</t>
    </rPh>
    <rPh sb="4" eb="6">
      <t>ネンド</t>
    </rPh>
    <phoneticPr fontId="27"/>
  </si>
  <si>
    <t>平成23年度</t>
    <rPh sb="0" eb="2">
      <t>ヘイセイ</t>
    </rPh>
    <rPh sb="4" eb="6">
      <t>ネンド</t>
    </rPh>
    <phoneticPr fontId="27"/>
  </si>
  <si>
    <t>平成24年度</t>
    <rPh sb="0" eb="2">
      <t>ヘイセイ</t>
    </rPh>
    <rPh sb="4" eb="6">
      <t>ネンド</t>
    </rPh>
    <phoneticPr fontId="27"/>
  </si>
  <si>
    <t>平成25年度</t>
    <rPh sb="0" eb="2">
      <t>ヘイセイ</t>
    </rPh>
    <rPh sb="4" eb="6">
      <t>ネンド</t>
    </rPh>
    <phoneticPr fontId="27"/>
  </si>
  <si>
    <t>平成26年度</t>
    <rPh sb="0" eb="2">
      <t>ヘイセイ</t>
    </rPh>
    <rPh sb="4" eb="6">
      <t>ネンド</t>
    </rPh>
    <phoneticPr fontId="27"/>
  </si>
  <si>
    <t>平成27年度</t>
    <rPh sb="0" eb="2">
      <t>ヘイセイ</t>
    </rPh>
    <rPh sb="4" eb="6">
      <t>ネンド</t>
    </rPh>
    <phoneticPr fontId="27"/>
  </si>
  <si>
    <t>平成28年度</t>
    <rPh sb="0" eb="2">
      <t>ヘイセイ</t>
    </rPh>
    <rPh sb="4" eb="6">
      <t>ネンド</t>
    </rPh>
    <phoneticPr fontId="27"/>
  </si>
  <si>
    <t>平成29年度</t>
    <rPh sb="0" eb="2">
      <t>ヘイセイ</t>
    </rPh>
    <rPh sb="4" eb="6">
      <t>ネンド</t>
    </rPh>
    <phoneticPr fontId="27"/>
  </si>
  <si>
    <t>平成30年度</t>
    <rPh sb="0" eb="2">
      <t>ヘイセイ</t>
    </rPh>
    <rPh sb="4" eb="6">
      <t>ネンド</t>
    </rPh>
    <phoneticPr fontId="27"/>
  </si>
  <si>
    <t>令和元年度</t>
    <rPh sb="0" eb="2">
      <t>レイワ</t>
    </rPh>
    <rPh sb="2" eb="4">
      <t>ガンネン</t>
    </rPh>
    <rPh sb="4" eb="5">
      <t>ド</t>
    </rPh>
    <phoneticPr fontId="27"/>
  </si>
  <si>
    <t>令和2年度</t>
    <rPh sb="0" eb="2">
      <t>レイワ</t>
    </rPh>
    <rPh sb="3" eb="5">
      <t>ネンド</t>
    </rPh>
    <rPh sb="4" eb="5">
      <t>ド</t>
    </rPh>
    <phoneticPr fontId="27"/>
  </si>
  <si>
    <t>令和3年度</t>
    <rPh sb="0" eb="2">
      <t>レイワ</t>
    </rPh>
    <rPh sb="3" eb="5">
      <t>ネンド</t>
    </rPh>
    <rPh sb="4" eb="5">
      <t>ド</t>
    </rPh>
    <phoneticPr fontId="27"/>
  </si>
  <si>
    <t>令和4年度</t>
    <rPh sb="0" eb="2">
      <t>レイワ</t>
    </rPh>
    <rPh sb="3" eb="5">
      <t>ネンド</t>
    </rPh>
    <rPh sb="4" eb="5">
      <t>ド</t>
    </rPh>
    <phoneticPr fontId="27"/>
  </si>
  <si>
    <t xml:space="preserve"> A</t>
  </si>
  <si>
    <t>国税分</t>
    <phoneticPr fontId="27"/>
  </si>
  <si>
    <t>直-1-T</t>
  </si>
  <si>
    <t>還付金調整前</t>
    <rPh sb="0" eb="3">
      <t>カンプキン</t>
    </rPh>
    <rPh sb="3" eb="6">
      <t>チョウセイマエ</t>
    </rPh>
    <phoneticPr fontId="27"/>
  </si>
  <si>
    <t xml:space="preserve"> B</t>
  </si>
  <si>
    <t>県税分</t>
    <phoneticPr fontId="27"/>
  </si>
  <si>
    <t>直-3-M</t>
    <phoneticPr fontId="27"/>
  </si>
  <si>
    <t xml:space="preserve"> C</t>
  </si>
  <si>
    <t>市町税分</t>
    <phoneticPr fontId="27"/>
  </si>
  <si>
    <t>直-4-H</t>
  </si>
  <si>
    <t xml:space="preserve"> D</t>
  </si>
  <si>
    <t>計</t>
  </si>
  <si>
    <t>A+B+C</t>
  </si>
  <si>
    <t>E</t>
    <phoneticPr fontId="27"/>
  </si>
  <si>
    <t>県・市町税計</t>
    <rPh sb="0" eb="1">
      <t>ケン</t>
    </rPh>
    <rPh sb="2" eb="4">
      <t>シチョウ</t>
    </rPh>
    <rPh sb="4" eb="5">
      <t>ゼイ</t>
    </rPh>
    <phoneticPr fontId="27"/>
  </si>
  <si>
    <t>B+C</t>
    <phoneticPr fontId="27"/>
  </si>
  <si>
    <t>就業者・通学者数</t>
  </si>
  <si>
    <t>0_総数</t>
  </si>
  <si>
    <t>人</t>
  </si>
  <si>
    <t>地域識別コード（従業地・通学地）</t>
    <phoneticPr fontId="24"/>
  </si>
  <si>
    <t>都道府県（従業地・通学地）</t>
    <phoneticPr fontId="24"/>
  </si>
  <si>
    <t>地域名（従業地・通学地）</t>
  </si>
  <si>
    <t>階層レベル（常住地）</t>
    <phoneticPr fontId="24"/>
  </si>
  <si>
    <t>常住地</t>
  </si>
  <si>
    <t>地域識別コード（常住地）</t>
    <phoneticPr fontId="24"/>
  </si>
  <si>
    <t>都道府県（常住地）</t>
    <phoneticPr fontId="24"/>
  </si>
  <si>
    <t>地域名（常住地）</t>
  </si>
  <si>
    <t>28_兵庫県</t>
  </si>
  <si>
    <t>28000_兵庫県</t>
  </si>
  <si>
    <t>0_総数（従業地・通学地による人口）</t>
  </si>
  <si>
    <t>00_全国</t>
  </si>
  <si>
    <t>00000_全国</t>
  </si>
  <si>
    <t>01_自市区町村に常住</t>
  </si>
  <si>
    <t>011_自宅で従業</t>
  </si>
  <si>
    <t>012_自宅外の自市区町村で従業・通学</t>
  </si>
  <si>
    <t>02_他市区町村に常住</t>
  </si>
  <si>
    <t>021_自市内他区に常住</t>
  </si>
  <si>
    <t>022_県内他市町村に常住</t>
  </si>
  <si>
    <t>023_他県に常住</t>
  </si>
  <si>
    <t>R1_（再掲）流入人口</t>
  </si>
  <si>
    <t>28100_神戸市</t>
  </si>
  <si>
    <t>28101_神戸市東灘区</t>
  </si>
  <si>
    <t>28102_神戸市灘区</t>
  </si>
  <si>
    <t>28105_神戸市兵庫区</t>
  </si>
  <si>
    <t>28106_神戸市長田区</t>
  </si>
  <si>
    <t>28107_神戸市須磨区</t>
  </si>
  <si>
    <t>28108_神戸市垂水区</t>
  </si>
  <si>
    <t>28109_神戸市北区</t>
  </si>
  <si>
    <t>28110_神戸市中央区</t>
  </si>
  <si>
    <t>28111_神戸市西区</t>
  </si>
  <si>
    <t>28201_姫路市</t>
  </si>
  <si>
    <t>28202_尼崎市</t>
  </si>
  <si>
    <t>28203_明石市</t>
  </si>
  <si>
    <t>28204_西宮市</t>
  </si>
  <si>
    <t>28205_洲本市</t>
  </si>
  <si>
    <t>28206_芦屋市</t>
  </si>
  <si>
    <t>28207_伊丹市</t>
  </si>
  <si>
    <t>28208_相生市</t>
  </si>
  <si>
    <t>28209_豊岡市</t>
  </si>
  <si>
    <t>28210_加古川市</t>
  </si>
  <si>
    <t>28212_赤穂市</t>
  </si>
  <si>
    <t>28213_西脇市</t>
  </si>
  <si>
    <t>28214_宝塚市</t>
  </si>
  <si>
    <t>28215_三木市</t>
  </si>
  <si>
    <t>28216_高砂市</t>
  </si>
  <si>
    <t>28217_川西市</t>
  </si>
  <si>
    <t>28218_小野市</t>
  </si>
  <si>
    <t>28219_三田市</t>
  </si>
  <si>
    <t>28220_加西市</t>
  </si>
  <si>
    <t>28221_丹波篠山市</t>
  </si>
  <si>
    <t>28222_養父市</t>
  </si>
  <si>
    <t>28223_丹波市</t>
  </si>
  <si>
    <t>28224_南あわじ市</t>
  </si>
  <si>
    <t>28225_朝来市</t>
  </si>
  <si>
    <t>28226_淡路市</t>
  </si>
  <si>
    <t>28227_宍粟市</t>
  </si>
  <si>
    <t>28228_加東市</t>
  </si>
  <si>
    <t>28229_たつの市</t>
  </si>
  <si>
    <t>28301_猪名川町</t>
  </si>
  <si>
    <t>28365_多可町</t>
  </si>
  <si>
    <t>28381_稲美町</t>
  </si>
  <si>
    <t>28382_播磨町</t>
  </si>
  <si>
    <t>28442_市川町</t>
  </si>
  <si>
    <t>28443_福崎町</t>
  </si>
  <si>
    <t>28446_神河町</t>
  </si>
  <si>
    <t>28464_太子町</t>
  </si>
  <si>
    <t>28481_上郡町</t>
  </si>
  <si>
    <t>28501_佐用町</t>
  </si>
  <si>
    <t>28585_香美町</t>
  </si>
  <si>
    <t>28586_新温泉町</t>
  </si>
  <si>
    <t>0</t>
  </si>
  <si>
    <t>令和２年国勢調査　従業地・通学地による人口・就業状態等集計</t>
  </si>
  <si>
    <t>第８表　男女，従業上の地位，産業（大分類），常住地又は従業地・通学地別就業者数（15歳以上）－全国，都道府県，市区町村：総数（男女）</t>
  </si>
  <si>
    <t>1) 「従業地・通学地による人口」には，従業・通学市区町村「不詳・外国」及び従業地・通学地「不詳」で，当地に常住している者を含む。</t>
  </si>
  <si>
    <t>就業者数</t>
  </si>
  <si>
    <t>常住地又は従業地・通学地</t>
  </si>
  <si>
    <t>0_常住地による人口</t>
  </si>
  <si>
    <t>001_従業も通学もしていない</t>
  </si>
  <si>
    <t>002_自市区町村で従業・通学</t>
  </si>
  <si>
    <t>0021_自宅で従業</t>
  </si>
  <si>
    <t>0022_自宅外の自市区町村で従業・通学</t>
  </si>
  <si>
    <t>003_他市区町村で従業・通学</t>
  </si>
  <si>
    <t>0031_自市内他区で従業・通学</t>
  </si>
  <si>
    <t>0032_県内他市町村で従業・通学</t>
  </si>
  <si>
    <t>0033_他県で従業・通学</t>
  </si>
  <si>
    <t>0034_従業・通学市区町村「不詳・外国」</t>
  </si>
  <si>
    <t>004_従業地・通学地「不詳」</t>
  </si>
  <si>
    <t>0R1_（再掲）流出人口</t>
  </si>
  <si>
    <t>1_従業地・通学地による人口</t>
  </si>
  <si>
    <t>101_うち他市区町村に常住</t>
  </si>
  <si>
    <t>1011_自市内他区に常住</t>
  </si>
  <si>
    <t>1012_県内他市町村に常住</t>
  </si>
  <si>
    <t>1013_他県に常住</t>
  </si>
  <si>
    <t>1R1_（再掲）流入人口</t>
  </si>
  <si>
    <t>地域識別コード</t>
    <phoneticPr fontId="24"/>
  </si>
  <si>
    <t>都道府県</t>
    <phoneticPr fontId="24"/>
  </si>
  <si>
    <t>地域名</t>
  </si>
  <si>
    <t>男女</t>
  </si>
  <si>
    <t>従業上の地位</t>
  </si>
  <si>
    <t>産業3部門</t>
    <phoneticPr fontId="24"/>
  </si>
  <si>
    <t>産業</t>
  </si>
  <si>
    <t>-</t>
  </si>
  <si>
    <t>1_うち雇用者</t>
  </si>
  <si>
    <t>11_（雇用者）正規の職員・従業員</t>
  </si>
  <si>
    <t>12_（雇用者）労働者派遣事業所の派遣社員</t>
  </si>
  <si>
    <t>13_（雇用者）パート・アルバイト・その他</t>
  </si>
  <si>
    <t>1</t>
  </si>
  <si>
    <t>102_うち従業地・通学地「不詳」又は従業・通学市区町村「不詳・外国」で当地に常住している者</t>
    <phoneticPr fontId="5"/>
  </si>
  <si>
    <t>県計</t>
    <rPh sb="0" eb="1">
      <t>ケン</t>
    </rPh>
    <rPh sb="1" eb="2">
      <t>ケイ</t>
    </rPh>
    <phoneticPr fontId="33"/>
  </si>
  <si>
    <t>神戸市</t>
    <rPh sb="0" eb="3">
      <t>コウベシ</t>
    </rPh>
    <phoneticPr fontId="33"/>
  </si>
  <si>
    <t>中央区</t>
  </si>
  <si>
    <t>西区</t>
  </si>
  <si>
    <t>丹波篠山市</t>
    <rPh sb="0" eb="2">
      <t>タンバ</t>
    </rPh>
    <phoneticPr fontId="19"/>
  </si>
  <si>
    <t>従業地・通学地による人口・就業状態等</t>
  </si>
  <si>
    <t>102_うち従業地・通学地「不詳」又は従業・通学市区町村「不詳・外国」で当地に常住している者</t>
  </si>
  <si>
    <t>就業者</t>
    <rPh sb="0" eb="3">
      <t>シュウギョウシャ</t>
    </rPh>
    <phoneticPr fontId="5"/>
  </si>
  <si>
    <t>（単位：人）</t>
    <rPh sb="1" eb="3">
      <t>タンイ</t>
    </rPh>
    <rPh sb="4" eb="5">
      <t>ニン</t>
    </rPh>
    <phoneticPr fontId="5"/>
  </si>
  <si>
    <t>生産・輸入品に課される税（間接税）時系列</t>
    <rPh sb="0" eb="2">
      <t>セイサン</t>
    </rPh>
    <rPh sb="3" eb="6">
      <t>ユニュウヒン</t>
    </rPh>
    <rPh sb="7" eb="8">
      <t>カ</t>
    </rPh>
    <rPh sb="11" eb="12">
      <t>ゼイ</t>
    </rPh>
    <rPh sb="13" eb="16">
      <t>カンセツゼイ</t>
    </rPh>
    <rPh sb="17" eb="20">
      <t>ジケイレツ</t>
    </rPh>
    <phoneticPr fontId="26"/>
  </si>
  <si>
    <t>所得・富等に課される経常税（直接税徴収税額：国県市町税計）</t>
    <rPh sb="0" eb="2">
      <t>ショトク</t>
    </rPh>
    <rPh sb="3" eb="4">
      <t>トミ</t>
    </rPh>
    <rPh sb="4" eb="5">
      <t>トウ</t>
    </rPh>
    <rPh sb="6" eb="7">
      <t>カ</t>
    </rPh>
    <rPh sb="10" eb="12">
      <t>ケイジョウ</t>
    </rPh>
    <rPh sb="12" eb="13">
      <t>ゼイ</t>
    </rPh>
    <rPh sb="14" eb="17">
      <t>チョクセツゼイ</t>
    </rPh>
    <rPh sb="17" eb="19">
      <t>チョウシュウ</t>
    </rPh>
    <rPh sb="19" eb="21">
      <t>ゼイガク</t>
    </rPh>
    <rPh sb="22" eb="23">
      <t>クニ</t>
    </rPh>
    <rPh sb="23" eb="24">
      <t>ケン</t>
    </rPh>
    <rPh sb="24" eb="26">
      <t>シチョウ</t>
    </rPh>
    <rPh sb="26" eb="27">
      <t>ゼイ</t>
    </rPh>
    <rPh sb="27" eb="28">
      <t>ケイ</t>
    </rPh>
    <phoneticPr fontId="27"/>
  </si>
  <si>
    <t>制度部門別分割比率</t>
  </si>
  <si>
    <t>非金融法人</t>
    <phoneticPr fontId="27"/>
  </si>
  <si>
    <t>金融機関</t>
    <phoneticPr fontId="27"/>
  </si>
  <si>
    <t>家計</t>
    <phoneticPr fontId="27"/>
  </si>
  <si>
    <t>（単位：百万円）</t>
    <rPh sb="1" eb="3">
      <t>タンイ</t>
    </rPh>
    <rPh sb="4" eb="5">
      <t>ヒャク</t>
    </rPh>
    <rPh sb="5" eb="7">
      <t>マンエン</t>
    </rPh>
    <phoneticPr fontId="5"/>
  </si>
  <si>
    <t>農業</t>
    <rPh sb="0" eb="2">
      <t>ノウギョウ</t>
    </rPh>
    <phoneticPr fontId="5"/>
  </si>
  <si>
    <t>林業</t>
    <rPh sb="0" eb="2">
      <t>リンギョウ</t>
    </rPh>
    <phoneticPr fontId="5"/>
  </si>
  <si>
    <t>水産業</t>
    <rPh sb="0" eb="3">
      <t>スイサンギョウ</t>
    </rPh>
    <phoneticPr fontId="5"/>
  </si>
  <si>
    <t>鉱業</t>
    <rPh sb="0" eb="2">
      <t>コウギョウ</t>
    </rPh>
    <phoneticPr fontId="5"/>
  </si>
  <si>
    <t>建設業</t>
    <rPh sb="0" eb="3">
      <t>ケンセツギョウ</t>
    </rPh>
    <phoneticPr fontId="5"/>
  </si>
  <si>
    <t>宿泊・飲食サービス業</t>
    <rPh sb="0" eb="2">
      <t>シュクハク</t>
    </rPh>
    <rPh sb="3" eb="5">
      <t>インショク</t>
    </rPh>
    <rPh sb="9" eb="10">
      <t>ギョウ</t>
    </rPh>
    <phoneticPr fontId="5"/>
  </si>
  <si>
    <t>不動産業</t>
    <phoneticPr fontId="5"/>
  </si>
  <si>
    <t>専門・科学技術、業務支援サービス業</t>
    <rPh sb="0" eb="2">
      <t>センモン</t>
    </rPh>
    <rPh sb="3" eb="5">
      <t>カガク</t>
    </rPh>
    <rPh sb="5" eb="7">
      <t>ギジュツ</t>
    </rPh>
    <rPh sb="8" eb="10">
      <t>ギョウム</t>
    </rPh>
    <rPh sb="10" eb="12">
      <t>シエン</t>
    </rPh>
    <rPh sb="16" eb="17">
      <t>ギョウ</t>
    </rPh>
    <phoneticPr fontId="5"/>
  </si>
  <si>
    <t>公務</t>
    <rPh sb="0" eb="2">
      <t>コウム</t>
    </rPh>
    <phoneticPr fontId="5"/>
  </si>
  <si>
    <t>教育</t>
    <rPh sb="0" eb="2">
      <t>キョウイク</t>
    </rPh>
    <phoneticPr fontId="5"/>
  </si>
  <si>
    <t>保健衛生・社会事業</t>
    <rPh sb="0" eb="2">
      <t>ホケン</t>
    </rPh>
    <rPh sb="2" eb="4">
      <t>エイセイ</t>
    </rPh>
    <rPh sb="5" eb="7">
      <t>シャカイ</t>
    </rPh>
    <rPh sb="7" eb="9">
      <t>ジギョウ</t>
    </rPh>
    <phoneticPr fontId="5"/>
  </si>
  <si>
    <t>その他のサービス</t>
    <rPh sb="2" eb="3">
      <t>タ</t>
    </rPh>
    <phoneticPr fontId="5"/>
  </si>
  <si>
    <t>小計</t>
    <rPh sb="0" eb="2">
      <t>ショウケイ</t>
    </rPh>
    <phoneticPr fontId="5"/>
  </si>
  <si>
    <t>県内総生産</t>
    <rPh sb="0" eb="2">
      <t>ケンナイ</t>
    </rPh>
    <rPh sb="2" eb="5">
      <t>ソウセイサン</t>
    </rPh>
    <phoneticPr fontId="5"/>
  </si>
  <si>
    <t>2018～22平均</t>
    <rPh sb="7" eb="9">
      <t>ヘイキン</t>
    </rPh>
    <phoneticPr fontId="5"/>
  </si>
  <si>
    <t>（単位：百万円）</t>
    <rPh sb="1" eb="3">
      <t>タンイ</t>
    </rPh>
    <rPh sb="4" eb="7">
      <t>ヒャクマンエン</t>
    </rPh>
    <phoneticPr fontId="5"/>
  </si>
  <si>
    <t>不動産関係税</t>
    <rPh sb="0" eb="3">
      <t>フドウサン</t>
    </rPh>
    <rPh sb="3" eb="5">
      <t>カンケイ</t>
    </rPh>
    <rPh sb="5" eb="6">
      <t>ゼイ</t>
    </rPh>
    <phoneticPr fontId="5"/>
  </si>
  <si>
    <t>事業所税等</t>
    <rPh sb="0" eb="3">
      <t>ジギョウショ</t>
    </rPh>
    <rPh sb="3" eb="4">
      <t>ゼイ</t>
    </rPh>
    <rPh sb="4" eb="5">
      <t>トウ</t>
    </rPh>
    <phoneticPr fontId="5"/>
  </si>
  <si>
    <t>印紙収入</t>
    <rPh sb="0" eb="2">
      <t>インシ</t>
    </rPh>
    <rPh sb="2" eb="4">
      <t>シュウニュウ</t>
    </rPh>
    <phoneticPr fontId="5"/>
  </si>
  <si>
    <t>消費税</t>
    <rPh sb="0" eb="3">
      <t>ショウヒゼイ</t>
    </rPh>
    <phoneticPr fontId="5"/>
  </si>
  <si>
    <t>その他</t>
    <rPh sb="2" eb="3">
      <t>タ</t>
    </rPh>
    <phoneticPr fontId="5"/>
  </si>
  <si>
    <t>国県市町比率</t>
    <rPh sb="0" eb="1">
      <t>クニ</t>
    </rPh>
    <rPh sb="1" eb="2">
      <t>ケン</t>
    </rPh>
    <rPh sb="2" eb="4">
      <t>シチョウ</t>
    </rPh>
    <rPh sb="4" eb="6">
      <t>ヒリツ</t>
    </rPh>
    <phoneticPr fontId="5"/>
  </si>
  <si>
    <t>輸入品税関税</t>
    <rPh sb="0" eb="4">
      <t>ユニュウヒンゼイ</t>
    </rPh>
    <rPh sb="4" eb="6">
      <t>カンゼイ</t>
    </rPh>
    <phoneticPr fontId="5"/>
  </si>
  <si>
    <t>国税分</t>
  </si>
  <si>
    <t>県税分</t>
  </si>
  <si>
    <t>市町税分</t>
  </si>
  <si>
    <t>国税</t>
    <rPh sb="0" eb="2">
      <t>コクゼイ</t>
    </rPh>
    <phoneticPr fontId="5"/>
  </si>
  <si>
    <t>国税分</t>
    <rPh sb="0" eb="2">
      <t>コクゼイ</t>
    </rPh>
    <rPh sb="2" eb="3">
      <t>ブン</t>
    </rPh>
    <phoneticPr fontId="5"/>
  </si>
  <si>
    <t>県税分</t>
    <rPh sb="0" eb="2">
      <t>ケンゼイ</t>
    </rPh>
    <rPh sb="2" eb="3">
      <t>ブン</t>
    </rPh>
    <phoneticPr fontId="5"/>
  </si>
  <si>
    <t>市町税分</t>
    <rPh sb="0" eb="3">
      <t>シチョウゼイ</t>
    </rPh>
    <rPh sb="3" eb="4">
      <t>ブン</t>
    </rPh>
    <phoneticPr fontId="5"/>
  </si>
  <si>
    <t>地価税</t>
  </si>
  <si>
    <t>酒税　（収納済額）</t>
    <rPh sb="4" eb="6">
      <t>シュウノウ</t>
    </rPh>
    <rPh sb="6" eb="7">
      <t>ズ</t>
    </rPh>
    <rPh sb="7" eb="8">
      <t>ガク</t>
    </rPh>
    <phoneticPr fontId="2"/>
  </si>
  <si>
    <t>たばこ及びたばこ特別税　（収納済額）</t>
  </si>
  <si>
    <t>揮発油税</t>
    <rPh sb="3" eb="4">
      <t>ゼイ</t>
    </rPh>
    <phoneticPr fontId="2"/>
  </si>
  <si>
    <t>石油ガス税</t>
    <rPh sb="0" eb="2">
      <t>セキユ</t>
    </rPh>
    <rPh sb="4" eb="5">
      <t>ゼイ</t>
    </rPh>
    <phoneticPr fontId="2"/>
  </si>
  <si>
    <t>石油石炭税</t>
    <rPh sb="2" eb="4">
      <t>セキタン</t>
    </rPh>
    <phoneticPr fontId="2"/>
  </si>
  <si>
    <t>航空機燃料税</t>
    <rPh sb="2" eb="3">
      <t>キ</t>
    </rPh>
    <phoneticPr fontId="2"/>
  </si>
  <si>
    <t>とん税及び特別とん税</t>
    <rPh sb="3" eb="4">
      <t>オヨ</t>
    </rPh>
    <rPh sb="5" eb="7">
      <t>トクベツ</t>
    </rPh>
    <rPh sb="9" eb="10">
      <t>ゼイ</t>
    </rPh>
    <phoneticPr fontId="2"/>
  </si>
  <si>
    <t>印紙収入</t>
  </si>
  <si>
    <t>電源開発促進税</t>
  </si>
  <si>
    <t>自動車重量税</t>
  </si>
  <si>
    <t>国際観光旅客税（家計以外負担分）</t>
    <rPh sb="0" eb="7">
      <t>コクサイカンコウリョカクゼイ</t>
    </rPh>
    <rPh sb="8" eb="10">
      <t>カケイ</t>
    </rPh>
    <rPh sb="10" eb="12">
      <t>イガイ</t>
    </rPh>
    <rPh sb="12" eb="15">
      <t>フタンブン</t>
    </rPh>
    <phoneticPr fontId="2"/>
  </si>
  <si>
    <t>揮発油税(県市町譲与分)</t>
    <rPh sb="0" eb="3">
      <t>キハツユ</t>
    </rPh>
    <rPh sb="3" eb="4">
      <t>ゼイ</t>
    </rPh>
    <rPh sb="5" eb="6">
      <t>ケン</t>
    </rPh>
    <rPh sb="6" eb="8">
      <t>シチョウ</t>
    </rPh>
    <rPh sb="8" eb="10">
      <t>ジョウヨ</t>
    </rPh>
    <rPh sb="10" eb="11">
      <t>ブン</t>
    </rPh>
    <phoneticPr fontId="2"/>
  </si>
  <si>
    <t>石油ガス税（県市町譲与分）</t>
  </si>
  <si>
    <t>航空機燃料税（県市町譲与分）</t>
    <rPh sb="2" eb="3">
      <t>キ</t>
    </rPh>
    <phoneticPr fontId="2"/>
  </si>
  <si>
    <t>自動車重量税（市町譲与分）</t>
  </si>
  <si>
    <t>地方揮発油税</t>
    <rPh sb="0" eb="2">
      <t>チホウ</t>
    </rPh>
    <rPh sb="2" eb="6">
      <t>キハツユゼイ</t>
    </rPh>
    <phoneticPr fontId="2"/>
  </si>
  <si>
    <t>日本中央競馬会納付金</t>
    <rPh sb="7" eb="10">
      <t>ノウフキン</t>
    </rPh>
    <phoneticPr fontId="2"/>
  </si>
  <si>
    <t>不動産取得税</t>
  </si>
  <si>
    <t>県たばこ税</t>
  </si>
  <si>
    <t>ゴルフ場利用税</t>
  </si>
  <si>
    <t>自動車税（種別割）</t>
    <rPh sb="5" eb="7">
      <t>シュベツ</t>
    </rPh>
    <rPh sb="7" eb="8">
      <t>ワ</t>
    </rPh>
    <phoneticPr fontId="2"/>
  </si>
  <si>
    <t>鉱区税</t>
  </si>
  <si>
    <t>自動車取得税→自動車税（環境性能割）</t>
    <rPh sb="7" eb="11">
      <t>ジドウシャゼイ</t>
    </rPh>
    <rPh sb="12" eb="14">
      <t>カンキョウ</t>
    </rPh>
    <rPh sb="14" eb="16">
      <t>セイノウ</t>
    </rPh>
    <rPh sb="16" eb="17">
      <t>ワ</t>
    </rPh>
    <phoneticPr fontId="2"/>
  </si>
  <si>
    <t>軽油引取税</t>
  </si>
  <si>
    <t>固定資産税（特例）</t>
  </si>
  <si>
    <t>発電水利使用料（県）</t>
  </si>
  <si>
    <t>収益事業収入（県）</t>
  </si>
  <si>
    <t>旧法による税</t>
    <rPh sb="0" eb="1">
      <t>キュウ</t>
    </rPh>
    <rPh sb="1" eb="2">
      <t>ホウ</t>
    </rPh>
    <rPh sb="5" eb="6">
      <t>ゼイ</t>
    </rPh>
    <phoneticPr fontId="2"/>
  </si>
  <si>
    <t>純固定資産税（土地）</t>
  </si>
  <si>
    <t>純固定資産税（家屋）</t>
  </si>
  <si>
    <t>純固定資産税（償却資産）</t>
  </si>
  <si>
    <t>交付金・納付金（国有資産所在市町村所有交付金及び納付金に関する法律によるもの）</t>
    <rPh sb="0" eb="3">
      <t>コウフキン</t>
    </rPh>
    <rPh sb="4" eb="6">
      <t>ノウフ</t>
    </rPh>
    <rPh sb="6" eb="7">
      <t>キン</t>
    </rPh>
    <phoneticPr fontId="2"/>
  </si>
  <si>
    <t>軽自動車税</t>
  </si>
  <si>
    <t>市町たばこ税</t>
  </si>
  <si>
    <t>鉱産税</t>
  </si>
  <si>
    <t>特別土地保有税</t>
  </si>
  <si>
    <t>納付金</t>
    <rPh sb="0" eb="3">
      <t>ノウフキン</t>
    </rPh>
    <phoneticPr fontId="2"/>
  </si>
  <si>
    <t>入湯税</t>
  </si>
  <si>
    <t>事業所税</t>
  </si>
  <si>
    <t>都市計画税</t>
  </si>
  <si>
    <t>発電水利使用料（市町）</t>
  </si>
  <si>
    <t>収益事業収入市町（市町）</t>
  </si>
  <si>
    <t>地方消費税収入額</t>
    <rPh sb="0" eb="2">
      <t>チホウ</t>
    </rPh>
    <rPh sb="2" eb="5">
      <t>ショウヒゼイ</t>
    </rPh>
    <rPh sb="5" eb="7">
      <t>シュウニュウ</t>
    </rPh>
    <rPh sb="7" eb="8">
      <t>ガク</t>
    </rPh>
    <phoneticPr fontId="5"/>
  </si>
  <si>
    <t>地方消費税交付金</t>
    <rPh sb="0" eb="2">
      <t>チホウ</t>
    </rPh>
    <rPh sb="2" eb="5">
      <t>ショウヒゼイ</t>
    </rPh>
    <rPh sb="5" eb="8">
      <t>コウフキン</t>
    </rPh>
    <phoneticPr fontId="5"/>
  </si>
  <si>
    <t>税・納付金等</t>
    <rPh sb="0" eb="1">
      <t>ゼイ</t>
    </rPh>
    <rPh sb="2" eb="5">
      <t>ノウフキン</t>
    </rPh>
    <rPh sb="5" eb="6">
      <t>トウ</t>
    </rPh>
    <phoneticPr fontId="5"/>
  </si>
  <si>
    <t>間接税比率</t>
    <rPh sb="0" eb="3">
      <t>カンセツゼイ</t>
    </rPh>
    <rPh sb="3" eb="5">
      <t>ヒリツ</t>
    </rPh>
    <phoneticPr fontId="25"/>
  </si>
  <si>
    <t>税額</t>
    <rPh sb="0" eb="2">
      <t>ゼイガク</t>
    </rPh>
    <phoneticPr fontId="5"/>
  </si>
  <si>
    <t>税収効果国県市町分試算</t>
    <rPh sb="0" eb="2">
      <t>ゼイシュウ</t>
    </rPh>
    <rPh sb="2" eb="4">
      <t>コウカ</t>
    </rPh>
    <rPh sb="4" eb="5">
      <t>クニ</t>
    </rPh>
    <rPh sb="5" eb="6">
      <t>ケン</t>
    </rPh>
    <rPh sb="6" eb="8">
      <t>シチョウ</t>
    </rPh>
    <rPh sb="8" eb="9">
      <t>ブン</t>
    </rPh>
    <rPh sb="9" eb="11">
      <t>シサン</t>
    </rPh>
    <phoneticPr fontId="24"/>
  </si>
  <si>
    <t>所得・富等に課される経常税（直接税）</t>
    <rPh sb="14" eb="17">
      <t>チョクセツゼイ</t>
    </rPh>
    <phoneticPr fontId="5"/>
  </si>
  <si>
    <t>昼夜間人口比率</t>
    <phoneticPr fontId="5"/>
  </si>
  <si>
    <t>夜間人口 Ｄ</t>
    <phoneticPr fontId="5"/>
  </si>
  <si>
    <t>昼間人口</t>
    <phoneticPr fontId="5"/>
  </si>
  <si>
    <t>従業地</t>
    <rPh sb="0" eb="3">
      <t>ジュウギョウチ</t>
    </rPh>
    <phoneticPr fontId="5"/>
  </si>
  <si>
    <t>居住地</t>
    <rPh sb="0" eb="3">
      <t>キョジュウチ</t>
    </rPh>
    <phoneticPr fontId="5"/>
  </si>
  <si>
    <t>従業地不詳</t>
    <rPh sb="0" eb="3">
      <t>ジュウギョウチ</t>
    </rPh>
    <rPh sb="3" eb="5">
      <t>フショウ</t>
    </rPh>
    <phoneticPr fontId="5"/>
  </si>
  <si>
    <t>就業者(夜間)Ａ＋Ｃ</t>
    <rPh sb="0" eb="3">
      <t>シュウギョウシャ</t>
    </rPh>
    <rPh sb="4" eb="6">
      <t>ヤカン</t>
    </rPh>
    <phoneticPr fontId="5"/>
  </si>
  <si>
    <t>就業者(昼間)Ａ＋Ｂ</t>
    <rPh sb="0" eb="3">
      <t>シュウギョウシャ</t>
    </rPh>
    <rPh sb="4" eb="6">
      <t>ヒルマ</t>
    </rPh>
    <phoneticPr fontId="5"/>
  </si>
  <si>
    <t>地域内雇用係数f＝Ａ/(Ａ＋Ｂ)</t>
    <rPh sb="0" eb="2">
      <t>チイキ</t>
    </rPh>
    <rPh sb="2" eb="3">
      <t>ナイ</t>
    </rPh>
    <rPh sb="3" eb="5">
      <t>コヨウ</t>
    </rPh>
    <rPh sb="5" eb="7">
      <t>ケイスウ</t>
    </rPh>
    <phoneticPr fontId="5"/>
  </si>
  <si>
    <t>域内雇用係数</t>
    <rPh sb="0" eb="2">
      <t>イキナイ</t>
    </rPh>
    <rPh sb="2" eb="4">
      <t>コヨウ</t>
    </rPh>
    <rPh sb="4" eb="6">
      <t>ケイスウ</t>
    </rPh>
    <phoneticPr fontId="5"/>
  </si>
  <si>
    <t>地域外居住 Ｂ</t>
    <rPh sb="0" eb="2">
      <t>チイキ</t>
    </rPh>
    <rPh sb="2" eb="3">
      <t>ガイ</t>
    </rPh>
    <rPh sb="3" eb="5">
      <t>キョジュウ</t>
    </rPh>
    <phoneticPr fontId="5"/>
  </si>
  <si>
    <t>地域内居住 Ａ</t>
    <rPh sb="0" eb="3">
      <t>チイキナイ</t>
    </rPh>
    <rPh sb="3" eb="5">
      <t>キョジュウ</t>
    </rPh>
    <phoneticPr fontId="5"/>
  </si>
  <si>
    <t>Ａにより支えられる人口 (Ｄa)</t>
    <rPh sb="4" eb="5">
      <t>ササ</t>
    </rPh>
    <rPh sb="9" eb="11">
      <t>ジンコウ</t>
    </rPh>
    <phoneticPr fontId="5"/>
  </si>
  <si>
    <t>就業者/夜間人口比 e=Da/A</t>
    <rPh sb="0" eb="3">
      <t>シュウギョウシャ</t>
    </rPh>
    <rPh sb="4" eb="6">
      <t>ヤカン</t>
    </rPh>
    <rPh sb="6" eb="8">
      <t>ジンコウ</t>
    </rPh>
    <rPh sb="8" eb="9">
      <t>ヒ</t>
    </rPh>
    <phoneticPr fontId="19"/>
  </si>
  <si>
    <t>定住人口比率ｆ</t>
    <rPh sb="0" eb="2">
      <t>テイジュウ</t>
    </rPh>
    <rPh sb="2" eb="4">
      <t>ジンコウ</t>
    </rPh>
    <rPh sb="4" eb="6">
      <t>ヒリツ</t>
    </rPh>
    <phoneticPr fontId="19"/>
  </si>
  <si>
    <t>域内雇用係数e</t>
    <rPh sb="0" eb="2">
      <t>イキナイ</t>
    </rPh>
    <rPh sb="2" eb="6">
      <t>コヨウケイスウ</t>
    </rPh>
    <phoneticPr fontId="19"/>
  </si>
  <si>
    <t>雇用誘発数 Ｇ</t>
    <rPh sb="0" eb="2">
      <t>コヨウ</t>
    </rPh>
    <rPh sb="2" eb="4">
      <t>ユウハツ</t>
    </rPh>
    <rPh sb="4" eb="5">
      <t>スウ</t>
    </rPh>
    <phoneticPr fontId="19"/>
  </si>
  <si>
    <t>定住人口効果Ｈ＝Ｅ×f×e</t>
    <rPh sb="0" eb="2">
      <t>テイジュウ</t>
    </rPh>
    <rPh sb="2" eb="4">
      <t>ジンコウ</t>
    </rPh>
    <rPh sb="4" eb="6">
      <t>コウカ</t>
    </rPh>
    <phoneticPr fontId="5"/>
  </si>
  <si>
    <t>定住人口効果</t>
    <rPh sb="0" eb="2">
      <t>テイジュウ</t>
    </rPh>
    <rPh sb="2" eb="4">
      <t>ジンコウ</t>
    </rPh>
    <rPh sb="4" eb="6">
      <t>コウカ</t>
    </rPh>
    <phoneticPr fontId="19"/>
  </si>
  <si>
    <t>経済波及効果計算プロセス（税収）</t>
    <rPh sb="13" eb="15">
      <t>ゼイシュウ</t>
    </rPh>
    <phoneticPr fontId="5"/>
  </si>
  <si>
    <t>直接税・</t>
    <rPh sb="0" eb="3">
      <t>チョクセツゼイ</t>
    </rPh>
    <phoneticPr fontId="5"/>
  </si>
  <si>
    <t>直接税計</t>
    <rPh sb="0" eb="3">
      <t>チョクセツゼイ</t>
    </rPh>
    <rPh sb="3" eb="4">
      <t>ケイ</t>
    </rPh>
    <phoneticPr fontId="5"/>
  </si>
  <si>
    <t>法人分</t>
    <rPh sb="0" eb="2">
      <t>ホウジン</t>
    </rPh>
    <rPh sb="2" eb="3">
      <t>ブン</t>
    </rPh>
    <phoneticPr fontId="5"/>
  </si>
  <si>
    <t>個人分</t>
    <rPh sb="0" eb="3">
      <t>コジンブン</t>
    </rPh>
    <phoneticPr fontId="5"/>
  </si>
  <si>
    <t>間接税</t>
    <rPh sb="0" eb="2">
      <t>カンセツ</t>
    </rPh>
    <rPh sb="2" eb="3">
      <t>ゼイ</t>
    </rPh>
    <phoneticPr fontId="5"/>
  </si>
  <si>
    <t>間接税計</t>
    <rPh sb="0" eb="3">
      <t>カンセツゼイ</t>
    </rPh>
    <rPh sb="3" eb="4">
      <t>ケイ</t>
    </rPh>
    <phoneticPr fontId="5"/>
  </si>
  <si>
    <t>法人＋個人</t>
    <rPh sb="0" eb="2">
      <t>ホウジン</t>
    </rPh>
    <rPh sb="3" eb="5">
      <t>コジン</t>
    </rPh>
    <phoneticPr fontId="5"/>
  </si>
  <si>
    <t>営業余剰率</t>
    <rPh sb="0" eb="2">
      <t>エイギョウ</t>
    </rPh>
    <rPh sb="2" eb="4">
      <t>ヨジョウ</t>
    </rPh>
    <rPh sb="4" eb="5">
      <t>リツ</t>
    </rPh>
    <phoneticPr fontId="5"/>
  </si>
  <si>
    <t>営業余剰誘発額</t>
    <rPh sb="0" eb="2">
      <t>エイギョウ</t>
    </rPh>
    <rPh sb="2" eb="4">
      <t>ヨジョウ</t>
    </rPh>
    <rPh sb="4" eb="7">
      <t>ユウハツガク</t>
    </rPh>
    <phoneticPr fontId="5"/>
  </si>
  <si>
    <t>実効税率</t>
    <rPh sb="0" eb="2">
      <t>ジッコウ</t>
    </rPh>
    <rPh sb="2" eb="4">
      <t>ゼイリツ</t>
    </rPh>
    <phoneticPr fontId="5"/>
  </si>
  <si>
    <t>法人直接税</t>
    <rPh sb="0" eb="2">
      <t>ホウジン</t>
    </rPh>
    <rPh sb="2" eb="4">
      <t>チョクセツ</t>
    </rPh>
    <rPh sb="4" eb="5">
      <t>ゼイ</t>
    </rPh>
    <phoneticPr fontId="5"/>
  </si>
  <si>
    <t>雇用者所得誘発額</t>
    <rPh sb="0" eb="3">
      <t>コヨウシャ</t>
    </rPh>
    <rPh sb="3" eb="5">
      <t>ショトク</t>
    </rPh>
    <rPh sb="5" eb="8">
      <t>ユウハツガク</t>
    </rPh>
    <phoneticPr fontId="5"/>
  </si>
  <si>
    <t>個人直接税</t>
    <rPh sb="0" eb="2">
      <t>コジン</t>
    </rPh>
    <rPh sb="2" eb="4">
      <t>チョクセツ</t>
    </rPh>
    <rPh sb="4" eb="5">
      <t>ゼイ</t>
    </rPh>
    <phoneticPr fontId="5"/>
  </si>
  <si>
    <t>粗付加価値率</t>
    <rPh sb="0" eb="1">
      <t>ホボ</t>
    </rPh>
    <rPh sb="1" eb="3">
      <t>フカ</t>
    </rPh>
    <rPh sb="3" eb="5">
      <t>カチ</t>
    </rPh>
    <rPh sb="5" eb="6">
      <t>リツ</t>
    </rPh>
    <phoneticPr fontId="5"/>
  </si>
  <si>
    <t>粗付加価値誘発額</t>
    <rPh sb="0" eb="1">
      <t>アラ</t>
    </rPh>
    <rPh sb="1" eb="3">
      <t>フカ</t>
    </rPh>
    <rPh sb="3" eb="5">
      <t>カチ</t>
    </rPh>
    <rPh sb="5" eb="8">
      <t>ユウハツガク</t>
    </rPh>
    <phoneticPr fontId="5"/>
  </si>
  <si>
    <t>A=B+N</t>
    <phoneticPr fontId="5"/>
  </si>
  <si>
    <t>B=F+J</t>
    <phoneticPr fontId="5"/>
  </si>
  <si>
    <t>D＝C*O</t>
    <phoneticPr fontId="5"/>
  </si>
  <si>
    <t>F=D*E</t>
    <phoneticPr fontId="5"/>
  </si>
  <si>
    <t>G</t>
    <phoneticPr fontId="5"/>
  </si>
  <si>
    <t>H=G*O</t>
    <phoneticPr fontId="5"/>
  </si>
  <si>
    <t>I</t>
    <phoneticPr fontId="5"/>
  </si>
  <si>
    <t>J＝H*I</t>
    <phoneticPr fontId="5"/>
  </si>
  <si>
    <t>K</t>
    <phoneticPr fontId="5"/>
  </si>
  <si>
    <t>L=K*O</t>
    <phoneticPr fontId="5"/>
  </si>
  <si>
    <t>M</t>
    <phoneticPr fontId="5"/>
  </si>
  <si>
    <t>N＝L*M</t>
    <phoneticPr fontId="5"/>
  </si>
  <si>
    <t>O</t>
    <phoneticPr fontId="5"/>
  </si>
  <si>
    <t>税収係数2</t>
    <rPh sb="0" eb="2">
      <t>ゼイシュウ</t>
    </rPh>
    <rPh sb="2" eb="4">
      <t>ケイスウ</t>
    </rPh>
    <phoneticPr fontId="5"/>
  </si>
  <si>
    <t>部門別まとめ</t>
    <rPh sb="0" eb="3">
      <t>ブモンベツ</t>
    </rPh>
    <phoneticPr fontId="5"/>
  </si>
  <si>
    <t>　　　発生係数：CO2（二酸化炭素）、SO2（二酸化硫黄）の生産額（百万円）当たりの発生量</t>
    <rPh sb="3" eb="5">
      <t>ハッセイ</t>
    </rPh>
    <rPh sb="5" eb="7">
      <t>ケイスウ</t>
    </rPh>
    <rPh sb="12" eb="15">
      <t>ニサンカ</t>
    </rPh>
    <rPh sb="15" eb="17">
      <t>タンソ</t>
    </rPh>
    <rPh sb="23" eb="26">
      <t>ニサンカ</t>
    </rPh>
    <rPh sb="26" eb="28">
      <t>イオウ</t>
    </rPh>
    <rPh sb="30" eb="33">
      <t>セイサンガク</t>
    </rPh>
    <rPh sb="34" eb="35">
      <t>ヒャク</t>
    </rPh>
    <rPh sb="35" eb="37">
      <t>マンエン</t>
    </rPh>
    <rPh sb="38" eb="39">
      <t>ア</t>
    </rPh>
    <rPh sb="42" eb="44">
      <t>ハッセイ</t>
    </rPh>
    <rPh sb="44" eb="45">
      <t>リョウ</t>
    </rPh>
    <phoneticPr fontId="5"/>
  </si>
  <si>
    <t>　　</t>
    <phoneticPr fontId="5"/>
  </si>
  <si>
    <t>雇用者報酬・営業余剰・混合所得の推移</t>
    <rPh sb="0" eb="3">
      <t>コヨウシャ</t>
    </rPh>
    <rPh sb="3" eb="5">
      <t>ホウシュウ</t>
    </rPh>
    <rPh sb="6" eb="8">
      <t>エイギョウ</t>
    </rPh>
    <rPh sb="8" eb="10">
      <t>ヨジョウ</t>
    </rPh>
    <rPh sb="11" eb="13">
      <t>コンゴウ</t>
    </rPh>
    <rPh sb="13" eb="15">
      <t>ショトク</t>
    </rPh>
    <rPh sb="16" eb="18">
      <t>スイイ</t>
    </rPh>
    <phoneticPr fontId="5"/>
  </si>
  <si>
    <t>個人企業</t>
    <rPh sb="0" eb="2">
      <t>コジン</t>
    </rPh>
    <rPh sb="2" eb="4">
      <t>キギョウ</t>
    </rPh>
    <phoneticPr fontId="5"/>
  </si>
  <si>
    <t>法人分営業余剰</t>
    <rPh sb="0" eb="2">
      <t>ホウジン</t>
    </rPh>
    <rPh sb="2" eb="3">
      <t>ブン</t>
    </rPh>
    <rPh sb="3" eb="5">
      <t>エイギョウ</t>
    </rPh>
    <rPh sb="5" eb="7">
      <t>ヨジョウ</t>
    </rPh>
    <phoneticPr fontId="5"/>
  </si>
  <si>
    <t>雇用者報酬・混合所得</t>
    <rPh sb="0" eb="3">
      <t>コヨウシャ</t>
    </rPh>
    <rPh sb="3" eb="5">
      <t>ホウシュウ</t>
    </rPh>
    <rPh sb="6" eb="8">
      <t>コンゴウ</t>
    </rPh>
    <rPh sb="8" eb="10">
      <t>ショトク</t>
    </rPh>
    <phoneticPr fontId="5"/>
  </si>
  <si>
    <t>企業所得</t>
    <rPh sb="0" eb="2">
      <t>キギョウ</t>
    </rPh>
    <rPh sb="2" eb="4">
      <t>ショトク</t>
    </rPh>
    <phoneticPr fontId="5"/>
  </si>
  <si>
    <t>個人直接税</t>
    <rPh sb="0" eb="2">
      <t>コジン</t>
    </rPh>
    <rPh sb="2" eb="5">
      <t>チョクセツゼイ</t>
    </rPh>
    <phoneticPr fontId="5"/>
  </si>
  <si>
    <t>法人直接税</t>
    <rPh sb="0" eb="2">
      <t>ホウジン</t>
    </rPh>
    <rPh sb="2" eb="5">
      <t>チョクセツゼイ</t>
    </rPh>
    <phoneticPr fontId="5"/>
  </si>
  <si>
    <t>雇用者報酬</t>
    <rPh sb="0" eb="3">
      <t>コヨウシャ</t>
    </rPh>
    <rPh sb="3" eb="5">
      <t>ホウシュウ</t>
    </rPh>
    <phoneticPr fontId="5"/>
  </si>
  <si>
    <t>混合所得</t>
    <rPh sb="0" eb="2">
      <t>コンゴウ</t>
    </rPh>
    <rPh sb="2" eb="4">
      <t>ショトク</t>
    </rPh>
    <phoneticPr fontId="5"/>
  </si>
  <si>
    <t>持家家賃を除く</t>
    <rPh sb="0" eb="1">
      <t>モ</t>
    </rPh>
    <rPh sb="1" eb="2">
      <t>イエ</t>
    </rPh>
    <rPh sb="2" eb="4">
      <t>ヤチン</t>
    </rPh>
    <rPh sb="5" eb="6">
      <t>ノゾ</t>
    </rPh>
    <phoneticPr fontId="5"/>
  </si>
  <si>
    <t>法人企業</t>
    <rPh sb="0" eb="2">
      <t>ホウジン</t>
    </rPh>
    <rPh sb="2" eb="4">
      <t>キギョウ</t>
    </rPh>
    <phoneticPr fontId="5"/>
  </si>
  <si>
    <t>所得・富等に課される経常税</t>
    <rPh sb="0" eb="2">
      <t>ショトク</t>
    </rPh>
    <rPh sb="3" eb="4">
      <t>トミ</t>
    </rPh>
    <rPh sb="4" eb="5">
      <t>トウ</t>
    </rPh>
    <rPh sb="6" eb="7">
      <t>カ</t>
    </rPh>
    <rPh sb="10" eb="12">
      <t>ケイジョウ</t>
    </rPh>
    <rPh sb="12" eb="13">
      <t>ゼイ</t>
    </rPh>
    <phoneticPr fontId="5"/>
  </si>
  <si>
    <t>　</t>
    <phoneticPr fontId="3"/>
  </si>
  <si>
    <t>民間法人企業</t>
    <rPh sb="0" eb="2">
      <t>ミンカン</t>
    </rPh>
    <rPh sb="2" eb="4">
      <t>ホウジン</t>
    </rPh>
    <rPh sb="4" eb="6">
      <t>キギョウ</t>
    </rPh>
    <phoneticPr fontId="5"/>
  </si>
  <si>
    <t>公的企業</t>
    <rPh sb="0" eb="2">
      <t>コウテキ</t>
    </rPh>
    <rPh sb="2" eb="4">
      <t>キギョウ</t>
    </rPh>
    <phoneticPr fontId="5"/>
  </si>
  <si>
    <t>農林水産業</t>
    <rPh sb="0" eb="2">
      <t>ノウリン</t>
    </rPh>
    <rPh sb="2" eb="4">
      <t>スイサン</t>
    </rPh>
    <rPh sb="4" eb="5">
      <t>ギョウ</t>
    </rPh>
    <phoneticPr fontId="5"/>
  </si>
  <si>
    <t>その他産業</t>
    <rPh sb="2" eb="3">
      <t>タ</t>
    </rPh>
    <rPh sb="3" eb="5">
      <t>サンギョウ</t>
    </rPh>
    <phoneticPr fontId="5"/>
  </si>
  <si>
    <t>雇用者報酬・混合所得比率</t>
    <rPh sb="0" eb="2">
      <t>コヨウ</t>
    </rPh>
    <rPh sb="2" eb="3">
      <t>シャ</t>
    </rPh>
    <rPh sb="3" eb="5">
      <t>ホウシュウ</t>
    </rPh>
    <rPh sb="6" eb="8">
      <t>コンゴウ</t>
    </rPh>
    <rPh sb="8" eb="10">
      <t>ショトク</t>
    </rPh>
    <rPh sb="10" eb="12">
      <t>ヒリツ</t>
    </rPh>
    <phoneticPr fontId="5"/>
  </si>
  <si>
    <t>家計（個人企業を含む)</t>
    <rPh sb="0" eb="2">
      <t>カケイ</t>
    </rPh>
    <rPh sb="3" eb="5">
      <t>コジン</t>
    </rPh>
    <rPh sb="5" eb="7">
      <t>キギョウ</t>
    </rPh>
    <rPh sb="8" eb="9">
      <t>フク</t>
    </rPh>
    <phoneticPr fontId="5"/>
  </si>
  <si>
    <t>法人企業所得比率</t>
    <rPh sb="0" eb="2">
      <t>ホウジン</t>
    </rPh>
    <rPh sb="2" eb="4">
      <t>キギョウ</t>
    </rPh>
    <rPh sb="4" eb="6">
      <t>ショトク</t>
    </rPh>
    <rPh sb="6" eb="7">
      <t>ヒ</t>
    </rPh>
    <rPh sb="7" eb="8">
      <t>リツ</t>
    </rPh>
    <phoneticPr fontId="5"/>
  </si>
  <si>
    <t>非金融法人企業</t>
    <rPh sb="0" eb="1">
      <t>ヒ</t>
    </rPh>
    <rPh sb="1" eb="3">
      <t>キンユウ</t>
    </rPh>
    <rPh sb="3" eb="5">
      <t>ホウジン</t>
    </rPh>
    <rPh sb="5" eb="7">
      <t>キギョウ</t>
    </rPh>
    <phoneticPr fontId="5"/>
  </si>
  <si>
    <t>金融機関</t>
    <rPh sb="0" eb="2">
      <t>キンユウ</t>
    </rPh>
    <rPh sb="2" eb="4">
      <t>キカン</t>
    </rPh>
    <phoneticPr fontId="5"/>
  </si>
  <si>
    <t>平成18年度</t>
    <rPh sb="0" eb="2">
      <t>ヘイセイ</t>
    </rPh>
    <rPh sb="4" eb="6">
      <t>ネンド</t>
    </rPh>
    <phoneticPr fontId="5"/>
  </si>
  <si>
    <t>平成19年度</t>
    <rPh sb="0" eb="2">
      <t>ヘイセイ</t>
    </rPh>
    <rPh sb="4" eb="6">
      <t>ネンド</t>
    </rPh>
    <phoneticPr fontId="5"/>
  </si>
  <si>
    <t>平成20年度</t>
    <rPh sb="0" eb="2">
      <t>ヘイセイ</t>
    </rPh>
    <rPh sb="4" eb="6">
      <t>ネンド</t>
    </rPh>
    <phoneticPr fontId="5"/>
  </si>
  <si>
    <t>平成21年度</t>
    <rPh sb="0" eb="2">
      <t>ヘイセイ</t>
    </rPh>
    <rPh sb="4" eb="6">
      <t>ネンド</t>
    </rPh>
    <phoneticPr fontId="5"/>
  </si>
  <si>
    <t>平成22年度</t>
    <rPh sb="0" eb="2">
      <t>ヘイセイ</t>
    </rPh>
    <rPh sb="4" eb="6">
      <t>ネンド</t>
    </rPh>
    <phoneticPr fontId="5"/>
  </si>
  <si>
    <t>平成23年度</t>
    <rPh sb="0" eb="2">
      <t>ヘイセイ</t>
    </rPh>
    <rPh sb="4" eb="6">
      <t>ネンド</t>
    </rPh>
    <phoneticPr fontId="5"/>
  </si>
  <si>
    <t>平成24年度</t>
    <rPh sb="0" eb="2">
      <t>ヘイセイ</t>
    </rPh>
    <rPh sb="4" eb="6">
      <t>ネンド</t>
    </rPh>
    <phoneticPr fontId="5"/>
  </si>
  <si>
    <t>平成25年度</t>
    <rPh sb="0" eb="2">
      <t>ヘイセイ</t>
    </rPh>
    <rPh sb="4" eb="6">
      <t>ネンド</t>
    </rPh>
    <phoneticPr fontId="5"/>
  </si>
  <si>
    <t>平成26年度</t>
    <rPh sb="0" eb="2">
      <t>ヘイセイ</t>
    </rPh>
    <rPh sb="4" eb="6">
      <t>ネンド</t>
    </rPh>
    <phoneticPr fontId="5"/>
  </si>
  <si>
    <t>平成27年度</t>
    <rPh sb="0" eb="2">
      <t>ヘイセイ</t>
    </rPh>
    <rPh sb="4" eb="6">
      <t>ネンド</t>
    </rPh>
    <phoneticPr fontId="5"/>
  </si>
  <si>
    <t>平成28年度</t>
    <rPh sb="0" eb="2">
      <t>ヘイセイ</t>
    </rPh>
    <rPh sb="4" eb="6">
      <t>ネンド</t>
    </rPh>
    <phoneticPr fontId="5"/>
  </si>
  <si>
    <t>平成29年度</t>
    <rPh sb="0" eb="2">
      <t>ヘイセイ</t>
    </rPh>
    <rPh sb="4" eb="6">
      <t>ネンド</t>
    </rPh>
    <phoneticPr fontId="5"/>
  </si>
  <si>
    <t>生産・輸入品に課される税（間接税）消費税等控除前の推移</t>
    <rPh sb="0" eb="2">
      <t>セイサン</t>
    </rPh>
    <rPh sb="3" eb="6">
      <t>ユニュウヒン</t>
    </rPh>
    <rPh sb="7" eb="8">
      <t>カ</t>
    </rPh>
    <rPh sb="11" eb="12">
      <t>ゼイ</t>
    </rPh>
    <rPh sb="13" eb="15">
      <t>カンセツ</t>
    </rPh>
    <rPh sb="15" eb="16">
      <t>ゼイ</t>
    </rPh>
    <rPh sb="17" eb="20">
      <t>ショウヒゼイ</t>
    </rPh>
    <rPh sb="20" eb="21">
      <t>トウ</t>
    </rPh>
    <rPh sb="21" eb="23">
      <t>コウジョ</t>
    </rPh>
    <rPh sb="23" eb="24">
      <t>マエ</t>
    </rPh>
    <rPh sb="25" eb="27">
      <t>スイイ</t>
    </rPh>
    <phoneticPr fontId="5"/>
  </si>
  <si>
    <t>間接税</t>
    <rPh sb="0" eb="3">
      <t>カンセツゼイ</t>
    </rPh>
    <phoneticPr fontId="5"/>
  </si>
  <si>
    <t>産業別内訳</t>
    <rPh sb="0" eb="2">
      <t>サンギョウ</t>
    </rPh>
    <rPh sb="2" eb="3">
      <t>ベツ</t>
    </rPh>
    <rPh sb="3" eb="5">
      <t>ウチワケ</t>
    </rPh>
    <phoneticPr fontId="5"/>
  </si>
  <si>
    <t>電気･ｶﾞｽ･水道・廃棄物処理業</t>
    <rPh sb="10" eb="13">
      <t>ハイキブツ</t>
    </rPh>
    <rPh sb="13" eb="15">
      <t>ショリ</t>
    </rPh>
    <phoneticPr fontId="5"/>
  </si>
  <si>
    <t>卸売･小売業</t>
    <phoneticPr fontId="5"/>
  </si>
  <si>
    <t>運輸･郵便業</t>
    <rPh sb="3" eb="5">
      <t>ユウビン</t>
    </rPh>
    <phoneticPr fontId="5"/>
  </si>
  <si>
    <t>情報通信業</t>
    <rPh sb="0" eb="2">
      <t>ジョウホウ</t>
    </rPh>
    <rPh sb="2" eb="4">
      <t>ツウシン</t>
    </rPh>
    <rPh sb="4" eb="5">
      <t>ギョウ</t>
    </rPh>
    <phoneticPr fontId="5"/>
  </si>
  <si>
    <t>金融･保険業</t>
    <phoneticPr fontId="5"/>
  </si>
  <si>
    <t>県内総生産（名目）の推移</t>
    <rPh sb="0" eb="2">
      <t>ケンナイ</t>
    </rPh>
    <rPh sb="2" eb="5">
      <t>ソウセイサン</t>
    </rPh>
    <rPh sb="6" eb="8">
      <t>メイモク</t>
    </rPh>
    <rPh sb="10" eb="12">
      <t>スイイ</t>
    </rPh>
    <phoneticPr fontId="5"/>
  </si>
  <si>
    <t>産業別内訳（輸入品商品税等を除く）</t>
    <rPh sb="0" eb="2">
      <t>サンギョウ</t>
    </rPh>
    <rPh sb="2" eb="3">
      <t>ベツ</t>
    </rPh>
    <rPh sb="3" eb="5">
      <t>ウチワケ</t>
    </rPh>
    <rPh sb="6" eb="9">
      <t>ユニュウヒン</t>
    </rPh>
    <rPh sb="9" eb="11">
      <t>ショウヒン</t>
    </rPh>
    <rPh sb="11" eb="12">
      <t>ゼイ</t>
    </rPh>
    <rPh sb="12" eb="13">
      <t>トウ</t>
    </rPh>
    <rPh sb="14" eb="15">
      <t>ノゾ</t>
    </rPh>
    <phoneticPr fontId="5"/>
  </si>
  <si>
    <t>輸入品商品税等を除く</t>
    <rPh sb="0" eb="3">
      <t>ユニュウヒン</t>
    </rPh>
    <rPh sb="3" eb="5">
      <t>ショウヒン</t>
    </rPh>
    <rPh sb="5" eb="6">
      <t>ゼイ</t>
    </rPh>
    <rPh sb="6" eb="7">
      <t>トウ</t>
    </rPh>
    <rPh sb="8" eb="9">
      <t>ノゾ</t>
    </rPh>
    <phoneticPr fontId="5"/>
  </si>
  <si>
    <t>間接税比率の推移</t>
    <rPh sb="0" eb="3">
      <t>カンセツゼイ</t>
    </rPh>
    <rPh sb="3" eb="5">
      <t>ヒリツ</t>
    </rPh>
    <rPh sb="6" eb="8">
      <t>スイイ</t>
    </rPh>
    <phoneticPr fontId="5"/>
  </si>
  <si>
    <t>比率</t>
    <rPh sb="0" eb="2">
      <t>ヒリツ</t>
    </rPh>
    <phoneticPr fontId="5"/>
  </si>
  <si>
    <t>対GDP</t>
    <rPh sb="0" eb="1">
      <t>タイ</t>
    </rPh>
    <phoneticPr fontId="5"/>
  </si>
  <si>
    <t>直接税・間接税付加価値額比率の推移</t>
    <rPh sb="0" eb="2">
      <t>チョクセツ</t>
    </rPh>
    <rPh sb="2" eb="3">
      <t>ゼイ</t>
    </rPh>
    <rPh sb="4" eb="7">
      <t>カンセツゼイ</t>
    </rPh>
    <rPh sb="7" eb="9">
      <t>フカ</t>
    </rPh>
    <rPh sb="9" eb="11">
      <t>カチ</t>
    </rPh>
    <rPh sb="11" eb="12">
      <t>ガク</t>
    </rPh>
    <rPh sb="12" eb="14">
      <t>ヒリツ</t>
    </rPh>
    <rPh sb="15" eb="17">
      <t>スイイ</t>
    </rPh>
    <phoneticPr fontId="5"/>
  </si>
  <si>
    <t>所得富等に課される経常税（受取・徴収税額）の推移</t>
    <rPh sb="0" eb="2">
      <t>ショトク</t>
    </rPh>
    <rPh sb="2" eb="3">
      <t>ト</t>
    </rPh>
    <rPh sb="3" eb="4">
      <t>トウ</t>
    </rPh>
    <rPh sb="5" eb="6">
      <t>カ</t>
    </rPh>
    <rPh sb="9" eb="12">
      <t>ケイジョウゼイ</t>
    </rPh>
    <rPh sb="13" eb="15">
      <t>ウケトリ</t>
    </rPh>
    <rPh sb="22" eb="24">
      <t>スイイ</t>
    </rPh>
    <phoneticPr fontId="5"/>
  </si>
  <si>
    <t>直接税比率</t>
    <rPh sb="0" eb="2">
      <t>チョクセツ</t>
    </rPh>
    <rPh sb="2" eb="3">
      <t>ゼイ</t>
    </rPh>
    <rPh sb="3" eb="5">
      <t>ヒリツ</t>
    </rPh>
    <phoneticPr fontId="5"/>
  </si>
  <si>
    <t>間接税比率</t>
    <rPh sb="0" eb="2">
      <t>カンセツ</t>
    </rPh>
    <rPh sb="2" eb="3">
      <t>ゼイ</t>
    </rPh>
    <rPh sb="3" eb="5">
      <t>ヒリツ</t>
    </rPh>
    <phoneticPr fontId="5"/>
  </si>
  <si>
    <t>直接税（徴収税額）</t>
    <rPh sb="0" eb="2">
      <t>チョクセツ</t>
    </rPh>
    <rPh sb="2" eb="3">
      <t>ゼイ</t>
    </rPh>
    <rPh sb="4" eb="6">
      <t>チョウシュウ</t>
    </rPh>
    <rPh sb="6" eb="8">
      <t>ゼイガク</t>
    </rPh>
    <phoneticPr fontId="5"/>
  </si>
  <si>
    <t>県内総生産</t>
    <rPh sb="0" eb="2">
      <t>ケンナイ</t>
    </rPh>
    <rPh sb="2" eb="3">
      <t>ソウ</t>
    </rPh>
    <rPh sb="3" eb="5">
      <t>セイサン</t>
    </rPh>
    <phoneticPr fontId="5"/>
  </si>
  <si>
    <t>（対名目GDP)</t>
    <rPh sb="1" eb="2">
      <t>タイ</t>
    </rPh>
    <rPh sb="2" eb="4">
      <t>メイモク</t>
    </rPh>
    <phoneticPr fontId="5"/>
  </si>
  <si>
    <t>（名目）</t>
    <rPh sb="1" eb="3">
      <t>メイモク</t>
    </rPh>
    <phoneticPr fontId="5"/>
  </si>
  <si>
    <t>F=A+E</t>
    <phoneticPr fontId="5"/>
  </si>
  <si>
    <t xml:space="preserve"> D=A+B+C</t>
    <phoneticPr fontId="5"/>
  </si>
  <si>
    <t>平成2年度</t>
  </si>
  <si>
    <t>H12年基準</t>
    <rPh sb="3" eb="4">
      <t>ネン</t>
    </rPh>
    <rPh sb="4" eb="6">
      <t>キジュン</t>
    </rPh>
    <phoneticPr fontId="5"/>
  </si>
  <si>
    <t>平成3年度</t>
  </si>
  <si>
    <t>平成4年度</t>
  </si>
  <si>
    <t>平成5年度</t>
  </si>
  <si>
    <t>平成6年度</t>
  </si>
  <si>
    <t>平成7年度</t>
  </si>
  <si>
    <t>平成8年度</t>
  </si>
  <si>
    <t>平成9年度</t>
  </si>
  <si>
    <t>平成10年度</t>
  </si>
  <si>
    <t>平成11年度</t>
  </si>
  <si>
    <t>平成12年度</t>
  </si>
  <si>
    <t>平成13年度</t>
    <rPh sb="0" eb="2">
      <t>ヘイセイ</t>
    </rPh>
    <rPh sb="4" eb="6">
      <t>ネンド</t>
    </rPh>
    <phoneticPr fontId="5"/>
  </si>
  <si>
    <t>H17年基準</t>
    <rPh sb="3" eb="4">
      <t>ネン</t>
    </rPh>
    <rPh sb="4" eb="6">
      <t>キジュン</t>
    </rPh>
    <phoneticPr fontId="5"/>
  </si>
  <si>
    <t>平成14年度</t>
    <rPh sb="0" eb="2">
      <t>ヘイセイ</t>
    </rPh>
    <rPh sb="4" eb="6">
      <t>ネンド</t>
    </rPh>
    <phoneticPr fontId="5"/>
  </si>
  <si>
    <t>平成15年度</t>
    <rPh sb="0" eb="2">
      <t>ヘイセイ</t>
    </rPh>
    <rPh sb="4" eb="6">
      <t>ネンド</t>
    </rPh>
    <phoneticPr fontId="5"/>
  </si>
  <si>
    <t>平成16年度</t>
    <rPh sb="0" eb="2">
      <t>ヘイセイ</t>
    </rPh>
    <rPh sb="4" eb="6">
      <t>ネンド</t>
    </rPh>
    <phoneticPr fontId="5"/>
  </si>
  <si>
    <t>平成17年度</t>
    <rPh sb="0" eb="2">
      <t>ヘイセイ</t>
    </rPh>
    <rPh sb="4" eb="6">
      <t>ネンド</t>
    </rPh>
    <phoneticPr fontId="5"/>
  </si>
  <si>
    <t>平成24年度</t>
    <rPh sb="0" eb="2">
      <t>ヘイセイ</t>
    </rPh>
    <rPh sb="4" eb="5">
      <t>ネン</t>
    </rPh>
    <rPh sb="5" eb="6">
      <t>ド</t>
    </rPh>
    <phoneticPr fontId="5"/>
  </si>
  <si>
    <t>平成26年度</t>
    <rPh sb="0" eb="2">
      <t>ヘイセイ</t>
    </rPh>
    <rPh sb="4" eb="5">
      <t>ネン</t>
    </rPh>
    <rPh sb="5" eb="6">
      <t>ド</t>
    </rPh>
    <phoneticPr fontId="5"/>
  </si>
  <si>
    <t>平成28年度</t>
    <rPh sb="0" eb="2">
      <t>ヘイセイ</t>
    </rPh>
    <rPh sb="4" eb="5">
      <t>ネン</t>
    </rPh>
    <rPh sb="5" eb="6">
      <t>ド</t>
    </rPh>
    <phoneticPr fontId="5"/>
  </si>
  <si>
    <t>平成30年度</t>
    <rPh sb="0" eb="2">
      <t>ヘイセイ</t>
    </rPh>
    <rPh sb="4" eb="6">
      <t>ネンド</t>
    </rPh>
    <phoneticPr fontId="5"/>
  </si>
  <si>
    <t>令和元年度</t>
    <rPh sb="0" eb="2">
      <t>レイワ</t>
    </rPh>
    <rPh sb="2" eb="5">
      <t>ガンネンド</t>
    </rPh>
    <phoneticPr fontId="5"/>
  </si>
  <si>
    <t>令和2年度</t>
    <rPh sb="0" eb="2">
      <t>レイワ</t>
    </rPh>
    <rPh sb="3" eb="5">
      <t>ネンド</t>
    </rPh>
    <phoneticPr fontId="5"/>
  </si>
  <si>
    <t>令和3年度</t>
    <rPh sb="0" eb="2">
      <t>レイワ</t>
    </rPh>
    <rPh sb="3" eb="5">
      <t>ネンド</t>
    </rPh>
    <phoneticPr fontId="5"/>
  </si>
  <si>
    <t>令和4年度</t>
    <rPh sb="0" eb="2">
      <t>レイワ</t>
    </rPh>
    <rPh sb="3" eb="5">
      <t>ネンド</t>
    </rPh>
    <phoneticPr fontId="5"/>
  </si>
  <si>
    <t>（出所）兵庫県統計課「兵庫県民経済計算」</t>
    <rPh sb="1" eb="3">
      <t>シュッショ</t>
    </rPh>
    <rPh sb="4" eb="6">
      <t>ヒョウゴ</t>
    </rPh>
    <rPh sb="6" eb="7">
      <t>ケン</t>
    </rPh>
    <rPh sb="7" eb="9">
      <t>トウケイ</t>
    </rPh>
    <rPh sb="9" eb="10">
      <t>カ</t>
    </rPh>
    <rPh sb="11" eb="13">
      <t>ヒョウゴ</t>
    </rPh>
    <rPh sb="13" eb="15">
      <t>ケンミン</t>
    </rPh>
    <rPh sb="15" eb="17">
      <t>ケイザイ</t>
    </rPh>
    <rPh sb="17" eb="19">
      <t>ケイサン</t>
    </rPh>
    <phoneticPr fontId="5"/>
  </si>
  <si>
    <t>（資料）兵庫県統計課「兵庫県民経済計算」</t>
    <rPh sb="1" eb="3">
      <t>シリョウ</t>
    </rPh>
    <rPh sb="4" eb="7">
      <t>ヒョウゴケン</t>
    </rPh>
    <rPh sb="7" eb="9">
      <t>トウケイ</t>
    </rPh>
    <rPh sb="9" eb="10">
      <t>カ</t>
    </rPh>
    <rPh sb="11" eb="13">
      <t>ヒョウゴ</t>
    </rPh>
    <rPh sb="13" eb="15">
      <t>ケンミン</t>
    </rPh>
    <rPh sb="15" eb="17">
      <t>ケイザイ</t>
    </rPh>
    <rPh sb="17" eb="19">
      <t>ケイサン</t>
    </rPh>
    <phoneticPr fontId="5"/>
  </si>
  <si>
    <t>税収係数3</t>
    <rPh sb="0" eb="2">
      <t>ゼイシュウ</t>
    </rPh>
    <rPh sb="2" eb="4">
      <t>ケイスウ</t>
    </rPh>
    <phoneticPr fontId="5"/>
  </si>
  <si>
    <t>R2～R4</t>
    <phoneticPr fontId="5"/>
  </si>
  <si>
    <t>うち地域外居住 Ａ</t>
    <rPh sb="2" eb="4">
      <t>チイキ</t>
    </rPh>
    <rPh sb="4" eb="5">
      <t>ソト</t>
    </rPh>
    <rPh sb="5" eb="7">
      <t>キョジュウ</t>
    </rPh>
    <phoneticPr fontId="5"/>
  </si>
  <si>
    <t>うち地域内居住 Ｃ</t>
    <rPh sb="2" eb="4">
      <t>チイキ</t>
    </rPh>
    <rPh sb="4" eb="5">
      <t>ナイ</t>
    </rPh>
    <rPh sb="5" eb="7">
      <t>キョジュウ</t>
    </rPh>
    <phoneticPr fontId="5"/>
  </si>
  <si>
    <t>参考</t>
    <rPh sb="0" eb="2">
      <t>サンコウ</t>
    </rPh>
    <phoneticPr fontId="5"/>
  </si>
  <si>
    <t>定住人口効果</t>
    <rPh sb="0" eb="2">
      <t>テイジュウ</t>
    </rPh>
    <rPh sb="2" eb="4">
      <t>ジンコウ</t>
    </rPh>
    <rPh sb="4" eb="6">
      <t>コウカ</t>
    </rPh>
    <phoneticPr fontId="5"/>
  </si>
  <si>
    <t>税収効果</t>
    <rPh sb="0" eb="2">
      <t>ゼイシュウ</t>
    </rPh>
    <rPh sb="2" eb="4">
      <t>コウカ</t>
    </rPh>
    <phoneticPr fontId="5"/>
  </si>
  <si>
    <t>雇用効果×昼間就業者数(A＋B)のうち、Aの比率(域内雇用係数)を用いて居住地が地域内の就業者への誘発数を推計する。</t>
    <rPh sb="0" eb="2">
      <t>コヨウ</t>
    </rPh>
    <rPh sb="2" eb="4">
      <t>コウカ</t>
    </rPh>
    <rPh sb="5" eb="7">
      <t>ヒルマ</t>
    </rPh>
    <rPh sb="7" eb="10">
      <t>シュウギョウシャ</t>
    </rPh>
    <rPh sb="10" eb="11">
      <t>スウ</t>
    </rPh>
    <rPh sb="22" eb="24">
      <t>ヒリツ</t>
    </rPh>
    <rPh sb="25" eb="27">
      <t>イキナイ</t>
    </rPh>
    <rPh sb="27" eb="29">
      <t>コヨウ</t>
    </rPh>
    <rPh sb="29" eb="31">
      <t>ケイスウ</t>
    </rPh>
    <rPh sb="33" eb="34">
      <t>モチ</t>
    </rPh>
    <rPh sb="36" eb="39">
      <t>キョジュウチ</t>
    </rPh>
    <rPh sb="40" eb="43">
      <t>チイキナイ</t>
    </rPh>
    <rPh sb="44" eb="47">
      <t>シュウギョウシャ</t>
    </rPh>
    <rPh sb="49" eb="51">
      <t>ユウハツ</t>
    </rPh>
    <rPh sb="51" eb="52">
      <t>スウ</t>
    </rPh>
    <rPh sb="53" eb="55">
      <t>スイケイ</t>
    </rPh>
    <phoneticPr fontId="5"/>
  </si>
  <si>
    <t>さらに、地域内居住の就業者数(A＋C)により支えられている人口(D)のうち、地域内で働く就業者数(A)で支えられている人口の</t>
    <rPh sb="4" eb="7">
      <t>チイキナイ</t>
    </rPh>
    <rPh sb="7" eb="9">
      <t>キョジュウ</t>
    </rPh>
    <rPh sb="10" eb="13">
      <t>シュウギョウシャ</t>
    </rPh>
    <rPh sb="13" eb="14">
      <t>スウ</t>
    </rPh>
    <rPh sb="22" eb="23">
      <t>ササ</t>
    </rPh>
    <rPh sb="29" eb="31">
      <t>ジンコウ</t>
    </rPh>
    <rPh sb="38" eb="41">
      <t>チイキナイ</t>
    </rPh>
    <rPh sb="42" eb="43">
      <t>ハタラ</t>
    </rPh>
    <rPh sb="44" eb="47">
      <t>シュウギョウシャ</t>
    </rPh>
    <rPh sb="47" eb="48">
      <t>スウ</t>
    </rPh>
    <rPh sb="52" eb="53">
      <t>ササ</t>
    </rPh>
    <rPh sb="59" eb="61">
      <t>ジンコウ</t>
    </rPh>
    <phoneticPr fontId="5"/>
  </si>
  <si>
    <t>企業の生産の増加：企業所得や家計所得が増加し、法人や個人の税収の増加につながる。</t>
    <rPh sb="0" eb="2">
      <t>キギョウ</t>
    </rPh>
    <rPh sb="3" eb="5">
      <t>セイサン</t>
    </rPh>
    <rPh sb="6" eb="8">
      <t>ゾウカ</t>
    </rPh>
    <phoneticPr fontId="5"/>
  </si>
  <si>
    <t>家計の所得の増加：消費が増加し、法人や個人の税収につながる。</t>
    <rPh sb="0" eb="2">
      <t>カケイ</t>
    </rPh>
    <rPh sb="3" eb="5">
      <t>ショトク</t>
    </rPh>
    <rPh sb="6" eb="8">
      <t>ゾウカ</t>
    </rPh>
    <phoneticPr fontId="5"/>
  </si>
  <si>
    <t>直接税(所得・富等に課される経常税)</t>
    <rPh sb="0" eb="3">
      <t>チョクセツゼイ</t>
    </rPh>
    <rPh sb="4" eb="6">
      <t>ショトク</t>
    </rPh>
    <rPh sb="7" eb="8">
      <t>トミ</t>
    </rPh>
    <rPh sb="8" eb="9">
      <t>トウ</t>
    </rPh>
    <rPh sb="10" eb="11">
      <t>カ</t>
    </rPh>
    <rPh sb="14" eb="17">
      <t>ケイジョウゼイ</t>
    </rPh>
    <phoneticPr fontId="5"/>
  </si>
  <si>
    <t>間接税(生産・輸入品に課される税)</t>
    <rPh sb="0" eb="3">
      <t>カンセツゼイ</t>
    </rPh>
    <rPh sb="4" eb="6">
      <t>セイサン</t>
    </rPh>
    <rPh sb="7" eb="10">
      <t>ユニュウヒン</t>
    </rPh>
    <rPh sb="11" eb="12">
      <t>カ</t>
    </rPh>
    <rPh sb="15" eb="16">
      <t>ゼイ</t>
    </rPh>
    <phoneticPr fontId="5"/>
  </si>
  <si>
    <t>国税・県税・市町税の分割</t>
    <rPh sb="0" eb="2">
      <t>コクゼイ</t>
    </rPh>
    <rPh sb="3" eb="5">
      <t>ケンゼイ</t>
    </rPh>
    <rPh sb="6" eb="8">
      <t>シチョウ</t>
    </rPh>
    <rPh sb="8" eb="9">
      <t>ゼイ</t>
    </rPh>
    <rPh sb="10" eb="12">
      <t>ブンカツ</t>
    </rPh>
    <phoneticPr fontId="5"/>
  </si>
  <si>
    <t>就業・通学</t>
  </si>
  <si>
    <t>11_15歳以上就業者</t>
  </si>
  <si>
    <t>03_従業・通学市区町村「不詳・外国」で当地に常住している者</t>
  </si>
  <si>
    <t>04_従業地・通学地「不詳」で当地に常住している者</t>
  </si>
  <si>
    <t>第４表　男女，就業・通学，常住地（全国，都道府県，市区町村）別就業者・通学者数0全国［総数］，都道府県，市区町村（従業地・通学地）：総数（男女）［兵庫県（従業地・通学地）］</t>
  </si>
  <si>
    <r>
      <rPr>
        <b/>
        <sz val="11"/>
        <rFont val="ＭＳ Ｐゴシック"/>
        <family val="3"/>
        <charset val="128"/>
      </rPr>
      <t>（参考文献</t>
    </r>
    <r>
      <rPr>
        <sz val="11"/>
        <rFont val="ＭＳ Ｐゴシック"/>
        <family val="3"/>
        <charset val="128"/>
      </rPr>
      <t>）土居英二・地域経営プラチナ研究所(2024)『地方創生の政策効果とデータ分析－Excelで初歩から学ぶ』,日本評論社。</t>
    </r>
    <rPh sb="1" eb="3">
      <t>サンコウ</t>
    </rPh>
    <rPh sb="3" eb="5">
      <t>ブンケン</t>
    </rPh>
    <rPh sb="6" eb="8">
      <t>ドイ</t>
    </rPh>
    <phoneticPr fontId="5"/>
  </si>
  <si>
    <t>令和元年平均</t>
    <rPh sb="0" eb="2">
      <t>レイワ</t>
    </rPh>
    <rPh sb="2" eb="4">
      <t>ガンネン</t>
    </rPh>
    <rPh sb="4" eb="6">
      <t>ヘイキン</t>
    </rPh>
    <phoneticPr fontId="5"/>
  </si>
  <si>
    <t>令和2年平均</t>
    <rPh sb="0" eb="2">
      <t>レイワ</t>
    </rPh>
    <rPh sb="3" eb="4">
      <t>ネン</t>
    </rPh>
    <rPh sb="4" eb="6">
      <t>ヘイキン</t>
    </rPh>
    <phoneticPr fontId="5"/>
  </si>
  <si>
    <t>令和3年平均</t>
    <rPh sb="0" eb="2">
      <t>レイワ</t>
    </rPh>
    <rPh sb="3" eb="4">
      <t>ネン</t>
    </rPh>
    <rPh sb="4" eb="6">
      <t>ヘイキン</t>
    </rPh>
    <phoneticPr fontId="5"/>
  </si>
  <si>
    <t>令和4年平均</t>
    <rPh sb="0" eb="2">
      <t>レイワ</t>
    </rPh>
    <rPh sb="3" eb="4">
      <t>ネン</t>
    </rPh>
    <rPh sb="4" eb="6">
      <t>ヘイキン</t>
    </rPh>
    <phoneticPr fontId="5"/>
  </si>
  <si>
    <t>令和5年平均</t>
    <rPh sb="0" eb="2">
      <t>レイワ</t>
    </rPh>
    <rPh sb="3" eb="4">
      <t>ネン</t>
    </rPh>
    <rPh sb="4" eb="6">
      <t>ヘイキン</t>
    </rPh>
    <phoneticPr fontId="5"/>
  </si>
  <si>
    <t>就業者誘発数</t>
    <rPh sb="0" eb="3">
      <t>シュウギョウシャ</t>
    </rPh>
    <rPh sb="3" eb="6">
      <t>ユウハツスウ</t>
    </rPh>
    <phoneticPr fontId="5"/>
  </si>
  <si>
    <t>定住人口比率</t>
    <rPh sb="0" eb="2">
      <t>テイジュウ</t>
    </rPh>
    <rPh sb="2" eb="4">
      <t>ジンコウ</t>
    </rPh>
    <rPh sb="4" eb="6">
      <t>ヒリツ</t>
    </rPh>
    <phoneticPr fontId="5"/>
  </si>
  <si>
    <t>(単位：人）</t>
    <rPh sb="1" eb="3">
      <t>タンイ</t>
    </rPh>
    <rPh sb="4" eb="5">
      <t>ニン</t>
    </rPh>
    <phoneticPr fontId="5"/>
  </si>
  <si>
    <t>定住効果試算</t>
    <rPh sb="0" eb="2">
      <t>テイジュウ</t>
    </rPh>
    <rPh sb="2" eb="4">
      <t>コウカ</t>
    </rPh>
    <rPh sb="4" eb="6">
      <t>シサン</t>
    </rPh>
    <phoneticPr fontId="5"/>
  </si>
  <si>
    <t>税収係数1</t>
    <rPh sb="0" eb="2">
      <t>ゼイシュウ</t>
    </rPh>
    <rPh sb="2" eb="4">
      <t>ケイスウ</t>
    </rPh>
    <phoneticPr fontId="5"/>
  </si>
  <si>
    <t>税収係数4</t>
    <rPh sb="0" eb="2">
      <t>ゼイシュウ</t>
    </rPh>
    <rPh sb="2" eb="4">
      <t>ケイスウ</t>
    </rPh>
    <phoneticPr fontId="5"/>
  </si>
  <si>
    <t>事例13 地域創生効果事例(定住人口効果・税収効果2)目次</t>
    <rPh sb="0" eb="2">
      <t>ジレイ</t>
    </rPh>
    <rPh sb="5" eb="7">
      <t>チイキ</t>
    </rPh>
    <rPh sb="7" eb="9">
      <t>ソウセイ</t>
    </rPh>
    <rPh sb="9" eb="11">
      <t>コウカ</t>
    </rPh>
    <rPh sb="11" eb="13">
      <t>ジレイ</t>
    </rPh>
    <rPh sb="14" eb="16">
      <t>テイジュウ</t>
    </rPh>
    <rPh sb="16" eb="18">
      <t>ジンコウ</t>
    </rPh>
    <rPh sb="18" eb="20">
      <t>コウカ</t>
    </rPh>
    <rPh sb="21" eb="23">
      <t>ゼイシュウ</t>
    </rPh>
    <rPh sb="23" eb="25">
      <t>コウカ</t>
    </rPh>
    <rPh sb="27" eb="29">
      <t>モクジ</t>
    </rPh>
    <phoneticPr fontId="5"/>
  </si>
  <si>
    <t>就業者数</t>
    <rPh sb="0" eb="3">
      <t>シュウギョウシャ</t>
    </rPh>
    <rPh sb="3" eb="4">
      <t>スウ</t>
    </rPh>
    <phoneticPr fontId="5"/>
  </si>
  <si>
    <t>部門別まとめ税収1</t>
    <rPh sb="0" eb="3">
      <t>ブモンベツ</t>
    </rPh>
    <rPh sb="6" eb="8">
      <t>ゼイシュウ</t>
    </rPh>
    <phoneticPr fontId="5"/>
  </si>
  <si>
    <t>税収2定住効果</t>
    <rPh sb="0" eb="2">
      <t>ゼイシュウ</t>
    </rPh>
    <rPh sb="3" eb="5">
      <t>テイジュウ</t>
    </rPh>
    <rPh sb="5" eb="7">
      <t>コウカ</t>
    </rPh>
    <phoneticPr fontId="5"/>
  </si>
  <si>
    <t>国税・県税・市町税推計</t>
    <rPh sb="0" eb="2">
      <t>コクゼイ</t>
    </rPh>
    <rPh sb="3" eb="4">
      <t>ケン</t>
    </rPh>
    <rPh sb="4" eb="5">
      <t>ゼイ</t>
    </rPh>
    <rPh sb="6" eb="8">
      <t>シチョウ</t>
    </rPh>
    <rPh sb="8" eb="9">
      <t>ゼイ</t>
    </rPh>
    <rPh sb="9" eb="11">
      <t>スイケイ</t>
    </rPh>
    <phoneticPr fontId="5"/>
  </si>
  <si>
    <t>直接税・間接税推計</t>
    <rPh sb="0" eb="3">
      <t>チョクセツゼイ</t>
    </rPh>
    <rPh sb="4" eb="7">
      <t>カンセツゼイ</t>
    </rPh>
    <rPh sb="7" eb="9">
      <t>スイケイ</t>
    </rPh>
    <phoneticPr fontId="5"/>
  </si>
  <si>
    <t>県市区町別比率</t>
    <rPh sb="0" eb="1">
      <t>ケン</t>
    </rPh>
    <rPh sb="1" eb="3">
      <t>シク</t>
    </rPh>
    <rPh sb="3" eb="4">
      <t>マチ</t>
    </rPh>
    <rPh sb="4" eb="5">
      <t>ベツ</t>
    </rPh>
    <rPh sb="5" eb="7">
      <t>ヒリツ</t>
    </rPh>
    <phoneticPr fontId="5"/>
  </si>
  <si>
    <t>直接税、間接税比率</t>
    <rPh sb="0" eb="3">
      <t>チョクセツゼイ</t>
    </rPh>
    <rPh sb="4" eb="7">
      <t>カンセツゼイ</t>
    </rPh>
    <rPh sb="7" eb="9">
      <t>ヒリツ</t>
    </rPh>
    <phoneticPr fontId="5"/>
  </si>
  <si>
    <t>直接税推計</t>
    <rPh sb="0" eb="3">
      <t>チョクセツゼイ</t>
    </rPh>
    <rPh sb="3" eb="5">
      <t>スイケイ</t>
    </rPh>
    <phoneticPr fontId="5"/>
  </si>
  <si>
    <t>間接税推計</t>
    <rPh sb="0" eb="3">
      <t>カンセツゼイ</t>
    </rPh>
    <rPh sb="3" eb="5">
      <t>スイケイ</t>
    </rPh>
    <phoneticPr fontId="5"/>
  </si>
  <si>
    <t>直接税・間接税比率</t>
    <rPh sb="0" eb="3">
      <t>チョクセツゼイ</t>
    </rPh>
    <rPh sb="4" eb="7">
      <t>カンセツゼイ</t>
    </rPh>
    <rPh sb="7" eb="9">
      <t>ヒリツ</t>
    </rPh>
    <phoneticPr fontId="5"/>
  </si>
  <si>
    <t>定住人口比率!A1</t>
  </si>
  <si>
    <t>※生産が増え、雇用が増えることにより、雇用者とその家族が増加し、定住人口を増やす効果</t>
    <rPh sb="1" eb="3">
      <t>セイサン</t>
    </rPh>
    <rPh sb="4" eb="5">
      <t>フ</t>
    </rPh>
    <rPh sb="7" eb="9">
      <t>コヨウ</t>
    </rPh>
    <rPh sb="10" eb="11">
      <t>フ</t>
    </rPh>
    <rPh sb="19" eb="22">
      <t>コヨウシャ</t>
    </rPh>
    <rPh sb="25" eb="27">
      <t>カゾク</t>
    </rPh>
    <rPh sb="28" eb="30">
      <t>ゾウカ</t>
    </rPh>
    <rPh sb="32" eb="34">
      <t>テイジュウ</t>
    </rPh>
    <rPh sb="34" eb="36">
      <t>ジンコウ</t>
    </rPh>
    <rPh sb="37" eb="38">
      <t>フ</t>
    </rPh>
    <rPh sb="40" eb="42">
      <t>コウカ</t>
    </rPh>
    <phoneticPr fontId="5"/>
  </si>
  <si>
    <t>※企業の生産が増えると、企業や家計の所得が増え、法人や個人に対する税収の増加につながる。</t>
    <rPh sb="1" eb="3">
      <t>キギョウ</t>
    </rPh>
    <rPh sb="4" eb="6">
      <t>セイサン</t>
    </rPh>
    <rPh sb="7" eb="8">
      <t>フ</t>
    </rPh>
    <rPh sb="12" eb="14">
      <t>キギョウ</t>
    </rPh>
    <rPh sb="15" eb="17">
      <t>カケイ</t>
    </rPh>
    <rPh sb="18" eb="20">
      <t>ショトク</t>
    </rPh>
    <rPh sb="21" eb="22">
      <t>フ</t>
    </rPh>
    <rPh sb="24" eb="26">
      <t>ホウジン</t>
    </rPh>
    <rPh sb="27" eb="29">
      <t>コジン</t>
    </rPh>
    <rPh sb="30" eb="31">
      <t>タイ</t>
    </rPh>
    <rPh sb="33" eb="35">
      <t>ゼイシュウ</t>
    </rPh>
    <rPh sb="36" eb="38">
      <t>ゾウカ</t>
    </rPh>
    <phoneticPr fontId="5"/>
  </si>
  <si>
    <t>税収比1</t>
    <rPh sb="0" eb="2">
      <t>ゼイシュウ</t>
    </rPh>
    <rPh sb="2" eb="3">
      <t>ヒ</t>
    </rPh>
    <phoneticPr fontId="5"/>
  </si>
  <si>
    <t>税収比2</t>
    <rPh sb="0" eb="2">
      <t>ゼイシュウ</t>
    </rPh>
    <rPh sb="2" eb="3">
      <t>ヒ</t>
    </rPh>
    <phoneticPr fontId="5"/>
  </si>
  <si>
    <t>定住人口効果の概要</t>
    <rPh sb="0" eb="2">
      <t>テイジュウ</t>
    </rPh>
    <rPh sb="2" eb="4">
      <t>ジンコウ</t>
    </rPh>
    <rPh sb="4" eb="6">
      <t>コウカ</t>
    </rPh>
    <rPh sb="7" eb="9">
      <t>ガイヨウ</t>
    </rPh>
    <phoneticPr fontId="5"/>
  </si>
  <si>
    <t>税収効果の概要</t>
    <rPh sb="0" eb="2">
      <t>ゼイシュウ</t>
    </rPh>
    <rPh sb="2" eb="4">
      <t>コウカ</t>
    </rPh>
    <rPh sb="5" eb="7">
      <t>ガイヨウ</t>
    </rPh>
    <phoneticPr fontId="5"/>
  </si>
  <si>
    <t>比率(定住人口係数)を乗じて、定住人口効果※を推計する。</t>
    <rPh sb="0" eb="2">
      <t>ヒリツ</t>
    </rPh>
    <rPh sb="3" eb="4">
      <t>サダ</t>
    </rPh>
    <rPh sb="4" eb="5">
      <t>ス</t>
    </rPh>
    <rPh sb="5" eb="7">
      <t>ジンコウ</t>
    </rPh>
    <rPh sb="7" eb="9">
      <t>ケイスウ</t>
    </rPh>
    <rPh sb="11" eb="12">
      <t>ジョウ</t>
    </rPh>
    <rPh sb="15" eb="17">
      <t>テイジュウ</t>
    </rPh>
    <rPh sb="17" eb="19">
      <t>ジンコウ</t>
    </rPh>
    <rPh sb="19" eb="21">
      <t>コウカ</t>
    </rPh>
    <rPh sb="23" eb="25">
      <t>スイケイ</t>
    </rPh>
    <phoneticPr fontId="5"/>
  </si>
  <si>
    <t>備考</t>
    <rPh sb="0" eb="2">
      <t>ビコウ</t>
    </rPh>
    <phoneticPr fontId="35"/>
  </si>
  <si>
    <t>県計</t>
    <rPh sb="0" eb="1">
      <t>ケン</t>
    </rPh>
    <rPh sb="1" eb="2">
      <t>ケイ</t>
    </rPh>
    <phoneticPr fontId="36"/>
  </si>
  <si>
    <t>神戸市</t>
    <rPh sb="0" eb="3">
      <t>コウベシ</t>
    </rPh>
    <phoneticPr fontId="36"/>
  </si>
  <si>
    <t>丹波篠山市</t>
    <rPh sb="0" eb="2">
      <t>タンバ</t>
    </rPh>
    <phoneticPr fontId="22"/>
  </si>
  <si>
    <t>総数（従業地・通学地口）</t>
  </si>
  <si>
    <t>01</t>
  </si>
  <si>
    <t>自市区町村に常住</t>
  </si>
  <si>
    <t>011</t>
  </si>
  <si>
    <t>012</t>
  </si>
  <si>
    <t>自宅外の自市区町村で従業・通学</t>
  </si>
  <si>
    <t>02</t>
  </si>
  <si>
    <t>他市区町村に常住</t>
  </si>
  <si>
    <t>021</t>
  </si>
  <si>
    <t>自市内他区に常住</t>
  </si>
  <si>
    <t>022</t>
  </si>
  <si>
    <t>県内他市町村に常住</t>
  </si>
  <si>
    <t>023</t>
  </si>
  <si>
    <t>他県に常住</t>
  </si>
  <si>
    <t>R1</t>
  </si>
  <si>
    <t>（再掲）流入人口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</si>
</sst>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000"/>
    <numFmt numFmtId="177" formatCode="0_ "/>
    <numFmt numFmtId="178" formatCode="#,##0.000_ ;[Red]\-#,##0.000\ "/>
    <numFmt numFmtId="179" formatCode="0_);[Red]\(0\)"/>
    <numFmt numFmtId="180" formatCode="#,##0.00_ ;[Red]\-#,##0.00\ "/>
    <numFmt numFmtId="181" formatCode="0.00_);[Red]\(0.00\)"/>
    <numFmt numFmtId="182" formatCode="#,##0_ ;[Red]\-#,##0\ "/>
    <numFmt numFmtId="183" formatCode="0.000000_ "/>
    <numFmt numFmtId="184" formatCode="0.000000_);[Red]\(0.000000\)"/>
    <numFmt numFmtId="185" formatCode="#,##0.000000_ ;[Red]\-#,##0.000000\ "/>
    <numFmt numFmtId="186" formatCode="0.000000_ ;[Red]\-0.000000\ "/>
    <numFmt numFmtId="187" formatCode="0.000_);[Red]\(0.000\)"/>
    <numFmt numFmtId="188" formatCode="0_ ;[Red]\-0\ "/>
    <numFmt numFmtId="189" formatCode="#,##0.0;[Red]\-#,##0.0"/>
    <numFmt numFmtId="190" formatCode="#,##0.000;[Red]\-#,##0.000"/>
    <numFmt numFmtId="191" formatCode="#,##0.000000;[Red]\-#,##0.000000"/>
    <numFmt numFmtId="192" formatCode="#,##0.00000;[Red]\-#,##0.00000"/>
    <numFmt numFmtId="193" formatCode="#,##0.0;&quot;▲ &quot;#,##0.0"/>
    <numFmt numFmtId="194" formatCode="#,##0;&quot;▲ &quot;#,##0"/>
    <numFmt numFmtId="195" formatCode="#,##0.000000;&quot;▲ &quot;#,##0.000000"/>
    <numFmt numFmtId="196" formatCode="#,##0_ "/>
    <numFmt numFmtId="197" formatCode="\(@\)"/>
    <numFmt numFmtId="198" formatCode="0;&quot;▲ &quot;0"/>
    <numFmt numFmtId="199" formatCode="#,##0.00000;&quot;▲ &quot;#,##0.00000"/>
  </numFmts>
  <fonts count="39">
    <font>
      <sz val="11"/>
      <name val="ＭＳ Ｐゴシック"/>
      <family val="3"/>
      <charset val="128"/>
    </font>
    <font>
      <sz val="11"/>
      <name val="ＭＳ Ｐゴシック"/>
      <family val="3"/>
      <charset val="128"/>
    </font>
    <font>
      <u/>
      <sz val="11"/>
      <color indexed="12"/>
      <name val="ＭＳ Ｐゴシック"/>
      <family val="3"/>
      <charset val="128"/>
    </font>
    <font>
      <u/>
      <sz val="11"/>
      <color indexed="36"/>
      <name val="ＭＳ Ｐゴシック"/>
      <family val="3"/>
      <charset val="128"/>
    </font>
    <font>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vertAlign val="superscript"/>
      <sz val="11"/>
      <name val="ＭＳ Ｐゴシック"/>
      <family val="3"/>
      <charset val="128"/>
    </font>
    <font>
      <b/>
      <sz val="11"/>
      <name val="ＭＳ Ｐゴシック"/>
      <family val="3"/>
      <charset val="128"/>
    </font>
    <font>
      <b/>
      <sz val="12"/>
      <color indexed="8"/>
      <name val="ＭＳ 明朝"/>
      <family val="1"/>
      <charset val="128"/>
    </font>
    <font>
      <sz val="10.5"/>
      <color indexed="8"/>
      <name val="ＭＳ 明朝"/>
      <family val="1"/>
      <charset val="128"/>
    </font>
    <font>
      <sz val="10.5"/>
      <color indexed="8"/>
      <name val="Century"/>
      <family val="1"/>
    </font>
    <font>
      <b/>
      <sz val="10.5"/>
      <color indexed="8"/>
      <name val="ＭＳ 明朝"/>
      <family val="1"/>
      <charset val="128"/>
    </font>
    <font>
      <sz val="10.5"/>
      <color indexed="8"/>
      <name val="ＭＳ Ｐ明朝"/>
      <family val="1"/>
      <charset val="128"/>
    </font>
    <font>
      <sz val="10"/>
      <color indexed="8"/>
      <name val="ＭＳ 明朝"/>
      <family val="1"/>
      <charset val="128"/>
    </font>
    <font>
      <b/>
      <sz val="10"/>
      <name val="ＭＳ Ｐゴシック"/>
      <family val="3"/>
      <charset val="128"/>
    </font>
    <font>
      <sz val="8"/>
      <name val="ＭＳ Ｐゴシック"/>
      <family val="3"/>
      <charset val="128"/>
    </font>
    <font>
      <sz val="11"/>
      <name val="ＭＳ Ｐゴシック"/>
      <family val="3"/>
      <charset val="128"/>
    </font>
    <font>
      <sz val="6"/>
      <name val="ＭＳ Ｐゴシック"/>
      <family val="2"/>
      <charset val="128"/>
      <scheme val="minor"/>
    </font>
    <font>
      <b/>
      <sz val="11"/>
      <color theme="1"/>
      <name val="ＭＳ Ｐゴシック"/>
      <family val="3"/>
      <charset val="128"/>
    </font>
    <font>
      <sz val="11"/>
      <color theme="1"/>
      <name val="ＭＳ Ｐゴシック"/>
      <family val="3"/>
      <charset val="128"/>
    </font>
    <font>
      <sz val="10"/>
      <color theme="1"/>
      <name val="ＭＳ Ｐゴシック"/>
      <family val="3"/>
      <charset val="128"/>
    </font>
    <font>
      <u/>
      <sz val="11"/>
      <color theme="10"/>
      <name val="ＭＳ Ｐゴシック"/>
      <family val="3"/>
      <charset val="128"/>
    </font>
    <font>
      <sz val="6"/>
      <name val="ＭＳ Ｐゴシック"/>
      <family val="2"/>
      <charset val="128"/>
    </font>
    <font>
      <b/>
      <sz val="11"/>
      <color theme="3"/>
      <name val="ＭＳ Ｐゴシック"/>
      <family val="2"/>
      <charset val="128"/>
    </font>
    <font>
      <sz val="6"/>
      <name val="ＭＳ Ｐ明朝"/>
      <family val="1"/>
      <charset val="128"/>
    </font>
    <font>
      <sz val="7"/>
      <name val="ＭＳ Ｐ明朝"/>
      <family val="1"/>
      <charset val="128"/>
    </font>
    <font>
      <b/>
      <sz val="11"/>
      <color indexed="8"/>
      <name val="ＭＳ Ｐゴシック"/>
      <family val="3"/>
      <charset val="128"/>
    </font>
    <font>
      <sz val="11"/>
      <color indexed="8"/>
      <name val="ＭＳ Ｐゴシック"/>
      <family val="3"/>
      <charset val="128"/>
    </font>
    <font>
      <b/>
      <sz val="11"/>
      <color indexed="10"/>
      <name val="ＭＳ Ｐゴシック"/>
      <family val="3"/>
      <charset val="128"/>
    </font>
    <font>
      <sz val="10"/>
      <color theme="1"/>
      <name val="ＭＳゴシック"/>
      <family val="3"/>
      <charset val="128"/>
    </font>
    <font>
      <sz val="10"/>
      <color theme="1"/>
      <name val="ＭＳ Ｐゴシック"/>
      <family val="3"/>
      <charset val="128"/>
      <scheme val="minor"/>
    </font>
    <font>
      <sz val="14"/>
      <name val="ＭＳ 明朝"/>
      <family val="1"/>
      <charset val="128"/>
    </font>
    <font>
      <sz val="9"/>
      <color theme="1"/>
      <name val="ＭＳ Ｐゴシック"/>
      <family val="3"/>
      <charset val="128"/>
    </font>
    <font>
      <sz val="11"/>
      <color theme="1"/>
      <name val="ＭＳ Ｐゴシック"/>
      <family val="3"/>
      <charset val="128"/>
      <scheme val="minor"/>
    </font>
    <font>
      <b/>
      <sz val="9"/>
      <name val="ＭＳ Ｐゴシック"/>
      <family val="3"/>
      <charset val="128"/>
    </font>
    <font>
      <sz val="10"/>
      <name val="ＭＳ 明朝"/>
      <family val="1"/>
      <charset val="128"/>
    </font>
    <font>
      <sz val="10"/>
      <color indexed="8"/>
      <name val="ＭＳ Ｐゴシック"/>
      <family val="3"/>
      <charset val="128"/>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tint="0.59999389629810485"/>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0" fontId="4" fillId="0" borderId="0"/>
    <xf numFmtId="0" fontId="23" fillId="0" borderId="0" applyNumberFormat="0" applyFill="0" applyBorder="0" applyAlignment="0" applyProtection="0"/>
    <xf numFmtId="9" fontId="1" fillId="0" borderId="0" applyFont="0" applyFill="0" applyBorder="0" applyAlignment="0" applyProtection="0">
      <alignment vertical="center"/>
    </xf>
    <xf numFmtId="0" fontId="35" fillId="0" borderId="0">
      <alignment vertical="center"/>
    </xf>
  </cellStyleXfs>
  <cellXfs count="874">
    <xf numFmtId="0" fontId="0" fillId="0" borderId="0" xfId="0"/>
    <xf numFmtId="0" fontId="1" fillId="0" borderId="0" xfId="0" applyFont="1"/>
    <xf numFmtId="49" fontId="6" fillId="0" borderId="0" xfId="0" applyNumberFormat="1" applyFont="1"/>
    <xf numFmtId="49" fontId="7" fillId="0" borderId="1" xfId="0" applyNumberFormat="1" applyFont="1" applyBorder="1"/>
    <xf numFmtId="49" fontId="7" fillId="0" borderId="2" xfId="0" applyNumberFormat="1" applyFont="1" applyBorder="1"/>
    <xf numFmtId="0" fontId="7" fillId="0" borderId="0" xfId="0" applyFont="1"/>
    <xf numFmtId="0" fontId="7" fillId="0" borderId="5" xfId="0" applyFont="1" applyBorder="1" applyAlignment="1">
      <alignment vertical="top"/>
    </xf>
    <xf numFmtId="0" fontId="7" fillId="0" borderId="6" xfId="0" applyFont="1" applyBorder="1" applyAlignment="1">
      <alignment vertical="top"/>
    </xf>
    <xf numFmtId="49" fontId="7" fillId="0" borderId="4" xfId="0" applyNumberFormat="1" applyFont="1" applyBorder="1"/>
    <xf numFmtId="0" fontId="7" fillId="0" borderId="9" xfId="0" applyFont="1" applyBorder="1"/>
    <xf numFmtId="49" fontId="7" fillId="0" borderId="10" xfId="0" applyNumberFormat="1" applyFont="1" applyBorder="1"/>
    <xf numFmtId="49" fontId="7" fillId="0" borderId="11" xfId="0" applyNumberFormat="1" applyFont="1" applyBorder="1"/>
    <xf numFmtId="0" fontId="7" fillId="0" borderId="12" xfId="0" applyFont="1" applyBorder="1"/>
    <xf numFmtId="0" fontId="7" fillId="0" borderId="2" xfId="0" applyFont="1" applyBorder="1"/>
    <xf numFmtId="0" fontId="7" fillId="0" borderId="3" xfId="0" applyFont="1" applyBorder="1"/>
    <xf numFmtId="49" fontId="7" fillId="0" borderId="5" xfId="0" applyNumberFormat="1" applyFont="1" applyBorder="1"/>
    <xf numFmtId="0" fontId="7" fillId="0" borderId="7" xfId="0" applyFont="1" applyBorder="1"/>
    <xf numFmtId="0" fontId="7" fillId="0" borderId="11" xfId="0" applyFont="1" applyBorder="1"/>
    <xf numFmtId="0" fontId="7" fillId="0" borderId="15" xfId="0" applyFont="1" applyBorder="1"/>
    <xf numFmtId="0" fontId="9" fillId="0" borderId="0" xfId="0" applyFont="1"/>
    <xf numFmtId="0" fontId="0" fillId="0" borderId="1" xfId="0" applyBorder="1"/>
    <xf numFmtId="0" fontId="0" fillId="0" borderId="3" xfId="0" applyBorder="1"/>
    <xf numFmtId="0" fontId="0" fillId="0" borderId="4" xfId="0" applyBorder="1"/>
    <xf numFmtId="0" fontId="0" fillId="0" borderId="5" xfId="0" applyBorder="1"/>
    <xf numFmtId="0" fontId="0" fillId="0" borderId="7" xfId="0" applyBorder="1"/>
    <xf numFmtId="0" fontId="0" fillId="0" borderId="14" xfId="0" applyBorder="1"/>
    <xf numFmtId="0" fontId="7" fillId="3" borderId="0" xfId="0" applyFont="1" applyFill="1"/>
    <xf numFmtId="0" fontId="10" fillId="0" borderId="0" xfId="0" applyFont="1" applyAlignment="1">
      <alignment horizontal="left"/>
    </xf>
    <xf numFmtId="0" fontId="11" fillId="0" borderId="3" xfId="0" applyFont="1" applyBorder="1" applyAlignment="1">
      <alignment horizontal="left"/>
    </xf>
    <xf numFmtId="0" fontId="0" fillId="0" borderId="2" xfId="0" applyBorder="1"/>
    <xf numFmtId="0" fontId="12" fillId="0" borderId="0" xfId="0" applyFont="1" applyAlignment="1">
      <alignment horizontal="left"/>
    </xf>
    <xf numFmtId="0" fontId="0" fillId="0" borderId="9" xfId="0" applyBorder="1"/>
    <xf numFmtId="0" fontId="13" fillId="0" borderId="14" xfId="0" applyFont="1" applyBorder="1" applyAlignment="1">
      <alignment horizontal="left"/>
    </xf>
    <xf numFmtId="0" fontId="11" fillId="0" borderId="0" xfId="0" applyFont="1" applyAlignment="1">
      <alignment horizontal="left"/>
    </xf>
    <xf numFmtId="0" fontId="11" fillId="0" borderId="0" xfId="0" applyFont="1" applyAlignment="1">
      <alignment vertical="top"/>
    </xf>
    <xf numFmtId="0" fontId="12" fillId="0" borderId="0" xfId="0" applyFont="1" applyAlignment="1">
      <alignment vertical="top"/>
    </xf>
    <xf numFmtId="0" fontId="13" fillId="0" borderId="14" xfId="0" applyFont="1" applyBorder="1"/>
    <xf numFmtId="0" fontId="14" fillId="0" borderId="0" xfId="0" applyFont="1" applyAlignment="1">
      <alignment vertical="top"/>
    </xf>
    <xf numFmtId="0" fontId="15" fillId="0" borderId="0" xfId="0" applyFont="1" applyAlignment="1">
      <alignment vertical="top"/>
    </xf>
    <xf numFmtId="0" fontId="12" fillId="0" borderId="7" xfId="0" applyFont="1" applyBorder="1" applyAlignment="1">
      <alignment horizontal="left"/>
    </xf>
    <xf numFmtId="0" fontId="0" fillId="0" borderId="6" xfId="0" applyBorder="1"/>
    <xf numFmtId="0" fontId="0" fillId="4" borderId="15" xfId="0" applyFill="1" applyBorder="1"/>
    <xf numFmtId="0" fontId="0" fillId="4" borderId="13" xfId="0" applyFill="1" applyBorder="1"/>
    <xf numFmtId="0" fontId="0" fillId="4" borderId="12" xfId="0" applyFill="1" applyBorder="1"/>
    <xf numFmtId="0" fontId="0" fillId="3" borderId="0" xfId="0" applyFill="1"/>
    <xf numFmtId="0" fontId="16" fillId="5" borderId="0" xfId="0" applyFont="1" applyFill="1"/>
    <xf numFmtId="0" fontId="6" fillId="0" borderId="0" xfId="0" applyFont="1"/>
    <xf numFmtId="0" fontId="16" fillId="0" borderId="1" xfId="0" applyFont="1" applyBorder="1"/>
    <xf numFmtId="0" fontId="6" fillId="0" borderId="3" xfId="0" applyFont="1" applyBorder="1"/>
    <xf numFmtId="0" fontId="6" fillId="2" borderId="1" xfId="0" applyFont="1" applyFill="1" applyBorder="1"/>
    <xf numFmtId="0" fontId="1" fillId="0" borderId="2" xfId="0" applyFont="1" applyBorder="1"/>
    <xf numFmtId="0" fontId="6" fillId="0" borderId="5" xfId="0" applyFont="1" applyBorder="1"/>
    <xf numFmtId="0" fontId="1" fillId="0" borderId="8" xfId="0" applyFont="1" applyBorder="1"/>
    <xf numFmtId="0" fontId="1" fillId="0" borderId="11" xfId="0" applyFont="1" applyBorder="1"/>
    <xf numFmtId="182" fontId="0" fillId="0" borderId="0" xfId="0" applyNumberFormat="1"/>
    <xf numFmtId="0" fontId="16" fillId="0" borderId="0" xfId="0" applyFont="1"/>
    <xf numFmtId="178" fontId="1" fillId="4" borderId="11" xfId="1" applyNumberFormat="1" applyFont="1" applyFill="1" applyBorder="1"/>
    <xf numFmtId="0" fontId="6" fillId="0" borderId="0" xfId="0" applyFont="1" applyAlignment="1">
      <alignment horizontal="left"/>
    </xf>
    <xf numFmtId="0" fontId="6" fillId="3" borderId="0" xfId="0" applyFont="1" applyFill="1"/>
    <xf numFmtId="177" fontId="9" fillId="0" borderId="0" xfId="0" applyNumberFormat="1" applyFont="1" applyAlignment="1">
      <alignment vertical="top"/>
    </xf>
    <xf numFmtId="0" fontId="7" fillId="0" borderId="0" xfId="0" applyFont="1" applyAlignment="1">
      <alignment vertical="top"/>
    </xf>
    <xf numFmtId="0" fontId="7" fillId="0" borderId="0" xfId="0" applyFont="1" applyAlignment="1">
      <alignment horizontal="centerContinuous"/>
    </xf>
    <xf numFmtId="0" fontId="17" fillId="0" borderId="0" xfId="0" applyFont="1"/>
    <xf numFmtId="0" fontId="7" fillId="0" borderId="15" xfId="0" applyFont="1" applyBorder="1" applyAlignment="1">
      <alignment horizontal="center" vertical="center"/>
    </xf>
    <xf numFmtId="0" fontId="7" fillId="0" borderId="13" xfId="0" applyFont="1" applyBorder="1" applyAlignment="1">
      <alignment horizontal="center" vertical="center" wrapText="1"/>
    </xf>
    <xf numFmtId="0" fontId="7" fillId="0" borderId="12" xfId="0" applyFont="1" applyBorder="1" applyAlignment="1">
      <alignment horizontal="center" vertical="center" wrapText="1"/>
    </xf>
    <xf numFmtId="0" fontId="7" fillId="4" borderId="13"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4" borderId="12" xfId="0" applyFont="1" applyFill="1" applyBorder="1" applyAlignment="1">
      <alignment horizontal="center" vertical="center" wrapText="1"/>
    </xf>
    <xf numFmtId="0" fontId="7" fillId="0" borderId="14" xfId="0" applyFont="1" applyBorder="1" applyAlignment="1">
      <alignment horizontal="center" vertical="center"/>
    </xf>
    <xf numFmtId="0" fontId="17" fillId="0" borderId="0" xfId="0" applyFont="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xf>
    <xf numFmtId="179" fontId="7" fillId="4" borderId="0" xfId="0" applyNumberFormat="1" applyFont="1" applyFill="1"/>
    <xf numFmtId="184" fontId="7" fillId="0" borderId="0" xfId="0" applyNumberFormat="1" applyFont="1"/>
    <xf numFmtId="181" fontId="7" fillId="0" borderId="0" xfId="0" applyNumberFormat="1" applyFont="1"/>
    <xf numFmtId="181" fontId="7" fillId="0" borderId="9" xfId="0" applyNumberFormat="1" applyFont="1" applyBorder="1"/>
    <xf numFmtId="187" fontId="7" fillId="2" borderId="0" xfId="0" applyNumberFormat="1" applyFont="1" applyFill="1" applyAlignment="1">
      <alignment horizontal="right" vertical="center"/>
    </xf>
    <xf numFmtId="181" fontId="7" fillId="2" borderId="0" xfId="0" applyNumberFormat="1" applyFont="1" applyFill="1" applyAlignment="1">
      <alignment horizontal="right" vertical="center"/>
    </xf>
    <xf numFmtId="186" fontId="7" fillId="0" borderId="0" xfId="0" applyNumberFormat="1" applyFont="1" applyAlignment="1">
      <alignment horizontal="right" vertical="center"/>
    </xf>
    <xf numFmtId="180" fontId="7" fillId="0" borderId="0" xfId="0" applyNumberFormat="1" applyFont="1" applyAlignment="1">
      <alignment horizontal="right" vertical="center"/>
    </xf>
    <xf numFmtId="181" fontId="7" fillId="0" borderId="0" xfId="0" applyNumberFormat="1" applyFont="1" applyAlignment="1">
      <alignment horizontal="right" vertical="center"/>
    </xf>
    <xf numFmtId="181" fontId="7" fillId="4" borderId="0" xfId="0" applyNumberFormat="1" applyFont="1" applyFill="1"/>
    <xf numFmtId="185" fontId="7" fillId="0" borderId="0" xfId="0" applyNumberFormat="1" applyFont="1"/>
    <xf numFmtId="180" fontId="7" fillId="4" borderId="9" xfId="0" applyNumberFormat="1" applyFont="1" applyFill="1" applyBorder="1"/>
    <xf numFmtId="176" fontId="7" fillId="0" borderId="14" xfId="0" applyNumberFormat="1" applyFont="1" applyBorder="1"/>
    <xf numFmtId="188" fontId="7" fillId="4" borderId="0" xfId="0" applyNumberFormat="1" applyFont="1" applyFill="1"/>
    <xf numFmtId="188" fontId="7" fillId="4" borderId="9" xfId="0" applyNumberFormat="1" applyFont="1" applyFill="1" applyBorder="1"/>
    <xf numFmtId="179" fontId="7" fillId="0" borderId="0" xfId="0" applyNumberFormat="1" applyFont="1"/>
    <xf numFmtId="181" fontId="7" fillId="0" borderId="13" xfId="0" applyNumberFormat="1" applyFont="1" applyBorder="1"/>
    <xf numFmtId="184" fontId="7" fillId="0" borderId="13" xfId="0" applyNumberFormat="1" applyFont="1" applyBorder="1"/>
    <xf numFmtId="181" fontId="7" fillId="0" borderId="12" xfId="0" applyNumberFormat="1" applyFont="1" applyBorder="1"/>
    <xf numFmtId="0" fontId="7" fillId="0" borderId="13" xfId="0" applyFont="1" applyBorder="1"/>
    <xf numFmtId="186" fontId="7" fillId="0" borderId="13" xfId="0" applyNumberFormat="1" applyFont="1" applyBorder="1" applyAlignment="1">
      <alignment horizontal="right" vertical="center"/>
    </xf>
    <xf numFmtId="180" fontId="7" fillId="0" borderId="13" xfId="0" applyNumberFormat="1" applyFont="1" applyBorder="1"/>
    <xf numFmtId="181" fontId="7" fillId="4" borderId="13" xfId="0" applyNumberFormat="1" applyFont="1" applyFill="1" applyBorder="1"/>
    <xf numFmtId="185" fontId="7" fillId="0" borderId="13" xfId="0" applyNumberFormat="1" applyFont="1" applyBorder="1"/>
    <xf numFmtId="180" fontId="7" fillId="4" borderId="12" xfId="0" applyNumberFormat="1" applyFont="1" applyFill="1" applyBorder="1"/>
    <xf numFmtId="176" fontId="7" fillId="0" borderId="15" xfId="0" applyNumberFormat="1" applyFont="1" applyBorder="1"/>
    <xf numFmtId="188" fontId="7" fillId="4" borderId="13" xfId="0" applyNumberFormat="1" applyFont="1" applyFill="1" applyBorder="1"/>
    <xf numFmtId="188" fontId="7" fillId="4" borderId="12" xfId="0" applyNumberFormat="1" applyFont="1" applyFill="1" applyBorder="1"/>
    <xf numFmtId="0" fontId="6" fillId="0" borderId="14" xfId="0" applyFont="1" applyBorder="1"/>
    <xf numFmtId="0" fontId="6" fillId="0" borderId="1" xfId="0" applyFont="1" applyBorder="1"/>
    <xf numFmtId="0" fontId="6" fillId="0" borderId="2" xfId="0" applyFont="1" applyBorder="1"/>
    <xf numFmtId="0" fontId="0" fillId="0" borderId="15" xfId="0" applyBorder="1"/>
    <xf numFmtId="191" fontId="7" fillId="0" borderId="0" xfId="1" applyNumberFormat="1" applyFont="1" applyBorder="1"/>
    <xf numFmtId="191" fontId="7" fillId="0" borderId="13" xfId="1" applyNumberFormat="1" applyFont="1" applyBorder="1"/>
    <xf numFmtId="49" fontId="0" fillId="0" borderId="0" xfId="0" applyNumberFormat="1"/>
    <xf numFmtId="180" fontId="7" fillId="0" borderId="13" xfId="0" applyNumberFormat="1" applyFont="1" applyBorder="1" applyAlignment="1">
      <alignment horizontal="right" vertical="center"/>
    </xf>
    <xf numFmtId="180" fontId="7" fillId="0" borderId="0" xfId="0" applyNumberFormat="1" applyFont="1"/>
    <xf numFmtId="180" fontId="7" fillId="0" borderId="9" xfId="0" applyNumberFormat="1" applyFont="1" applyBorder="1"/>
    <xf numFmtId="180" fontId="7" fillId="0" borderId="12" xfId="0" applyNumberFormat="1" applyFont="1" applyBorder="1"/>
    <xf numFmtId="0" fontId="6" fillId="2" borderId="2" xfId="0" applyFont="1" applyFill="1" applyBorder="1"/>
    <xf numFmtId="0" fontId="6" fillId="0" borderId="4" xfId="0" applyFont="1" applyBorder="1"/>
    <xf numFmtId="0" fontId="6" fillId="0" borderId="8" xfId="0" applyFont="1" applyBorder="1"/>
    <xf numFmtId="0" fontId="1" fillId="0" borderId="4" xfId="0" applyFont="1" applyBorder="1"/>
    <xf numFmtId="0" fontId="1" fillId="0" borderId="10" xfId="0" applyFont="1" applyBorder="1"/>
    <xf numFmtId="0" fontId="0" fillId="0" borderId="11" xfId="0" applyBorder="1"/>
    <xf numFmtId="38" fontId="1" fillId="2" borderId="3" xfId="1" applyFont="1" applyFill="1" applyBorder="1"/>
    <xf numFmtId="38" fontId="1" fillId="2" borderId="0" xfId="1" applyFont="1" applyFill="1" applyBorder="1"/>
    <xf numFmtId="38" fontId="1" fillId="2" borderId="7" xfId="1" applyFont="1" applyFill="1" applyBorder="1"/>
    <xf numFmtId="0" fontId="6" fillId="2" borderId="3" xfId="0" applyFont="1" applyFill="1" applyBorder="1"/>
    <xf numFmtId="0" fontId="7" fillId="2" borderId="4" xfId="0" applyFont="1" applyFill="1" applyBorder="1"/>
    <xf numFmtId="0" fontId="7" fillId="2" borderId="3" xfId="0" applyFont="1" applyFill="1" applyBorder="1"/>
    <xf numFmtId="0" fontId="6" fillId="0" borderId="7" xfId="0" applyFont="1" applyBorder="1"/>
    <xf numFmtId="189" fontId="1" fillId="2" borderId="3" xfId="1" applyNumberFormat="1" applyFont="1" applyFill="1" applyBorder="1"/>
    <xf numFmtId="189" fontId="1" fillId="2" borderId="0" xfId="1" applyNumberFormat="1" applyFont="1" applyFill="1" applyBorder="1"/>
    <xf numFmtId="189" fontId="1" fillId="2" borderId="7" xfId="1" applyNumberFormat="1" applyFont="1" applyFill="1" applyBorder="1"/>
    <xf numFmtId="0" fontId="6" fillId="4" borderId="4" xfId="0" applyFont="1" applyFill="1" applyBorder="1"/>
    <xf numFmtId="0" fontId="6" fillId="4" borderId="10" xfId="0" applyFont="1" applyFill="1" applyBorder="1" applyAlignment="1">
      <alignment horizontal="center"/>
    </xf>
    <xf numFmtId="189" fontId="0" fillId="4" borderId="4" xfId="1" applyNumberFormat="1" applyFont="1" applyFill="1" applyBorder="1"/>
    <xf numFmtId="189" fontId="0" fillId="4" borderId="10" xfId="1" applyNumberFormat="1" applyFont="1" applyFill="1" applyBorder="1"/>
    <xf numFmtId="189" fontId="0" fillId="4" borderId="8" xfId="1" applyNumberFormat="1" applyFont="1" applyFill="1" applyBorder="1"/>
    <xf numFmtId="189" fontId="0" fillId="4" borderId="11" xfId="1" applyNumberFormat="1" applyFont="1" applyFill="1" applyBorder="1"/>
    <xf numFmtId="0" fontId="0" fillId="3" borderId="1" xfId="0" applyFill="1" applyBorder="1"/>
    <xf numFmtId="0" fontId="7" fillId="3" borderId="1" xfId="0" applyFont="1" applyFill="1" applyBorder="1" applyAlignment="1">
      <alignment horizontal="center"/>
    </xf>
    <xf numFmtId="0" fontId="7" fillId="3" borderId="4" xfId="0" applyFont="1" applyFill="1" applyBorder="1" applyAlignment="1">
      <alignment horizontal="center"/>
    </xf>
    <xf numFmtId="0" fontId="7" fillId="3" borderId="3" xfId="0" applyFont="1" applyFill="1" applyBorder="1" applyAlignment="1">
      <alignment horizontal="center"/>
    </xf>
    <xf numFmtId="0" fontId="0" fillId="3" borderId="5" xfId="0" applyFill="1" applyBorder="1"/>
    <xf numFmtId="0" fontId="7" fillId="3" borderId="5" xfId="0" applyFont="1" applyFill="1" applyBorder="1" applyAlignment="1">
      <alignment horizontal="center"/>
    </xf>
    <xf numFmtId="0" fontId="7" fillId="3" borderId="8" xfId="0" applyFont="1" applyFill="1" applyBorder="1" applyAlignment="1">
      <alignment horizontal="center"/>
    </xf>
    <xf numFmtId="0" fontId="7" fillId="3" borderId="7" xfId="0" applyFont="1" applyFill="1" applyBorder="1" applyAlignment="1">
      <alignment horizontal="center"/>
    </xf>
    <xf numFmtId="0" fontId="7" fillId="3" borderId="14" xfId="0" applyFont="1" applyFill="1" applyBorder="1"/>
    <xf numFmtId="189" fontId="6" fillId="3" borderId="14" xfId="1" applyNumberFormat="1" applyFont="1" applyFill="1" applyBorder="1"/>
    <xf numFmtId="38" fontId="6" fillId="3" borderId="14" xfId="1" applyFont="1" applyFill="1" applyBorder="1"/>
    <xf numFmtId="38" fontId="6" fillId="3" borderId="10" xfId="1" applyFont="1" applyFill="1" applyBorder="1"/>
    <xf numFmtId="38" fontId="6" fillId="3" borderId="0" xfId="1" applyFont="1" applyFill="1" applyBorder="1" applyAlignment="1">
      <alignment horizontal="center"/>
    </xf>
    <xf numFmtId="38" fontId="6" fillId="3" borderId="10" xfId="1" applyFont="1" applyFill="1" applyBorder="1" applyAlignment="1">
      <alignment horizontal="center"/>
    </xf>
    <xf numFmtId="40" fontId="6" fillId="3" borderId="14" xfId="1" applyNumberFormat="1" applyFont="1" applyFill="1" applyBorder="1"/>
    <xf numFmtId="10" fontId="6" fillId="3" borderId="8" xfId="1" applyNumberFormat="1" applyFont="1" applyFill="1" applyBorder="1"/>
    <xf numFmtId="38" fontId="6" fillId="3" borderId="8" xfId="1" applyFont="1" applyFill="1" applyBorder="1" applyAlignment="1">
      <alignment horizontal="center"/>
    </xf>
    <xf numFmtId="0" fontId="7" fillId="3" borderId="15" xfId="0" applyFont="1" applyFill="1" applyBorder="1"/>
    <xf numFmtId="38" fontId="18" fillId="3" borderId="13" xfId="1" applyFont="1" applyFill="1" applyBorder="1"/>
    <xf numFmtId="38" fontId="18" fillId="3" borderId="12" xfId="1" applyFont="1" applyFill="1" applyBorder="1"/>
    <xf numFmtId="0" fontId="6" fillId="3" borderId="3" xfId="0" applyFont="1" applyFill="1" applyBorder="1" applyAlignment="1">
      <alignment horizontal="center"/>
    </xf>
    <xf numFmtId="0" fontId="6" fillId="0" borderId="3" xfId="0" applyFont="1" applyBorder="1" applyAlignment="1">
      <alignment horizontal="center"/>
    </xf>
    <xf numFmtId="49" fontId="6" fillId="0" borderId="4" xfId="0" applyNumberFormat="1" applyFont="1" applyBorder="1" applyAlignment="1">
      <alignment horizontal="center"/>
    </xf>
    <xf numFmtId="0" fontId="6" fillId="3" borderId="0" xfId="0" applyFont="1" applyFill="1" applyAlignment="1">
      <alignment horizontal="center" vertical="top" wrapText="1"/>
    </xf>
    <xf numFmtId="0" fontId="6" fillId="0" borderId="0" xfId="0" applyFont="1" applyAlignment="1">
      <alignment horizontal="center" vertical="top" wrapText="1"/>
    </xf>
    <xf numFmtId="0" fontId="6" fillId="0" borderId="8" xfId="0" applyFont="1" applyBorder="1" applyAlignment="1">
      <alignment horizontal="center" vertical="top" wrapText="1"/>
    </xf>
    <xf numFmtId="0" fontId="1" fillId="0" borderId="9" xfId="0" applyFont="1" applyBorder="1"/>
    <xf numFmtId="0" fontId="1" fillId="0" borderId="6" xfId="0" applyFont="1" applyBorder="1"/>
    <xf numFmtId="0" fontId="6" fillId="0" borderId="9" xfId="0" applyFont="1" applyBorder="1"/>
    <xf numFmtId="49" fontId="7" fillId="0" borderId="14" xfId="0" applyNumberFormat="1" applyFont="1" applyBorder="1"/>
    <xf numFmtId="0" fontId="0" fillId="0" borderId="12" xfId="0" applyBorder="1"/>
    <xf numFmtId="190" fontId="0" fillId="0" borderId="10" xfId="1" applyNumberFormat="1" applyFont="1" applyBorder="1"/>
    <xf numFmtId="0" fontId="1" fillId="0" borderId="5" xfId="0" applyFont="1" applyBorder="1"/>
    <xf numFmtId="0" fontId="1" fillId="0" borderId="15" xfId="0" applyFont="1" applyBorder="1"/>
    <xf numFmtId="179" fontId="7" fillId="6" borderId="0" xfId="0" applyNumberFormat="1" applyFont="1" applyFill="1"/>
    <xf numFmtId="38" fontId="7" fillId="4" borderId="13" xfId="1" applyFont="1" applyFill="1" applyBorder="1"/>
    <xf numFmtId="38" fontId="7" fillId="4" borderId="12" xfId="1" applyFont="1" applyFill="1" applyBorder="1"/>
    <xf numFmtId="38" fontId="7" fillId="4" borderId="9" xfId="1" applyFont="1" applyFill="1" applyBorder="1"/>
    <xf numFmtId="38" fontId="7" fillId="4" borderId="0" xfId="1" applyFont="1" applyFill="1" applyBorder="1"/>
    <xf numFmtId="189" fontId="1" fillId="2" borderId="4" xfId="1" applyNumberFormat="1" applyFont="1" applyFill="1" applyBorder="1"/>
    <xf numFmtId="189" fontId="1" fillId="2" borderId="10" xfId="1" applyNumberFormat="1" applyFont="1" applyFill="1" applyBorder="1"/>
    <xf numFmtId="189" fontId="1" fillId="2" borderId="8" xfId="1" applyNumberFormat="1" applyFont="1" applyFill="1" applyBorder="1"/>
    <xf numFmtId="38" fontId="1" fillId="2" borderId="4" xfId="1" applyFont="1" applyFill="1" applyBorder="1"/>
    <xf numFmtId="38" fontId="1" fillId="2" borderId="10" xfId="1" applyFont="1" applyFill="1" applyBorder="1"/>
    <xf numFmtId="38" fontId="1" fillId="2" borderId="8" xfId="1" applyFont="1" applyFill="1" applyBorder="1"/>
    <xf numFmtId="193" fontId="1" fillId="2" borderId="10" xfId="1" applyNumberFormat="1" applyFont="1" applyFill="1" applyBorder="1"/>
    <xf numFmtId="193" fontId="1" fillId="2" borderId="4" xfId="1" applyNumberFormat="1" applyFont="1" applyFill="1" applyBorder="1"/>
    <xf numFmtId="193" fontId="1" fillId="2" borderId="8" xfId="1" applyNumberFormat="1" applyFont="1" applyFill="1" applyBorder="1"/>
    <xf numFmtId="0" fontId="7" fillId="3" borderId="3" xfId="0" applyFont="1" applyFill="1" applyBorder="1"/>
    <xf numFmtId="0" fontId="7" fillId="3" borderId="7" xfId="0" applyFont="1" applyFill="1" applyBorder="1"/>
    <xf numFmtId="0" fontId="7" fillId="3" borderId="13" xfId="0" applyFont="1" applyFill="1" applyBorder="1"/>
    <xf numFmtId="189" fontId="0" fillId="0" borderId="0" xfId="1" applyNumberFormat="1" applyFont="1"/>
    <xf numFmtId="189" fontId="0" fillId="0" borderId="0" xfId="0" applyNumberFormat="1"/>
    <xf numFmtId="189" fontId="0" fillId="0" borderId="13" xfId="1" applyNumberFormat="1" applyFont="1" applyBorder="1"/>
    <xf numFmtId="189" fontId="0" fillId="0" borderId="3" xfId="1" applyNumberFormat="1" applyFont="1" applyBorder="1"/>
    <xf numFmtId="189" fontId="0" fillId="0" borderId="7" xfId="1" applyNumberFormat="1" applyFont="1" applyBorder="1"/>
    <xf numFmtId="190" fontId="18" fillId="0" borderId="4" xfId="1" applyNumberFormat="1" applyFont="1" applyBorder="1"/>
    <xf numFmtId="190" fontId="0" fillId="0" borderId="2" xfId="1" applyNumberFormat="1" applyFont="1" applyBorder="1"/>
    <xf numFmtId="190" fontId="18" fillId="0" borderId="10" xfId="1" applyNumberFormat="1" applyFont="1" applyBorder="1"/>
    <xf numFmtId="190" fontId="18" fillId="0" borderId="9" xfId="1" applyNumberFormat="1" applyFont="1" applyBorder="1"/>
    <xf numFmtId="190" fontId="0" fillId="0" borderId="9" xfId="1" applyNumberFormat="1" applyFont="1" applyBorder="1"/>
    <xf numFmtId="0" fontId="6" fillId="6" borderId="14" xfId="0" applyFont="1" applyFill="1" applyBorder="1"/>
    <xf numFmtId="0" fontId="18" fillId="0" borderId="0" xfId="0" applyFont="1"/>
    <xf numFmtId="0" fontId="7" fillId="0" borderId="0" xfId="0" applyFont="1" applyAlignment="1">
      <alignment horizontal="left"/>
    </xf>
    <xf numFmtId="38" fontId="6" fillId="0" borderId="10" xfId="1" applyFont="1" applyBorder="1" applyAlignment="1">
      <alignment horizontal="center" vertical="center"/>
    </xf>
    <xf numFmtId="38" fontId="6" fillId="0" borderId="9" xfId="1" applyFont="1" applyBorder="1" applyAlignment="1">
      <alignment horizontal="center" vertical="center"/>
    </xf>
    <xf numFmtId="193" fontId="1" fillId="2" borderId="9" xfId="1" applyNumberFormat="1" applyFont="1" applyFill="1" applyBorder="1"/>
    <xf numFmtId="193" fontId="1" fillId="2" borderId="2" xfId="1" applyNumberFormat="1" applyFont="1" applyFill="1" applyBorder="1"/>
    <xf numFmtId="193" fontId="1" fillId="2" borderId="6" xfId="1" applyNumberFormat="1" applyFont="1" applyFill="1" applyBorder="1"/>
    <xf numFmtId="0" fontId="0" fillId="0" borderId="1" xfId="0" applyBorder="1" applyAlignment="1">
      <alignment horizontal="left"/>
    </xf>
    <xf numFmtId="189" fontId="7" fillId="0" borderId="13" xfId="1" applyNumberFormat="1" applyFont="1" applyBorder="1"/>
    <xf numFmtId="0" fontId="6" fillId="6" borderId="5" xfId="0" applyFont="1" applyFill="1" applyBorder="1"/>
    <xf numFmtId="0" fontId="6" fillId="0" borderId="10" xfId="0" applyFont="1" applyBorder="1"/>
    <xf numFmtId="191" fontId="6" fillId="3" borderId="0" xfId="1" applyNumberFormat="1" applyFont="1" applyFill="1" applyBorder="1" applyAlignment="1"/>
    <xf numFmtId="191" fontId="6" fillId="0" borderId="4" xfId="1" applyNumberFormat="1" applyFont="1" applyBorder="1"/>
    <xf numFmtId="191" fontId="6" fillId="0" borderId="10" xfId="1" applyNumberFormat="1" applyFont="1" applyBorder="1"/>
    <xf numFmtId="191" fontId="6" fillId="0" borderId="15" xfId="1" applyNumberFormat="1" applyFont="1" applyBorder="1"/>
    <xf numFmtId="191" fontId="6" fillId="0" borderId="13" xfId="1" applyNumberFormat="1" applyFont="1" applyBorder="1"/>
    <xf numFmtId="191" fontId="6" fillId="0" borderId="11" xfId="1" applyNumberFormat="1" applyFont="1" applyBorder="1"/>
    <xf numFmtId="0" fontId="6" fillId="0" borderId="0" xfId="0" applyFont="1" applyAlignment="1">
      <alignment horizontal="right"/>
    </xf>
    <xf numFmtId="179" fontId="7" fillId="7" borderId="0" xfId="0" applyNumberFormat="1" applyFont="1" applyFill="1"/>
    <xf numFmtId="189" fontId="0" fillId="8" borderId="13" xfId="1" applyNumberFormat="1" applyFont="1" applyFill="1" applyBorder="1"/>
    <xf numFmtId="189" fontId="0" fillId="8" borderId="11" xfId="1" applyNumberFormat="1" applyFont="1" applyFill="1" applyBorder="1"/>
    <xf numFmtId="38" fontId="0" fillId="8" borderId="13" xfId="1" applyFont="1" applyFill="1" applyBorder="1"/>
    <xf numFmtId="38" fontId="0" fillId="8" borderId="11" xfId="1" applyFont="1" applyFill="1" applyBorder="1"/>
    <xf numFmtId="193" fontId="0" fillId="8" borderId="5" xfId="1" applyNumberFormat="1" applyFont="1" applyFill="1" applyBorder="1"/>
    <xf numFmtId="193" fontId="0" fillId="8" borderId="11" xfId="1" applyNumberFormat="1" applyFont="1" applyFill="1" applyBorder="1"/>
    <xf numFmtId="193" fontId="6" fillId="0" borderId="0" xfId="0" applyNumberFormat="1" applyFont="1"/>
    <xf numFmtId="0" fontId="6" fillId="6" borderId="0" xfId="0" applyFont="1" applyFill="1"/>
    <xf numFmtId="49" fontId="16" fillId="0" borderId="0" xfId="0" applyNumberFormat="1" applyFont="1"/>
    <xf numFmtId="49" fontId="6" fillId="0" borderId="1" xfId="0" applyNumberFormat="1" applyFont="1" applyBorder="1"/>
    <xf numFmtId="0" fontId="6" fillId="0" borderId="4"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49" fontId="6" fillId="0" borderId="14" xfId="0" applyNumberFormat="1" applyFont="1" applyBorder="1"/>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4" xfId="0" applyFont="1" applyBorder="1" applyAlignment="1">
      <alignment horizontal="center" vertical="center" wrapText="1"/>
    </xf>
    <xf numFmtId="49" fontId="6" fillId="0" borderId="5" xfId="0" applyNumberFormat="1" applyFont="1" applyBorder="1"/>
    <xf numFmtId="0" fontId="6" fillId="0" borderId="6" xfId="0" applyFont="1" applyBorder="1"/>
    <xf numFmtId="0" fontId="6" fillId="0" borderId="8"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49" fontId="6" fillId="0" borderId="4" xfId="0" applyNumberFormat="1" applyFont="1" applyBorder="1"/>
    <xf numFmtId="191" fontId="6" fillId="0" borderId="1" xfId="1" applyNumberFormat="1" applyFont="1" applyBorder="1"/>
    <xf numFmtId="191" fontId="6" fillId="0" borderId="3" xfId="1" applyNumberFormat="1" applyFont="1" applyBorder="1"/>
    <xf numFmtId="191" fontId="6" fillId="0" borderId="2" xfId="1" applyNumberFormat="1" applyFont="1" applyBorder="1"/>
    <xf numFmtId="38" fontId="6" fillId="0" borderId="10" xfId="1" applyFont="1" applyBorder="1"/>
    <xf numFmtId="38" fontId="6" fillId="0" borderId="0" xfId="1" applyFont="1" applyBorder="1"/>
    <xf numFmtId="183" fontId="6" fillId="0" borderId="10" xfId="0" applyNumberFormat="1" applyFont="1" applyBorder="1"/>
    <xf numFmtId="183" fontId="6" fillId="0" borderId="9" xfId="0" applyNumberFormat="1" applyFont="1" applyBorder="1"/>
    <xf numFmtId="38" fontId="6" fillId="0" borderId="0" xfId="0" applyNumberFormat="1" applyFont="1"/>
    <xf numFmtId="38" fontId="6" fillId="0" borderId="10" xfId="0" applyNumberFormat="1" applyFont="1" applyBorder="1"/>
    <xf numFmtId="185" fontId="6" fillId="0" borderId="10" xfId="1" applyNumberFormat="1" applyFont="1" applyFill="1" applyBorder="1"/>
    <xf numFmtId="38" fontId="6" fillId="0" borderId="1" xfId="1" applyFont="1" applyBorder="1"/>
    <xf numFmtId="38" fontId="6" fillId="0" borderId="3" xfId="1" applyFont="1" applyBorder="1"/>
    <xf numFmtId="38" fontId="6" fillId="0" borderId="2" xfId="1" applyFont="1" applyBorder="1"/>
    <xf numFmtId="191" fontId="6" fillId="0" borderId="9" xfId="1" applyNumberFormat="1" applyFont="1" applyBorder="1"/>
    <xf numFmtId="194" fontId="6" fillId="0" borderId="10" xfId="1" applyNumberFormat="1" applyFont="1" applyBorder="1"/>
    <xf numFmtId="185" fontId="6" fillId="0" borderId="10" xfId="1" applyNumberFormat="1" applyFont="1" applyBorder="1"/>
    <xf numFmtId="185" fontId="6" fillId="0" borderId="9" xfId="1" applyNumberFormat="1" applyFont="1" applyBorder="1"/>
    <xf numFmtId="49" fontId="6" fillId="0" borderId="10" xfId="0" applyNumberFormat="1" applyFont="1" applyBorder="1"/>
    <xf numFmtId="191" fontId="6" fillId="0" borderId="14" xfId="1" applyNumberFormat="1" applyFont="1" applyBorder="1"/>
    <xf numFmtId="191" fontId="6" fillId="0" borderId="0" xfId="1" applyNumberFormat="1" applyFont="1" applyBorder="1"/>
    <xf numFmtId="38" fontId="6" fillId="0" borderId="14" xfId="1" applyFont="1" applyBorder="1"/>
    <xf numFmtId="38" fontId="6" fillId="0" borderId="9" xfId="1" applyFont="1" applyBorder="1"/>
    <xf numFmtId="49" fontId="6" fillId="0" borderId="11" xfId="0" applyNumberFormat="1" applyFont="1" applyBorder="1"/>
    <xf numFmtId="0" fontId="6" fillId="0" borderId="11" xfId="0" applyFont="1" applyBorder="1"/>
    <xf numFmtId="191" fontId="6" fillId="0" borderId="12" xfId="1" applyNumberFormat="1" applyFont="1" applyBorder="1"/>
    <xf numFmtId="0" fontId="6" fillId="0" borderId="12" xfId="0" applyFont="1" applyBorder="1"/>
    <xf numFmtId="38" fontId="6" fillId="0" borderId="11" xfId="1" applyFont="1" applyBorder="1"/>
    <xf numFmtId="38" fontId="6" fillId="0" borderId="13" xfId="1" applyFont="1" applyBorder="1"/>
    <xf numFmtId="183" fontId="6" fillId="0" borderId="11" xfId="0" applyNumberFormat="1" applyFont="1" applyBorder="1"/>
    <xf numFmtId="183" fontId="6" fillId="0" borderId="12" xfId="0" applyNumberFormat="1" applyFont="1" applyBorder="1"/>
    <xf numFmtId="38" fontId="6" fillId="0" borderId="15" xfId="0" applyNumberFormat="1" applyFont="1" applyBorder="1"/>
    <xf numFmtId="185" fontId="6" fillId="0" borderId="11" xfId="1" applyNumberFormat="1" applyFont="1" applyFill="1" applyBorder="1"/>
    <xf numFmtId="0" fontId="6" fillId="0" borderId="15" xfId="0" applyFont="1" applyBorder="1"/>
    <xf numFmtId="38" fontId="6" fillId="0" borderId="15" xfId="1" applyFont="1" applyBorder="1"/>
    <xf numFmtId="38" fontId="6" fillId="0" borderId="12" xfId="1" applyFont="1" applyBorder="1"/>
    <xf numFmtId="194" fontId="6" fillId="0" borderId="11" xfId="1" applyNumberFormat="1" applyFont="1" applyBorder="1"/>
    <xf numFmtId="185" fontId="6" fillId="0" borderId="11" xfId="1" applyNumberFormat="1" applyFont="1" applyBorder="1"/>
    <xf numFmtId="185" fontId="6" fillId="0" borderId="12" xfId="1" applyNumberFormat="1" applyFont="1" applyBorder="1"/>
    <xf numFmtId="0" fontId="6" fillId="0" borderId="0" xfId="0" applyFont="1" applyAlignment="1">
      <alignment vertical="top"/>
    </xf>
    <xf numFmtId="192" fontId="6" fillId="0" borderId="0" xfId="1" applyNumberFormat="1" applyFont="1"/>
    <xf numFmtId="194" fontId="6" fillId="0" borderId="0" xfId="0" applyNumberFormat="1" applyFont="1"/>
    <xf numFmtId="185" fontId="6" fillId="0" borderId="0" xfId="1" applyNumberFormat="1" applyFont="1"/>
    <xf numFmtId="182" fontId="6" fillId="0" borderId="10" xfId="1" applyNumberFormat="1" applyFont="1" applyBorder="1"/>
    <xf numFmtId="182" fontId="6" fillId="0" borderId="11" xfId="1" applyNumberFormat="1" applyFont="1" applyBorder="1"/>
    <xf numFmtId="182" fontId="6" fillId="0" borderId="0" xfId="0" applyNumberFormat="1" applyFont="1"/>
    <xf numFmtId="49" fontId="6" fillId="0" borderId="2" xfId="0" applyNumberFormat="1" applyFont="1" applyBorder="1"/>
    <xf numFmtId="0" fontId="6" fillId="0" borderId="5" xfId="0" applyFont="1" applyBorder="1" applyAlignment="1">
      <alignment vertical="top"/>
    </xf>
    <xf numFmtId="0" fontId="6" fillId="0" borderId="6" xfId="0" applyFont="1" applyBorder="1" applyAlignment="1">
      <alignment vertical="top"/>
    </xf>
    <xf numFmtId="0" fontId="6" fillId="0" borderId="7" xfId="0" applyFont="1" applyBorder="1" applyAlignment="1">
      <alignment horizontal="center" vertical="top"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194" fontId="6" fillId="0" borderId="0" xfId="1" applyNumberFormat="1" applyFont="1" applyBorder="1"/>
    <xf numFmtId="194" fontId="6" fillId="0" borderId="14" xfId="1" applyNumberFormat="1" applyFont="1" applyBorder="1"/>
    <xf numFmtId="194" fontId="6" fillId="0" borderId="0" xfId="1" applyNumberFormat="1" applyFont="1"/>
    <xf numFmtId="194" fontId="6" fillId="0" borderId="10" xfId="0" applyNumberFormat="1" applyFont="1" applyBorder="1"/>
    <xf numFmtId="194" fontId="6" fillId="0" borderId="13" xfId="1" applyNumberFormat="1" applyFont="1" applyBorder="1"/>
    <xf numFmtId="194" fontId="6" fillId="0" borderId="15" xfId="1" applyNumberFormat="1" applyFont="1" applyBorder="1"/>
    <xf numFmtId="194" fontId="6" fillId="0" borderId="11" xfId="0" applyNumberFormat="1" applyFont="1" applyBorder="1"/>
    <xf numFmtId="194" fontId="6" fillId="0" borderId="3" xfId="1" applyNumberFormat="1" applyFont="1" applyBorder="1"/>
    <xf numFmtId="194" fontId="6" fillId="0" borderId="4" xfId="1" applyNumberFormat="1" applyFont="1" applyBorder="1"/>
    <xf numFmtId="38" fontId="6" fillId="0" borderId="0" xfId="1" applyFont="1"/>
    <xf numFmtId="49" fontId="6" fillId="0" borderId="8" xfId="0" applyNumberFormat="1" applyFont="1" applyBorder="1"/>
    <xf numFmtId="194" fontId="6" fillId="0" borderId="7" xfId="1" applyNumberFormat="1" applyFont="1" applyBorder="1"/>
    <xf numFmtId="194" fontId="6" fillId="0" borderId="8" xfId="1" applyNumberFormat="1" applyFont="1" applyBorder="1"/>
    <xf numFmtId="195" fontId="6" fillId="0" borderId="1" xfId="1" applyNumberFormat="1" applyFont="1" applyBorder="1"/>
    <xf numFmtId="195" fontId="6" fillId="0" borderId="3" xfId="1" applyNumberFormat="1" applyFont="1" applyBorder="1"/>
    <xf numFmtId="195" fontId="6" fillId="0" borderId="4" xfId="1" applyNumberFormat="1" applyFont="1" applyBorder="1"/>
    <xf numFmtId="195" fontId="6" fillId="0" borderId="14" xfId="1" applyNumberFormat="1" applyFont="1" applyBorder="1"/>
    <xf numFmtId="195" fontId="6" fillId="0" borderId="0" xfId="1" applyNumberFormat="1" applyFont="1" applyBorder="1"/>
    <xf numFmtId="195" fontId="6" fillId="0" borderId="10" xfId="1" applyNumberFormat="1" applyFont="1" applyBorder="1"/>
    <xf numFmtId="195" fontId="6" fillId="0" borderId="15" xfId="1" applyNumberFormat="1" applyFont="1" applyBorder="1"/>
    <xf numFmtId="195" fontId="6" fillId="0" borderId="13" xfId="1" applyNumberFormat="1" applyFont="1" applyBorder="1"/>
    <xf numFmtId="195" fontId="6" fillId="0" borderId="11" xfId="1" applyNumberFormat="1" applyFont="1" applyBorder="1"/>
    <xf numFmtId="195" fontId="6" fillId="0" borderId="5" xfId="1" applyNumberFormat="1" applyFont="1" applyBorder="1"/>
    <xf numFmtId="195" fontId="6" fillId="0" borderId="7" xfId="1" applyNumberFormat="1" applyFont="1" applyBorder="1"/>
    <xf numFmtId="195" fontId="6" fillId="0" borderId="8" xfId="1" applyNumberFormat="1" applyFont="1" applyBorder="1"/>
    <xf numFmtId="0" fontId="20" fillId="0" borderId="0" xfId="0" applyFont="1" applyAlignment="1">
      <alignment vertical="center"/>
    </xf>
    <xf numFmtId="0" fontId="21" fillId="0" borderId="0" xfId="0" applyFont="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1" fillId="0" borderId="2" xfId="0" applyFont="1" applyBorder="1" applyAlignment="1">
      <alignment vertical="center"/>
    </xf>
    <xf numFmtId="0" fontId="21" fillId="0" borderId="5" xfId="0" applyFont="1" applyBorder="1" applyAlignment="1">
      <alignment vertical="center"/>
    </xf>
    <xf numFmtId="0" fontId="21" fillId="0" borderId="7" xfId="0" applyFont="1" applyBorder="1" applyAlignment="1">
      <alignment vertical="center"/>
    </xf>
    <xf numFmtId="0" fontId="21" fillId="0" borderId="6" xfId="0" applyFont="1" applyBorder="1" applyAlignment="1">
      <alignment vertical="center"/>
    </xf>
    <xf numFmtId="0" fontId="21" fillId="0" borderId="7" xfId="0" applyFont="1" applyBorder="1" applyAlignment="1">
      <alignment vertical="center" wrapText="1"/>
    </xf>
    <xf numFmtId="0" fontId="21" fillId="0" borderId="6" xfId="0" applyFont="1" applyBorder="1" applyAlignment="1">
      <alignment vertical="center" wrapText="1"/>
    </xf>
    <xf numFmtId="0" fontId="21" fillId="0" borderId="5" xfId="0" applyFont="1" applyBorder="1" applyAlignment="1">
      <alignment vertical="center" wrapText="1"/>
    </xf>
    <xf numFmtId="0" fontId="1" fillId="6" borderId="1" xfId="0" applyFont="1" applyFill="1" applyBorder="1"/>
    <xf numFmtId="0" fontId="1" fillId="6" borderId="3" xfId="0" applyFont="1" applyFill="1" applyBorder="1"/>
    <xf numFmtId="0" fontId="21" fillId="0" borderId="14" xfId="0" applyFont="1" applyBorder="1" applyAlignment="1">
      <alignment vertical="center"/>
    </xf>
    <xf numFmtId="0" fontId="21" fillId="0" borderId="9" xfId="0" applyFont="1" applyBorder="1" applyAlignment="1">
      <alignment vertical="center"/>
    </xf>
    <xf numFmtId="38" fontId="21" fillId="0" borderId="0" xfId="1" applyFont="1" applyAlignment="1">
      <alignment vertical="center"/>
    </xf>
    <xf numFmtId="38" fontId="21" fillId="0" borderId="14" xfId="1" applyFont="1" applyBorder="1" applyAlignment="1">
      <alignment vertical="center"/>
    </xf>
    <xf numFmtId="38" fontId="21" fillId="0" borderId="0" xfId="1" applyFont="1" applyBorder="1" applyAlignment="1">
      <alignment vertical="center"/>
    </xf>
    <xf numFmtId="38" fontId="21" fillId="0" borderId="9" xfId="1" applyFont="1" applyBorder="1" applyAlignment="1">
      <alignment vertical="center"/>
    </xf>
    <xf numFmtId="0" fontId="21" fillId="0" borderId="10" xfId="0" applyFont="1" applyBorder="1" applyAlignment="1">
      <alignment vertical="center"/>
    </xf>
    <xf numFmtId="38" fontId="21" fillId="0" borderId="3" xfId="1" applyFont="1" applyBorder="1" applyAlignment="1">
      <alignment vertical="center"/>
    </xf>
    <xf numFmtId="38" fontId="21" fillId="0" borderId="1" xfId="1" applyFont="1" applyBorder="1" applyAlignment="1">
      <alignment vertical="center"/>
    </xf>
    <xf numFmtId="38" fontId="21" fillId="0" borderId="2" xfId="1" applyFont="1" applyBorder="1" applyAlignment="1">
      <alignment vertical="center"/>
    </xf>
    <xf numFmtId="0" fontId="1" fillId="6" borderId="14" xfId="0" applyFont="1" applyFill="1" applyBorder="1"/>
    <xf numFmtId="0" fontId="1" fillId="6" borderId="0" xfId="0" applyFont="1" applyFill="1"/>
    <xf numFmtId="190" fontId="21" fillId="6" borderId="0" xfId="0" applyNumberFormat="1" applyFont="1" applyFill="1" applyAlignment="1">
      <alignment vertical="center"/>
    </xf>
    <xf numFmtId="0" fontId="1" fillId="6" borderId="0" xfId="0" applyFont="1" applyFill="1" applyAlignment="1">
      <alignment horizontal="right"/>
    </xf>
    <xf numFmtId="38" fontId="21" fillId="0" borderId="7" xfId="1" applyFont="1" applyBorder="1" applyAlignment="1">
      <alignment vertical="center"/>
    </xf>
    <xf numFmtId="38" fontId="21" fillId="0" borderId="5" xfId="1" applyFont="1" applyBorder="1" applyAlignment="1">
      <alignment vertical="center"/>
    </xf>
    <xf numFmtId="38" fontId="21" fillId="0" borderId="6" xfId="1" applyFont="1" applyBorder="1" applyAlignment="1">
      <alignment vertical="center"/>
    </xf>
    <xf numFmtId="0" fontId="21" fillId="6" borderId="14" xfId="0" applyFont="1" applyFill="1" applyBorder="1"/>
    <xf numFmtId="0" fontId="21" fillId="6" borderId="14" xfId="0" applyFont="1" applyFill="1" applyBorder="1" applyAlignment="1">
      <alignment vertical="center"/>
    </xf>
    <xf numFmtId="0" fontId="21" fillId="6" borderId="0" xfId="0" applyFont="1" applyFill="1" applyAlignment="1">
      <alignment vertical="center"/>
    </xf>
    <xf numFmtId="190" fontId="21" fillId="0" borderId="0" xfId="0" applyNumberFormat="1" applyFont="1" applyAlignment="1">
      <alignment vertical="center"/>
    </xf>
    <xf numFmtId="190" fontId="21" fillId="0" borderId="7" xfId="0" applyNumberFormat="1" applyFont="1" applyBorder="1" applyAlignment="1">
      <alignment vertical="center"/>
    </xf>
    <xf numFmtId="0" fontId="23" fillId="3" borderId="3" xfId="3" applyFill="1" applyBorder="1"/>
    <xf numFmtId="0" fontId="23" fillId="0" borderId="0" xfId="3"/>
    <xf numFmtId="0" fontId="23" fillId="3" borderId="0" xfId="3" applyFill="1"/>
    <xf numFmtId="0" fontId="23" fillId="0" borderId="0" xfId="3" applyBorder="1"/>
    <xf numFmtId="0" fontId="0" fillId="10" borderId="1" xfId="0" applyFill="1" applyBorder="1"/>
    <xf numFmtId="0" fontId="23" fillId="10" borderId="3" xfId="3" applyFill="1" applyBorder="1"/>
    <xf numFmtId="0" fontId="0" fillId="10" borderId="2" xfId="0" applyFill="1" applyBorder="1"/>
    <xf numFmtId="0" fontId="0" fillId="10" borderId="14" xfId="0" applyFill="1" applyBorder="1"/>
    <xf numFmtId="0" fontId="0" fillId="10" borderId="9" xfId="0" applyFill="1" applyBorder="1"/>
    <xf numFmtId="0" fontId="0" fillId="10" borderId="5" xfId="0" applyFill="1" applyBorder="1"/>
    <xf numFmtId="0" fontId="0" fillId="10" borderId="6" xfId="0" applyFill="1" applyBorder="1"/>
    <xf numFmtId="0" fontId="23" fillId="10" borderId="0" xfId="3" applyFill="1" applyBorder="1"/>
    <xf numFmtId="0" fontId="23" fillId="10" borderId="7" xfId="3" applyFill="1" applyBorder="1"/>
    <xf numFmtId="0" fontId="0" fillId="6" borderId="0" xfId="0" applyFill="1" applyAlignment="1">
      <alignment vertical="center"/>
    </xf>
    <xf numFmtId="0" fontId="9" fillId="6" borderId="0" xfId="0" applyFont="1" applyFill="1" applyAlignment="1">
      <alignment vertical="center"/>
    </xf>
    <xf numFmtId="0" fontId="0" fillId="0" borderId="0" xfId="0" applyAlignment="1">
      <alignment vertical="center"/>
    </xf>
    <xf numFmtId="0" fontId="0" fillId="6" borderId="3" xfId="0" applyFill="1" applyBorder="1" applyAlignment="1">
      <alignment horizontal="center"/>
    </xf>
    <xf numFmtId="189" fontId="0" fillId="6" borderId="1" xfId="1" applyNumberFormat="1" applyFont="1" applyFill="1" applyBorder="1"/>
    <xf numFmtId="0" fontId="0" fillId="6" borderId="0" xfId="0" applyFill="1" applyAlignment="1">
      <alignment horizontal="center"/>
    </xf>
    <xf numFmtId="189" fontId="0" fillId="6" borderId="14" xfId="1" applyNumberFormat="1" applyFont="1" applyFill="1" applyBorder="1"/>
    <xf numFmtId="189" fontId="0" fillId="6" borderId="5" xfId="1" applyNumberFormat="1" applyFont="1" applyFill="1" applyBorder="1"/>
    <xf numFmtId="0" fontId="0" fillId="10" borderId="13" xfId="0" applyFill="1" applyBorder="1" applyAlignment="1">
      <alignment horizontal="center"/>
    </xf>
    <xf numFmtId="189" fontId="0" fillId="10" borderId="5" xfId="1" applyNumberFormat="1" applyFont="1" applyFill="1" applyBorder="1"/>
    <xf numFmtId="189" fontId="0" fillId="10" borderId="14" xfId="1" applyNumberFormat="1" applyFont="1" applyFill="1" applyBorder="1"/>
    <xf numFmtId="0" fontId="0" fillId="6" borderId="0" xfId="0" applyFill="1"/>
    <xf numFmtId="0" fontId="0" fillId="6" borderId="0" xfId="0" applyFill="1" applyAlignment="1">
      <alignment horizontal="right" vertical="center"/>
    </xf>
    <xf numFmtId="0" fontId="29" fillId="0" borderId="0" xfId="0" applyFont="1" applyAlignment="1">
      <alignment vertical="center"/>
    </xf>
    <xf numFmtId="0" fontId="30" fillId="0" borderId="0" xfId="0" applyFont="1" applyAlignment="1">
      <alignment vertical="center"/>
    </xf>
    <xf numFmtId="0" fontId="29" fillId="0" borderId="0" xfId="0" applyFont="1" applyAlignment="1">
      <alignment horizontal="left" vertical="center"/>
    </xf>
    <xf numFmtId="0" fontId="29" fillId="0" borderId="0" xfId="0" applyFont="1" applyAlignment="1">
      <alignment horizontal="right" vertical="center"/>
    </xf>
    <xf numFmtId="0" fontId="29" fillId="0" borderId="0" xfId="0" applyFont="1" applyAlignment="1">
      <alignment horizontal="center" vertical="center"/>
    </xf>
    <xf numFmtId="0" fontId="29" fillId="0" borderId="3" xfId="0" applyFont="1" applyBorder="1" applyAlignment="1">
      <alignment horizontal="left" vertical="center"/>
    </xf>
    <xf numFmtId="37" fontId="21" fillId="11" borderId="0" xfId="0" applyNumberFormat="1" applyFont="1" applyFill="1" applyAlignment="1">
      <alignment vertical="center"/>
    </xf>
    <xf numFmtId="0" fontId="29" fillId="0" borderId="13" xfId="0" applyFont="1" applyBorder="1" applyAlignment="1">
      <alignment horizontal="center" vertical="center"/>
    </xf>
    <xf numFmtId="0" fontId="29" fillId="0" borderId="13" xfId="0" applyFont="1" applyBorder="1" applyAlignment="1">
      <alignment horizontal="left" vertical="center"/>
    </xf>
    <xf numFmtId="37" fontId="21" fillId="11" borderId="13" xfId="0" applyNumberFormat="1" applyFont="1" applyFill="1" applyBorder="1" applyAlignment="1">
      <alignment vertical="center"/>
    </xf>
    <xf numFmtId="37" fontId="29" fillId="0" borderId="13" xfId="0" applyNumberFormat="1" applyFont="1" applyBorder="1" applyAlignment="1">
      <alignment vertical="center"/>
    </xf>
    <xf numFmtId="0" fontId="9" fillId="0" borderId="0" xfId="0" applyFont="1" applyAlignment="1">
      <alignment vertical="center"/>
    </xf>
    <xf numFmtId="196" fontId="0" fillId="0" borderId="0" xfId="0" applyNumberFormat="1" applyAlignment="1">
      <alignment horizontal="right" vertical="center"/>
    </xf>
    <xf numFmtId="0" fontId="0" fillId="0" borderId="0" xfId="0" applyAlignment="1">
      <alignment horizontal="center"/>
    </xf>
    <xf numFmtId="0" fontId="0" fillId="0" borderId="13" xfId="0" applyBorder="1"/>
    <xf numFmtId="0" fontId="0" fillId="0" borderId="0" xfId="0" applyAlignment="1">
      <alignment shrinkToFit="1"/>
    </xf>
    <xf numFmtId="0" fontId="0" fillId="0" borderId="7" xfId="0" applyBorder="1" applyAlignment="1">
      <alignment shrinkToFit="1"/>
    </xf>
    <xf numFmtId="0" fontId="21" fillId="10" borderId="0" xfId="0" applyFont="1" applyFill="1" applyAlignment="1">
      <alignment vertical="center"/>
    </xf>
    <xf numFmtId="49" fontId="31" fillId="0" borderId="0" xfId="0" applyNumberFormat="1" applyFont="1" applyAlignment="1">
      <alignment horizontal="left" vertical="top"/>
    </xf>
    <xf numFmtId="37" fontId="31" fillId="0" borderId="0" xfId="0" quotePrefix="1" applyNumberFormat="1" applyFont="1" applyAlignment="1">
      <alignment horizontal="right" vertical="top"/>
    </xf>
    <xf numFmtId="0" fontId="31" fillId="0" borderId="0" xfId="0" applyFont="1" applyAlignment="1">
      <alignment horizontal="left" vertical="top"/>
    </xf>
    <xf numFmtId="49" fontId="31" fillId="10" borderId="11" xfId="0" applyNumberFormat="1" applyFont="1" applyFill="1" applyBorder="1" applyAlignment="1">
      <alignment horizontal="left" vertical="top"/>
    </xf>
    <xf numFmtId="49" fontId="31" fillId="10" borderId="4" xfId="0" applyNumberFormat="1" applyFont="1" applyFill="1" applyBorder="1" applyAlignment="1">
      <alignment horizontal="left" vertical="top"/>
    </xf>
    <xf numFmtId="49" fontId="31" fillId="10" borderId="10" xfId="0" applyNumberFormat="1" applyFont="1" applyFill="1" applyBorder="1" applyAlignment="1">
      <alignment horizontal="left" vertical="top"/>
    </xf>
    <xf numFmtId="49" fontId="32" fillId="0" borderId="0" xfId="0" applyNumberFormat="1" applyFont="1" applyAlignment="1">
      <alignment horizontal="left" vertical="top"/>
    </xf>
    <xf numFmtId="49" fontId="32" fillId="10" borderId="11" xfId="0" applyNumberFormat="1" applyFont="1" applyFill="1" applyBorder="1" applyAlignment="1">
      <alignment horizontal="left" vertical="top" wrapText="1"/>
    </xf>
    <xf numFmtId="49" fontId="32" fillId="11" borderId="11" xfId="0" applyNumberFormat="1" applyFont="1" applyFill="1" applyBorder="1" applyAlignment="1">
      <alignment horizontal="left" vertical="top" wrapText="1"/>
    </xf>
    <xf numFmtId="49" fontId="32" fillId="6" borderId="11" xfId="0" applyNumberFormat="1" applyFont="1" applyFill="1" applyBorder="1" applyAlignment="1">
      <alignment horizontal="left" vertical="top" wrapText="1"/>
    </xf>
    <xf numFmtId="197" fontId="32" fillId="10" borderId="11" xfId="0" applyNumberFormat="1" applyFont="1" applyFill="1" applyBorder="1" applyAlignment="1">
      <alignment horizontal="left" vertical="top" wrapText="1"/>
    </xf>
    <xf numFmtId="49" fontId="32" fillId="10" borderId="11" xfId="0" applyNumberFormat="1" applyFont="1" applyFill="1" applyBorder="1" applyAlignment="1">
      <alignment horizontal="left" vertical="top"/>
    </xf>
    <xf numFmtId="49" fontId="32" fillId="10" borderId="10" xfId="0" applyNumberFormat="1" applyFont="1" applyFill="1" applyBorder="1" applyAlignment="1">
      <alignment horizontal="left" vertical="top"/>
    </xf>
    <xf numFmtId="37" fontId="32" fillId="0" borderId="0" xfId="0" applyNumberFormat="1" applyFont="1" applyAlignment="1">
      <alignment horizontal="right" vertical="top"/>
    </xf>
    <xf numFmtId="37" fontId="32" fillId="0" borderId="0" xfId="0" quotePrefix="1" applyNumberFormat="1" applyFont="1" applyAlignment="1">
      <alignment horizontal="right" vertical="top"/>
    </xf>
    <xf numFmtId="0" fontId="32" fillId="0" borderId="0" xfId="0" applyFont="1" applyAlignment="1">
      <alignment horizontal="left" vertical="top"/>
    </xf>
    <xf numFmtId="49" fontId="31" fillId="6" borderId="9" xfId="0" applyNumberFormat="1" applyFont="1" applyFill="1" applyBorder="1" applyAlignment="1">
      <alignment horizontal="left" vertical="top"/>
    </xf>
    <xf numFmtId="49" fontId="31" fillId="6" borderId="0" xfId="0" applyNumberFormat="1" applyFont="1" applyFill="1" applyAlignment="1">
      <alignment horizontal="left" vertical="top"/>
    </xf>
    <xf numFmtId="37" fontId="0" fillId="0" borderId="0" xfId="0" applyNumberFormat="1" applyAlignment="1">
      <alignment horizontal="right"/>
    </xf>
    <xf numFmtId="0" fontId="0" fillId="0" borderId="0" xfId="0" applyAlignment="1">
      <alignment horizontal="right"/>
    </xf>
    <xf numFmtId="49" fontId="31" fillId="6" borderId="3" xfId="0" applyNumberFormat="1" applyFont="1" applyFill="1" applyBorder="1" applyAlignment="1">
      <alignment horizontal="left" vertical="top"/>
    </xf>
    <xf numFmtId="49" fontId="31" fillId="6" borderId="2" xfId="0" applyNumberFormat="1" applyFont="1" applyFill="1" applyBorder="1" applyAlignment="1">
      <alignment horizontal="left" vertical="top"/>
    </xf>
    <xf numFmtId="37" fontId="0" fillId="0" borderId="3" xfId="0" applyNumberFormat="1" applyBorder="1" applyAlignment="1">
      <alignment horizontal="right"/>
    </xf>
    <xf numFmtId="49" fontId="31" fillId="6" borderId="7" xfId="0" applyNumberFormat="1" applyFont="1" applyFill="1" applyBorder="1" applyAlignment="1">
      <alignment horizontal="left" vertical="top"/>
    </xf>
    <xf numFmtId="49" fontId="31" fillId="6" borderId="6" xfId="0" applyNumberFormat="1" applyFont="1" applyFill="1" applyBorder="1" applyAlignment="1">
      <alignment horizontal="left" vertical="top"/>
    </xf>
    <xf numFmtId="37" fontId="0" fillId="0" borderId="7" xfId="0" applyNumberFormat="1" applyBorder="1" applyAlignment="1">
      <alignment horizontal="right"/>
    </xf>
    <xf numFmtId="0" fontId="0" fillId="0" borderId="3" xfId="0" applyBorder="1" applyAlignment="1">
      <alignment horizontal="right"/>
    </xf>
    <xf numFmtId="0" fontId="0" fillId="0" borderId="7" xfId="0" applyBorder="1" applyAlignment="1">
      <alignment horizontal="right"/>
    </xf>
    <xf numFmtId="49" fontId="31" fillId="6" borderId="13" xfId="0" applyNumberFormat="1" applyFont="1" applyFill="1" applyBorder="1" applyAlignment="1">
      <alignment horizontal="left" vertical="top"/>
    </xf>
    <xf numFmtId="49" fontId="31" fillId="6" borderId="12" xfId="0" applyNumberFormat="1" applyFont="1" applyFill="1" applyBorder="1" applyAlignment="1">
      <alignment horizontal="left" vertical="top"/>
    </xf>
    <xf numFmtId="37" fontId="0" fillId="0" borderId="13" xfId="0" applyNumberFormat="1" applyBorder="1" applyAlignment="1">
      <alignment horizontal="right"/>
    </xf>
    <xf numFmtId="0" fontId="0" fillId="0" borderId="13" xfId="0" applyBorder="1" applyAlignment="1">
      <alignment horizontal="right"/>
    </xf>
    <xf numFmtId="38" fontId="0" fillId="0" borderId="13" xfId="1" applyFont="1" applyBorder="1" applyAlignment="1">
      <alignment horizontal="right"/>
    </xf>
    <xf numFmtId="38" fontId="0" fillId="0" borderId="0" xfId="1" applyFont="1" applyAlignment="1">
      <alignment horizontal="right"/>
    </xf>
    <xf numFmtId="196" fontId="0" fillId="6" borderId="0" xfId="0" applyNumberFormat="1" applyFill="1"/>
    <xf numFmtId="196" fontId="0" fillId="6" borderId="3" xfId="0" applyNumberFormat="1" applyFill="1" applyBorder="1"/>
    <xf numFmtId="196" fontId="0" fillId="6" borderId="7" xfId="0" applyNumberFormat="1" applyFill="1" applyBorder="1"/>
    <xf numFmtId="37" fontId="29" fillId="6" borderId="0" xfId="0" applyNumberFormat="1" applyFont="1" applyFill="1" applyAlignment="1">
      <alignment vertical="center"/>
    </xf>
    <xf numFmtId="0" fontId="0" fillId="0" borderId="3" xfId="0" applyBorder="1" applyAlignment="1">
      <alignment vertical="center"/>
    </xf>
    <xf numFmtId="0" fontId="29" fillId="0" borderId="3" xfId="0" applyFont="1" applyBorder="1" applyAlignment="1">
      <alignment horizontal="right" vertical="center"/>
    </xf>
    <xf numFmtId="198" fontId="0" fillId="0" borderId="3" xfId="0" applyNumberFormat="1" applyBorder="1" applyAlignment="1">
      <alignment horizontal="right" vertical="center"/>
    </xf>
    <xf numFmtId="0" fontId="29" fillId="0" borderId="7" xfId="0" applyFont="1" applyBorder="1" applyAlignment="1">
      <alignment vertical="center"/>
    </xf>
    <xf numFmtId="0" fontId="21" fillId="11" borderId="7" xfId="0" applyFont="1" applyFill="1" applyBorder="1" applyAlignment="1">
      <alignment horizontal="center" vertical="center"/>
    </xf>
    <xf numFmtId="0" fontId="29" fillId="0" borderId="7" xfId="0" applyFont="1" applyBorder="1" applyAlignment="1">
      <alignment horizontal="center" vertical="center"/>
    </xf>
    <xf numFmtId="0" fontId="9" fillId="0" borderId="3" xfId="0" applyFont="1" applyBorder="1" applyAlignment="1">
      <alignment vertical="center"/>
    </xf>
    <xf numFmtId="0" fontId="0" fillId="0" borderId="7" xfId="0" applyBorder="1" applyAlignment="1">
      <alignment horizontal="center"/>
    </xf>
    <xf numFmtId="0" fontId="28" fillId="0" borderId="0" xfId="0" applyFont="1" applyAlignment="1">
      <alignment horizontal="left" vertical="center"/>
    </xf>
    <xf numFmtId="0" fontId="29" fillId="0" borderId="7" xfId="0" applyFont="1" applyBorder="1" applyAlignment="1">
      <alignment horizontal="left" vertical="center"/>
    </xf>
    <xf numFmtId="192" fontId="0" fillId="0" borderId="0" xfId="1" applyNumberFormat="1" applyFont="1" applyAlignment="1">
      <alignment vertical="center"/>
    </xf>
    <xf numFmtId="0" fontId="0" fillId="0" borderId="13" xfId="0" applyBorder="1" applyAlignment="1">
      <alignment vertical="center"/>
    </xf>
    <xf numFmtId="192" fontId="0" fillId="0" borderId="13" xfId="1" applyNumberFormat="1" applyFont="1" applyBorder="1" applyAlignment="1">
      <alignment vertical="center"/>
    </xf>
    <xf numFmtId="0" fontId="29" fillId="0" borderId="13" xfId="0" applyFont="1" applyBorder="1" applyAlignment="1">
      <alignment horizontal="right" vertical="center"/>
    </xf>
    <xf numFmtId="198" fontId="0" fillId="0" borderId="13" xfId="0" applyNumberFormat="1" applyBorder="1" applyAlignment="1">
      <alignment horizontal="right" vertical="center"/>
    </xf>
    <xf numFmtId="0" fontId="28" fillId="6" borderId="0" xfId="0" applyFont="1" applyFill="1" applyAlignment="1">
      <alignment horizontal="left" vertical="center"/>
    </xf>
    <xf numFmtId="38" fontId="0" fillId="0" borderId="0" xfId="0" applyNumberFormat="1"/>
    <xf numFmtId="38" fontId="0" fillId="0" borderId="13" xfId="0" applyNumberFormat="1" applyBorder="1"/>
    <xf numFmtId="38" fontId="0" fillId="10" borderId="0" xfId="0" applyNumberFormat="1" applyFill="1"/>
    <xf numFmtId="0" fontId="28" fillId="0" borderId="7" xfId="0" applyFont="1" applyBorder="1" applyAlignment="1">
      <alignment horizontal="center" vertical="center"/>
    </xf>
    <xf numFmtId="0" fontId="28" fillId="0" borderId="7" xfId="0" applyFont="1" applyBorder="1" applyAlignment="1">
      <alignment horizontal="left" vertical="center"/>
    </xf>
    <xf numFmtId="0" fontId="0" fillId="0" borderId="7" xfId="0" applyBorder="1" applyAlignment="1">
      <alignment vertical="center"/>
    </xf>
    <xf numFmtId="0" fontId="0" fillId="0" borderId="3" xfId="0" applyBorder="1" applyAlignment="1">
      <alignment horizontal="center" vertical="center"/>
    </xf>
    <xf numFmtId="0" fontId="6" fillId="0" borderId="0" xfId="0" applyFont="1" applyAlignment="1">
      <alignment vertical="center"/>
    </xf>
    <xf numFmtId="0" fontId="29" fillId="10" borderId="13" xfId="0" applyFont="1" applyFill="1" applyBorder="1" applyAlignment="1">
      <alignment horizontal="center" vertical="center"/>
    </xf>
    <xf numFmtId="0" fontId="29" fillId="10" borderId="13" xfId="0" applyFont="1" applyFill="1" applyBorder="1" applyAlignment="1">
      <alignment horizontal="left" vertical="center"/>
    </xf>
    <xf numFmtId="37" fontId="21" fillId="10" borderId="13" xfId="0" applyNumberFormat="1" applyFont="1" applyFill="1" applyBorder="1" applyAlignment="1">
      <alignment vertical="center"/>
    </xf>
    <xf numFmtId="37" fontId="29" fillId="10" borderId="13" xfId="0" applyNumberFormat="1" applyFont="1" applyFill="1" applyBorder="1" applyAlignment="1">
      <alignment vertical="center"/>
    </xf>
    <xf numFmtId="192" fontId="0" fillId="10" borderId="0" xfId="0" applyNumberFormat="1" applyFill="1" applyAlignment="1">
      <alignment vertical="center"/>
    </xf>
    <xf numFmtId="38" fontId="0" fillId="10" borderId="3" xfId="0" applyNumberFormat="1" applyFill="1" applyBorder="1"/>
    <xf numFmtId="0" fontId="0" fillId="6" borderId="7" xfId="0" applyFill="1" applyBorder="1" applyAlignment="1">
      <alignment vertical="center"/>
    </xf>
    <xf numFmtId="0" fontId="0" fillId="6" borderId="7" xfId="0" applyFill="1" applyBorder="1" applyAlignment="1">
      <alignment horizontal="center"/>
    </xf>
    <xf numFmtId="0" fontId="0" fillId="6" borderId="1" xfId="0" applyFill="1" applyBorder="1" applyAlignment="1">
      <alignment vertical="center"/>
    </xf>
    <xf numFmtId="38" fontId="0" fillId="6" borderId="2" xfId="1" applyFont="1" applyFill="1" applyBorder="1"/>
    <xf numFmtId="0" fontId="0" fillId="6" borderId="14" xfId="0" applyFill="1" applyBorder="1" applyAlignment="1">
      <alignment vertical="center"/>
    </xf>
    <xf numFmtId="38" fontId="0" fillId="6" borderId="9" xfId="1" applyFont="1" applyFill="1" applyBorder="1"/>
    <xf numFmtId="0" fontId="0" fillId="6" borderId="5" xfId="0" applyFill="1" applyBorder="1" applyAlignment="1">
      <alignment vertical="center"/>
    </xf>
    <xf numFmtId="189" fontId="0" fillId="6" borderId="2" xfId="1" applyNumberFormat="1" applyFont="1" applyFill="1" applyBorder="1"/>
    <xf numFmtId="189" fontId="0" fillId="6" borderId="9" xfId="1" applyNumberFormat="1" applyFont="1" applyFill="1" applyBorder="1"/>
    <xf numFmtId="0" fontId="0" fillId="10" borderId="15" xfId="0" applyFill="1" applyBorder="1" applyAlignment="1">
      <alignment horizontal="center"/>
    </xf>
    <xf numFmtId="189" fontId="0" fillId="6" borderId="6" xfId="1" applyNumberFormat="1" applyFont="1" applyFill="1" applyBorder="1"/>
    <xf numFmtId="38" fontId="0" fillId="0" borderId="13" xfId="1" applyFont="1" applyBorder="1"/>
    <xf numFmtId="37" fontId="0" fillId="0" borderId="13" xfId="0" applyNumberFormat="1" applyBorder="1"/>
    <xf numFmtId="37" fontId="0" fillId="0" borderId="3" xfId="0" applyNumberFormat="1" applyBorder="1"/>
    <xf numFmtId="37" fontId="0" fillId="0" borderId="7" xfId="0" applyNumberFormat="1" applyBorder="1"/>
    <xf numFmtId="37" fontId="0" fillId="0" borderId="0" xfId="0" applyNumberFormat="1"/>
    <xf numFmtId="192" fontId="0" fillId="0" borderId="0" xfId="1" applyNumberFormat="1" applyFont="1"/>
    <xf numFmtId="38" fontId="0" fillId="0" borderId="3" xfId="1" applyFont="1" applyBorder="1"/>
    <xf numFmtId="38" fontId="0" fillId="0" borderId="0" xfId="1" applyFont="1" applyBorder="1"/>
    <xf numFmtId="38" fontId="0" fillId="0" borderId="7" xfId="1" applyFont="1" applyBorder="1"/>
    <xf numFmtId="0" fontId="0" fillId="6" borderId="13" xfId="0" applyFill="1" applyBorder="1" applyAlignment="1">
      <alignment vertical="center"/>
    </xf>
    <xf numFmtId="189" fontId="0" fillId="6" borderId="13" xfId="1" applyNumberFormat="1" applyFont="1" applyFill="1" applyBorder="1"/>
    <xf numFmtId="0" fontId="0" fillId="10" borderId="13" xfId="0" applyFill="1" applyBorder="1"/>
    <xf numFmtId="196" fontId="0" fillId="10" borderId="13" xfId="0" applyNumberFormat="1" applyFill="1" applyBorder="1"/>
    <xf numFmtId="0" fontId="0" fillId="10" borderId="0" xfId="0" applyFill="1"/>
    <xf numFmtId="189" fontId="0" fillId="6" borderId="0" xfId="1" applyNumberFormat="1" applyFont="1" applyFill="1" applyBorder="1"/>
    <xf numFmtId="38" fontId="0" fillId="0" borderId="0" xfId="1" applyFont="1"/>
    <xf numFmtId="0" fontId="0" fillId="0" borderId="13" xfId="0" applyBorder="1" applyAlignment="1">
      <alignment horizontal="center"/>
    </xf>
    <xf numFmtId="38" fontId="36" fillId="0" borderId="0" xfId="1" applyFont="1" applyFill="1" applyBorder="1" applyAlignment="1">
      <alignment horizontal="right"/>
    </xf>
    <xf numFmtId="38" fontId="0" fillId="10" borderId="0" xfId="1" applyFont="1" applyFill="1"/>
    <xf numFmtId="192" fontId="0" fillId="0" borderId="13" xfId="1" applyNumberFormat="1" applyFont="1" applyBorder="1"/>
    <xf numFmtId="0" fontId="7" fillId="0" borderId="13" xfId="0" applyFont="1" applyBorder="1" applyAlignment="1">
      <alignment vertical="center"/>
    </xf>
    <xf numFmtId="0" fontId="7" fillId="0" borderId="13" xfId="0" applyFont="1" applyBorder="1" applyAlignment="1">
      <alignment horizontal="center" vertical="center"/>
    </xf>
    <xf numFmtId="192" fontId="0" fillId="10" borderId="10" xfId="1" applyNumberFormat="1" applyFont="1" applyFill="1" applyBorder="1" applyAlignment="1">
      <alignment vertical="center"/>
    </xf>
    <xf numFmtId="0" fontId="6" fillId="6" borderId="11" xfId="0" applyFont="1" applyFill="1" applyBorder="1" applyAlignment="1">
      <alignment horizontal="center"/>
    </xf>
    <xf numFmtId="0" fontId="0" fillId="6" borderId="11" xfId="0" applyFill="1" applyBorder="1" applyAlignment="1">
      <alignment vertical="center"/>
    </xf>
    <xf numFmtId="189" fontId="0" fillId="10" borderId="15" xfId="1" applyNumberFormat="1" applyFont="1" applyFill="1" applyBorder="1"/>
    <xf numFmtId="0" fontId="0" fillId="6" borderId="15" xfId="0" applyFill="1" applyBorder="1" applyAlignment="1">
      <alignment horizontal="center"/>
    </xf>
    <xf numFmtId="192" fontId="0" fillId="10" borderId="4" xfId="1" applyNumberFormat="1" applyFont="1" applyFill="1" applyBorder="1"/>
    <xf numFmtId="192" fontId="0" fillId="10" borderId="8" xfId="1" applyNumberFormat="1" applyFont="1" applyFill="1" applyBorder="1"/>
    <xf numFmtId="189" fontId="0" fillId="10" borderId="11" xfId="1" applyNumberFormat="1" applyFont="1" applyFill="1" applyBorder="1"/>
    <xf numFmtId="192" fontId="0" fillId="10" borderId="13" xfId="0" applyNumberFormat="1" applyFill="1" applyBorder="1" applyAlignment="1">
      <alignment vertical="center"/>
    </xf>
    <xf numFmtId="0" fontId="34" fillId="0" borderId="3" xfId="0" applyFont="1" applyBorder="1" applyAlignment="1">
      <alignment vertical="center"/>
    </xf>
    <xf numFmtId="0" fontId="34" fillId="0" borderId="1" xfId="0" applyFont="1" applyBorder="1" applyAlignment="1">
      <alignment vertical="center" wrapText="1"/>
    </xf>
    <xf numFmtId="0" fontId="34" fillId="0" borderId="2" xfId="0" applyFont="1" applyBorder="1" applyAlignment="1">
      <alignment vertical="center"/>
    </xf>
    <xf numFmtId="0" fontId="21" fillId="10" borderId="5" xfId="0" applyFont="1" applyFill="1" applyBorder="1" applyAlignment="1">
      <alignment vertical="center" wrapText="1"/>
    </xf>
    <xf numFmtId="0" fontId="21" fillId="6" borderId="5" xfId="0" applyFont="1" applyFill="1" applyBorder="1" applyAlignment="1">
      <alignment vertical="center" wrapText="1"/>
    </xf>
    <xf numFmtId="0" fontId="21" fillId="10" borderId="7" xfId="0" applyFont="1" applyFill="1" applyBorder="1" applyAlignment="1">
      <alignment vertical="center" wrapText="1"/>
    </xf>
    <xf numFmtId="38" fontId="21" fillId="10" borderId="0" xfId="1" applyFont="1" applyFill="1" applyAlignment="1">
      <alignment vertical="center"/>
    </xf>
    <xf numFmtId="38" fontId="21" fillId="10" borderId="3" xfId="1" applyFont="1" applyFill="1" applyBorder="1" applyAlignment="1">
      <alignment vertical="center"/>
    </xf>
    <xf numFmtId="38" fontId="21" fillId="10" borderId="0" xfId="1" applyFont="1" applyFill="1" applyBorder="1" applyAlignment="1">
      <alignment vertical="center"/>
    </xf>
    <xf numFmtId="38" fontId="21" fillId="10" borderId="7" xfId="1" applyFont="1" applyFill="1" applyBorder="1" applyAlignment="1">
      <alignment vertical="center"/>
    </xf>
    <xf numFmtId="38" fontId="21" fillId="0" borderId="10" xfId="1" applyFont="1" applyBorder="1" applyAlignment="1">
      <alignment vertical="center"/>
    </xf>
    <xf numFmtId="38" fontId="21" fillId="0" borderId="4" xfId="1" applyFont="1" applyBorder="1" applyAlignment="1">
      <alignment vertical="center"/>
    </xf>
    <xf numFmtId="38" fontId="21" fillId="0" borderId="8" xfId="1" applyFont="1" applyBorder="1" applyAlignment="1">
      <alignment vertical="center"/>
    </xf>
    <xf numFmtId="0" fontId="34" fillId="6" borderId="3" xfId="0" applyFont="1" applyFill="1" applyBorder="1" applyAlignment="1">
      <alignment vertical="center"/>
    </xf>
    <xf numFmtId="0" fontId="22" fillId="10" borderId="1" xfId="0" applyFont="1" applyFill="1" applyBorder="1" applyAlignment="1">
      <alignment horizontal="center" vertical="center"/>
    </xf>
    <xf numFmtId="0" fontId="22" fillId="0" borderId="1" xfId="0" applyFont="1" applyBorder="1" applyAlignment="1">
      <alignment horizontal="center" vertical="center" wrapText="1"/>
    </xf>
    <xf numFmtId="0" fontId="20" fillId="10" borderId="0" xfId="0" applyFont="1" applyFill="1" applyAlignment="1">
      <alignment vertical="center"/>
    </xf>
    <xf numFmtId="0" fontId="34" fillId="10" borderId="3" xfId="0" applyFont="1" applyFill="1" applyBorder="1" applyAlignment="1">
      <alignment vertical="center" wrapText="1"/>
    </xf>
    <xf numFmtId="0" fontId="22" fillId="0" borderId="3" xfId="0" applyFont="1" applyBorder="1" applyAlignment="1">
      <alignment horizontal="center" vertical="center" wrapText="1"/>
    </xf>
    <xf numFmtId="0" fontId="21" fillId="0" borderId="15" xfId="0" applyFont="1" applyBorder="1" applyAlignment="1">
      <alignment vertical="center" wrapText="1"/>
    </xf>
    <xf numFmtId="0" fontId="21" fillId="0" borderId="12" xfId="0" applyFont="1" applyBorder="1" applyAlignment="1">
      <alignment vertical="center" wrapText="1"/>
    </xf>
    <xf numFmtId="0" fontId="21" fillId="0" borderId="11" xfId="0" applyFont="1" applyBorder="1" applyAlignment="1">
      <alignment vertical="center" wrapText="1"/>
    </xf>
    <xf numFmtId="0" fontId="21" fillId="6" borderId="11" xfId="0" applyFont="1" applyFill="1" applyBorder="1" applyAlignment="1">
      <alignment vertical="center" wrapText="1"/>
    </xf>
    <xf numFmtId="0" fontId="21" fillId="12" borderId="11" xfId="0" applyFont="1" applyFill="1" applyBorder="1" applyAlignment="1">
      <alignment vertical="center" wrapText="1"/>
    </xf>
    <xf numFmtId="38" fontId="21" fillId="12" borderId="10" xfId="1" applyFont="1" applyFill="1" applyBorder="1" applyAlignment="1">
      <alignment vertical="center"/>
    </xf>
    <xf numFmtId="38" fontId="21" fillId="12" borderId="4" xfId="1" applyFont="1" applyFill="1" applyBorder="1" applyAlignment="1">
      <alignment vertical="center"/>
    </xf>
    <xf numFmtId="38" fontId="21" fillId="12" borderId="8" xfId="1" applyFont="1" applyFill="1" applyBorder="1" applyAlignment="1">
      <alignment vertical="center"/>
    </xf>
    <xf numFmtId="190" fontId="21" fillId="6" borderId="10" xfId="0" applyNumberFormat="1" applyFont="1" applyFill="1" applyBorder="1" applyAlignment="1">
      <alignment vertical="center"/>
    </xf>
    <xf numFmtId="190" fontId="21" fillId="0" borderId="10" xfId="0" applyNumberFormat="1" applyFont="1" applyBorder="1" applyAlignment="1">
      <alignment vertical="center"/>
    </xf>
    <xf numFmtId="190" fontId="21" fillId="0" borderId="8" xfId="0" applyNumberFormat="1" applyFont="1" applyBorder="1" applyAlignment="1">
      <alignment vertical="center"/>
    </xf>
    <xf numFmtId="0" fontId="21" fillId="0" borderId="4" xfId="0" applyFont="1" applyBorder="1" applyAlignment="1">
      <alignment horizontal="center" vertical="center" wrapText="1"/>
    </xf>
    <xf numFmtId="0" fontId="21" fillId="10" borderId="3" xfId="0" applyFont="1" applyFill="1" applyBorder="1" applyAlignment="1">
      <alignment vertical="center" wrapText="1"/>
    </xf>
    <xf numFmtId="0" fontId="21" fillId="10" borderId="4" xfId="0" applyFont="1" applyFill="1" applyBorder="1" applyAlignment="1">
      <alignment vertical="center" wrapText="1"/>
    </xf>
    <xf numFmtId="0" fontId="21" fillId="11" borderId="4" xfId="0" applyFont="1" applyFill="1" applyBorder="1" applyAlignment="1">
      <alignment vertical="center" wrapText="1"/>
    </xf>
    <xf numFmtId="38" fontId="1" fillId="6" borderId="10" xfId="1" applyFont="1" applyFill="1" applyBorder="1" applyAlignment="1">
      <alignment vertical="center"/>
    </xf>
    <xf numFmtId="38" fontId="21" fillId="6" borderId="10" xfId="1" applyFont="1" applyFill="1" applyBorder="1" applyAlignment="1">
      <alignment vertical="center"/>
    </xf>
    <xf numFmtId="177" fontId="16" fillId="0" borderId="0" xfId="0" applyNumberFormat="1" applyFont="1" applyAlignment="1">
      <alignment vertical="top"/>
    </xf>
    <xf numFmtId="0" fontId="6" fillId="6" borderId="1" xfId="0" applyFont="1" applyFill="1" applyBorder="1"/>
    <xf numFmtId="0" fontId="6" fillId="6" borderId="2" xfId="0" applyFont="1" applyFill="1" applyBorder="1"/>
    <xf numFmtId="0" fontId="6" fillId="10" borderId="4" xfId="0" applyFont="1" applyFill="1" applyBorder="1"/>
    <xf numFmtId="0" fontId="6" fillId="3" borderId="9" xfId="0" applyFont="1" applyFill="1" applyBorder="1"/>
    <xf numFmtId="0" fontId="6" fillId="10" borderId="10" xfId="0" applyFont="1" applyFill="1" applyBorder="1"/>
    <xf numFmtId="0" fontId="6" fillId="10" borderId="15" xfId="0" applyFont="1" applyFill="1" applyBorder="1" applyAlignment="1">
      <alignment vertical="top" wrapText="1"/>
    </xf>
    <xf numFmtId="0" fontId="6" fillId="0" borderId="11" xfId="0" applyFont="1" applyBorder="1" applyAlignment="1">
      <alignment vertical="top" wrapText="1"/>
    </xf>
    <xf numFmtId="0" fontId="6" fillId="10" borderId="11" xfId="0" applyFont="1" applyFill="1" applyBorder="1" applyAlignment="1">
      <alignment vertical="top" wrapText="1"/>
    </xf>
    <xf numFmtId="0" fontId="6" fillId="10" borderId="13" xfId="0" applyFont="1" applyFill="1" applyBorder="1" applyAlignment="1">
      <alignment vertical="top" wrapText="1"/>
    </xf>
    <xf numFmtId="0" fontId="6" fillId="10" borderId="8" xfId="0" applyFont="1" applyFill="1" applyBorder="1" applyAlignment="1">
      <alignment vertical="top" wrapText="1"/>
    </xf>
    <xf numFmtId="0" fontId="6" fillId="3" borderId="5" xfId="0" applyFont="1" applyFill="1" applyBorder="1"/>
    <xf numFmtId="0" fontId="6" fillId="3" borderId="6" xfId="0" applyFont="1" applyFill="1" applyBorder="1"/>
    <xf numFmtId="193" fontId="6" fillId="0" borderId="3" xfId="1" applyNumberFormat="1" applyFont="1" applyFill="1" applyBorder="1"/>
    <xf numFmtId="189" fontId="6" fillId="0" borderId="3" xfId="1" applyNumberFormat="1" applyFont="1" applyFill="1" applyBorder="1"/>
    <xf numFmtId="193" fontId="6" fillId="0" borderId="0" xfId="1" applyNumberFormat="1" applyFont="1" applyFill="1" applyBorder="1"/>
    <xf numFmtId="189" fontId="6" fillId="0" borderId="0" xfId="1" applyNumberFormat="1" applyFont="1" applyFill="1" applyBorder="1"/>
    <xf numFmtId="193" fontId="6" fillId="0" borderId="13" xfId="1" applyNumberFormat="1" applyFont="1" applyFill="1" applyBorder="1"/>
    <xf numFmtId="189" fontId="6" fillId="0" borderId="13" xfId="1" applyNumberFormat="1" applyFont="1" applyFill="1" applyBorder="1"/>
    <xf numFmtId="191" fontId="6" fillId="0" borderId="13" xfId="1" applyNumberFormat="1" applyFont="1" applyFill="1" applyBorder="1"/>
    <xf numFmtId="38" fontId="6" fillId="0" borderId="13" xfId="1" applyFont="1" applyFill="1" applyBorder="1"/>
    <xf numFmtId="0" fontId="6" fillId="10" borderId="0" xfId="0" applyFont="1" applyFill="1"/>
    <xf numFmtId="0" fontId="6" fillId="3" borderId="4" xfId="0" applyFont="1" applyFill="1" applyBorder="1" applyAlignment="1">
      <alignment vertical="top" wrapText="1"/>
    </xf>
    <xf numFmtId="0" fontId="6" fillId="6" borderId="3" xfId="0" applyFont="1" applyFill="1" applyBorder="1"/>
    <xf numFmtId="0" fontId="6" fillId="3" borderId="4" xfId="0" applyFont="1" applyFill="1" applyBorder="1"/>
    <xf numFmtId="0" fontId="6" fillId="6" borderId="10" xfId="0" applyFont="1" applyFill="1" applyBorder="1"/>
    <xf numFmtId="0" fontId="6" fillId="0" borderId="2" xfId="0" applyFont="1" applyBorder="1" applyAlignment="1">
      <alignment wrapText="1"/>
    </xf>
    <xf numFmtId="0" fontId="6" fillId="0" borderId="1" xfId="0" applyFont="1" applyBorder="1" applyAlignment="1">
      <alignment wrapText="1"/>
    </xf>
    <xf numFmtId="194" fontId="6" fillId="3" borderId="10" xfId="1" applyNumberFormat="1" applyFont="1" applyFill="1" applyBorder="1"/>
    <xf numFmtId="194" fontId="6" fillId="10" borderId="0" xfId="1" applyNumberFormat="1" applyFont="1" applyFill="1" applyBorder="1"/>
    <xf numFmtId="194" fontId="6" fillId="10" borderId="10" xfId="1" applyNumberFormat="1" applyFont="1" applyFill="1" applyBorder="1"/>
    <xf numFmtId="194" fontId="6" fillId="3" borderId="0" xfId="1" applyNumberFormat="1" applyFont="1" applyFill="1" applyBorder="1"/>
    <xf numFmtId="194" fontId="6" fillId="10" borderId="9" xfId="1" applyNumberFormat="1" applyFont="1" applyFill="1" applyBorder="1"/>
    <xf numFmtId="194" fontId="6" fillId="0" borderId="14" xfId="0" applyNumberFormat="1" applyFont="1" applyBorder="1"/>
    <xf numFmtId="38" fontId="6" fillId="10" borderId="9" xfId="1" applyFont="1" applyFill="1" applyBorder="1"/>
    <xf numFmtId="38" fontId="6" fillId="10" borderId="14" xfId="1" applyFont="1" applyFill="1" applyBorder="1"/>
    <xf numFmtId="194" fontId="6" fillId="10" borderId="10" xfId="1" applyNumberFormat="1" applyFont="1" applyFill="1" applyBorder="1" applyAlignment="1" applyProtection="1">
      <alignment vertical="center"/>
    </xf>
    <xf numFmtId="194" fontId="6" fillId="0" borderId="10" xfId="1" applyNumberFormat="1" applyFont="1" applyFill="1" applyBorder="1"/>
    <xf numFmtId="194" fontId="6" fillId="0" borderId="0" xfId="1" applyNumberFormat="1" applyFont="1" applyFill="1" applyBorder="1"/>
    <xf numFmtId="194" fontId="6" fillId="0" borderId="14" xfId="1" applyNumberFormat="1" applyFont="1" applyFill="1" applyBorder="1"/>
    <xf numFmtId="38" fontId="6" fillId="0" borderId="0" xfId="1" applyFont="1" applyFill="1" applyBorder="1"/>
    <xf numFmtId="38" fontId="6" fillId="10" borderId="10" xfId="1" applyFont="1" applyFill="1" applyBorder="1"/>
    <xf numFmtId="194" fontId="6" fillId="10" borderId="10" xfId="1" applyNumberFormat="1" applyFont="1" applyFill="1" applyBorder="1" applyAlignment="1" applyProtection="1">
      <alignment vertical="center" shrinkToFit="1"/>
    </xf>
    <xf numFmtId="194" fontId="6" fillId="0" borderId="8" xfId="1" applyNumberFormat="1" applyFont="1" applyFill="1" applyBorder="1"/>
    <xf numFmtId="194" fontId="6" fillId="10" borderId="7" xfId="1" applyNumberFormat="1" applyFont="1" applyFill="1" applyBorder="1"/>
    <xf numFmtId="194" fontId="6" fillId="10" borderId="8" xfId="1" applyNumberFormat="1" applyFont="1" applyFill="1" applyBorder="1"/>
    <xf numFmtId="38" fontId="6" fillId="10" borderId="8" xfId="1" applyFont="1" applyFill="1" applyBorder="1"/>
    <xf numFmtId="38" fontId="6" fillId="0" borderId="7" xfId="1" applyFont="1" applyFill="1" applyBorder="1"/>
    <xf numFmtId="194" fontId="6" fillId="10" borderId="8" xfId="1" applyNumberFormat="1" applyFont="1" applyFill="1" applyBorder="1" applyAlignment="1" applyProtection="1">
      <alignment vertical="center" shrinkToFit="1"/>
    </xf>
    <xf numFmtId="38" fontId="37" fillId="0" borderId="0" xfId="1" applyFont="1" applyBorder="1"/>
    <xf numFmtId="37" fontId="38" fillId="0" borderId="0" xfId="0" applyNumberFormat="1" applyFont="1"/>
    <xf numFmtId="194" fontId="6" fillId="0" borderId="10" xfId="1" applyNumberFormat="1" applyFont="1" applyBorder="1" applyAlignment="1">
      <alignment vertical="center"/>
    </xf>
    <xf numFmtId="194" fontId="6" fillId="10" borderId="0" xfId="1" applyNumberFormat="1" applyFont="1" applyFill="1" applyBorder="1" applyAlignment="1">
      <alignment vertical="center"/>
    </xf>
    <xf numFmtId="194" fontId="6" fillId="10" borderId="9" xfId="1" applyNumberFormat="1" applyFont="1" applyFill="1" applyBorder="1" applyAlignment="1">
      <alignment vertical="center"/>
    </xf>
    <xf numFmtId="194" fontId="6" fillId="0" borderId="0" xfId="1" applyNumberFormat="1" applyFont="1" applyFill="1" applyBorder="1" applyAlignment="1">
      <alignment vertical="center"/>
    </xf>
    <xf numFmtId="194" fontId="6" fillId="10" borderId="14" xfId="1" applyNumberFormat="1" applyFont="1" applyFill="1" applyBorder="1" applyAlignment="1">
      <alignment vertical="center"/>
    </xf>
    <xf numFmtId="38" fontId="6" fillId="10" borderId="7" xfId="1" applyFont="1" applyFill="1" applyBorder="1"/>
    <xf numFmtId="38" fontId="6" fillId="10" borderId="6" xfId="1" applyFont="1" applyFill="1" applyBorder="1"/>
    <xf numFmtId="0" fontId="6" fillId="0" borderId="8" xfId="0" applyFont="1" applyBorder="1" applyAlignment="1">
      <alignment shrinkToFit="1"/>
    </xf>
    <xf numFmtId="194" fontId="6" fillId="0" borderId="8" xfId="1" applyNumberFormat="1" applyFont="1" applyBorder="1" applyAlignment="1">
      <alignment vertical="center"/>
    </xf>
    <xf numFmtId="0" fontId="37" fillId="0" borderId="0" xfId="0" applyFont="1"/>
    <xf numFmtId="38" fontId="37" fillId="0" borderId="0" xfId="1" applyFont="1"/>
    <xf numFmtId="38" fontId="37" fillId="0" borderId="14" xfId="1" applyFont="1" applyBorder="1" applyAlignment="1">
      <alignment vertical="center"/>
    </xf>
    <xf numFmtId="0" fontId="15" fillId="0" borderId="0" xfId="0" applyFont="1" applyAlignment="1">
      <alignment vertical="center"/>
    </xf>
    <xf numFmtId="38" fontId="37" fillId="0" borderId="0" xfId="1" applyFont="1" applyBorder="1" applyAlignment="1">
      <alignment vertical="center"/>
    </xf>
    <xf numFmtId="37" fontId="15" fillId="0" borderId="0" xfId="0" applyNumberFormat="1" applyFont="1" applyAlignment="1">
      <alignment vertical="center"/>
    </xf>
    <xf numFmtId="194" fontId="6" fillId="0" borderId="9" xfId="1" applyNumberFormat="1" applyFont="1" applyBorder="1" applyAlignment="1">
      <alignment vertical="center"/>
    </xf>
    <xf numFmtId="0" fontId="16" fillId="0" borderId="4" xfId="0" applyFont="1" applyBorder="1"/>
    <xf numFmtId="0" fontId="6" fillId="2" borderId="4" xfId="0" applyFont="1" applyFill="1" applyBorder="1"/>
    <xf numFmtId="191" fontId="6" fillId="2" borderId="2" xfId="1" applyNumberFormat="1" applyFont="1" applyFill="1" applyBorder="1" applyAlignment="1">
      <alignment vertical="center"/>
    </xf>
    <xf numFmtId="191" fontId="6" fillId="2" borderId="3" xfId="1" applyNumberFormat="1" applyFont="1" applyFill="1" applyBorder="1" applyAlignment="1">
      <alignment vertical="center"/>
    </xf>
    <xf numFmtId="191" fontId="6" fillId="2" borderId="4" xfId="1" applyNumberFormat="1" applyFont="1" applyFill="1" applyBorder="1" applyAlignment="1">
      <alignment vertical="center"/>
    </xf>
    <xf numFmtId="38" fontId="6" fillId="2" borderId="2" xfId="1" applyFont="1" applyFill="1" applyBorder="1" applyAlignment="1">
      <alignment vertical="center"/>
    </xf>
    <xf numFmtId="38" fontId="6" fillId="2" borderId="3" xfId="1" applyFont="1" applyFill="1" applyBorder="1" applyAlignment="1">
      <alignment vertical="center"/>
    </xf>
    <xf numFmtId="38" fontId="6" fillId="2" borderId="1" xfId="1" applyFont="1" applyFill="1" applyBorder="1" applyAlignment="1">
      <alignment vertical="center"/>
    </xf>
    <xf numFmtId="38" fontId="6" fillId="2" borderId="4" xfId="1" applyFont="1" applyFill="1" applyBorder="1" applyAlignment="1">
      <alignment vertical="center"/>
    </xf>
    <xf numFmtId="0" fontId="6" fillId="2" borderId="10" xfId="0" applyFont="1" applyFill="1" applyBorder="1"/>
    <xf numFmtId="191" fontId="6" fillId="2" borderId="9" xfId="1" applyNumberFormat="1" applyFont="1" applyFill="1" applyBorder="1" applyAlignment="1">
      <alignment vertical="center"/>
    </xf>
    <xf numFmtId="191" fontId="6" fillId="2" borderId="0" xfId="1" applyNumberFormat="1" applyFont="1" applyFill="1" applyBorder="1" applyAlignment="1">
      <alignment vertical="center"/>
    </xf>
    <xf numFmtId="191" fontId="6" fillId="2" borderId="10" xfId="1" applyNumberFormat="1" applyFont="1" applyFill="1" applyBorder="1" applyAlignment="1">
      <alignment vertical="center"/>
    </xf>
    <xf numFmtId="38" fontId="6" fillId="2" borderId="9" xfId="1" applyFont="1" applyFill="1" applyBorder="1" applyAlignment="1">
      <alignment vertical="center"/>
    </xf>
    <xf numFmtId="38" fontId="6" fillId="2" borderId="0" xfId="1" applyFont="1" applyFill="1" applyBorder="1" applyAlignment="1">
      <alignment vertical="center"/>
    </xf>
    <xf numFmtId="38" fontId="6" fillId="2" borderId="14" xfId="1" applyFont="1" applyFill="1" applyBorder="1" applyAlignment="1">
      <alignment vertical="center"/>
    </xf>
    <xf numFmtId="38" fontId="6" fillId="2" borderId="10" xfId="1" applyFont="1" applyFill="1" applyBorder="1" applyAlignment="1">
      <alignment vertical="center"/>
    </xf>
    <xf numFmtId="0" fontId="6" fillId="13" borderId="4" xfId="0" applyFont="1" applyFill="1" applyBorder="1"/>
    <xf numFmtId="191" fontId="6" fillId="13" borderId="3" xfId="1" applyNumberFormat="1" applyFont="1" applyFill="1" applyBorder="1" applyAlignment="1">
      <alignment vertical="center"/>
    </xf>
    <xf numFmtId="191" fontId="6" fillId="13" borderId="4" xfId="1" applyNumberFormat="1" applyFont="1" applyFill="1" applyBorder="1" applyAlignment="1">
      <alignment vertical="center"/>
    </xf>
    <xf numFmtId="191" fontId="6" fillId="13" borderId="2" xfId="1" applyNumberFormat="1" applyFont="1" applyFill="1" applyBorder="1" applyAlignment="1">
      <alignment vertical="center"/>
    </xf>
    <xf numFmtId="38" fontId="6" fillId="13" borderId="3" xfId="1" applyFont="1" applyFill="1" applyBorder="1" applyAlignment="1">
      <alignment vertical="center"/>
    </xf>
    <xf numFmtId="38" fontId="6" fillId="13" borderId="4" xfId="1" applyFont="1" applyFill="1" applyBorder="1" applyAlignment="1">
      <alignment vertical="center"/>
    </xf>
    <xf numFmtId="38" fontId="6" fillId="13" borderId="2" xfId="1" applyFont="1" applyFill="1" applyBorder="1" applyAlignment="1">
      <alignment vertical="center"/>
    </xf>
    <xf numFmtId="0" fontId="6" fillId="13" borderId="10" xfId="0" applyFont="1" applyFill="1" applyBorder="1"/>
    <xf numFmtId="191" fontId="6" fillId="13" borderId="0" xfId="1" applyNumberFormat="1" applyFont="1" applyFill="1" applyBorder="1" applyAlignment="1">
      <alignment vertical="center"/>
    </xf>
    <xf numFmtId="191" fontId="6" fillId="13" borderId="10" xfId="1" applyNumberFormat="1" applyFont="1" applyFill="1" applyBorder="1" applyAlignment="1">
      <alignment vertical="center"/>
    </xf>
    <xf numFmtId="191" fontId="6" fillId="13" borderId="9" xfId="1" applyNumberFormat="1" applyFont="1" applyFill="1" applyBorder="1" applyAlignment="1">
      <alignment vertical="center"/>
    </xf>
    <xf numFmtId="38" fontId="6" fillId="13" borderId="0" xfId="1" applyFont="1" applyFill="1" applyBorder="1" applyAlignment="1">
      <alignment vertical="center"/>
    </xf>
    <xf numFmtId="38" fontId="6" fillId="13" borderId="10" xfId="1" applyFont="1" applyFill="1" applyBorder="1" applyAlignment="1">
      <alignment vertical="center"/>
    </xf>
    <xf numFmtId="38" fontId="6" fillId="13" borderId="9" xfId="1" applyFont="1" applyFill="1" applyBorder="1" applyAlignment="1">
      <alignment vertical="center"/>
    </xf>
    <xf numFmtId="0" fontId="6" fillId="13" borderId="8" xfId="0" applyFont="1" applyFill="1" applyBorder="1"/>
    <xf numFmtId="191" fontId="6" fillId="13" borderId="7" xfId="1" applyNumberFormat="1" applyFont="1" applyFill="1" applyBorder="1" applyAlignment="1">
      <alignment vertical="center"/>
    </xf>
    <xf numFmtId="191" fontId="6" fillId="13" borderId="8" xfId="1" applyNumberFormat="1" applyFont="1" applyFill="1" applyBorder="1" applyAlignment="1">
      <alignment vertical="center"/>
    </xf>
    <xf numFmtId="191" fontId="6" fillId="13" borderId="6" xfId="1" applyNumberFormat="1" applyFont="1" applyFill="1" applyBorder="1" applyAlignment="1">
      <alignment vertical="center"/>
    </xf>
    <xf numFmtId="38" fontId="6" fillId="13" borderId="7" xfId="1" applyFont="1" applyFill="1" applyBorder="1" applyAlignment="1">
      <alignment vertical="center"/>
    </xf>
    <xf numFmtId="38" fontId="6" fillId="13" borderId="8" xfId="1" applyFont="1" applyFill="1" applyBorder="1" applyAlignment="1">
      <alignment vertical="center"/>
    </xf>
    <xf numFmtId="38" fontId="6" fillId="13" borderId="6" xfId="1" applyFont="1" applyFill="1" applyBorder="1" applyAlignment="1">
      <alignment vertical="center"/>
    </xf>
    <xf numFmtId="38" fontId="6" fillId="10" borderId="0" xfId="1" applyFont="1" applyFill="1" applyBorder="1" applyAlignment="1">
      <alignment vertical="center"/>
    </xf>
    <xf numFmtId="38" fontId="6" fillId="0" borderId="10" xfId="1" applyFont="1" applyBorder="1" applyAlignment="1">
      <alignment vertical="center"/>
    </xf>
    <xf numFmtId="38" fontId="6" fillId="10" borderId="0" xfId="1" applyFont="1" applyFill="1" applyBorder="1"/>
    <xf numFmtId="38" fontId="6" fillId="0" borderId="10" xfId="1" applyFont="1" applyFill="1" applyBorder="1" applyAlignment="1">
      <alignment vertical="center"/>
    </xf>
    <xf numFmtId="38" fontId="6" fillId="0" borderId="8" xfId="1" applyFont="1" applyFill="1" applyBorder="1" applyAlignment="1">
      <alignment vertical="center"/>
    </xf>
    <xf numFmtId="192" fontId="6" fillId="11" borderId="0" xfId="1" applyNumberFormat="1" applyFont="1" applyFill="1"/>
    <xf numFmtId="38" fontId="6" fillId="0" borderId="0" xfId="1" applyFont="1" applyBorder="1" applyAlignment="1">
      <alignment vertical="center"/>
    </xf>
    <xf numFmtId="194" fontId="6" fillId="0" borderId="3" xfId="1" applyNumberFormat="1" applyFont="1" applyFill="1" applyBorder="1"/>
    <xf numFmtId="194" fontId="6" fillId="10" borderId="3" xfId="1" applyNumberFormat="1" applyFont="1" applyFill="1" applyBorder="1"/>
    <xf numFmtId="38" fontId="6" fillId="10" borderId="3" xfId="1" applyFont="1" applyFill="1" applyBorder="1"/>
    <xf numFmtId="38" fontId="6" fillId="0" borderId="3" xfId="1" applyFont="1" applyFill="1" applyBorder="1"/>
    <xf numFmtId="194" fontId="6" fillId="0" borderId="7" xfId="1" applyNumberFormat="1" applyFont="1" applyFill="1" applyBorder="1"/>
    <xf numFmtId="38" fontId="6" fillId="10" borderId="2" xfId="1" applyFont="1" applyFill="1" applyBorder="1"/>
    <xf numFmtId="38" fontId="6" fillId="0" borderId="4" xfId="1" applyFont="1" applyFill="1" applyBorder="1" applyAlignment="1">
      <alignment vertical="center"/>
    </xf>
    <xf numFmtId="194" fontId="6" fillId="0" borderId="4" xfId="1" applyNumberFormat="1" applyFont="1" applyFill="1" applyBorder="1"/>
    <xf numFmtId="194" fontId="6" fillId="10" borderId="4" xfId="1" applyNumberFormat="1" applyFont="1" applyFill="1" applyBorder="1"/>
    <xf numFmtId="194" fontId="6" fillId="0" borderId="4" xfId="0" applyNumberFormat="1" applyFont="1" applyBorder="1"/>
    <xf numFmtId="194" fontId="6" fillId="0" borderId="8" xfId="0" applyNumberFormat="1" applyFont="1" applyBorder="1"/>
    <xf numFmtId="38" fontId="6" fillId="10" borderId="4" xfId="1" applyFont="1" applyFill="1" applyBorder="1"/>
    <xf numFmtId="194" fontId="6" fillId="10" borderId="4" xfId="1" applyNumberFormat="1" applyFont="1" applyFill="1" applyBorder="1" applyAlignment="1" applyProtection="1">
      <alignment vertical="center" shrinkToFit="1"/>
    </xf>
    <xf numFmtId="194" fontId="6" fillId="0" borderId="4" xfId="1" applyNumberFormat="1" applyFont="1" applyFill="1" applyBorder="1" applyAlignment="1">
      <alignment vertical="center"/>
    </xf>
    <xf numFmtId="194" fontId="6" fillId="0" borderId="10" xfId="1" applyNumberFormat="1" applyFont="1" applyFill="1" applyBorder="1" applyAlignment="1">
      <alignment vertical="center"/>
    </xf>
    <xf numFmtId="194" fontId="6" fillId="0" borderId="8" xfId="1" applyNumberFormat="1" applyFont="1" applyFill="1" applyBorder="1" applyAlignment="1">
      <alignment vertical="center"/>
    </xf>
    <xf numFmtId="194" fontId="6" fillId="0" borderId="4" xfId="1" applyNumberFormat="1" applyFont="1" applyBorder="1" applyAlignment="1">
      <alignment vertical="center"/>
    </xf>
    <xf numFmtId="192" fontId="6" fillId="0" borderId="0" xfId="1" applyNumberFormat="1" applyFont="1" applyFill="1" applyBorder="1" applyAlignment="1">
      <alignment vertical="center"/>
    </xf>
    <xf numFmtId="192" fontId="6" fillId="0" borderId="9" xfId="1" applyNumberFormat="1" applyFont="1" applyFill="1" applyBorder="1" applyAlignment="1">
      <alignment vertical="center"/>
    </xf>
    <xf numFmtId="192" fontId="6" fillId="0" borderId="14" xfId="1" applyNumberFormat="1" applyFont="1" applyFill="1" applyBorder="1" applyAlignment="1">
      <alignment vertical="center"/>
    </xf>
    <xf numFmtId="192" fontId="6" fillId="0" borderId="3" xfId="1" applyNumberFormat="1" applyFont="1" applyFill="1" applyBorder="1" applyAlignment="1">
      <alignment vertical="center"/>
    </xf>
    <xf numFmtId="192" fontId="6" fillId="0" borderId="2" xfId="1" applyNumberFormat="1" applyFont="1" applyFill="1" applyBorder="1" applyAlignment="1">
      <alignment vertical="center"/>
    </xf>
    <xf numFmtId="192" fontId="6" fillId="0" borderId="7" xfId="1" applyNumberFormat="1" applyFont="1" applyFill="1" applyBorder="1" applyAlignment="1">
      <alignment vertical="center"/>
    </xf>
    <xf numFmtId="192" fontId="6" fillId="0" borderId="6" xfId="1" applyNumberFormat="1" applyFont="1" applyFill="1" applyBorder="1" applyAlignment="1">
      <alignment vertical="center"/>
    </xf>
    <xf numFmtId="38" fontId="6" fillId="10" borderId="4" xfId="1" applyFont="1" applyFill="1" applyBorder="1" applyAlignment="1">
      <alignment vertical="center"/>
    </xf>
    <xf numFmtId="38" fontId="6" fillId="10" borderId="10" xfId="1" applyFont="1" applyFill="1" applyBorder="1" applyAlignment="1">
      <alignment vertical="center"/>
    </xf>
    <xf numFmtId="38" fontId="6" fillId="10" borderId="8" xfId="1" applyFont="1" applyFill="1" applyBorder="1" applyAlignment="1">
      <alignment vertical="center"/>
    </xf>
    <xf numFmtId="192" fontId="6" fillId="0" borderId="3" xfId="1" applyNumberFormat="1" applyFont="1" applyFill="1" applyBorder="1"/>
    <xf numFmtId="192" fontId="6" fillId="0" borderId="0" xfId="1" applyNumberFormat="1" applyFont="1" applyFill="1" applyBorder="1"/>
    <xf numFmtId="192" fontId="6" fillId="0" borderId="13" xfId="1" applyNumberFormat="1" applyFont="1" applyFill="1" applyBorder="1"/>
    <xf numFmtId="191" fontId="6" fillId="0" borderId="0" xfId="1" applyNumberFormat="1" applyFont="1" applyFill="1" applyBorder="1"/>
    <xf numFmtId="189" fontId="6" fillId="10" borderId="4" xfId="1" applyNumberFormat="1" applyFont="1" applyFill="1" applyBorder="1"/>
    <xf numFmtId="189" fontId="6" fillId="10" borderId="10" xfId="1" applyNumberFormat="1" applyFont="1" applyFill="1" applyBorder="1"/>
    <xf numFmtId="189" fontId="6" fillId="10" borderId="8" xfId="1" applyNumberFormat="1" applyFont="1" applyFill="1" applyBorder="1"/>
    <xf numFmtId="192" fontId="6" fillId="10" borderId="1" xfId="1" applyNumberFormat="1" applyFont="1" applyFill="1" applyBorder="1"/>
    <xf numFmtId="192" fontId="6" fillId="10" borderId="14" xfId="1" applyNumberFormat="1" applyFont="1" applyFill="1" applyBorder="1"/>
    <xf numFmtId="192" fontId="6" fillId="10" borderId="15" xfId="1" applyNumberFormat="1" applyFont="1" applyFill="1" applyBorder="1"/>
    <xf numFmtId="199" fontId="6" fillId="10" borderId="1" xfId="1" applyNumberFormat="1" applyFont="1" applyFill="1" applyBorder="1"/>
    <xf numFmtId="199" fontId="6" fillId="10" borderId="14" xfId="1" applyNumberFormat="1" applyFont="1" applyFill="1" applyBorder="1"/>
    <xf numFmtId="199" fontId="6" fillId="10" borderId="15" xfId="1" applyNumberFormat="1" applyFont="1" applyFill="1" applyBorder="1"/>
    <xf numFmtId="0" fontId="6" fillId="9" borderId="4" xfId="0" applyFont="1" applyFill="1" applyBorder="1"/>
    <xf numFmtId="0" fontId="6" fillId="9" borderId="10" xfId="0" applyFont="1" applyFill="1" applyBorder="1" applyAlignment="1">
      <alignment vertical="top" wrapText="1"/>
    </xf>
    <xf numFmtId="192" fontId="6" fillId="9" borderId="10" xfId="1" applyNumberFormat="1" applyFont="1" applyFill="1" applyBorder="1"/>
    <xf numFmtId="192" fontId="6" fillId="9" borderId="3" xfId="1" applyNumberFormat="1" applyFont="1" applyFill="1" applyBorder="1"/>
    <xf numFmtId="192" fontId="6" fillId="9" borderId="0" xfId="1" applyNumberFormat="1" applyFont="1" applyFill="1" applyBorder="1"/>
    <xf numFmtId="0" fontId="6" fillId="9" borderId="1" xfId="0" applyFont="1" applyFill="1" applyBorder="1"/>
    <xf numFmtId="0" fontId="6" fillId="9" borderId="14" xfId="0" applyFont="1" applyFill="1" applyBorder="1" applyAlignment="1">
      <alignment vertical="top" wrapText="1"/>
    </xf>
    <xf numFmtId="192" fontId="6" fillId="9" borderId="14" xfId="1" applyNumberFormat="1" applyFont="1" applyFill="1" applyBorder="1"/>
    <xf numFmtId="192" fontId="6" fillId="9" borderId="4" xfId="1" applyNumberFormat="1" applyFont="1" applyFill="1" applyBorder="1"/>
    <xf numFmtId="0" fontId="6" fillId="9" borderId="4" xfId="0" applyFont="1" applyFill="1" applyBorder="1" applyAlignment="1">
      <alignment horizontal="center"/>
    </xf>
    <xf numFmtId="0" fontId="6" fillId="9" borderId="10" xfId="0" applyFont="1" applyFill="1" applyBorder="1" applyAlignment="1">
      <alignment horizontal="center"/>
    </xf>
    <xf numFmtId="0" fontId="6" fillId="9" borderId="8" xfId="0" applyFont="1" applyFill="1" applyBorder="1" applyAlignment="1">
      <alignment horizontal="center"/>
    </xf>
    <xf numFmtId="192" fontId="6" fillId="9" borderId="4" xfId="1" applyNumberFormat="1" applyFont="1" applyFill="1" applyBorder="1" applyAlignment="1">
      <alignment vertical="center"/>
    </xf>
    <xf numFmtId="192" fontId="6" fillId="9" borderId="10" xfId="1" applyNumberFormat="1" applyFont="1" applyFill="1" applyBorder="1" applyAlignment="1">
      <alignment vertical="center"/>
    </xf>
    <xf numFmtId="0" fontId="6" fillId="9" borderId="4" xfId="0" applyFont="1" applyFill="1" applyBorder="1" applyAlignment="1">
      <alignment horizontal="center" vertical="center"/>
    </xf>
    <xf numFmtId="0" fontId="6" fillId="9" borderId="8" xfId="0" applyFont="1" applyFill="1" applyBorder="1"/>
    <xf numFmtId="193" fontId="6" fillId="9" borderId="4" xfId="1" applyNumberFormat="1" applyFont="1" applyFill="1" applyBorder="1"/>
    <xf numFmtId="193" fontId="6" fillId="9" borderId="10" xfId="1" applyNumberFormat="1" applyFont="1" applyFill="1" applyBorder="1"/>
    <xf numFmtId="193" fontId="6" fillId="9" borderId="11" xfId="1" applyNumberFormat="1" applyFont="1" applyFill="1" applyBorder="1"/>
    <xf numFmtId="0" fontId="21" fillId="11" borderId="10" xfId="0" applyFont="1" applyFill="1" applyBorder="1" applyAlignment="1">
      <alignment vertical="center"/>
    </xf>
    <xf numFmtId="0" fontId="21" fillId="11" borderId="8" xfId="0" applyFont="1" applyFill="1" applyBorder="1" applyAlignment="1">
      <alignment vertical="center"/>
    </xf>
    <xf numFmtId="0" fontId="34" fillId="10" borderId="4" xfId="0" applyFont="1" applyFill="1" applyBorder="1" applyAlignment="1">
      <alignment horizontal="center" vertical="center"/>
    </xf>
    <xf numFmtId="0" fontId="21" fillId="10" borderId="8" xfId="0" applyFont="1" applyFill="1" applyBorder="1" applyAlignment="1">
      <alignment vertical="center" wrapText="1"/>
    </xf>
    <xf numFmtId="189" fontId="21" fillId="10" borderId="14" xfId="1" applyNumberFormat="1" applyFont="1" applyFill="1" applyBorder="1" applyAlignment="1">
      <alignment vertical="center"/>
    </xf>
    <xf numFmtId="189" fontId="21" fillId="10" borderId="1" xfId="1" applyNumberFormat="1" applyFont="1" applyFill="1" applyBorder="1" applyAlignment="1">
      <alignment vertical="center"/>
    </xf>
    <xf numFmtId="189" fontId="21" fillId="10" borderId="5" xfId="1" applyNumberFormat="1" applyFont="1" applyFill="1" applyBorder="1" applyAlignment="1">
      <alignment vertical="center"/>
    </xf>
    <xf numFmtId="49" fontId="31" fillId="10" borderId="9" xfId="0" applyNumberFormat="1" applyFont="1" applyFill="1" applyBorder="1" applyAlignment="1">
      <alignment horizontal="left" vertical="top"/>
    </xf>
    <xf numFmtId="38" fontId="0" fillId="10" borderId="0" xfId="1" applyFont="1" applyFill="1" applyAlignment="1">
      <alignment horizontal="right"/>
    </xf>
    <xf numFmtId="38" fontId="21" fillId="12" borderId="14" xfId="1" applyFont="1" applyFill="1" applyBorder="1" applyAlignment="1">
      <alignment vertical="center"/>
    </xf>
    <xf numFmtId="38" fontId="21" fillId="12" borderId="9" xfId="1" applyFont="1" applyFill="1" applyBorder="1" applyAlignment="1">
      <alignment vertical="center"/>
    </xf>
    <xf numFmtId="38" fontId="21" fillId="12" borderId="1" xfId="1" applyFont="1" applyFill="1" applyBorder="1" applyAlignment="1">
      <alignment vertical="center"/>
    </xf>
    <xf numFmtId="38" fontId="21" fillId="12" borderId="2" xfId="1" applyFont="1" applyFill="1" applyBorder="1" applyAlignment="1">
      <alignment vertical="center"/>
    </xf>
    <xf numFmtId="38" fontId="21" fillId="12" borderId="5" xfId="1" applyFont="1" applyFill="1" applyBorder="1" applyAlignment="1">
      <alignment vertical="center"/>
    </xf>
    <xf numFmtId="38" fontId="21" fillId="12" borderId="6" xfId="1" applyFont="1" applyFill="1" applyBorder="1" applyAlignment="1">
      <alignment vertical="center"/>
    </xf>
    <xf numFmtId="37" fontId="31" fillId="0" borderId="0" xfId="0" applyNumberFormat="1" applyFont="1" applyAlignment="1">
      <alignment horizontal="right" vertical="top"/>
    </xf>
    <xf numFmtId="49" fontId="31" fillId="11" borderId="11" xfId="0" applyNumberFormat="1" applyFont="1" applyFill="1" applyBorder="1" applyAlignment="1">
      <alignment horizontal="left" vertical="top" wrapText="1"/>
    </xf>
    <xf numFmtId="197" fontId="31" fillId="11" borderId="11" xfId="0" applyNumberFormat="1" applyFont="1" applyFill="1" applyBorder="1" applyAlignment="1">
      <alignment horizontal="left" vertical="top" wrapText="1"/>
    </xf>
    <xf numFmtId="49" fontId="31" fillId="11" borderId="11" xfId="0" applyNumberFormat="1" applyFont="1" applyFill="1" applyBorder="1" applyAlignment="1">
      <alignment horizontal="left" vertical="top"/>
    </xf>
    <xf numFmtId="37" fontId="31" fillId="10" borderId="0" xfId="0" applyNumberFormat="1" applyFont="1" applyFill="1" applyAlignment="1">
      <alignment horizontal="right" vertical="top"/>
    </xf>
    <xf numFmtId="0" fontId="21" fillId="6" borderId="13" xfId="0" applyFont="1" applyFill="1" applyBorder="1" applyAlignment="1">
      <alignment vertical="center" wrapText="1"/>
    </xf>
    <xf numFmtId="199" fontId="6" fillId="10" borderId="5" xfId="1" applyNumberFormat="1" applyFont="1" applyFill="1" applyBorder="1"/>
    <xf numFmtId="192" fontId="6" fillId="0" borderId="7" xfId="1" applyNumberFormat="1" applyFont="1" applyFill="1" applyBorder="1"/>
    <xf numFmtId="193" fontId="6" fillId="0" borderId="7" xfId="1" applyNumberFormat="1" applyFont="1" applyFill="1" applyBorder="1"/>
    <xf numFmtId="189" fontId="6" fillId="10" borderId="9" xfId="1" applyNumberFormat="1" applyFont="1" applyFill="1" applyBorder="1"/>
    <xf numFmtId="0" fontId="6" fillId="10" borderId="5" xfId="0" applyFont="1" applyFill="1" applyBorder="1" applyAlignment="1">
      <alignment horizontal="center"/>
    </xf>
    <xf numFmtId="0" fontId="6" fillId="10" borderId="7" xfId="0" applyFont="1" applyFill="1" applyBorder="1" applyAlignment="1">
      <alignment horizontal="center"/>
    </xf>
    <xf numFmtId="0" fontId="6" fillId="6" borderId="7" xfId="0" applyFont="1" applyFill="1" applyBorder="1" applyAlignment="1">
      <alignment horizontal="center"/>
    </xf>
    <xf numFmtId="0" fontId="6" fillId="10" borderId="8" xfId="0" applyFont="1" applyFill="1" applyBorder="1" applyAlignment="1">
      <alignment horizontal="center"/>
    </xf>
    <xf numFmtId="0" fontId="1" fillId="6" borderId="15" xfId="0" applyFont="1" applyFill="1" applyBorder="1" applyAlignment="1">
      <alignment horizontal="left"/>
    </xf>
    <xf numFmtId="0" fontId="1" fillId="6" borderId="13" xfId="0" applyFont="1" applyFill="1" applyBorder="1"/>
    <xf numFmtId="38" fontId="1" fillId="6" borderId="11" xfId="1" applyFont="1" applyFill="1" applyBorder="1" applyAlignment="1">
      <alignment vertical="center"/>
    </xf>
    <xf numFmtId="190" fontId="21" fillId="6" borderId="13" xfId="0" applyNumberFormat="1" applyFont="1" applyFill="1" applyBorder="1" applyAlignment="1">
      <alignment vertical="center"/>
    </xf>
    <xf numFmtId="190" fontId="21" fillId="6" borderId="11" xfId="0" applyNumberFormat="1" applyFont="1" applyFill="1" applyBorder="1" applyAlignment="1">
      <alignment vertical="center"/>
    </xf>
    <xf numFmtId="0" fontId="21" fillId="11" borderId="11" xfId="0" applyFont="1" applyFill="1" applyBorder="1" applyAlignment="1">
      <alignment vertical="center"/>
    </xf>
    <xf numFmtId="191" fontId="6" fillId="10" borderId="3" xfId="1" applyNumberFormat="1" applyFont="1" applyFill="1" applyBorder="1"/>
    <xf numFmtId="192" fontId="6" fillId="10" borderId="3" xfId="1" applyNumberFormat="1" applyFont="1" applyFill="1" applyBorder="1"/>
    <xf numFmtId="190" fontId="0" fillId="6" borderId="10" xfId="1" applyNumberFormat="1" applyFont="1" applyFill="1" applyBorder="1"/>
    <xf numFmtId="190" fontId="0" fillId="6" borderId="9" xfId="1" applyNumberFormat="1" applyFont="1" applyFill="1" applyBorder="1"/>
    <xf numFmtId="190" fontId="0" fillId="0" borderId="8" xfId="1" applyNumberFormat="1" applyFont="1" applyBorder="1"/>
    <xf numFmtId="190" fontId="0" fillId="0" borderId="4" xfId="1" applyNumberFormat="1" applyFont="1" applyBorder="1"/>
    <xf numFmtId="0" fontId="6" fillId="10" borderId="8" xfId="0" applyFont="1" applyFill="1" applyBorder="1"/>
    <xf numFmtId="190" fontId="0" fillId="10" borderId="8" xfId="1" applyNumberFormat="1" applyFont="1" applyFill="1" applyBorder="1"/>
    <xf numFmtId="190" fontId="0" fillId="10" borderId="6" xfId="1" applyNumberFormat="1" applyFont="1" applyFill="1" applyBorder="1"/>
    <xf numFmtId="192" fontId="6" fillId="10" borderId="0" xfId="1" applyNumberFormat="1" applyFont="1" applyFill="1" applyBorder="1"/>
    <xf numFmtId="191" fontId="6" fillId="0" borderId="3" xfId="1" applyNumberFormat="1" applyFont="1" applyFill="1" applyBorder="1"/>
    <xf numFmtId="193" fontId="6" fillId="9" borderId="8" xfId="1" applyNumberFormat="1" applyFont="1" applyFill="1" applyBorder="1"/>
    <xf numFmtId="192" fontId="6" fillId="10" borderId="5" xfId="1" applyNumberFormat="1" applyFont="1" applyFill="1" applyBorder="1"/>
    <xf numFmtId="189" fontId="6" fillId="0" borderId="7" xfId="1" applyNumberFormat="1" applyFont="1" applyFill="1" applyBorder="1"/>
    <xf numFmtId="191" fontId="6" fillId="0" borderId="7" xfId="1" applyNumberFormat="1" applyFont="1" applyFill="1" applyBorder="1"/>
    <xf numFmtId="192" fontId="6" fillId="14" borderId="0" xfId="1" applyNumberFormat="1" applyFont="1" applyFill="1" applyBorder="1"/>
    <xf numFmtId="192" fontId="6" fillId="14" borderId="7" xfId="1" applyNumberFormat="1" applyFont="1" applyFill="1" applyBorder="1"/>
    <xf numFmtId="192" fontId="6" fillId="14" borderId="10" xfId="1" applyNumberFormat="1" applyFont="1" applyFill="1" applyBorder="1"/>
    <xf numFmtId="192" fontId="6" fillId="14" borderId="8" xfId="1" applyNumberFormat="1" applyFont="1" applyFill="1" applyBorder="1"/>
    <xf numFmtId="192" fontId="6" fillId="10" borderId="0" xfId="1" applyNumberFormat="1" applyFont="1" applyFill="1"/>
    <xf numFmtId="192" fontId="6" fillId="10" borderId="0" xfId="0" applyNumberFormat="1" applyFont="1" applyFill="1"/>
    <xf numFmtId="192" fontId="6" fillId="10" borderId="10" xfId="1" applyNumberFormat="1" applyFont="1" applyFill="1" applyBorder="1" applyAlignment="1">
      <alignment vertical="center"/>
    </xf>
    <xf numFmtId="192" fontId="6" fillId="10" borderId="0" xfId="1" applyNumberFormat="1" applyFont="1" applyFill="1" applyBorder="1" applyAlignment="1">
      <alignment vertical="center"/>
    </xf>
    <xf numFmtId="192" fontId="6" fillId="10" borderId="9" xfId="1" applyNumberFormat="1" applyFont="1" applyFill="1" applyBorder="1" applyAlignment="1">
      <alignment vertical="center"/>
    </xf>
    <xf numFmtId="192" fontId="6" fillId="10" borderId="8" xfId="1" applyNumberFormat="1" applyFont="1" applyFill="1" applyBorder="1" applyAlignment="1">
      <alignment vertical="center"/>
    </xf>
    <xf numFmtId="192" fontId="6" fillId="10" borderId="7" xfId="1" applyNumberFormat="1" applyFont="1" applyFill="1" applyBorder="1" applyAlignment="1">
      <alignment vertical="center"/>
    </xf>
    <xf numFmtId="192" fontId="6" fillId="10" borderId="6" xfId="1" applyNumberFormat="1" applyFont="1" applyFill="1" applyBorder="1" applyAlignment="1">
      <alignment vertical="center"/>
    </xf>
    <xf numFmtId="192" fontId="6" fillId="0" borderId="0" xfId="0" applyNumberFormat="1" applyFont="1"/>
    <xf numFmtId="192" fontId="6" fillId="6" borderId="0" xfId="1" applyNumberFormat="1" applyFont="1" applyFill="1" applyBorder="1"/>
    <xf numFmtId="192" fontId="6" fillId="0" borderId="0" xfId="1" applyNumberFormat="1" applyFont="1" applyBorder="1" applyAlignment="1">
      <alignment vertical="center"/>
    </xf>
    <xf numFmtId="192" fontId="6" fillId="0" borderId="9" xfId="1" applyNumberFormat="1" applyFont="1" applyBorder="1" applyAlignment="1">
      <alignment vertical="center"/>
    </xf>
    <xf numFmtId="192" fontId="6" fillId="0" borderId="1" xfId="1" applyNumberFormat="1" applyFont="1" applyFill="1" applyBorder="1" applyAlignment="1">
      <alignment vertical="center"/>
    </xf>
    <xf numFmtId="192" fontId="6" fillId="0" borderId="4" xfId="1" applyNumberFormat="1" applyFont="1" applyFill="1" applyBorder="1" applyAlignment="1">
      <alignment vertical="center"/>
    </xf>
    <xf numFmtId="192" fontId="6" fillId="0" borderId="10" xfId="1" applyNumberFormat="1" applyFont="1" applyFill="1" applyBorder="1" applyAlignment="1">
      <alignment vertical="center"/>
    </xf>
    <xf numFmtId="192" fontId="6" fillId="0" borderId="5" xfId="1" applyNumberFormat="1" applyFont="1" applyFill="1" applyBorder="1" applyAlignment="1">
      <alignment vertical="center"/>
    </xf>
    <xf numFmtId="192" fontId="6" fillId="0" borderId="8" xfId="1" applyNumberFormat="1" applyFont="1" applyFill="1" applyBorder="1" applyAlignment="1">
      <alignment vertical="center"/>
    </xf>
    <xf numFmtId="0" fontId="29" fillId="0" borderId="7" xfId="0" applyFont="1" applyBorder="1" applyAlignment="1">
      <alignment vertical="center" wrapText="1"/>
    </xf>
    <xf numFmtId="38" fontId="1" fillId="2" borderId="14" xfId="1" applyFont="1" applyFill="1" applyBorder="1"/>
    <xf numFmtId="38" fontId="1" fillId="2" borderId="1" xfId="1" applyFont="1" applyFill="1" applyBorder="1"/>
    <xf numFmtId="38" fontId="1" fillId="2" borderId="5" xfId="1" applyFont="1" applyFill="1" applyBorder="1"/>
    <xf numFmtId="38" fontId="0" fillId="8" borderId="15" xfId="1" applyFont="1" applyFill="1" applyBorder="1"/>
    <xf numFmtId="0" fontId="7" fillId="2" borderId="1" xfId="0" applyFont="1" applyFill="1" applyBorder="1" applyAlignment="1">
      <alignment horizontal="center"/>
    </xf>
    <xf numFmtId="0" fontId="7" fillId="2" borderId="4" xfId="0" applyFont="1" applyFill="1" applyBorder="1" applyAlignment="1">
      <alignment horizontal="center"/>
    </xf>
    <xf numFmtId="0" fontId="7" fillId="2" borderId="3" xfId="0" applyFont="1" applyFill="1" applyBorder="1" applyAlignment="1">
      <alignment horizontal="center"/>
    </xf>
    <xf numFmtId="0" fontId="6" fillId="0" borderId="0" xfId="0" applyFont="1" applyAlignment="1">
      <alignment horizontal="right" vertical="center"/>
    </xf>
    <xf numFmtId="0" fontId="0" fillId="0" borderId="1" xfId="0"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4" xfId="0" applyBorder="1" applyAlignment="1">
      <alignment vertical="center"/>
    </xf>
    <xf numFmtId="0" fontId="0" fillId="0" borderId="9" xfId="0" applyBorder="1" applyAlignment="1">
      <alignment vertical="center"/>
    </xf>
    <xf numFmtId="38" fontId="0" fillId="10" borderId="11" xfId="0" applyNumberFormat="1" applyFill="1" applyBorder="1" applyAlignment="1">
      <alignment vertical="center"/>
    </xf>
    <xf numFmtId="190" fontId="0" fillId="0" borderId="10" xfId="1" applyNumberFormat="1" applyFont="1" applyBorder="1" applyAlignment="1">
      <alignment vertical="center"/>
    </xf>
    <xf numFmtId="0" fontId="0" fillId="10" borderId="15" xfId="0" applyFill="1" applyBorder="1" applyAlignment="1">
      <alignment vertical="center"/>
    </xf>
    <xf numFmtId="0" fontId="0" fillId="10" borderId="11" xfId="0" applyFill="1" applyBorder="1" applyAlignment="1">
      <alignment vertical="center"/>
    </xf>
    <xf numFmtId="192" fontId="0" fillId="6" borderId="10" xfId="1" applyNumberFormat="1" applyFont="1" applyFill="1" applyBorder="1"/>
    <xf numFmtId="192" fontId="0" fillId="6" borderId="4" xfId="1" applyNumberFormat="1" applyFont="1" applyFill="1" applyBorder="1"/>
    <xf numFmtId="192" fontId="0" fillId="6" borderId="8" xfId="1" applyNumberFormat="1" applyFont="1" applyFill="1" applyBorder="1"/>
    <xf numFmtId="0" fontId="6" fillId="6" borderId="14" xfId="0" applyFont="1" applyFill="1" applyBorder="1" applyAlignment="1">
      <alignment vertical="top" wrapText="1"/>
    </xf>
    <xf numFmtId="0" fontId="6" fillId="10" borderId="4" xfId="0" applyFont="1" applyFill="1" applyBorder="1" applyAlignment="1">
      <alignment horizontal="center"/>
    </xf>
    <xf numFmtId="0" fontId="7" fillId="10" borderId="10" xfId="0" applyFont="1" applyFill="1" applyBorder="1"/>
    <xf numFmtId="189" fontId="1" fillId="10" borderId="10" xfId="1" applyNumberFormat="1" applyFont="1" applyFill="1" applyBorder="1"/>
    <xf numFmtId="189" fontId="1" fillId="10" borderId="4" xfId="1" applyNumberFormat="1" applyFont="1" applyFill="1" applyBorder="1"/>
    <xf numFmtId="189" fontId="1" fillId="10" borderId="8" xfId="1" applyNumberFormat="1" applyFont="1" applyFill="1" applyBorder="1"/>
    <xf numFmtId="189" fontId="1" fillId="10" borderId="11" xfId="1" applyNumberFormat="1" applyFont="1" applyFill="1" applyBorder="1"/>
    <xf numFmtId="0" fontId="6" fillId="0" borderId="4" xfId="0" applyFont="1" applyBorder="1" applyAlignment="1">
      <alignment horizontal="center" vertical="center"/>
    </xf>
    <xf numFmtId="0" fontId="0" fillId="0" borderId="2" xfId="0" applyBorder="1" applyAlignment="1">
      <alignment horizontal="center" vertical="center"/>
    </xf>
    <xf numFmtId="0" fontId="0" fillId="6" borderId="11" xfId="0" applyFill="1" applyBorder="1" applyAlignment="1">
      <alignment horizontal="center"/>
    </xf>
    <xf numFmtId="38" fontId="0" fillId="6" borderId="4" xfId="1" applyFont="1" applyFill="1" applyBorder="1"/>
    <xf numFmtId="38" fontId="0" fillId="6" borderId="10" xfId="1" applyFont="1" applyFill="1" applyBorder="1"/>
    <xf numFmtId="189" fontId="0" fillId="10" borderId="8" xfId="1" applyNumberFormat="1" applyFont="1" applyFill="1" applyBorder="1"/>
    <xf numFmtId="189" fontId="0" fillId="6" borderId="4" xfId="1" applyNumberFormat="1" applyFont="1" applyFill="1" applyBorder="1"/>
    <xf numFmtId="189" fontId="0" fillId="6" borderId="10" xfId="1" applyNumberFormat="1" applyFont="1" applyFill="1" applyBorder="1"/>
    <xf numFmtId="0" fontId="0" fillId="10" borderId="0" xfId="0" applyFill="1" applyAlignment="1">
      <alignment horizontal="center"/>
    </xf>
    <xf numFmtId="189" fontId="6" fillId="6" borderId="10" xfId="1" applyNumberFormat="1" applyFont="1" applyFill="1" applyBorder="1" applyAlignment="1">
      <alignment vertical="center"/>
    </xf>
    <xf numFmtId="0" fontId="6" fillId="10" borderId="14" xfId="0" applyFont="1" applyFill="1" applyBorder="1" applyAlignment="1">
      <alignment vertical="top" wrapText="1"/>
    </xf>
    <xf numFmtId="0" fontId="23" fillId="10" borderId="0" xfId="3" applyFill="1" applyAlignment="1">
      <alignment vertical="center"/>
    </xf>
    <xf numFmtId="0" fontId="0" fillId="10" borderId="10" xfId="0" applyFill="1" applyBorder="1"/>
    <xf numFmtId="193" fontId="6" fillId="10" borderId="13" xfId="1" applyNumberFormat="1" applyFont="1" applyFill="1" applyBorder="1"/>
    <xf numFmtId="193" fontId="6" fillId="10" borderId="12" xfId="1" applyNumberFormat="1" applyFont="1" applyFill="1" applyBorder="1"/>
    <xf numFmtId="190" fontId="0" fillId="10" borderId="10" xfId="1" applyNumberFormat="1" applyFont="1" applyFill="1" applyBorder="1"/>
    <xf numFmtId="190" fontId="0" fillId="10" borderId="9" xfId="1" applyNumberFormat="1" applyFont="1" applyFill="1" applyBorder="1"/>
    <xf numFmtId="14" fontId="0" fillId="10" borderId="0" xfId="0" applyNumberFormat="1" applyFill="1"/>
    <xf numFmtId="0" fontId="23" fillId="0" borderId="0" xfId="3" applyAlignment="1">
      <alignment vertical="center"/>
    </xf>
    <xf numFmtId="0" fontId="34" fillId="11" borderId="3" xfId="0" applyFont="1" applyFill="1" applyBorder="1" applyAlignment="1">
      <alignment vertical="center"/>
    </xf>
    <xf numFmtId="0" fontId="21" fillId="11" borderId="0" xfId="0" applyFont="1" applyFill="1" applyAlignment="1">
      <alignment vertical="center" wrapText="1"/>
    </xf>
    <xf numFmtId="190" fontId="21" fillId="11" borderId="4" xfId="1" applyNumberFormat="1" applyFont="1" applyFill="1" applyBorder="1" applyAlignment="1">
      <alignment vertical="center"/>
    </xf>
    <xf numFmtId="190" fontId="21" fillId="11" borderId="10" xfId="1" applyNumberFormat="1" applyFont="1" applyFill="1" applyBorder="1" applyAlignment="1">
      <alignment vertical="center"/>
    </xf>
    <xf numFmtId="190" fontId="21" fillId="11" borderId="8" xfId="1" applyNumberFormat="1" applyFont="1" applyFill="1" applyBorder="1" applyAlignment="1">
      <alignment vertical="center"/>
    </xf>
    <xf numFmtId="38" fontId="21" fillId="12" borderId="0" xfId="1" applyFont="1" applyFill="1" applyBorder="1" applyAlignment="1">
      <alignment vertical="center"/>
    </xf>
    <xf numFmtId="38" fontId="21" fillId="12" borderId="3" xfId="1" applyFont="1" applyFill="1" applyBorder="1" applyAlignment="1">
      <alignment vertical="center"/>
    </xf>
    <xf numFmtId="38" fontId="21" fillId="12" borderId="7" xfId="1" applyFont="1" applyFill="1" applyBorder="1" applyAlignment="1">
      <alignment vertical="center"/>
    </xf>
    <xf numFmtId="0" fontId="7" fillId="11" borderId="2" xfId="0" applyFont="1" applyFill="1" applyBorder="1"/>
    <xf numFmtId="0" fontId="0" fillId="11" borderId="9" xfId="0" applyFill="1" applyBorder="1" applyAlignment="1">
      <alignment vertical="center" wrapText="1"/>
    </xf>
    <xf numFmtId="192" fontId="0" fillId="11" borderId="4" xfId="1" applyNumberFormat="1" applyFont="1" applyFill="1" applyBorder="1"/>
    <xf numFmtId="192" fontId="0" fillId="11" borderId="10" xfId="1" applyNumberFormat="1" applyFont="1" applyFill="1" applyBorder="1"/>
    <xf numFmtId="192" fontId="0" fillId="11" borderId="8" xfId="1" applyNumberFormat="1" applyFont="1" applyFill="1" applyBorder="1"/>
    <xf numFmtId="9" fontId="0" fillId="6" borderId="10" xfId="4" applyFont="1" applyFill="1" applyBorder="1" applyAlignment="1"/>
    <xf numFmtId="0" fontId="0" fillId="6" borderId="8" xfId="0" applyFill="1" applyBorder="1"/>
    <xf numFmtId="0" fontId="0" fillId="6" borderId="11" xfId="0" applyFill="1" applyBorder="1" applyAlignment="1">
      <alignment horizontal="center" vertical="center"/>
    </xf>
    <xf numFmtId="0" fontId="7" fillId="0" borderId="7" xfId="0" applyFont="1" applyBorder="1" applyAlignment="1">
      <alignment horizontal="center" vertical="center"/>
    </xf>
    <xf numFmtId="192" fontId="29" fillId="6" borderId="3" xfId="1" applyNumberFormat="1" applyFont="1" applyFill="1" applyBorder="1" applyAlignment="1">
      <alignment vertical="center"/>
    </xf>
    <xf numFmtId="192" fontId="29" fillId="6" borderId="0" xfId="1" applyNumberFormat="1" applyFont="1" applyFill="1" applyBorder="1" applyAlignment="1">
      <alignment vertical="center"/>
    </xf>
    <xf numFmtId="192" fontId="29" fillId="6" borderId="7" xfId="1" applyNumberFormat="1" applyFont="1" applyFill="1" applyBorder="1" applyAlignment="1">
      <alignment vertical="center"/>
    </xf>
    <xf numFmtId="192" fontId="0" fillId="10" borderId="3" xfId="1" applyNumberFormat="1" applyFont="1" applyFill="1" applyBorder="1" applyAlignment="1">
      <alignment vertical="center"/>
    </xf>
    <xf numFmtId="192" fontId="0" fillId="10" borderId="0" xfId="1" applyNumberFormat="1" applyFont="1" applyFill="1" applyBorder="1" applyAlignment="1">
      <alignment vertical="center"/>
    </xf>
    <xf numFmtId="192" fontId="0" fillId="10" borderId="7" xfId="1" applyNumberFormat="1" applyFont="1" applyFill="1" applyBorder="1" applyAlignment="1">
      <alignment vertical="center"/>
    </xf>
    <xf numFmtId="192" fontId="0" fillId="0" borderId="3" xfId="1" applyNumberFormat="1" applyFont="1" applyBorder="1"/>
    <xf numFmtId="192" fontId="0" fillId="0" borderId="0" xfId="1" applyNumberFormat="1" applyFont="1" applyBorder="1"/>
    <xf numFmtId="192" fontId="0" fillId="0" borderId="7" xfId="1" applyNumberFormat="1" applyFont="1" applyBorder="1"/>
    <xf numFmtId="0" fontId="0" fillId="0" borderId="3" xfId="0" applyBorder="1" applyAlignment="1">
      <alignment horizontal="center"/>
    </xf>
    <xf numFmtId="0" fontId="7" fillId="3" borderId="15" xfId="0" applyFont="1" applyFill="1" applyBorder="1" applyAlignment="1">
      <alignment horizontal="center"/>
    </xf>
    <xf numFmtId="0" fontId="7" fillId="3" borderId="12" xfId="0" applyFont="1" applyFill="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2" xfId="0" applyFont="1" applyBorder="1" applyAlignment="1">
      <alignment horizontal="center"/>
    </xf>
    <xf numFmtId="0" fontId="6" fillId="0" borderId="15" xfId="0" applyFont="1" applyBorder="1" applyAlignment="1">
      <alignment horizontal="left" wrapText="1"/>
    </xf>
    <xf numFmtId="0" fontId="6" fillId="0" borderId="12" xfId="0" applyFont="1" applyBorder="1" applyAlignment="1">
      <alignment horizontal="left" wrapText="1"/>
    </xf>
    <xf numFmtId="0" fontId="6" fillId="0" borderId="0" xfId="0" applyFont="1" applyAlignment="1">
      <alignment horizontal="center"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cellXfs>
  <cellStyles count="6">
    <cellStyle name="パーセント" xfId="4" builtinId="5"/>
    <cellStyle name="ハイパーリンク" xfId="3" builtinId="8"/>
    <cellStyle name="桁区切り" xfId="1" builtinId="6"/>
    <cellStyle name="標準" xfId="0" builtinId="0"/>
    <cellStyle name="標準 10" xfId="5" xr:uid="{F77ED650-6AD0-49DA-9263-FA39D4093E5E}"/>
    <cellStyle name="未定義" xfId="2" xr:uid="{00000000-0005-0000-0000-000003000000}"/>
  </cellStyles>
  <dxfs count="0"/>
  <tableStyles count="0" defaultTableStyle="TableStyleMedium9" defaultPivotStyle="PivotStyleLight16"/>
  <colors>
    <mruColors>
      <color rgb="FFCCFFCC"/>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I55"/>
  <sheetViews>
    <sheetView tabSelected="1" workbookViewId="0">
      <pane xSplit="2" ySplit="3" topLeftCell="C4" activePane="bottomRight" state="frozen"/>
      <selection activeCell="D5" sqref="D5"/>
      <selection pane="topRight" activeCell="D5" sqref="D5"/>
      <selection pane="bottomLeft" activeCell="D5" sqref="D5"/>
      <selection pane="bottomRight" activeCell="F12" sqref="F12"/>
    </sheetView>
  </sheetViews>
  <sheetFormatPr defaultRowHeight="13"/>
  <cols>
    <col min="1" max="1" width="12.453125" customWidth="1"/>
    <col min="2" max="2" width="20.6328125" bestFit="1" customWidth="1"/>
    <col min="3" max="3" width="21.54296875" customWidth="1"/>
  </cols>
  <sheetData>
    <row r="1" spans="1:9">
      <c r="C1" s="830">
        <v>45691</v>
      </c>
    </row>
    <row r="2" spans="1:9">
      <c r="A2" s="19" t="s">
        <v>1076</v>
      </c>
    </row>
    <row r="3" spans="1:9">
      <c r="A3" s="20" t="s">
        <v>98</v>
      </c>
      <c r="B3" s="21" t="s">
        <v>99</v>
      </c>
      <c r="C3" s="22" t="s">
        <v>100</v>
      </c>
    </row>
    <row r="4" spans="1:9">
      <c r="A4" s="20" t="s">
        <v>108</v>
      </c>
      <c r="B4" s="21"/>
      <c r="C4" s="22"/>
    </row>
    <row r="5" spans="1:9" ht="24">
      <c r="A5" s="823" t="s">
        <v>109</v>
      </c>
      <c r="B5" s="824" t="s">
        <v>110</v>
      </c>
      <c r="C5" s="825"/>
    </row>
    <row r="6" spans="1:9">
      <c r="A6" s="823"/>
      <c r="B6" s="824" t="s">
        <v>1078</v>
      </c>
      <c r="C6" s="361" t="s">
        <v>1081</v>
      </c>
    </row>
    <row r="7" spans="1:9">
      <c r="A7" s="823"/>
      <c r="B7" s="824" t="s">
        <v>1079</v>
      </c>
      <c r="C7" s="361" t="s">
        <v>1080</v>
      </c>
    </row>
    <row r="8" spans="1:9">
      <c r="A8" s="806"/>
      <c r="B8" s="354" t="s">
        <v>1074</v>
      </c>
      <c r="C8" s="31" t="s">
        <v>1083</v>
      </c>
    </row>
    <row r="9" spans="1:9">
      <c r="A9" s="806"/>
      <c r="B9" s="354" t="s">
        <v>955</v>
      </c>
      <c r="C9" s="31" t="s">
        <v>1084</v>
      </c>
    </row>
    <row r="10" spans="1:9">
      <c r="A10" s="806"/>
      <c r="B10" s="354" t="s">
        <v>1045</v>
      </c>
      <c r="C10" s="31" t="s">
        <v>1085</v>
      </c>
      <c r="I10" t="s">
        <v>358</v>
      </c>
    </row>
    <row r="11" spans="1:9">
      <c r="A11" s="806"/>
      <c r="B11" s="354" t="s">
        <v>1075</v>
      </c>
      <c r="C11" s="31" t="s">
        <v>1086</v>
      </c>
      <c r="D11" t="s">
        <v>358</v>
      </c>
      <c r="F11" t="s">
        <v>358</v>
      </c>
    </row>
    <row r="12" spans="1:9">
      <c r="A12" s="806"/>
      <c r="B12" s="354" t="s">
        <v>1071</v>
      </c>
      <c r="C12" s="31" t="s">
        <v>1082</v>
      </c>
    </row>
    <row r="13" spans="1:9">
      <c r="A13" s="203" t="s">
        <v>271</v>
      </c>
      <c r="B13" s="353" t="s">
        <v>272</v>
      </c>
      <c r="C13" s="13" t="s">
        <v>111</v>
      </c>
    </row>
    <row r="14" spans="1:9">
      <c r="A14" s="25" t="s">
        <v>225</v>
      </c>
      <c r="B14" s="354" t="s">
        <v>273</v>
      </c>
      <c r="C14" s="9" t="s">
        <v>111</v>
      </c>
    </row>
    <row r="15" spans="1:9">
      <c r="A15" s="25" t="s">
        <v>226</v>
      </c>
      <c r="B15" s="354" t="s">
        <v>274</v>
      </c>
      <c r="C15" s="9" t="s">
        <v>111</v>
      </c>
    </row>
    <row r="16" spans="1:9">
      <c r="A16" s="25" t="s">
        <v>227</v>
      </c>
      <c r="B16" s="354" t="s">
        <v>27</v>
      </c>
      <c r="C16" s="9" t="s">
        <v>111</v>
      </c>
    </row>
    <row r="17" spans="1:3">
      <c r="A17" s="25" t="s">
        <v>228</v>
      </c>
      <c r="B17" s="354" t="s">
        <v>195</v>
      </c>
      <c r="C17" s="9" t="s">
        <v>111</v>
      </c>
    </row>
    <row r="18" spans="1:3">
      <c r="A18" s="25" t="s">
        <v>229</v>
      </c>
      <c r="B18" s="354" t="s">
        <v>28</v>
      </c>
      <c r="C18" s="9" t="s">
        <v>111</v>
      </c>
    </row>
    <row r="19" spans="1:3">
      <c r="A19" s="25" t="s">
        <v>230</v>
      </c>
      <c r="B19" s="354" t="s">
        <v>275</v>
      </c>
      <c r="C19" s="9" t="s">
        <v>111</v>
      </c>
    </row>
    <row r="20" spans="1:3">
      <c r="A20" s="25" t="s">
        <v>231</v>
      </c>
      <c r="B20" s="354" t="s">
        <v>29</v>
      </c>
      <c r="C20" s="9" t="s">
        <v>111</v>
      </c>
    </row>
    <row r="21" spans="1:3">
      <c r="A21" s="25" t="s">
        <v>232</v>
      </c>
      <c r="B21" s="354" t="s">
        <v>30</v>
      </c>
      <c r="C21" s="9" t="s">
        <v>111</v>
      </c>
    </row>
    <row r="22" spans="1:3">
      <c r="A22" s="25" t="s">
        <v>2</v>
      </c>
      <c r="B22" s="354" t="s">
        <v>385</v>
      </c>
      <c r="C22" s="9" t="s">
        <v>111</v>
      </c>
    </row>
    <row r="23" spans="1:3">
      <c r="A23" s="25" t="s">
        <v>3</v>
      </c>
      <c r="B23" s="354" t="s">
        <v>31</v>
      </c>
      <c r="C23" s="9" t="s">
        <v>111</v>
      </c>
    </row>
    <row r="24" spans="1:3">
      <c r="A24" s="25" t="s">
        <v>4</v>
      </c>
      <c r="B24" s="354" t="s">
        <v>32</v>
      </c>
      <c r="C24" s="9" t="s">
        <v>111</v>
      </c>
    </row>
    <row r="25" spans="1:3">
      <c r="A25" s="25" t="s">
        <v>5</v>
      </c>
      <c r="B25" s="354" t="s">
        <v>33</v>
      </c>
      <c r="C25" s="9" t="s">
        <v>111</v>
      </c>
    </row>
    <row r="26" spans="1:3">
      <c r="A26" s="25" t="s">
        <v>6</v>
      </c>
      <c r="B26" s="355" t="s">
        <v>34</v>
      </c>
      <c r="C26" s="9" t="s">
        <v>111</v>
      </c>
    </row>
    <row r="27" spans="1:3">
      <c r="A27" s="25" t="s">
        <v>7</v>
      </c>
      <c r="B27" s="354" t="s">
        <v>276</v>
      </c>
      <c r="C27" s="9" t="s">
        <v>111</v>
      </c>
    </row>
    <row r="28" spans="1:3">
      <c r="A28" s="25" t="s">
        <v>8</v>
      </c>
      <c r="B28" s="354" t="s">
        <v>277</v>
      </c>
      <c r="C28" s="9" t="s">
        <v>111</v>
      </c>
    </row>
    <row r="29" spans="1:3">
      <c r="A29" s="25" t="s">
        <v>9</v>
      </c>
      <c r="B29" s="354" t="s">
        <v>278</v>
      </c>
      <c r="C29" s="9" t="s">
        <v>111</v>
      </c>
    </row>
    <row r="30" spans="1:3">
      <c r="A30" s="25" t="s">
        <v>10</v>
      </c>
      <c r="B30" s="354" t="s">
        <v>279</v>
      </c>
      <c r="C30" s="9" t="s">
        <v>111</v>
      </c>
    </row>
    <row r="31" spans="1:3">
      <c r="A31" s="25" t="s">
        <v>11</v>
      </c>
      <c r="B31" s="354" t="s">
        <v>35</v>
      </c>
      <c r="C31" s="9" t="s">
        <v>111</v>
      </c>
    </row>
    <row r="32" spans="1:3">
      <c r="A32" s="25" t="s">
        <v>12</v>
      </c>
      <c r="B32" s="354" t="s">
        <v>387</v>
      </c>
      <c r="C32" s="9" t="s">
        <v>111</v>
      </c>
    </row>
    <row r="33" spans="1:3">
      <c r="A33" s="25" t="s">
        <v>13</v>
      </c>
      <c r="B33" s="354" t="s">
        <v>196</v>
      </c>
      <c r="C33" s="9" t="s">
        <v>111</v>
      </c>
    </row>
    <row r="34" spans="1:3">
      <c r="A34" s="25" t="s">
        <v>14</v>
      </c>
      <c r="B34" s="354" t="s">
        <v>55</v>
      </c>
      <c r="C34" s="9" t="s">
        <v>111</v>
      </c>
    </row>
    <row r="35" spans="1:3">
      <c r="A35" s="25" t="s">
        <v>15</v>
      </c>
      <c r="B35" s="354" t="s">
        <v>36</v>
      </c>
      <c r="C35" s="9" t="s">
        <v>111</v>
      </c>
    </row>
    <row r="36" spans="1:3">
      <c r="A36" s="25" t="s">
        <v>16</v>
      </c>
      <c r="B36" s="354" t="s">
        <v>197</v>
      </c>
      <c r="C36" s="9" t="s">
        <v>111</v>
      </c>
    </row>
    <row r="37" spans="1:3">
      <c r="A37" s="25" t="s">
        <v>17</v>
      </c>
      <c r="B37" s="354" t="s">
        <v>280</v>
      </c>
      <c r="C37" s="9" t="s">
        <v>111</v>
      </c>
    </row>
    <row r="38" spans="1:3">
      <c r="A38" s="25" t="s">
        <v>18</v>
      </c>
      <c r="B38" s="354" t="s">
        <v>281</v>
      </c>
      <c r="C38" s="9" t="s">
        <v>111</v>
      </c>
    </row>
    <row r="39" spans="1:3">
      <c r="A39" s="25" t="s">
        <v>19</v>
      </c>
      <c r="B39" s="354" t="s">
        <v>282</v>
      </c>
      <c r="C39" s="9" t="s">
        <v>111</v>
      </c>
    </row>
    <row r="40" spans="1:3">
      <c r="A40" s="25" t="s">
        <v>20</v>
      </c>
      <c r="B40" s="354" t="s">
        <v>37</v>
      </c>
      <c r="C40" s="9" t="s">
        <v>111</v>
      </c>
    </row>
    <row r="41" spans="1:3">
      <c r="A41" s="25" t="s">
        <v>21</v>
      </c>
      <c r="B41" s="354" t="s">
        <v>38</v>
      </c>
      <c r="C41" s="9" t="s">
        <v>111</v>
      </c>
    </row>
    <row r="42" spans="1:3">
      <c r="A42" s="25" t="s">
        <v>22</v>
      </c>
      <c r="B42" s="354" t="s">
        <v>283</v>
      </c>
      <c r="C42" s="9" t="s">
        <v>111</v>
      </c>
    </row>
    <row r="43" spans="1:3">
      <c r="A43" s="25" t="s">
        <v>23</v>
      </c>
      <c r="B43" s="354" t="s">
        <v>198</v>
      </c>
      <c r="C43" s="9" t="s">
        <v>111</v>
      </c>
    </row>
    <row r="44" spans="1:3">
      <c r="A44" s="25" t="s">
        <v>24</v>
      </c>
      <c r="B44" s="354" t="s">
        <v>39</v>
      </c>
      <c r="C44" s="9" t="s">
        <v>111</v>
      </c>
    </row>
    <row r="45" spans="1:3">
      <c r="A45" s="25" t="s">
        <v>25</v>
      </c>
      <c r="B45" s="354" t="s">
        <v>40</v>
      </c>
      <c r="C45" s="9" t="s">
        <v>111</v>
      </c>
    </row>
    <row r="46" spans="1:3">
      <c r="A46" s="25" t="s">
        <v>26</v>
      </c>
      <c r="B46" s="354" t="s">
        <v>284</v>
      </c>
      <c r="C46" s="9" t="s">
        <v>111</v>
      </c>
    </row>
    <row r="47" spans="1:3">
      <c r="A47" s="25" t="s">
        <v>56</v>
      </c>
      <c r="B47" s="354" t="s">
        <v>388</v>
      </c>
      <c r="C47" s="9" t="s">
        <v>111</v>
      </c>
    </row>
    <row r="48" spans="1:3">
      <c r="A48" s="25" t="s">
        <v>199</v>
      </c>
      <c r="B48" s="354" t="s">
        <v>41</v>
      </c>
      <c r="C48" s="9" t="s">
        <v>111</v>
      </c>
    </row>
    <row r="49" spans="1:3">
      <c r="A49" s="25" t="s">
        <v>205</v>
      </c>
      <c r="B49" s="354" t="s">
        <v>42</v>
      </c>
      <c r="C49" s="9" t="s">
        <v>111</v>
      </c>
    </row>
    <row r="50" spans="1:3">
      <c r="A50" s="25" t="s">
        <v>206</v>
      </c>
      <c r="B50" s="354" t="s">
        <v>286</v>
      </c>
      <c r="C50" s="9" t="s">
        <v>111</v>
      </c>
    </row>
    <row r="51" spans="1:3">
      <c r="A51" s="25" t="s">
        <v>207</v>
      </c>
      <c r="B51" s="356" t="s">
        <v>287</v>
      </c>
      <c r="C51" s="9" t="s">
        <v>111</v>
      </c>
    </row>
    <row r="52" spans="1:3">
      <c r="A52" s="357" t="s">
        <v>114</v>
      </c>
      <c r="B52" s="358" t="s">
        <v>606</v>
      </c>
      <c r="C52" s="359" t="s">
        <v>604</v>
      </c>
    </row>
    <row r="53" spans="1:3">
      <c r="A53" s="360" t="s">
        <v>605</v>
      </c>
      <c r="B53" s="364" t="s">
        <v>605</v>
      </c>
      <c r="C53" s="361" t="s">
        <v>604</v>
      </c>
    </row>
    <row r="54" spans="1:3">
      <c r="A54" s="360" t="s">
        <v>607</v>
      </c>
      <c r="B54" s="364" t="s">
        <v>212</v>
      </c>
      <c r="C54" s="361" t="s">
        <v>604</v>
      </c>
    </row>
    <row r="55" spans="1:3">
      <c r="A55" s="362" t="s">
        <v>608</v>
      </c>
      <c r="B55" s="365" t="s">
        <v>194</v>
      </c>
      <c r="C55" s="363" t="s">
        <v>604</v>
      </c>
    </row>
  </sheetData>
  <phoneticPr fontId="5"/>
  <hyperlinks>
    <hyperlink ref="B5" location="最終需要_まとめ!A1" display="データ入力" xr:uid="{A152F35D-2322-47C1-9C80-000B5BD16CCE}"/>
    <hyperlink ref="B13" location="'1'!A1" display="農業" xr:uid="{7D2AB5F2-7DBD-4F38-BB4A-5973270E3D69}"/>
    <hyperlink ref="B14" location="'2'!A1" display="林業" xr:uid="{A5EEEEE2-CBF1-4105-9D60-837007168AAD}"/>
    <hyperlink ref="B15" location="'3'!A1" display="漁業" xr:uid="{75AEA00C-9C2D-4278-BCD5-7FFDB3FA50AE}"/>
    <hyperlink ref="B16" location="'4'!A1" display="鉱業" xr:uid="{2280977D-1B37-4B11-AB7E-D7CE57B8566C}"/>
    <hyperlink ref="B17" location="'5'!A1" display="飲食料品　　　　　　　" xr:uid="{FEFD66E2-FCD9-4528-9F05-34DE00C24A69}"/>
    <hyperlink ref="B18" location="'6'!A1" display="繊維製品" xr:uid="{66D1E203-D847-4D23-A523-332068386536}"/>
    <hyperlink ref="B19" location="'7'!A1" display="パルプ・紙・木製品" xr:uid="{B44B6D6C-35FB-4169-B87C-A7A94E2ABC59}"/>
    <hyperlink ref="B20" location="'8'!A1" display="化学製品" xr:uid="{BCD456E3-C8A4-461C-9C83-99C53298BC34}"/>
    <hyperlink ref="B21" location="'9'!A1" display="石油・石炭製品" xr:uid="{CB06F107-77EF-452B-9340-CEE23FE9DB58}"/>
    <hyperlink ref="B22" location="'10'!A1" display="プラスチック・ゴム製品" xr:uid="{79F7AE46-FEB3-4CA6-AADB-783D1DC540F6}"/>
    <hyperlink ref="B23" location="'11'!A1" display="窯業・土石製品" xr:uid="{7A34F824-1CE7-4AE5-9BB5-62495639AFD1}"/>
    <hyperlink ref="B24" location="'12'!A1" display="鉄鋼" xr:uid="{22F08456-3D5F-4B6B-B713-202FF8531011}"/>
    <hyperlink ref="B25" location="'13'!A1" display="非鉄金属" xr:uid="{E4013FEF-E96F-4B7A-A21F-F091435A5C87}"/>
    <hyperlink ref="B26" location="'14'!A1" display="金属製品" xr:uid="{DD5E1F8D-B2B6-4024-BBE3-649C0DA06CF1}"/>
    <hyperlink ref="B27" location="'15'!A1" display="はん用機械" xr:uid="{D01BEF8D-791D-4D38-84B9-42A9730A9C48}"/>
    <hyperlink ref="B28" location="'16'!A1" display="生産用機械" xr:uid="{324BBEB9-080A-4EE9-A452-278967072E33}"/>
    <hyperlink ref="B29" location="'17'!A1" display="業務用機械" xr:uid="{17519953-2246-4F43-B276-74B232A05146}"/>
    <hyperlink ref="B30" location="'18'!A1" display="電子部品" xr:uid="{4E0EDE05-B96B-4187-8D2E-20D658ADAFC8}"/>
    <hyperlink ref="B31" location="'19'!A1" display="電気機械" xr:uid="{639FB854-1972-4CF9-B2CD-083EACD82F7E}"/>
    <hyperlink ref="B32" location="'20'!A1" display="情報通信機器" xr:uid="{0886C77C-B667-4CFF-955E-FED7945DA12B}"/>
    <hyperlink ref="B33" location="'21'!A1" display="輸送機械  　　　　　" xr:uid="{0EA9F0E7-FC5A-4192-A9C8-DD77DB18FA34}"/>
    <hyperlink ref="B34" location="'22'!A1" display="その他の製造工業製品" xr:uid="{3AE51A7E-9666-44CD-9394-1F0629E0C545}"/>
    <hyperlink ref="B35" location="'23'!A1" display="建設" xr:uid="{8F05593D-34B9-4B5B-8095-7DE765456F8A}"/>
    <hyperlink ref="B36" location="'24'!A1" display="電力・ガス・熱供給　" xr:uid="{1CB6416E-5402-41D6-A4F9-D6C62CE3F9EC}"/>
    <hyperlink ref="B37" location="'25'!A1" display="水道　　" xr:uid="{E54DB326-0FBA-4C7B-A7CF-150BD95650BF}"/>
    <hyperlink ref="B38" location="'26'!A1" display="廃棄物処理" xr:uid="{189FDFB3-FF27-454E-A903-CF2C356A5C60}"/>
    <hyperlink ref="B39" location="'27'!A1" display="商業" xr:uid="{BF8A6793-83AF-4669-9E1C-22CE8FF67B5F}"/>
    <hyperlink ref="B40" location="'28'!A1" display="金融・保険" xr:uid="{9CD50820-EF2F-4170-A310-1D41C85E1CD5}"/>
    <hyperlink ref="B41" location="'29'!A1" display="不動産" xr:uid="{8020A941-D96F-4227-AC4E-742FD61C2120}"/>
    <hyperlink ref="B42" location="'30'!A1" display="運輸、郵便" xr:uid="{AA2B7C98-578C-47FA-970C-E6DE42FD1BB4}"/>
    <hyperlink ref="B43" location="'31'!A1" display="情報通信" xr:uid="{04E6ACD9-2AE1-4B4D-BD30-81758EF65077}"/>
    <hyperlink ref="B44" location="'32'!A1" display="公務" xr:uid="{A59200EF-3D71-4DB2-A27B-0C0C6A89224C}"/>
    <hyperlink ref="B45" location="'33'!A1" display="教育・研究" xr:uid="{916814A8-1905-4CAF-934D-02BA70660573}"/>
    <hyperlink ref="B46" location="'34'!A1" display="医療・福祉" xr:uid="{988DBAE6-6B1D-44B4-99AE-8B80204B8B29}"/>
    <hyperlink ref="B47" location="'35'!A1" display="他に分類されない会員制団体" xr:uid="{A9B4C099-46AC-45D1-83C9-9DECE27F487C}"/>
    <hyperlink ref="B48" location="'36'!A1" display="対事業所サービス" xr:uid="{70FC5DA6-27BA-4799-B8F3-F1E61146BA0B}"/>
    <hyperlink ref="B49" location="'37'!A1" display="対個人サービス" xr:uid="{50876D1E-4820-48C5-B362-8F3F31E6117D}"/>
    <hyperlink ref="B50" location="'38'!A1" display="事務用品" xr:uid="{8A9E7F90-E9CC-4726-B6D6-CBA4C68DB093}"/>
    <hyperlink ref="B51" location="'39'!A1" display="分類不明" xr:uid="{53BA96DD-073C-4B41-A958-04D4876D1336}"/>
    <hyperlink ref="B53" location="取引基本表!A1" display="取引基本表" xr:uid="{D277B2A3-DB1F-4039-872B-2B86B9E72F40}"/>
    <hyperlink ref="B52" location="分析係数表!A1" display="分析係数表" xr:uid="{97B9B4CB-FD7F-453D-8A9D-62E924A98FB4}"/>
    <hyperlink ref="B54" location="投入係数表!A1" display="投入係数表" xr:uid="{8CF0ADDF-2038-4969-9890-999BD9AA7DD1}"/>
    <hyperlink ref="B55" location="逆行列係数!A1" display="逆行列係数表" xr:uid="{B813ED67-1CB6-452B-8AC2-FB8B8CDC61C0}"/>
    <hyperlink ref="B6" location="部門別まとめ税収1!A1" display="部門別まとめ税収1" xr:uid="{E616F674-9E49-44B7-A12A-306316C71D3E}"/>
    <hyperlink ref="B7" location="税収2定住効果!A1" display="税収2定住効果" xr:uid="{DD25F34C-3140-42C4-ADD1-98D8FB93F8E7}"/>
    <hyperlink ref="B8" location="税収係数1!A1" display="税収係数1" xr:uid="{3FAA4617-8089-4AF3-AFBA-D13E730DE1AB}"/>
    <hyperlink ref="B9" location="税収係数2!A1" display="税収係数2" xr:uid="{0F04B011-7182-45EE-BE17-5659F08FF4D7}"/>
    <hyperlink ref="B10" location="税収係数3!A1" display="税収係数3" xr:uid="{B8DA9484-E99F-4AB1-923B-01F935D562BE}"/>
    <hyperlink ref="B11" location="税収係数4!A1" display="税収係数4" xr:uid="{AECF0435-20AE-49E8-A106-A8D32FE5F98A}"/>
    <hyperlink ref="B12" location="定住人口比率!A1" display="定住人口比率" xr:uid="{B6B9CBD4-157F-466D-89F8-59F872DA474B}"/>
  </hyperlinks>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D759-3ED7-42A3-B287-6757D51864B9}">
  <sheetPr>
    <tabColor theme="9" tint="0.79998168889431442"/>
  </sheetPr>
  <dimension ref="A1:BV63"/>
  <sheetViews>
    <sheetView workbookViewId="0">
      <pane xSplit="1" ySplit="20" topLeftCell="B21" activePane="bottomRight" state="frozen"/>
      <selection pane="topRight" activeCell="B1" sqref="B1"/>
      <selection pane="bottomLeft" activeCell="A21" sqref="A21"/>
      <selection pane="bottomRight"/>
    </sheetView>
  </sheetViews>
  <sheetFormatPr defaultColWidth="9" defaultRowHeight="12"/>
  <cols>
    <col min="1" max="1" width="11.08984375" style="46" customWidth="1"/>
    <col min="2" max="2" width="11.6328125" style="46" customWidth="1"/>
    <col min="3" max="5" width="9" style="46"/>
    <col min="6" max="7" width="11.6328125" style="46" customWidth="1"/>
    <col min="8" max="8" width="8.453125" style="46" customWidth="1"/>
    <col min="9" max="9" width="11.7265625" style="46" customWidth="1"/>
    <col min="10" max="12" width="9" style="46"/>
    <col min="13" max="13" width="9.26953125" style="46" bestFit="1" customWidth="1"/>
    <col min="14" max="14" width="11.90625" style="46" customWidth="1"/>
    <col min="15" max="18" width="9" style="46"/>
    <col min="19" max="19" width="10.26953125" style="46" bestFit="1" customWidth="1"/>
    <col min="20" max="16384" width="9" style="46"/>
  </cols>
  <sheetData>
    <row r="1" spans="1:74">
      <c r="A1" s="55" t="s">
        <v>1007</v>
      </c>
      <c r="I1" s="55" t="s">
        <v>1008</v>
      </c>
    </row>
    <row r="2" spans="1:74">
      <c r="A2" s="113"/>
      <c r="B2" s="48" t="s">
        <v>1009</v>
      </c>
      <c r="C2" s="48"/>
      <c r="D2" s="48"/>
      <c r="E2" s="48"/>
      <c r="F2" s="113" t="s">
        <v>1010</v>
      </c>
      <c r="G2" s="103" t="s">
        <v>88</v>
      </c>
      <c r="I2" s="113"/>
      <c r="J2" s="48" t="s">
        <v>1011</v>
      </c>
      <c r="K2" s="48"/>
      <c r="L2" s="48"/>
      <c r="M2" s="113" t="s">
        <v>694</v>
      </c>
      <c r="N2" s="103" t="s">
        <v>1012</v>
      </c>
    </row>
    <row r="3" spans="1:74">
      <c r="A3" s="206"/>
      <c r="B3" s="46" t="s">
        <v>1013</v>
      </c>
      <c r="C3" s="102" t="s">
        <v>850</v>
      </c>
      <c r="D3" s="113" t="s">
        <v>851</v>
      </c>
      <c r="E3" s="48" t="s">
        <v>852</v>
      </c>
      <c r="F3" s="206" t="s">
        <v>1013</v>
      </c>
      <c r="G3" s="162"/>
      <c r="I3" s="206"/>
      <c r="J3" s="103" t="s">
        <v>850</v>
      </c>
      <c r="K3" s="48" t="s">
        <v>851</v>
      </c>
      <c r="L3" s="102" t="s">
        <v>852</v>
      </c>
      <c r="M3" s="206" t="s">
        <v>358</v>
      </c>
      <c r="N3" s="162" t="s">
        <v>1014</v>
      </c>
    </row>
    <row r="4" spans="1:74">
      <c r="A4" s="114" t="s">
        <v>182</v>
      </c>
      <c r="B4" s="237" t="s">
        <v>683</v>
      </c>
      <c r="C4" s="239" t="s">
        <v>687</v>
      </c>
      <c r="D4" s="236" t="s">
        <v>690</v>
      </c>
      <c r="E4" s="237" t="s">
        <v>92</v>
      </c>
      <c r="F4" s="236" t="s">
        <v>93</v>
      </c>
      <c r="G4" s="238" t="s">
        <v>1015</v>
      </c>
      <c r="I4" s="114" t="s">
        <v>182</v>
      </c>
      <c r="J4" s="238" t="s">
        <v>683</v>
      </c>
      <c r="K4" s="237" t="s">
        <v>687</v>
      </c>
      <c r="L4" s="239" t="s">
        <v>690</v>
      </c>
      <c r="M4" s="236" t="s">
        <v>1016</v>
      </c>
      <c r="N4" s="238" t="s">
        <v>93</v>
      </c>
    </row>
    <row r="5" spans="1:74" hidden="1">
      <c r="A5" s="611" t="s">
        <v>1017</v>
      </c>
      <c r="B5" s="612">
        <f>M5/N5</f>
        <v>0.120939292481562</v>
      </c>
      <c r="C5" s="613">
        <f t="shared" ref="C5:E21" si="0">J5/$N5</f>
        <v>8.4220342808742077E-2</v>
      </c>
      <c r="D5" s="614">
        <f t="shared" si="0"/>
        <v>1.3772166791186809E-2</v>
      </c>
      <c r="E5" s="613">
        <f t="shared" si="0"/>
        <v>2.2946782881633123E-2</v>
      </c>
      <c r="F5" s="614">
        <v>7.869559609700115E-2</v>
      </c>
      <c r="G5" s="612">
        <f t="shared" ref="G5:G37" si="1">B5+F5</f>
        <v>0.19963488857856315</v>
      </c>
      <c r="H5" s="46" t="s">
        <v>1018</v>
      </c>
      <c r="I5" s="611" t="s">
        <v>1017</v>
      </c>
      <c r="J5" s="615">
        <v>1562277</v>
      </c>
      <c r="K5" s="616">
        <v>255472</v>
      </c>
      <c r="L5" s="617">
        <v>425660</v>
      </c>
      <c r="M5" s="618">
        <f t="shared" ref="M5:M37" si="2">J5+K5+L5</f>
        <v>2243409</v>
      </c>
      <c r="N5" s="615">
        <v>18549877</v>
      </c>
      <c r="O5" s="46" t="s">
        <v>1018</v>
      </c>
      <c r="AZ5" s="282"/>
      <c r="BA5" s="282"/>
      <c r="BB5" s="282"/>
      <c r="BC5" s="282"/>
      <c r="BD5" s="282"/>
      <c r="BE5" s="282"/>
      <c r="BF5" s="282"/>
      <c r="BG5" s="282"/>
      <c r="BH5" s="282"/>
      <c r="BI5" s="282"/>
      <c r="BJ5" s="282"/>
      <c r="BK5" s="282"/>
      <c r="BL5" s="282"/>
      <c r="BM5" s="282"/>
      <c r="BN5" s="282"/>
      <c r="BO5" s="282"/>
      <c r="BP5" s="282"/>
      <c r="BQ5" s="282"/>
      <c r="BR5" s="282"/>
      <c r="BS5" s="282"/>
      <c r="BT5" s="282"/>
      <c r="BU5" s="282"/>
      <c r="BV5" s="282"/>
    </row>
    <row r="6" spans="1:74" hidden="1">
      <c r="A6" s="619" t="s">
        <v>1019</v>
      </c>
      <c r="B6" s="620">
        <f t="shared" ref="B6:B32" si="3">M6/N6</f>
        <v>0.11768208523741169</v>
      </c>
      <c r="C6" s="621">
        <f t="shared" si="0"/>
        <v>8.0736274315296133E-2</v>
      </c>
      <c r="D6" s="622">
        <f t="shared" si="0"/>
        <v>1.3812416812079377E-2</v>
      </c>
      <c r="E6" s="621">
        <f t="shared" si="0"/>
        <v>2.3133394110036183E-2</v>
      </c>
      <c r="F6" s="622">
        <v>7.7810523611355917E-2</v>
      </c>
      <c r="G6" s="620">
        <f t="shared" si="1"/>
        <v>0.19549260884876762</v>
      </c>
      <c r="I6" s="619" t="s">
        <v>1019</v>
      </c>
      <c r="J6" s="623">
        <v>1581780</v>
      </c>
      <c r="K6" s="624">
        <v>270612</v>
      </c>
      <c r="L6" s="625">
        <v>453228</v>
      </c>
      <c r="M6" s="626">
        <f t="shared" si="2"/>
        <v>2305620</v>
      </c>
      <c r="N6" s="623">
        <v>19591937</v>
      </c>
      <c r="AZ6" s="282"/>
      <c r="BA6" s="282"/>
      <c r="BB6" s="282"/>
      <c r="BC6" s="282"/>
      <c r="BD6" s="282"/>
      <c r="BE6" s="282"/>
      <c r="BF6" s="282"/>
      <c r="BG6" s="282"/>
      <c r="BH6" s="282"/>
      <c r="BI6" s="282"/>
      <c r="BJ6" s="282"/>
      <c r="BK6" s="282"/>
      <c r="BL6" s="282"/>
      <c r="BM6" s="282"/>
      <c r="BN6" s="282"/>
      <c r="BO6" s="282"/>
      <c r="BP6" s="282"/>
      <c r="BQ6" s="282"/>
      <c r="BR6" s="282"/>
      <c r="BS6" s="282"/>
      <c r="BT6" s="282"/>
      <c r="BU6" s="282"/>
      <c r="BV6" s="282"/>
    </row>
    <row r="7" spans="1:74" hidden="1">
      <c r="A7" s="619" t="s">
        <v>1020</v>
      </c>
      <c r="B7" s="620">
        <f t="shared" si="3"/>
        <v>0.10644065803532343</v>
      </c>
      <c r="C7" s="621">
        <f t="shared" si="0"/>
        <v>7.0864937327795294E-2</v>
      </c>
      <c r="D7" s="622">
        <f t="shared" si="0"/>
        <v>1.2682283271522496E-2</v>
      </c>
      <c r="E7" s="621">
        <f t="shared" si="0"/>
        <v>2.2893437436005644E-2</v>
      </c>
      <c r="F7" s="622">
        <v>7.7293680253775532E-2</v>
      </c>
      <c r="G7" s="620">
        <f t="shared" si="1"/>
        <v>0.18373433828909896</v>
      </c>
      <c r="I7" s="619" t="s">
        <v>1020</v>
      </c>
      <c r="J7" s="623">
        <v>1412579</v>
      </c>
      <c r="K7" s="624">
        <v>252801</v>
      </c>
      <c r="L7" s="625">
        <v>456344</v>
      </c>
      <c r="M7" s="626">
        <f t="shared" si="2"/>
        <v>2121724</v>
      </c>
      <c r="N7" s="623">
        <v>19933398</v>
      </c>
      <c r="AZ7" s="282"/>
      <c r="BA7" s="282"/>
      <c r="BB7" s="282"/>
      <c r="BC7" s="282"/>
      <c r="BD7" s="282"/>
      <c r="BE7" s="282"/>
      <c r="BF7" s="282"/>
      <c r="BG7" s="282"/>
      <c r="BH7" s="282"/>
      <c r="BI7" s="282"/>
      <c r="BJ7" s="282"/>
      <c r="BK7" s="282"/>
      <c r="BL7" s="282"/>
      <c r="BM7" s="282"/>
      <c r="BN7" s="282"/>
      <c r="BO7" s="282"/>
      <c r="BP7" s="282"/>
      <c r="BQ7" s="282"/>
      <c r="BR7" s="282"/>
      <c r="BS7" s="282"/>
      <c r="BT7" s="282"/>
      <c r="BU7" s="282"/>
      <c r="BV7" s="282"/>
    </row>
    <row r="8" spans="1:74" hidden="1">
      <c r="A8" s="619" t="s">
        <v>1021</v>
      </c>
      <c r="B8" s="620">
        <f t="shared" si="3"/>
        <v>0.10012273603457479</v>
      </c>
      <c r="C8" s="621">
        <f t="shared" si="0"/>
        <v>6.6489379112187205E-2</v>
      </c>
      <c r="D8" s="622">
        <f t="shared" si="0"/>
        <v>1.2229343448194733E-2</v>
      </c>
      <c r="E8" s="621">
        <f t="shared" si="0"/>
        <v>2.1404013474192848E-2</v>
      </c>
      <c r="F8" s="622">
        <v>7.622571074639177E-2</v>
      </c>
      <c r="G8" s="620">
        <f t="shared" si="1"/>
        <v>0.17634844678096656</v>
      </c>
      <c r="I8" s="619" t="s">
        <v>1021</v>
      </c>
      <c r="J8" s="623">
        <v>1361034</v>
      </c>
      <c r="K8" s="624">
        <v>250334</v>
      </c>
      <c r="L8" s="625">
        <v>438139</v>
      </c>
      <c r="M8" s="626">
        <f t="shared" si="2"/>
        <v>2049507</v>
      </c>
      <c r="N8" s="623">
        <v>20469946</v>
      </c>
      <c r="AZ8" s="282"/>
      <c r="BA8" s="282"/>
      <c r="BB8" s="282"/>
      <c r="BC8" s="282"/>
      <c r="BD8" s="282"/>
      <c r="BE8" s="282"/>
      <c r="BF8" s="282"/>
      <c r="BG8" s="282"/>
      <c r="BH8" s="282"/>
      <c r="BI8" s="282"/>
      <c r="BJ8" s="282"/>
      <c r="BK8" s="282"/>
      <c r="BL8" s="282"/>
      <c r="BM8" s="282"/>
      <c r="BN8" s="282"/>
      <c r="BO8" s="282"/>
      <c r="BP8" s="282"/>
      <c r="BQ8" s="282"/>
      <c r="BR8" s="282"/>
      <c r="BS8" s="282"/>
      <c r="BT8" s="282"/>
      <c r="BU8" s="282"/>
      <c r="BV8" s="282"/>
    </row>
    <row r="9" spans="1:74" hidden="1">
      <c r="A9" s="619" t="s">
        <v>1022</v>
      </c>
      <c r="B9" s="620">
        <f t="shared" si="3"/>
        <v>8.4533468600202818E-2</v>
      </c>
      <c r="C9" s="621">
        <f t="shared" si="0"/>
        <v>5.41034974631492E-2</v>
      </c>
      <c r="D9" s="622">
        <f t="shared" si="0"/>
        <v>1.1691891231427338E-2</v>
      </c>
      <c r="E9" s="621">
        <f t="shared" si="0"/>
        <v>1.8738079905626284E-2</v>
      </c>
      <c r="F9" s="622">
        <v>7.5536705659108083E-2</v>
      </c>
      <c r="G9" s="620">
        <f t="shared" si="1"/>
        <v>0.16007017425931092</v>
      </c>
      <c r="I9" s="619" t="s">
        <v>1022</v>
      </c>
      <c r="J9" s="623">
        <v>1087508</v>
      </c>
      <c r="K9" s="624">
        <v>235013</v>
      </c>
      <c r="L9" s="625">
        <v>376645</v>
      </c>
      <c r="M9" s="626">
        <f t="shared" si="2"/>
        <v>1699166</v>
      </c>
      <c r="N9" s="623">
        <v>20100512</v>
      </c>
      <c r="AZ9" s="282"/>
      <c r="BA9" s="282"/>
      <c r="BB9" s="282"/>
      <c r="BC9" s="282"/>
      <c r="BD9" s="282"/>
      <c r="BE9" s="282"/>
      <c r="BF9" s="282"/>
      <c r="BG9" s="282"/>
      <c r="BH9" s="282"/>
      <c r="BI9" s="282"/>
      <c r="BJ9" s="282"/>
      <c r="BK9" s="282"/>
      <c r="BL9" s="282"/>
      <c r="BM9" s="282"/>
      <c r="BN9" s="282"/>
      <c r="BO9" s="282"/>
      <c r="BP9" s="282"/>
      <c r="BQ9" s="282"/>
      <c r="BR9" s="282"/>
      <c r="BS9" s="282"/>
      <c r="BT9" s="282"/>
      <c r="BU9" s="282"/>
      <c r="BV9" s="282"/>
    </row>
    <row r="10" spans="1:74" hidden="1">
      <c r="A10" s="619" t="s">
        <v>1023</v>
      </c>
      <c r="B10" s="620">
        <f>M10/N10</f>
        <v>8.1192968464801257E-2</v>
      </c>
      <c r="C10" s="621">
        <f t="shared" si="0"/>
        <v>5.5133303990056705E-2</v>
      </c>
      <c r="D10" s="622">
        <f t="shared" si="0"/>
        <v>1.028281906096446E-2</v>
      </c>
      <c r="E10" s="621">
        <f t="shared" si="0"/>
        <v>1.5776845413780095E-2</v>
      </c>
      <c r="F10" s="622">
        <v>7.2401812085704967E-2</v>
      </c>
      <c r="G10" s="620">
        <f t="shared" si="1"/>
        <v>0.15359478055050624</v>
      </c>
      <c r="I10" s="619" t="s">
        <v>1023</v>
      </c>
      <c r="J10" s="623">
        <v>1174693</v>
      </c>
      <c r="K10" s="624">
        <v>219090</v>
      </c>
      <c r="L10" s="625">
        <v>336148</v>
      </c>
      <c r="M10" s="626">
        <f t="shared" si="2"/>
        <v>1729931</v>
      </c>
      <c r="N10" s="623">
        <v>21306414</v>
      </c>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row>
    <row r="11" spans="1:74" hidden="1">
      <c r="A11" s="619" t="s">
        <v>1024</v>
      </c>
      <c r="B11" s="620">
        <f t="shared" si="3"/>
        <v>8.1764237172024967E-2</v>
      </c>
      <c r="C11" s="621">
        <f t="shared" si="0"/>
        <v>5.4624141970466042E-2</v>
      </c>
      <c r="D11" s="622">
        <f t="shared" si="0"/>
        <v>9.8354674513093845E-3</v>
      </c>
      <c r="E11" s="621">
        <f t="shared" si="0"/>
        <v>1.7304627750249536E-2</v>
      </c>
      <c r="F11" s="622">
        <v>7.5505974495763212E-2</v>
      </c>
      <c r="G11" s="620">
        <f t="shared" si="1"/>
        <v>0.15727021166778818</v>
      </c>
      <c r="I11" s="619" t="s">
        <v>1024</v>
      </c>
      <c r="J11" s="623">
        <v>1207300</v>
      </c>
      <c r="K11" s="624">
        <v>217383</v>
      </c>
      <c r="L11" s="625">
        <v>382466</v>
      </c>
      <c r="M11" s="626">
        <f t="shared" si="2"/>
        <v>1807149</v>
      </c>
      <c r="N11" s="623">
        <v>22101949</v>
      </c>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row>
    <row r="12" spans="1:74" hidden="1">
      <c r="A12" s="619" t="s">
        <v>1025</v>
      </c>
      <c r="B12" s="620">
        <f t="shared" si="3"/>
        <v>8.1791927921398375E-2</v>
      </c>
      <c r="C12" s="621">
        <f t="shared" si="0"/>
        <v>5.1645335408678453E-2</v>
      </c>
      <c r="D12" s="622">
        <f t="shared" si="0"/>
        <v>1.032438751441696E-2</v>
      </c>
      <c r="E12" s="621">
        <f t="shared" si="0"/>
        <v>1.9822204998302968E-2</v>
      </c>
      <c r="F12" s="622">
        <v>7.7613384401875526E-2</v>
      </c>
      <c r="G12" s="620">
        <f t="shared" si="1"/>
        <v>0.1594053123232739</v>
      </c>
      <c r="I12" s="619" t="s">
        <v>1025</v>
      </c>
      <c r="J12" s="623">
        <v>1121293</v>
      </c>
      <c r="K12" s="624">
        <v>224157</v>
      </c>
      <c r="L12" s="625">
        <v>430368</v>
      </c>
      <c r="M12" s="626">
        <f t="shared" si="2"/>
        <v>1775818</v>
      </c>
      <c r="N12" s="623">
        <v>21711409</v>
      </c>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row>
    <row r="13" spans="1:74" hidden="1">
      <c r="A13" s="619" t="s">
        <v>1026</v>
      </c>
      <c r="B13" s="620">
        <f t="shared" si="3"/>
        <v>7.6120114266716027E-2</v>
      </c>
      <c r="C13" s="621">
        <f t="shared" si="0"/>
        <v>4.7324071611692574E-2</v>
      </c>
      <c r="D13" s="622">
        <f t="shared" si="0"/>
        <v>9.9178087234688336E-3</v>
      </c>
      <c r="E13" s="621">
        <f t="shared" si="0"/>
        <v>1.887823393155463E-2</v>
      </c>
      <c r="F13" s="622">
        <v>8.3364817504071695E-2</v>
      </c>
      <c r="G13" s="620">
        <f t="shared" si="1"/>
        <v>0.15948493177078771</v>
      </c>
      <c r="I13" s="619" t="s">
        <v>1026</v>
      </c>
      <c r="J13" s="623">
        <v>987278</v>
      </c>
      <c r="K13" s="624">
        <v>206906</v>
      </c>
      <c r="L13" s="625">
        <v>393839</v>
      </c>
      <c r="M13" s="626">
        <f t="shared" si="2"/>
        <v>1588023</v>
      </c>
      <c r="N13" s="623">
        <v>20862068</v>
      </c>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row>
    <row r="14" spans="1:74" hidden="1">
      <c r="A14" s="619" t="s">
        <v>1027</v>
      </c>
      <c r="B14" s="620">
        <f t="shared" si="3"/>
        <v>7.1586133658180215E-2</v>
      </c>
      <c r="C14" s="621">
        <f t="shared" si="0"/>
        <v>4.3410341536759739E-2</v>
      </c>
      <c r="D14" s="622">
        <f t="shared" si="0"/>
        <v>9.8866748157995146E-3</v>
      </c>
      <c r="E14" s="621">
        <f t="shared" si="0"/>
        <v>1.8289117305620953E-2</v>
      </c>
      <c r="F14" s="622">
        <v>8.6625939101639182E-2</v>
      </c>
      <c r="G14" s="620">
        <f t="shared" si="1"/>
        <v>0.15821207275981941</v>
      </c>
      <c r="I14" s="619" t="s">
        <v>1027</v>
      </c>
      <c r="J14" s="623">
        <v>879770</v>
      </c>
      <c r="K14" s="624">
        <v>200367</v>
      </c>
      <c r="L14" s="625">
        <v>370654</v>
      </c>
      <c r="M14" s="626">
        <f t="shared" si="2"/>
        <v>1450791</v>
      </c>
      <c r="N14" s="623">
        <v>20266369</v>
      </c>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row>
    <row r="15" spans="1:74" hidden="1">
      <c r="A15" s="619" t="s">
        <v>1028</v>
      </c>
      <c r="B15" s="620">
        <f t="shared" si="3"/>
        <v>8.01792344842992E-2</v>
      </c>
      <c r="C15" s="621">
        <f t="shared" si="0"/>
        <v>5.0799501442107778E-2</v>
      </c>
      <c r="D15" s="622">
        <f t="shared" si="0"/>
        <v>1.1993321012536704E-2</v>
      </c>
      <c r="E15" s="621">
        <f t="shared" si="0"/>
        <v>1.738641202965472E-2</v>
      </c>
      <c r="F15" s="622">
        <v>8.4177912871593902E-2</v>
      </c>
      <c r="G15" s="620">
        <f t="shared" si="1"/>
        <v>0.1643571473558931</v>
      </c>
      <c r="I15" s="619" t="s">
        <v>1028</v>
      </c>
      <c r="J15" s="623">
        <v>1032664</v>
      </c>
      <c r="K15" s="624">
        <v>243803</v>
      </c>
      <c r="L15" s="625">
        <v>353435</v>
      </c>
      <c r="M15" s="626">
        <f t="shared" si="2"/>
        <v>1629902</v>
      </c>
      <c r="N15" s="623">
        <v>20328231</v>
      </c>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row>
    <row r="16" spans="1:74" hidden="1">
      <c r="A16" s="627" t="s">
        <v>1029</v>
      </c>
      <c r="B16" s="628">
        <f t="shared" si="3"/>
        <v>7.5455890754925023E-2</v>
      </c>
      <c r="C16" s="628">
        <f>J16/$N16</f>
        <v>4.6350343367491727E-2</v>
      </c>
      <c r="D16" s="628">
        <f t="shared" si="0"/>
        <v>1.1667217689676766E-2</v>
      </c>
      <c r="E16" s="628">
        <f t="shared" si="0"/>
        <v>1.7438329697756536E-2</v>
      </c>
      <c r="F16" s="629" t="e">
        <v>#REF!</v>
      </c>
      <c r="G16" s="630" t="e">
        <f>B16+F16</f>
        <v>#REF!</v>
      </c>
      <c r="H16" s="46" t="s">
        <v>1030</v>
      </c>
      <c r="I16" s="627" t="s">
        <v>1029</v>
      </c>
      <c r="J16" s="631">
        <v>920379</v>
      </c>
      <c r="K16" s="631">
        <v>231676</v>
      </c>
      <c r="L16" s="631">
        <v>346273</v>
      </c>
      <c r="M16" s="632">
        <f t="shared" si="2"/>
        <v>1498328</v>
      </c>
      <c r="N16" s="633">
        <v>19857005</v>
      </c>
      <c r="O16" s="46" t="s">
        <v>1030</v>
      </c>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row>
    <row r="17" spans="1:74" hidden="1">
      <c r="A17" s="634" t="s">
        <v>1031</v>
      </c>
      <c r="B17" s="635">
        <f t="shared" si="3"/>
        <v>6.6054160939250595E-2</v>
      </c>
      <c r="C17" s="635">
        <f t="shared" si="0"/>
        <v>3.9515237361762975E-2</v>
      </c>
      <c r="D17" s="635">
        <f t="shared" si="0"/>
        <v>9.5869639889502329E-3</v>
      </c>
      <c r="E17" s="635">
        <f t="shared" si="0"/>
        <v>1.6951959588537388E-2</v>
      </c>
      <c r="F17" s="636" t="e">
        <v>#REF!</v>
      </c>
      <c r="G17" s="637" t="e">
        <f t="shared" si="1"/>
        <v>#REF!</v>
      </c>
      <c r="I17" s="634" t="s">
        <v>1031</v>
      </c>
      <c r="J17" s="638">
        <v>773528</v>
      </c>
      <c r="K17" s="638">
        <v>187669</v>
      </c>
      <c r="L17" s="638">
        <v>331842</v>
      </c>
      <c r="M17" s="639">
        <f t="shared" si="2"/>
        <v>1293039</v>
      </c>
      <c r="N17" s="640">
        <v>19575436</v>
      </c>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row>
    <row r="18" spans="1:74" hidden="1">
      <c r="A18" s="634" t="s">
        <v>1032</v>
      </c>
      <c r="B18" s="635">
        <f t="shared" si="3"/>
        <v>6.2885453564676799E-2</v>
      </c>
      <c r="C18" s="635">
        <f t="shared" si="0"/>
        <v>3.7555354277252741E-2</v>
      </c>
      <c r="D18" s="635">
        <f t="shared" si="0"/>
        <v>9.0298280497837467E-3</v>
      </c>
      <c r="E18" s="635">
        <f t="shared" si="0"/>
        <v>1.6300271237640315E-2</v>
      </c>
      <c r="F18" s="636" t="e">
        <v>#REF!</v>
      </c>
      <c r="G18" s="637" t="e">
        <f t="shared" si="1"/>
        <v>#REF!</v>
      </c>
      <c r="I18" s="634" t="s">
        <v>1032</v>
      </c>
      <c r="J18" s="638">
        <v>728359</v>
      </c>
      <c r="K18" s="638">
        <v>175127</v>
      </c>
      <c r="L18" s="638">
        <v>316132</v>
      </c>
      <c r="M18" s="639">
        <f t="shared" si="2"/>
        <v>1219618</v>
      </c>
      <c r="N18" s="640">
        <v>19394278.4994886</v>
      </c>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row>
    <row r="19" spans="1:74" hidden="1">
      <c r="A19" s="634" t="s">
        <v>1033</v>
      </c>
      <c r="B19" s="635">
        <f t="shared" si="3"/>
        <v>6.5893771252999458E-2</v>
      </c>
      <c r="C19" s="635">
        <f t="shared" si="0"/>
        <v>4.0586246747715007E-2</v>
      </c>
      <c r="D19" s="635">
        <f t="shared" si="0"/>
        <v>9.2626216599266623E-3</v>
      </c>
      <c r="E19" s="635">
        <f t="shared" si="0"/>
        <v>1.604490284535779E-2</v>
      </c>
      <c r="F19" s="636" t="e">
        <v>#REF!</v>
      </c>
      <c r="G19" s="637" t="e">
        <f t="shared" si="1"/>
        <v>#REF!</v>
      </c>
      <c r="I19" s="634" t="s">
        <v>1033</v>
      </c>
      <c r="J19" s="638">
        <v>797443</v>
      </c>
      <c r="K19" s="638">
        <v>181993</v>
      </c>
      <c r="L19" s="638">
        <v>315252</v>
      </c>
      <c r="M19" s="639">
        <f t="shared" si="2"/>
        <v>1294688</v>
      </c>
      <c r="N19" s="640">
        <v>19648109</v>
      </c>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row>
    <row r="20" spans="1:74" hidden="1">
      <c r="A20" s="641" t="s">
        <v>1034</v>
      </c>
      <c r="B20" s="642">
        <f t="shared" si="3"/>
        <v>7.2372570737866723E-2</v>
      </c>
      <c r="C20" s="642">
        <f t="shared" si="0"/>
        <v>4.5330303300483765E-2</v>
      </c>
      <c r="D20" s="642">
        <f t="shared" si="0"/>
        <v>9.8497162431872877E-3</v>
      </c>
      <c r="E20" s="642">
        <f t="shared" si="0"/>
        <v>1.719255119419567E-2</v>
      </c>
      <c r="F20" s="643" t="e">
        <v>#REF!</v>
      </c>
      <c r="G20" s="644" t="e">
        <f t="shared" si="1"/>
        <v>#REF!</v>
      </c>
      <c r="I20" s="641" t="s">
        <v>1034</v>
      </c>
      <c r="J20" s="645">
        <v>888205</v>
      </c>
      <c r="K20" s="645">
        <v>192996</v>
      </c>
      <c r="L20" s="645">
        <v>336872</v>
      </c>
      <c r="M20" s="646">
        <f t="shared" si="2"/>
        <v>1418073</v>
      </c>
      <c r="N20" s="647">
        <v>19594067</v>
      </c>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row>
    <row r="21" spans="1:74">
      <c r="A21" s="206" t="s">
        <v>981</v>
      </c>
      <c r="B21" s="778">
        <f t="shared" si="3"/>
        <v>8.3079523012493009E-2</v>
      </c>
      <c r="C21" s="778">
        <f t="shared" si="0"/>
        <v>4.5198338531439855E-2</v>
      </c>
      <c r="D21" s="778">
        <f t="shared" si="0"/>
        <v>1.9572469741748495E-2</v>
      </c>
      <c r="E21" s="778">
        <f t="shared" si="0"/>
        <v>1.8308714739304659E-2</v>
      </c>
      <c r="F21" s="707">
        <f>税収係数3!B56</f>
        <v>6.6394673117435243E-2</v>
      </c>
      <c r="G21" s="779">
        <f t="shared" si="1"/>
        <v>0.14947419612992824</v>
      </c>
      <c r="H21" s="46" t="s">
        <v>182</v>
      </c>
      <c r="I21" s="206" t="s">
        <v>981</v>
      </c>
      <c r="J21" s="648">
        <v>933684</v>
      </c>
      <c r="K21" s="648">
        <v>404318</v>
      </c>
      <c r="L21" s="648">
        <v>378212</v>
      </c>
      <c r="M21" s="649">
        <f t="shared" si="2"/>
        <v>1716214</v>
      </c>
      <c r="N21" s="679">
        <f>税収係数3!B31</f>
        <v>20657484.994731203</v>
      </c>
      <c r="O21" s="46" t="s">
        <v>182</v>
      </c>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row>
    <row r="22" spans="1:74">
      <c r="A22" s="206" t="s">
        <v>982</v>
      </c>
      <c r="B22" s="778">
        <f t="shared" si="3"/>
        <v>8.6494805104035691E-2</v>
      </c>
      <c r="C22" s="778">
        <f t="shared" ref="C22:E32" si="4">J22/$N22</f>
        <v>4.3240850929362175E-2</v>
      </c>
      <c r="D22" s="778">
        <f t="shared" si="4"/>
        <v>2.3517167357474035E-2</v>
      </c>
      <c r="E22" s="778">
        <f t="shared" si="4"/>
        <v>1.9736786817199484E-2</v>
      </c>
      <c r="F22" s="708">
        <f>税収係数3!B57</f>
        <v>6.4858097557068103E-2</v>
      </c>
      <c r="G22" s="779">
        <f t="shared" si="1"/>
        <v>0.15135290266110379</v>
      </c>
      <c r="I22" s="206" t="s">
        <v>982</v>
      </c>
      <c r="J22" s="648">
        <v>917403</v>
      </c>
      <c r="K22" s="648">
        <v>498943</v>
      </c>
      <c r="L22" s="648">
        <v>418738</v>
      </c>
      <c r="M22" s="649">
        <f t="shared" si="2"/>
        <v>1835084</v>
      </c>
      <c r="N22" s="680">
        <f>税収係数3!B32</f>
        <v>21216118.09856981</v>
      </c>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row>
    <row r="23" spans="1:74">
      <c r="A23" s="206" t="s">
        <v>983</v>
      </c>
      <c r="B23" s="778">
        <f t="shared" si="3"/>
        <v>8.1812065146308441E-2</v>
      </c>
      <c r="C23" s="778">
        <f t="shared" si="4"/>
        <v>3.7958325157220286E-2</v>
      </c>
      <c r="D23" s="778">
        <f t="shared" si="4"/>
        <v>2.3629384411131289E-2</v>
      </c>
      <c r="E23" s="778">
        <f t="shared" si="4"/>
        <v>2.0224355577956873E-2</v>
      </c>
      <c r="F23" s="708">
        <f>税収係数3!B58</f>
        <v>6.5649578804679545E-2</v>
      </c>
      <c r="G23" s="779">
        <f t="shared" si="1"/>
        <v>0.14746164395098799</v>
      </c>
      <c r="I23" s="206" t="s">
        <v>983</v>
      </c>
      <c r="J23" s="650">
        <v>791377</v>
      </c>
      <c r="K23" s="650">
        <v>492639</v>
      </c>
      <c r="L23" s="650">
        <v>421649</v>
      </c>
      <c r="M23" s="649">
        <f t="shared" si="2"/>
        <v>1705665</v>
      </c>
      <c r="N23" s="680">
        <f>税収係数3!B33</f>
        <v>20848575.292038862</v>
      </c>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row>
    <row r="24" spans="1:74">
      <c r="A24" s="206" t="s">
        <v>984</v>
      </c>
      <c r="B24" s="778">
        <f t="shared" si="3"/>
        <v>7.7442407176269948E-2</v>
      </c>
      <c r="C24" s="778">
        <f t="shared" si="4"/>
        <v>3.6964414964830494E-2</v>
      </c>
      <c r="D24" s="778">
        <f t="shared" si="4"/>
        <v>2.0283911216386792E-2</v>
      </c>
      <c r="E24" s="778">
        <f t="shared" si="4"/>
        <v>2.0194080995052665E-2</v>
      </c>
      <c r="F24" s="708">
        <f>税収係数3!B59</f>
        <v>6.8017381762085272E-2</v>
      </c>
      <c r="G24" s="779">
        <f t="shared" si="1"/>
        <v>0.14545978893835521</v>
      </c>
      <c r="I24" s="206" t="s">
        <v>984</v>
      </c>
      <c r="J24" s="650">
        <v>717642</v>
      </c>
      <c r="K24" s="650">
        <v>393800</v>
      </c>
      <c r="L24" s="650">
        <v>392056</v>
      </c>
      <c r="M24" s="649">
        <f t="shared" si="2"/>
        <v>1503498</v>
      </c>
      <c r="N24" s="680">
        <f>税収係数3!B34</f>
        <v>19414401.680177946</v>
      </c>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row>
    <row r="25" spans="1:74">
      <c r="A25" s="206" t="s">
        <v>985</v>
      </c>
      <c r="B25" s="672">
        <f t="shared" si="3"/>
        <v>7.260306060276063E-2</v>
      </c>
      <c r="C25" s="672">
        <f t="shared" si="4"/>
        <v>3.6488035711222243E-2</v>
      </c>
      <c r="D25" s="672">
        <f t="shared" si="4"/>
        <v>1.7742359857421612E-2</v>
      </c>
      <c r="E25" s="672">
        <f t="shared" si="4"/>
        <v>1.8372665034116768E-2</v>
      </c>
      <c r="F25" s="708">
        <f>税収係数3!B60</f>
        <v>6.5379852869847335E-2</v>
      </c>
      <c r="G25" s="673">
        <f t="shared" si="1"/>
        <v>0.13798291347260797</v>
      </c>
      <c r="I25" s="206" t="s">
        <v>985</v>
      </c>
      <c r="J25" s="650">
        <v>746369</v>
      </c>
      <c r="K25" s="650">
        <v>362923</v>
      </c>
      <c r="L25" s="650">
        <v>375816</v>
      </c>
      <c r="M25" s="651">
        <f t="shared" si="2"/>
        <v>1485108</v>
      </c>
      <c r="N25" s="680">
        <f>税収係数3!B35</f>
        <v>20455170.727933899</v>
      </c>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row>
    <row r="26" spans="1:74">
      <c r="A26" s="206" t="s">
        <v>986</v>
      </c>
      <c r="B26" s="672">
        <f t="shared" si="3"/>
        <v>7.5592612441386903E-2</v>
      </c>
      <c r="C26" s="672">
        <f t="shared" si="4"/>
        <v>3.8805472530957369E-2</v>
      </c>
      <c r="D26" s="672">
        <f t="shared" si="4"/>
        <v>1.8039602256426771E-2</v>
      </c>
      <c r="E26" s="672">
        <f t="shared" si="4"/>
        <v>1.874753765400276E-2</v>
      </c>
      <c r="F26" s="708">
        <f>税収係数3!B61</f>
        <v>6.5290457844931607E-2</v>
      </c>
      <c r="G26" s="673">
        <f t="shared" si="1"/>
        <v>0.14088307028631852</v>
      </c>
      <c r="I26" s="206" t="s">
        <v>986</v>
      </c>
      <c r="J26" s="650">
        <v>771521</v>
      </c>
      <c r="K26" s="650">
        <v>358659</v>
      </c>
      <c r="L26" s="650">
        <v>372734</v>
      </c>
      <c r="M26" s="651">
        <f t="shared" si="2"/>
        <v>1502914</v>
      </c>
      <c r="N26" s="680">
        <f>税収係数3!B36</f>
        <v>19881757.640871737</v>
      </c>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row>
    <row r="27" spans="1:74">
      <c r="A27" s="206" t="s">
        <v>1035</v>
      </c>
      <c r="B27" s="672">
        <f t="shared" si="3"/>
        <v>7.7681622410023465E-2</v>
      </c>
      <c r="C27" s="672">
        <f t="shared" si="4"/>
        <v>3.9598078948917086E-2</v>
      </c>
      <c r="D27" s="672">
        <f t="shared" si="4"/>
        <v>1.8653943602783371E-2</v>
      </c>
      <c r="E27" s="672">
        <f t="shared" si="4"/>
        <v>1.9429599858323016E-2</v>
      </c>
      <c r="F27" s="708">
        <f>税収係数3!B62</f>
        <v>6.3042927545173155E-2</v>
      </c>
      <c r="G27" s="673">
        <f t="shared" si="1"/>
        <v>0.14072454995519662</v>
      </c>
      <c r="I27" s="206" t="s">
        <v>1035</v>
      </c>
      <c r="J27" s="650">
        <v>782766</v>
      </c>
      <c r="K27" s="650">
        <v>368747</v>
      </c>
      <c r="L27" s="650">
        <v>384080</v>
      </c>
      <c r="M27" s="651">
        <f t="shared" si="2"/>
        <v>1535593</v>
      </c>
      <c r="N27" s="680">
        <f>税収係数3!B37</f>
        <v>19767777.144184083</v>
      </c>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row>
    <row r="28" spans="1:74">
      <c r="A28" s="206" t="s">
        <v>988</v>
      </c>
      <c r="B28" s="672">
        <f t="shared" si="3"/>
        <v>7.8976521281597309E-2</v>
      </c>
      <c r="C28" s="672">
        <f t="shared" si="4"/>
        <v>4.1055778787016377E-2</v>
      </c>
      <c r="D28" s="672">
        <f t="shared" si="4"/>
        <v>1.9054296840490152E-2</v>
      </c>
      <c r="E28" s="672">
        <f t="shared" si="4"/>
        <v>1.8866445654090781E-2</v>
      </c>
      <c r="F28" s="708">
        <f>税収係数3!B63</f>
        <v>6.1119317979816942E-2</v>
      </c>
      <c r="G28" s="673">
        <f t="shared" si="1"/>
        <v>0.14009583926141425</v>
      </c>
      <c r="I28" s="206" t="s">
        <v>988</v>
      </c>
      <c r="J28" s="650">
        <v>837502</v>
      </c>
      <c r="K28" s="650">
        <v>388691</v>
      </c>
      <c r="L28" s="650">
        <v>384859</v>
      </c>
      <c r="M28" s="651">
        <f t="shared" si="2"/>
        <v>1611052</v>
      </c>
      <c r="N28" s="680">
        <f>税収係数3!B38</f>
        <v>20399125.890284039</v>
      </c>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row>
    <row r="29" spans="1:74">
      <c r="A29" s="206" t="s">
        <v>1036</v>
      </c>
      <c r="B29" s="672">
        <f t="shared" si="3"/>
        <v>8.1209534680967158E-2</v>
      </c>
      <c r="C29" s="672">
        <f t="shared" si="4"/>
        <v>4.2322714849470047E-2</v>
      </c>
      <c r="D29" s="672">
        <f t="shared" si="4"/>
        <v>1.9769564856012081E-2</v>
      </c>
      <c r="E29" s="672">
        <f t="shared" si="4"/>
        <v>1.9117254975485033E-2</v>
      </c>
      <c r="F29" s="708">
        <f>税収係数3!B64</f>
        <v>7.0103035576887102E-2</v>
      </c>
      <c r="G29" s="673">
        <f t="shared" si="1"/>
        <v>0.15131257025785427</v>
      </c>
      <c r="I29" s="206" t="s">
        <v>1036</v>
      </c>
      <c r="J29" s="578">
        <v>868566</v>
      </c>
      <c r="K29" s="650">
        <v>405720</v>
      </c>
      <c r="L29" s="577">
        <v>392333</v>
      </c>
      <c r="M29" s="651">
        <f t="shared" si="2"/>
        <v>1666619</v>
      </c>
      <c r="N29" s="680">
        <f>税収係数3!B39</f>
        <v>20522454.740657449</v>
      </c>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row>
    <row r="30" spans="1:74">
      <c r="A30" s="206" t="s">
        <v>990</v>
      </c>
      <c r="B30" s="672">
        <f t="shared" si="3"/>
        <v>7.8358267283510433E-2</v>
      </c>
      <c r="C30" s="672">
        <f t="shared" si="4"/>
        <v>4.0588853777127495E-2</v>
      </c>
      <c r="D30" s="672">
        <f t="shared" si="4"/>
        <v>1.9602890593480252E-2</v>
      </c>
      <c r="E30" s="672">
        <f t="shared" si="4"/>
        <v>1.8166522912902688E-2</v>
      </c>
      <c r="F30" s="708">
        <f>税収係数3!B65</f>
        <v>7.3979009259882919E-2</v>
      </c>
      <c r="G30" s="673">
        <f t="shared" si="1"/>
        <v>0.15233727654339335</v>
      </c>
      <c r="I30" s="206" t="s">
        <v>990</v>
      </c>
      <c r="J30" s="578">
        <v>874302</v>
      </c>
      <c r="K30" s="650">
        <v>422255</v>
      </c>
      <c r="L30" s="577">
        <v>391315</v>
      </c>
      <c r="M30" s="651">
        <f t="shared" si="2"/>
        <v>1687872</v>
      </c>
      <c r="N30" s="680">
        <f>税収係数3!B40</f>
        <v>21540445.680007942</v>
      </c>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row>
    <row r="31" spans="1:74">
      <c r="A31" s="206" t="s">
        <v>1037</v>
      </c>
      <c r="B31" s="672">
        <f t="shared" si="3"/>
        <v>7.6941800268957236E-2</v>
      </c>
      <c r="C31" s="672">
        <f t="shared" si="4"/>
        <v>3.9336450183519535E-2</v>
      </c>
      <c r="D31" s="672">
        <f t="shared" si="4"/>
        <v>1.9544939408029944E-2</v>
      </c>
      <c r="E31" s="672">
        <f t="shared" si="4"/>
        <v>1.8060410677407761E-2</v>
      </c>
      <c r="F31" s="708">
        <f>税収係数3!B66</f>
        <v>7.3195670748375352E-2</v>
      </c>
      <c r="G31" s="673">
        <f t="shared" si="1"/>
        <v>0.1501374710173326</v>
      </c>
      <c r="I31" s="206" t="s">
        <v>1037</v>
      </c>
      <c r="J31" s="578">
        <v>856058</v>
      </c>
      <c r="K31" s="650">
        <v>425346</v>
      </c>
      <c r="L31" s="577">
        <v>393039</v>
      </c>
      <c r="M31" s="651">
        <f t="shared" si="2"/>
        <v>1674443</v>
      </c>
      <c r="N31" s="680">
        <f>税収係数3!B41</f>
        <v>21762461.940672409</v>
      </c>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row>
    <row r="32" spans="1:74">
      <c r="A32" s="206" t="s">
        <v>992</v>
      </c>
      <c r="B32" s="674">
        <f t="shared" si="3"/>
        <v>7.9424822113187327E-2</v>
      </c>
      <c r="C32" s="672">
        <f t="shared" si="4"/>
        <v>4.1716375624168738E-2</v>
      </c>
      <c r="D32" s="672">
        <f t="shared" si="4"/>
        <v>1.9866182495525474E-2</v>
      </c>
      <c r="E32" s="672">
        <f t="shared" si="4"/>
        <v>1.7842263993493115E-2</v>
      </c>
      <c r="F32" s="708">
        <f>税収係数3!B67</f>
        <v>7.3325457519084425E-2</v>
      </c>
      <c r="G32" s="673">
        <f t="shared" si="1"/>
        <v>0.15275027963227175</v>
      </c>
      <c r="I32" s="206" t="s">
        <v>992</v>
      </c>
      <c r="J32" s="578">
        <v>919879</v>
      </c>
      <c r="K32" s="650">
        <v>438065</v>
      </c>
      <c r="L32" s="577">
        <v>393436</v>
      </c>
      <c r="M32" s="651">
        <f t="shared" si="2"/>
        <v>1751380</v>
      </c>
      <c r="N32" s="681">
        <f>税収係数3!B42</f>
        <v>22050789.078307662</v>
      </c>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row>
    <row r="33" spans="1:74">
      <c r="A33" s="102" t="s">
        <v>1038</v>
      </c>
      <c r="B33" s="780">
        <f t="shared" ref="B33:B37" si="5">M33/N33</f>
        <v>8.1207031904080934E-2</v>
      </c>
      <c r="C33" s="675">
        <f t="shared" ref="C33:C37" si="6">J33/$N33</f>
        <v>4.2772221028875415E-2</v>
      </c>
      <c r="D33" s="675">
        <f t="shared" ref="D33:D37" si="7">K33/$N33</f>
        <v>1.9053840582261339E-2</v>
      </c>
      <c r="E33" s="676">
        <f t="shared" ref="E33:E37" si="8">L33/$N33</f>
        <v>1.9380970292944187E-2</v>
      </c>
      <c r="F33" s="707">
        <f>税収係数3!B68</f>
        <v>7.3402467532862503E-2</v>
      </c>
      <c r="G33" s="781">
        <f t="shared" si="1"/>
        <v>0.15460949943694344</v>
      </c>
      <c r="I33" s="113" t="s">
        <v>1038</v>
      </c>
      <c r="J33" s="657">
        <v>941531</v>
      </c>
      <c r="K33" s="657">
        <v>419426</v>
      </c>
      <c r="L33" s="657">
        <v>426627</v>
      </c>
      <c r="M33" s="661">
        <f t="shared" si="2"/>
        <v>1787584</v>
      </c>
      <c r="N33" s="679">
        <f>税収係数3!B43</f>
        <v>22012674.987449795</v>
      </c>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row>
    <row r="34" spans="1:74">
      <c r="A34" s="101" t="s">
        <v>1039</v>
      </c>
      <c r="B34" s="674">
        <f t="shared" si="5"/>
        <v>8.0122331439848607E-2</v>
      </c>
      <c r="C34" s="672">
        <f t="shared" si="6"/>
        <v>4.1750990103030149E-2</v>
      </c>
      <c r="D34" s="672">
        <f t="shared" si="7"/>
        <v>1.8742812390232493E-2</v>
      </c>
      <c r="E34" s="673">
        <f t="shared" si="8"/>
        <v>1.9628528946585958E-2</v>
      </c>
      <c r="F34" s="708">
        <f>税収係数3!B69</f>
        <v>7.47809042907156E-2</v>
      </c>
      <c r="G34" s="782">
        <f t="shared" si="1"/>
        <v>0.15490323573056419</v>
      </c>
      <c r="I34" s="206" t="s">
        <v>1039</v>
      </c>
      <c r="J34" s="650">
        <v>928809</v>
      </c>
      <c r="K34" s="650">
        <v>416960</v>
      </c>
      <c r="L34" s="650">
        <v>436664</v>
      </c>
      <c r="M34" s="651">
        <f t="shared" si="2"/>
        <v>1782433</v>
      </c>
      <c r="N34" s="680">
        <f>税収係数3!B44</f>
        <v>22246394.581492573</v>
      </c>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row>
    <row r="35" spans="1:74">
      <c r="A35" s="101" t="s">
        <v>1040</v>
      </c>
      <c r="B35" s="674">
        <f t="shared" si="5"/>
        <v>8.0166469655148981E-2</v>
      </c>
      <c r="C35" s="672">
        <f t="shared" si="6"/>
        <v>4.1903623365929996E-2</v>
      </c>
      <c r="D35" s="672">
        <f t="shared" si="7"/>
        <v>1.8643069950547354E-2</v>
      </c>
      <c r="E35" s="673">
        <f t="shared" si="8"/>
        <v>1.9619776338671627E-2</v>
      </c>
      <c r="F35" s="770">
        <f>税収係数3!B70</f>
        <v>8.15763191025103E-2</v>
      </c>
      <c r="G35" s="782">
        <f t="shared" si="1"/>
        <v>0.16174278875765929</v>
      </c>
      <c r="I35" s="206" t="s">
        <v>1040</v>
      </c>
      <c r="J35" s="650">
        <v>911474</v>
      </c>
      <c r="K35" s="650">
        <v>405518</v>
      </c>
      <c r="L35" s="650">
        <v>426763</v>
      </c>
      <c r="M35" s="651">
        <f t="shared" si="2"/>
        <v>1743755</v>
      </c>
      <c r="N35" s="680">
        <f>税収係数3!B45</f>
        <v>21751675.076887973</v>
      </c>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row>
    <row r="36" spans="1:74">
      <c r="A36" s="101" t="s">
        <v>1041</v>
      </c>
      <c r="B36" s="674">
        <f t="shared" si="5"/>
        <v>8.5185051497610312E-2</v>
      </c>
      <c r="C36" s="672">
        <f t="shared" si="6"/>
        <v>4.7163141810024317E-2</v>
      </c>
      <c r="D36" s="672">
        <f t="shared" si="7"/>
        <v>1.9137143732423291E-2</v>
      </c>
      <c r="E36" s="673">
        <f t="shared" si="8"/>
        <v>1.8884765955162697E-2</v>
      </c>
      <c r="F36" s="770">
        <f>税収係数3!B71</f>
        <v>8.0108692517999097E-2</v>
      </c>
      <c r="G36" s="782">
        <f t="shared" si="1"/>
        <v>0.16529374401560942</v>
      </c>
      <c r="I36" s="206" t="s">
        <v>1041</v>
      </c>
      <c r="J36" s="650">
        <v>1055471</v>
      </c>
      <c r="K36" s="650">
        <v>428273</v>
      </c>
      <c r="L36" s="650">
        <v>422625</v>
      </c>
      <c r="M36" s="651">
        <f t="shared" si="2"/>
        <v>1906369</v>
      </c>
      <c r="N36" s="680">
        <f>税収係数3!B46</f>
        <v>22379149.469123457</v>
      </c>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row>
    <row r="37" spans="1:74">
      <c r="A37" s="51" t="s">
        <v>1042</v>
      </c>
      <c r="B37" s="783">
        <f t="shared" si="5"/>
        <v>8.6040983382092553E-2</v>
      </c>
      <c r="C37" s="677">
        <f t="shared" si="6"/>
        <v>4.8013184607593025E-2</v>
      </c>
      <c r="D37" s="677">
        <f t="shared" si="7"/>
        <v>1.9221798551484887E-2</v>
      </c>
      <c r="E37" s="678">
        <f t="shared" si="8"/>
        <v>1.8806000223014641E-2</v>
      </c>
      <c r="F37" s="773">
        <f>税収係数3!B72</f>
        <v>8.156622635561471E-2</v>
      </c>
      <c r="G37" s="784">
        <f t="shared" si="1"/>
        <v>0.16760720973770726</v>
      </c>
      <c r="I37" s="114" t="s">
        <v>1042</v>
      </c>
      <c r="J37" s="599">
        <v>1110497</v>
      </c>
      <c r="K37" s="599">
        <v>444581</v>
      </c>
      <c r="L37" s="599">
        <v>434964</v>
      </c>
      <c r="M37" s="652">
        <f t="shared" si="2"/>
        <v>1990042</v>
      </c>
      <c r="N37" s="681">
        <f>税収係数3!B47</f>
        <v>23129001.108257689</v>
      </c>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row>
    <row r="38" spans="1:74">
      <c r="A38" s="46" t="s">
        <v>1043</v>
      </c>
      <c r="F38" s="46" t="s">
        <v>182</v>
      </c>
      <c r="I38" s="240" t="s">
        <v>1046</v>
      </c>
      <c r="J38" s="249">
        <f>SUM(J35:J37)</f>
        <v>3077442</v>
      </c>
      <c r="K38" s="249">
        <f t="shared" ref="K38:M38" si="9">SUM(K35:K37)</f>
        <v>1278372</v>
      </c>
      <c r="L38" s="249">
        <f t="shared" si="9"/>
        <v>1284352</v>
      </c>
      <c r="M38" s="249">
        <f t="shared" si="9"/>
        <v>5640166</v>
      </c>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row>
    <row r="39" spans="1:74">
      <c r="E39" s="240" t="s">
        <v>1046</v>
      </c>
      <c r="F39" s="281">
        <f>AVERAGE(F35:F37)</f>
        <v>8.1083745992041378E-2</v>
      </c>
      <c r="J39" s="653">
        <f>J38/$M$38</f>
        <v>0.54562968536741652</v>
      </c>
      <c r="K39" s="653">
        <f t="shared" ref="K39:M39" si="10">K38/$M$38</f>
        <v>0.2266550310753265</v>
      </c>
      <c r="L39" s="653">
        <f t="shared" si="10"/>
        <v>0.22771528355725701</v>
      </c>
      <c r="M39" s="653">
        <f t="shared" si="10"/>
        <v>1</v>
      </c>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row>
    <row r="40" spans="1:74">
      <c r="G40" s="608"/>
      <c r="H40" s="608"/>
      <c r="I40" s="608"/>
      <c r="J40" s="608"/>
      <c r="K40" s="608"/>
      <c r="L40" s="608"/>
      <c r="M40" s="608"/>
      <c r="N40" s="608"/>
      <c r="O40" s="608"/>
      <c r="P40" s="608"/>
      <c r="Q40" s="608"/>
      <c r="R40" s="608"/>
      <c r="S40" s="654"/>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row>
    <row r="41" spans="1:74">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row>
    <row r="42" spans="1:74">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row>
    <row r="61" spans="2:19">
      <c r="B61" s="593"/>
      <c r="C61" s="593"/>
      <c r="D61" s="593"/>
      <c r="E61" s="593"/>
      <c r="F61" s="593"/>
      <c r="G61" s="593"/>
      <c r="H61" s="593"/>
      <c r="I61" s="593"/>
      <c r="J61" s="593"/>
      <c r="K61" s="593"/>
      <c r="L61" s="593"/>
      <c r="M61" s="593"/>
      <c r="N61" s="593"/>
      <c r="O61" s="593"/>
      <c r="P61" s="593"/>
      <c r="Q61" s="593"/>
      <c r="R61" s="593"/>
      <c r="S61" s="593"/>
    </row>
    <row r="62" spans="2:19">
      <c r="B62" s="593"/>
      <c r="C62" s="593"/>
      <c r="D62" s="593"/>
      <c r="E62" s="593"/>
      <c r="F62" s="593"/>
      <c r="G62" s="593"/>
      <c r="H62" s="593"/>
      <c r="I62" s="593"/>
      <c r="J62" s="593"/>
      <c r="K62" s="593"/>
      <c r="L62" s="593"/>
      <c r="M62" s="593"/>
      <c r="N62" s="593"/>
      <c r="O62" s="593"/>
      <c r="P62" s="593"/>
      <c r="Q62" s="593"/>
      <c r="R62" s="593"/>
      <c r="S62" s="593"/>
    </row>
    <row r="63" spans="2:19">
      <c r="B63" s="593"/>
      <c r="C63" s="593"/>
      <c r="D63" s="593"/>
      <c r="E63" s="593"/>
      <c r="F63" s="593"/>
      <c r="G63" s="593"/>
      <c r="H63" s="593"/>
      <c r="I63" s="593"/>
      <c r="J63" s="593"/>
      <c r="K63" s="593"/>
      <c r="L63" s="593"/>
      <c r="M63" s="593"/>
      <c r="N63" s="593"/>
      <c r="O63" s="593"/>
      <c r="P63" s="593"/>
      <c r="Q63" s="593"/>
      <c r="R63" s="593"/>
      <c r="S63" s="593"/>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E9E5-2A63-408F-B2A6-E13EB9A49990}">
  <dimension ref="A1:Z16"/>
  <sheetViews>
    <sheetView workbookViewId="0">
      <pane xSplit="8" ySplit="3" topLeftCell="S4" activePane="bottomRight" state="frozen"/>
      <selection pane="topRight" activeCell="I1" sqref="I1"/>
      <selection pane="bottomLeft" activeCell="A4" sqref="A4"/>
      <selection pane="bottomRight" activeCell="AA19" sqref="AA19"/>
    </sheetView>
  </sheetViews>
  <sheetFormatPr defaultColWidth="11.26953125" defaultRowHeight="18.75" customHeight="1"/>
  <cols>
    <col min="1" max="1" width="5.453125" style="368" customWidth="1"/>
    <col min="2" max="2" width="13.6328125" style="368" customWidth="1"/>
    <col min="3" max="3" width="20.54296875" style="368" hidden="1" customWidth="1"/>
    <col min="4" max="8" width="0" style="368" hidden="1" customWidth="1"/>
    <col min="9" max="25" width="11.26953125" style="368"/>
    <col min="26" max="26" width="10.90625" style="368" customWidth="1"/>
    <col min="27" max="16384" width="11.26953125" style="368"/>
  </cols>
  <sheetData>
    <row r="1" spans="1:26" ht="14.5" customHeight="1">
      <c r="A1" s="455" t="s">
        <v>821</v>
      </c>
      <c r="B1" s="454"/>
      <c r="C1" s="454"/>
      <c r="D1" s="379"/>
      <c r="E1" s="379"/>
      <c r="F1" s="379"/>
      <c r="G1" s="380" t="s">
        <v>659</v>
      </c>
      <c r="H1" s="379"/>
      <c r="I1" s="379"/>
      <c r="J1" s="379"/>
      <c r="K1" s="379"/>
      <c r="Y1" s="382" t="s">
        <v>660</v>
      </c>
    </row>
    <row r="2" spans="1:26" ht="14.5" customHeight="1">
      <c r="A2" s="435"/>
      <c r="B2" s="435"/>
      <c r="C2" s="435"/>
      <c r="D2" s="384"/>
      <c r="E2" s="384"/>
      <c r="F2" s="436"/>
      <c r="G2" s="436"/>
      <c r="H2" s="436"/>
      <c r="I2" s="437">
        <v>2006</v>
      </c>
      <c r="J2" s="437">
        <v>2007</v>
      </c>
      <c r="K2" s="437">
        <v>2008</v>
      </c>
      <c r="L2" s="437">
        <v>2009</v>
      </c>
      <c r="M2" s="437">
        <v>2010</v>
      </c>
      <c r="N2" s="437">
        <v>2011</v>
      </c>
      <c r="O2" s="437">
        <v>2012</v>
      </c>
      <c r="P2" s="437">
        <v>2013</v>
      </c>
      <c r="Q2" s="437">
        <v>2014</v>
      </c>
      <c r="R2" s="437">
        <v>2015</v>
      </c>
      <c r="S2" s="437">
        <v>2016</v>
      </c>
      <c r="T2" s="437">
        <v>2017</v>
      </c>
      <c r="U2" s="437">
        <v>2018</v>
      </c>
      <c r="V2" s="437">
        <v>2019</v>
      </c>
      <c r="W2" s="437">
        <v>2020</v>
      </c>
      <c r="X2" s="437">
        <v>2021</v>
      </c>
      <c r="Y2" s="437">
        <v>2022</v>
      </c>
      <c r="Z2" s="457" t="s">
        <v>129</v>
      </c>
    </row>
    <row r="3" spans="1:26" ht="14.5" customHeight="1">
      <c r="A3" s="438"/>
      <c r="B3" s="438"/>
      <c r="C3" s="438"/>
      <c r="D3" s="439" t="s">
        <v>661</v>
      </c>
      <c r="E3" s="439" t="s">
        <v>662</v>
      </c>
      <c r="F3" s="439" t="s">
        <v>663</v>
      </c>
      <c r="G3" s="439" t="s">
        <v>664</v>
      </c>
      <c r="H3" s="439" t="s">
        <v>665</v>
      </c>
      <c r="I3" s="440" t="s">
        <v>666</v>
      </c>
      <c r="J3" s="440" t="s">
        <v>667</v>
      </c>
      <c r="K3" s="440" t="s">
        <v>668</v>
      </c>
      <c r="L3" s="440" t="s">
        <v>669</v>
      </c>
      <c r="M3" s="440" t="s">
        <v>670</v>
      </c>
      <c r="N3" s="440" t="s">
        <v>671</v>
      </c>
      <c r="O3" s="440" t="s">
        <v>672</v>
      </c>
      <c r="P3" s="440" t="s">
        <v>673</v>
      </c>
      <c r="Q3" s="440" t="s">
        <v>674</v>
      </c>
      <c r="R3" s="440" t="s">
        <v>675</v>
      </c>
      <c r="S3" s="440" t="s">
        <v>676</v>
      </c>
      <c r="T3" s="440" t="s">
        <v>677</v>
      </c>
      <c r="U3" s="440" t="s">
        <v>678</v>
      </c>
      <c r="V3" s="440" t="s">
        <v>679</v>
      </c>
      <c r="W3" s="440" t="s">
        <v>680</v>
      </c>
      <c r="X3" s="440" t="s">
        <v>681</v>
      </c>
      <c r="Y3" s="440" t="s">
        <v>682</v>
      </c>
      <c r="Z3" s="456"/>
    </row>
    <row r="4" spans="1:26" ht="14.5" customHeight="1">
      <c r="A4" s="383" t="s">
        <v>683</v>
      </c>
      <c r="B4" s="381" t="s">
        <v>684</v>
      </c>
      <c r="C4" s="381" t="s">
        <v>685</v>
      </c>
      <c r="D4" s="385" t="e">
        <v>#REF!</v>
      </c>
      <c r="E4" s="385" t="e">
        <v>#REF!</v>
      </c>
      <c r="F4" s="385" t="e">
        <v>#REF!</v>
      </c>
      <c r="G4" s="385" t="e">
        <v>#REF!</v>
      </c>
      <c r="H4" s="385" t="e">
        <v>#REF!</v>
      </c>
      <c r="I4" s="434">
        <v>933684</v>
      </c>
      <c r="J4" s="434">
        <v>917403</v>
      </c>
      <c r="K4" s="434">
        <v>791377</v>
      </c>
      <c r="L4" s="434">
        <v>717642</v>
      </c>
      <c r="M4" s="434">
        <v>746369</v>
      </c>
      <c r="N4" s="434">
        <v>771521</v>
      </c>
      <c r="O4" s="434">
        <v>782766</v>
      </c>
      <c r="P4" s="434">
        <v>837502</v>
      </c>
      <c r="Q4" s="434">
        <v>868566</v>
      </c>
      <c r="R4" s="434">
        <v>874302</v>
      </c>
      <c r="S4" s="434">
        <v>856058</v>
      </c>
      <c r="T4" s="434">
        <v>919879</v>
      </c>
      <c r="U4" s="434">
        <v>941531</v>
      </c>
      <c r="V4" s="434">
        <v>928809</v>
      </c>
      <c r="W4" s="434">
        <v>911474</v>
      </c>
      <c r="X4" s="434">
        <v>1055471</v>
      </c>
      <c r="Y4" s="434">
        <v>1110497</v>
      </c>
      <c r="Z4" s="458" t="s">
        <v>686</v>
      </c>
    </row>
    <row r="5" spans="1:26" ht="14.5" customHeight="1">
      <c r="A5" s="383" t="s">
        <v>687</v>
      </c>
      <c r="B5" s="381" t="s">
        <v>688</v>
      </c>
      <c r="C5" s="381" t="s">
        <v>689</v>
      </c>
      <c r="D5" s="385">
        <v>363037</v>
      </c>
      <c r="E5" s="385">
        <v>297151</v>
      </c>
      <c r="F5" s="385">
        <v>285726</v>
      </c>
      <c r="G5" s="385">
        <v>315185</v>
      </c>
      <c r="H5" s="385">
        <v>352681</v>
      </c>
      <c r="I5" s="434">
        <v>404318</v>
      </c>
      <c r="J5" s="434">
        <v>498943</v>
      </c>
      <c r="K5" s="434">
        <v>492639</v>
      </c>
      <c r="L5" s="434">
        <v>393800</v>
      </c>
      <c r="M5" s="434">
        <v>362923</v>
      </c>
      <c r="N5" s="434">
        <v>358659</v>
      </c>
      <c r="O5" s="434">
        <v>368747</v>
      </c>
      <c r="P5" s="434">
        <v>388691</v>
      </c>
      <c r="Q5" s="434">
        <v>405720</v>
      </c>
      <c r="R5" s="434">
        <v>422255</v>
      </c>
      <c r="S5" s="434">
        <v>425346</v>
      </c>
      <c r="T5" s="434">
        <v>438065</v>
      </c>
      <c r="U5" s="434">
        <v>419426</v>
      </c>
      <c r="V5" s="434">
        <v>416960</v>
      </c>
      <c r="W5" s="434">
        <v>405518</v>
      </c>
      <c r="X5" s="434">
        <v>428273</v>
      </c>
      <c r="Y5" s="434">
        <v>444581</v>
      </c>
    </row>
    <row r="6" spans="1:26" ht="14.5" customHeight="1">
      <c r="A6" s="383" t="s">
        <v>690</v>
      </c>
      <c r="B6" s="381" t="s">
        <v>691</v>
      </c>
      <c r="C6" s="381" t="s">
        <v>692</v>
      </c>
      <c r="D6" s="385">
        <v>346273</v>
      </c>
      <c r="E6" s="385">
        <v>331842</v>
      </c>
      <c r="F6" s="385">
        <v>316132</v>
      </c>
      <c r="G6" s="385">
        <v>315252</v>
      </c>
      <c r="H6" s="385">
        <v>336872</v>
      </c>
      <c r="I6" s="434">
        <v>378212</v>
      </c>
      <c r="J6" s="434">
        <v>418738</v>
      </c>
      <c r="K6" s="434">
        <v>421649</v>
      </c>
      <c r="L6" s="434">
        <v>392056</v>
      </c>
      <c r="M6" s="434">
        <v>375816</v>
      </c>
      <c r="N6" s="434">
        <v>372734</v>
      </c>
      <c r="O6" s="434">
        <v>384080</v>
      </c>
      <c r="P6" s="434">
        <v>384859</v>
      </c>
      <c r="Q6" s="434">
        <v>392333</v>
      </c>
      <c r="R6" s="434">
        <v>391315</v>
      </c>
      <c r="S6" s="434">
        <v>393039</v>
      </c>
      <c r="T6" s="434">
        <v>393436</v>
      </c>
      <c r="U6" s="434">
        <v>426627</v>
      </c>
      <c r="V6" s="434">
        <v>436664</v>
      </c>
      <c r="W6" s="434">
        <v>426763</v>
      </c>
      <c r="X6" s="434">
        <v>422625</v>
      </c>
      <c r="Y6" s="434">
        <v>434964</v>
      </c>
    </row>
    <row r="7" spans="1:26" ht="14.5" customHeight="1">
      <c r="A7" s="459" t="s">
        <v>693</v>
      </c>
      <c r="B7" s="460" t="s">
        <v>694</v>
      </c>
      <c r="C7" s="460" t="s">
        <v>695</v>
      </c>
      <c r="D7" s="461" t="e">
        <f t="shared" ref="D7:Y7" si="0">ROUND(D4+D5+D6,0)</f>
        <v>#REF!</v>
      </c>
      <c r="E7" s="461" t="e">
        <f t="shared" si="0"/>
        <v>#REF!</v>
      </c>
      <c r="F7" s="461" t="e">
        <f t="shared" si="0"/>
        <v>#REF!</v>
      </c>
      <c r="G7" s="461" t="e">
        <f t="shared" si="0"/>
        <v>#REF!</v>
      </c>
      <c r="H7" s="461" t="e">
        <f t="shared" si="0"/>
        <v>#REF!</v>
      </c>
      <c r="I7" s="462">
        <f t="shared" si="0"/>
        <v>1716214</v>
      </c>
      <c r="J7" s="462">
        <f t="shared" si="0"/>
        <v>1835084</v>
      </c>
      <c r="K7" s="462">
        <f t="shared" si="0"/>
        <v>1705665</v>
      </c>
      <c r="L7" s="462">
        <f t="shared" si="0"/>
        <v>1503498</v>
      </c>
      <c r="M7" s="462">
        <f t="shared" si="0"/>
        <v>1485108</v>
      </c>
      <c r="N7" s="462">
        <f t="shared" si="0"/>
        <v>1502914</v>
      </c>
      <c r="O7" s="462">
        <f t="shared" si="0"/>
        <v>1535593</v>
      </c>
      <c r="P7" s="462">
        <f t="shared" si="0"/>
        <v>1611052</v>
      </c>
      <c r="Q7" s="462">
        <f t="shared" si="0"/>
        <v>1666619</v>
      </c>
      <c r="R7" s="462">
        <f t="shared" si="0"/>
        <v>1687872</v>
      </c>
      <c r="S7" s="462">
        <f t="shared" si="0"/>
        <v>1674443</v>
      </c>
      <c r="T7" s="462">
        <f t="shared" si="0"/>
        <v>1751380</v>
      </c>
      <c r="U7" s="462">
        <f t="shared" si="0"/>
        <v>1787584</v>
      </c>
      <c r="V7" s="462">
        <f t="shared" si="0"/>
        <v>1782433</v>
      </c>
      <c r="W7" s="462">
        <f t="shared" si="0"/>
        <v>1743755</v>
      </c>
      <c r="X7" s="462">
        <f t="shared" si="0"/>
        <v>1906369</v>
      </c>
      <c r="Y7" s="462">
        <f t="shared" si="0"/>
        <v>1990042</v>
      </c>
      <c r="Z7" s="446"/>
    </row>
    <row r="8" spans="1:26" ht="14.5" customHeight="1">
      <c r="A8" s="379"/>
      <c r="B8" s="379"/>
      <c r="C8" s="379"/>
      <c r="D8" s="379"/>
      <c r="E8" s="379"/>
      <c r="F8" s="379"/>
      <c r="G8" s="379"/>
      <c r="H8" s="379"/>
      <c r="I8" s="379"/>
      <c r="J8" s="379"/>
      <c r="K8" s="379"/>
    </row>
    <row r="9" spans="1:26" ht="14.5" customHeight="1">
      <c r="A9" s="386" t="s">
        <v>696</v>
      </c>
      <c r="B9" s="387" t="s">
        <v>697</v>
      </c>
      <c r="C9" s="387" t="s">
        <v>698</v>
      </c>
      <c r="D9" s="388">
        <f t="shared" ref="D9:F9" si="1">ROUND(D5+D6,0)</f>
        <v>709310</v>
      </c>
      <c r="E9" s="388">
        <f t="shared" si="1"/>
        <v>628993</v>
      </c>
      <c r="F9" s="388">
        <f t="shared" si="1"/>
        <v>601858</v>
      </c>
      <c r="G9" s="388">
        <f>ROUND(G5+G6,0)</f>
        <v>630437</v>
      </c>
      <c r="H9" s="388">
        <f t="shared" ref="H9:Y9" si="2">ROUND(H5+H6,0)</f>
        <v>689553</v>
      </c>
      <c r="I9" s="389">
        <f t="shared" si="2"/>
        <v>782530</v>
      </c>
      <c r="J9" s="389">
        <f t="shared" si="2"/>
        <v>917681</v>
      </c>
      <c r="K9" s="389">
        <f t="shared" si="2"/>
        <v>914288</v>
      </c>
      <c r="L9" s="389">
        <f t="shared" si="2"/>
        <v>785856</v>
      </c>
      <c r="M9" s="389">
        <f t="shared" si="2"/>
        <v>738739</v>
      </c>
      <c r="N9" s="389">
        <f t="shared" si="2"/>
        <v>731393</v>
      </c>
      <c r="O9" s="389">
        <f t="shared" si="2"/>
        <v>752827</v>
      </c>
      <c r="P9" s="389">
        <f t="shared" si="2"/>
        <v>773550</v>
      </c>
      <c r="Q9" s="389">
        <f t="shared" si="2"/>
        <v>798053</v>
      </c>
      <c r="R9" s="389">
        <f t="shared" si="2"/>
        <v>813570</v>
      </c>
      <c r="S9" s="389">
        <f t="shared" si="2"/>
        <v>818385</v>
      </c>
      <c r="T9" s="389">
        <f t="shared" si="2"/>
        <v>831501</v>
      </c>
      <c r="U9" s="389">
        <f t="shared" si="2"/>
        <v>846053</v>
      </c>
      <c r="V9" s="389">
        <f t="shared" si="2"/>
        <v>853624</v>
      </c>
      <c r="W9" s="389">
        <f t="shared" si="2"/>
        <v>832281</v>
      </c>
      <c r="X9" s="389">
        <f t="shared" si="2"/>
        <v>850898</v>
      </c>
      <c r="Y9" s="389">
        <f t="shared" si="2"/>
        <v>879545</v>
      </c>
      <c r="Z9" s="446"/>
    </row>
    <row r="10" spans="1:26" ht="14.5" customHeight="1"/>
    <row r="11" spans="1:26" ht="14.5" customHeight="1">
      <c r="A11" s="446"/>
      <c r="B11" s="446"/>
      <c r="C11" s="446"/>
      <c r="D11" s="387"/>
      <c r="E11" s="387"/>
      <c r="F11" s="448"/>
      <c r="G11" s="448"/>
      <c r="H11" s="448"/>
      <c r="I11" s="449">
        <v>2006</v>
      </c>
      <c r="J11" s="449">
        <v>2007</v>
      </c>
      <c r="K11" s="449">
        <v>2008</v>
      </c>
      <c r="L11" s="449">
        <v>2009</v>
      </c>
      <c r="M11" s="449">
        <v>2010</v>
      </c>
      <c r="N11" s="449">
        <v>2011</v>
      </c>
      <c r="O11" s="449">
        <v>2012</v>
      </c>
      <c r="P11" s="449">
        <v>2013</v>
      </c>
      <c r="Q11" s="449">
        <v>2014</v>
      </c>
      <c r="R11" s="449">
        <v>2015</v>
      </c>
      <c r="S11" s="449">
        <v>2016</v>
      </c>
      <c r="T11" s="449">
        <v>2017</v>
      </c>
      <c r="U11" s="449">
        <v>2018</v>
      </c>
      <c r="V11" s="449">
        <v>2019</v>
      </c>
      <c r="W11" s="449">
        <v>2020</v>
      </c>
      <c r="X11" s="449">
        <v>2021</v>
      </c>
      <c r="Y11" s="449">
        <v>2022</v>
      </c>
      <c r="Z11" s="496" t="s">
        <v>841</v>
      </c>
    </row>
    <row r="12" spans="1:26" ht="14.5" customHeight="1">
      <c r="A12" s="383" t="s">
        <v>683</v>
      </c>
      <c r="B12" s="381" t="s">
        <v>684</v>
      </c>
      <c r="I12" s="445">
        <f t="shared" ref="I12:N14" si="3">I4/I$7</f>
        <v>0.54403704899272465</v>
      </c>
      <c r="J12" s="445">
        <f t="shared" si="3"/>
        <v>0.49992425414858394</v>
      </c>
      <c r="K12" s="445">
        <f t="shared" si="3"/>
        <v>0.46396977132086314</v>
      </c>
      <c r="L12" s="445">
        <f t="shared" si="3"/>
        <v>0.4773149016493537</v>
      </c>
      <c r="M12" s="445">
        <f t="shared" si="3"/>
        <v>0.50256883674453301</v>
      </c>
      <c r="N12" s="445">
        <f t="shared" si="3"/>
        <v>0.51335006527319593</v>
      </c>
      <c r="O12" s="445">
        <f>O4/O$7</f>
        <v>0.5097483512883948</v>
      </c>
      <c r="P12" s="445">
        <f t="shared" ref="P12:Y12" si="4">P4/P$7</f>
        <v>0.51984790062642294</v>
      </c>
      <c r="Q12" s="445">
        <f t="shared" si="4"/>
        <v>0.52115450501884353</v>
      </c>
      <c r="R12" s="445">
        <f t="shared" si="4"/>
        <v>0.51799070071664199</v>
      </c>
      <c r="S12" s="445">
        <f t="shared" si="4"/>
        <v>0.5112494124911986</v>
      </c>
      <c r="T12" s="445">
        <f t="shared" si="4"/>
        <v>0.5252309607281116</v>
      </c>
      <c r="U12" s="445">
        <f t="shared" si="4"/>
        <v>0.52670587787762702</v>
      </c>
      <c r="V12" s="445">
        <f t="shared" si="4"/>
        <v>0.52109055431536555</v>
      </c>
      <c r="W12" s="445">
        <f t="shared" si="4"/>
        <v>0.52270760513948344</v>
      </c>
      <c r="X12" s="445">
        <f t="shared" si="4"/>
        <v>0.5536551423150502</v>
      </c>
      <c r="Y12" s="445">
        <f t="shared" si="4"/>
        <v>0.55802691601483789</v>
      </c>
      <c r="Z12" s="463">
        <f>AVERAGE(U12:Y12)</f>
        <v>0.53643721913247278</v>
      </c>
    </row>
    <row r="13" spans="1:26" ht="14.5" customHeight="1">
      <c r="A13" s="383" t="s">
        <v>687</v>
      </c>
      <c r="B13" s="381" t="s">
        <v>688</v>
      </c>
      <c r="I13" s="445">
        <f t="shared" si="3"/>
        <v>0.23558717036453497</v>
      </c>
      <c r="J13" s="445">
        <f t="shared" si="3"/>
        <v>0.27189109599342592</v>
      </c>
      <c r="K13" s="445">
        <f t="shared" si="3"/>
        <v>0.28882517962202425</v>
      </c>
      <c r="L13" s="445">
        <f t="shared" si="3"/>
        <v>0.26192252999338878</v>
      </c>
      <c r="M13" s="445">
        <f t="shared" si="3"/>
        <v>0.24437481987841961</v>
      </c>
      <c r="N13" s="445">
        <f t="shared" si="3"/>
        <v>0.23864239736937709</v>
      </c>
      <c r="O13" s="445">
        <f t="shared" ref="O13:Y14" si="5">O5/O$7</f>
        <v>0.24013329052685184</v>
      </c>
      <c r="P13" s="445">
        <f t="shared" si="5"/>
        <v>0.24126533470055592</v>
      </c>
      <c r="Q13" s="445">
        <f t="shared" si="5"/>
        <v>0.24343896235432333</v>
      </c>
      <c r="R13" s="445">
        <f t="shared" si="5"/>
        <v>0.25017003659045234</v>
      </c>
      <c r="S13" s="445">
        <f t="shared" si="5"/>
        <v>0.25402238236834579</v>
      </c>
      <c r="T13" s="445">
        <f t="shared" si="5"/>
        <v>0.25012561522913362</v>
      </c>
      <c r="U13" s="445">
        <f t="shared" si="5"/>
        <v>0.23463288997887652</v>
      </c>
      <c r="V13" s="445">
        <f t="shared" si="5"/>
        <v>0.23392744636123769</v>
      </c>
      <c r="W13" s="445">
        <f t="shared" si="5"/>
        <v>0.23255445862520824</v>
      </c>
      <c r="X13" s="445">
        <f t="shared" si="5"/>
        <v>0.22465377899032138</v>
      </c>
      <c r="Y13" s="445">
        <f t="shared" si="5"/>
        <v>0.22340282265399425</v>
      </c>
      <c r="Z13" s="463">
        <f t="shared" ref="Z13:Z14" si="6">AVERAGE(U13:Y13)</f>
        <v>0.2298342793219276</v>
      </c>
    </row>
    <row r="14" spans="1:26" ht="14.5" customHeight="1">
      <c r="A14" s="383" t="s">
        <v>690</v>
      </c>
      <c r="B14" s="381" t="s">
        <v>691</v>
      </c>
      <c r="I14" s="445">
        <f t="shared" si="3"/>
        <v>0.22037578064274035</v>
      </c>
      <c r="J14" s="445">
        <f t="shared" si="3"/>
        <v>0.22818464985799014</v>
      </c>
      <c r="K14" s="445">
        <f t="shared" si="3"/>
        <v>0.24720504905711263</v>
      </c>
      <c r="L14" s="445">
        <f t="shared" si="3"/>
        <v>0.26076256835725753</v>
      </c>
      <c r="M14" s="445">
        <f t="shared" si="3"/>
        <v>0.2530563433770473</v>
      </c>
      <c r="N14" s="445">
        <f t="shared" si="3"/>
        <v>0.24800753735742698</v>
      </c>
      <c r="O14" s="445">
        <f t="shared" si="5"/>
        <v>0.25011835818475336</v>
      </c>
      <c r="P14" s="445">
        <f t="shared" si="5"/>
        <v>0.23888676467302111</v>
      </c>
      <c r="Q14" s="445">
        <f t="shared" si="5"/>
        <v>0.23540653262683311</v>
      </c>
      <c r="R14" s="445">
        <f t="shared" si="5"/>
        <v>0.23183926269290561</v>
      </c>
      <c r="S14" s="445">
        <f t="shared" si="5"/>
        <v>0.23472820514045567</v>
      </c>
      <c r="T14" s="445">
        <f t="shared" si="5"/>
        <v>0.22464342404275486</v>
      </c>
      <c r="U14" s="445">
        <f t="shared" si="5"/>
        <v>0.23866123214349647</v>
      </c>
      <c r="V14" s="445">
        <f t="shared" si="5"/>
        <v>0.24498199932339673</v>
      </c>
      <c r="W14" s="445">
        <f t="shared" si="5"/>
        <v>0.24473793623530829</v>
      </c>
      <c r="X14" s="445">
        <f t="shared" si="5"/>
        <v>0.22169107869462837</v>
      </c>
      <c r="Y14" s="445">
        <f t="shared" si="5"/>
        <v>0.21857026133116789</v>
      </c>
      <c r="Z14" s="463">
        <f t="shared" si="6"/>
        <v>0.23372850154559957</v>
      </c>
    </row>
    <row r="15" spans="1:26" ht="14.5" customHeight="1">
      <c r="A15" s="386" t="s">
        <v>693</v>
      </c>
      <c r="B15" s="387" t="s">
        <v>694</v>
      </c>
      <c r="C15" s="446"/>
      <c r="D15" s="446"/>
      <c r="E15" s="446"/>
      <c r="F15" s="446"/>
      <c r="G15" s="446"/>
      <c r="H15" s="446"/>
      <c r="I15" s="447">
        <f>SUM(I12:I14)</f>
        <v>0.99999999999999989</v>
      </c>
      <c r="J15" s="447">
        <f t="shared" ref="J15:Z15" si="7">SUM(J12:J14)</f>
        <v>1</v>
      </c>
      <c r="K15" s="447">
        <f t="shared" si="7"/>
        <v>1</v>
      </c>
      <c r="L15" s="447">
        <f t="shared" si="7"/>
        <v>1</v>
      </c>
      <c r="M15" s="447">
        <f t="shared" si="7"/>
        <v>0.99999999999999989</v>
      </c>
      <c r="N15" s="447">
        <f t="shared" si="7"/>
        <v>1</v>
      </c>
      <c r="O15" s="447">
        <f t="shared" si="7"/>
        <v>1</v>
      </c>
      <c r="P15" s="447">
        <f t="shared" si="7"/>
        <v>1</v>
      </c>
      <c r="Q15" s="447">
        <f t="shared" si="7"/>
        <v>1</v>
      </c>
      <c r="R15" s="447">
        <f t="shared" si="7"/>
        <v>1</v>
      </c>
      <c r="S15" s="447">
        <f t="shared" si="7"/>
        <v>1</v>
      </c>
      <c r="T15" s="447">
        <f t="shared" si="7"/>
        <v>1</v>
      </c>
      <c r="U15" s="447">
        <f t="shared" si="7"/>
        <v>1</v>
      </c>
      <c r="V15" s="447">
        <f t="shared" si="7"/>
        <v>0.99999999999999989</v>
      </c>
      <c r="W15" s="447">
        <f t="shared" si="7"/>
        <v>0.99999999999999989</v>
      </c>
      <c r="X15" s="447">
        <f t="shared" si="7"/>
        <v>0.99999999999999989</v>
      </c>
      <c r="Y15" s="447">
        <f t="shared" si="7"/>
        <v>1</v>
      </c>
      <c r="Z15" s="447">
        <f t="shared" si="7"/>
        <v>0.99999999999999989</v>
      </c>
    </row>
    <row r="16" spans="1:26" ht="14.5" customHeight="1"/>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DCFC-598C-410A-9337-AB9884EE4CB1}">
  <dimension ref="A1:U19"/>
  <sheetViews>
    <sheetView workbookViewId="0">
      <pane xSplit="3" ySplit="3" topLeftCell="L4" activePane="bottomRight" state="frozen"/>
      <selection pane="topRight" activeCell="D1" sqref="D1"/>
      <selection pane="bottomLeft" activeCell="A4" sqref="A4"/>
      <selection pane="bottomRight" activeCell="U15" sqref="U15:U16"/>
    </sheetView>
  </sheetViews>
  <sheetFormatPr defaultRowHeight="13"/>
  <cols>
    <col min="1" max="1" width="4.453125" customWidth="1"/>
    <col min="2" max="2" width="8.6328125" customWidth="1"/>
    <col min="3" max="3" width="9.7265625" customWidth="1"/>
    <col min="4" max="20" width="10" customWidth="1"/>
    <col min="21" max="21" width="10.81640625" customWidth="1"/>
  </cols>
  <sheetData>
    <row r="1" spans="1:21">
      <c r="B1" t="s">
        <v>848</v>
      </c>
      <c r="S1" t="s">
        <v>842</v>
      </c>
    </row>
    <row r="2" spans="1:21">
      <c r="A2" s="21"/>
      <c r="B2" s="21"/>
      <c r="C2" s="21"/>
      <c r="D2" s="437">
        <v>2006</v>
      </c>
      <c r="E2" s="437">
        <v>2007</v>
      </c>
      <c r="F2" s="437">
        <v>2008</v>
      </c>
      <c r="G2" s="437">
        <v>2009</v>
      </c>
      <c r="H2" s="437">
        <v>2010</v>
      </c>
      <c r="I2" s="437">
        <v>2011</v>
      </c>
      <c r="J2" s="437">
        <v>2012</v>
      </c>
      <c r="K2" s="437">
        <v>2013</v>
      </c>
      <c r="L2" s="437">
        <v>2014</v>
      </c>
      <c r="M2" s="437">
        <v>2015</v>
      </c>
      <c r="N2" s="437">
        <v>2016</v>
      </c>
      <c r="O2" s="437">
        <v>2017</v>
      </c>
      <c r="P2" s="437">
        <v>2018</v>
      </c>
      <c r="Q2" s="437">
        <v>2019</v>
      </c>
      <c r="R2" s="437">
        <v>2020</v>
      </c>
      <c r="S2" s="437">
        <v>2021</v>
      </c>
      <c r="T2" s="437">
        <v>2022</v>
      </c>
    </row>
    <row r="3" spans="1:21">
      <c r="A3" s="465"/>
      <c r="B3" s="466" t="s">
        <v>609</v>
      </c>
      <c r="C3" s="465"/>
      <c r="D3" s="383" t="s">
        <v>666</v>
      </c>
      <c r="E3" s="383" t="s">
        <v>667</v>
      </c>
      <c r="F3" s="383" t="s">
        <v>668</v>
      </c>
      <c r="G3" s="383" t="s">
        <v>669</v>
      </c>
      <c r="H3" s="383" t="s">
        <v>670</v>
      </c>
      <c r="I3" s="383" t="s">
        <v>671</v>
      </c>
      <c r="J3" s="383" t="s">
        <v>672</v>
      </c>
      <c r="K3" s="383" t="s">
        <v>673</v>
      </c>
      <c r="L3" s="383" t="s">
        <v>674</v>
      </c>
      <c r="M3" s="383" t="s">
        <v>675</v>
      </c>
      <c r="N3" s="383" t="s">
        <v>676</v>
      </c>
      <c r="O3" s="383" t="s">
        <v>677</v>
      </c>
      <c r="P3" s="383" t="s">
        <v>678</v>
      </c>
      <c r="Q3" s="383" t="s">
        <v>679</v>
      </c>
      <c r="R3" s="383" t="s">
        <v>680</v>
      </c>
      <c r="S3" s="383" t="s">
        <v>681</v>
      </c>
      <c r="T3" s="383" t="s">
        <v>682</v>
      </c>
    </row>
    <row r="4" spans="1:21">
      <c r="A4" s="467">
        <v>1</v>
      </c>
      <c r="B4" s="468" t="s">
        <v>611</v>
      </c>
      <c r="C4" s="371" t="s">
        <v>612</v>
      </c>
      <c r="D4" s="478">
        <f>税収比1!I4</f>
        <v>933684</v>
      </c>
      <c r="E4" s="478">
        <f>税収比1!J4</f>
        <v>917403</v>
      </c>
      <c r="F4" s="478">
        <f>税収比1!K4</f>
        <v>791377</v>
      </c>
      <c r="G4" s="478">
        <f>税収比1!L4</f>
        <v>717642</v>
      </c>
      <c r="H4" s="478">
        <f>税収比1!M4</f>
        <v>746369</v>
      </c>
      <c r="I4" s="478">
        <f>税収比1!N4</f>
        <v>771521</v>
      </c>
      <c r="J4" s="478">
        <f>税収比1!O4</f>
        <v>782766</v>
      </c>
      <c r="K4" s="478">
        <f>税収比1!P4</f>
        <v>837502</v>
      </c>
      <c r="L4" s="478">
        <f>税収比1!Q4</f>
        <v>868566</v>
      </c>
      <c r="M4" s="478">
        <f>税収比1!R4</f>
        <v>874302</v>
      </c>
      <c r="N4" s="478">
        <f>税収比1!S4</f>
        <v>856058</v>
      </c>
      <c r="O4" s="478">
        <f>税収比1!T4</f>
        <v>919879</v>
      </c>
      <c r="P4" s="478">
        <f>税収比1!U4</f>
        <v>941531</v>
      </c>
      <c r="Q4" s="478">
        <f>税収比1!V4</f>
        <v>928809</v>
      </c>
      <c r="R4" s="478">
        <f>税収比1!W4</f>
        <v>911474</v>
      </c>
      <c r="S4" s="478">
        <f>税収比1!X4</f>
        <v>1055471</v>
      </c>
      <c r="T4" s="478">
        <f>税収比1!Y4</f>
        <v>1110497</v>
      </c>
    </row>
    <row r="5" spans="1:21">
      <c r="A5" s="469"/>
      <c r="B5" s="470"/>
      <c r="C5" s="371" t="s">
        <v>613</v>
      </c>
      <c r="D5" s="480">
        <f>税収比1!I5</f>
        <v>404318</v>
      </c>
      <c r="E5" s="480">
        <f>税収比1!J5</f>
        <v>498943</v>
      </c>
      <c r="F5" s="480">
        <f>税収比1!K5</f>
        <v>492639</v>
      </c>
      <c r="G5" s="480">
        <f>税収比1!L5</f>
        <v>393800</v>
      </c>
      <c r="H5" s="480">
        <f>税収比1!M5</f>
        <v>362923</v>
      </c>
      <c r="I5" s="480">
        <f>税収比1!N5</f>
        <v>358659</v>
      </c>
      <c r="J5" s="480">
        <f>税収比1!O5</f>
        <v>368747</v>
      </c>
      <c r="K5" s="480">
        <f>税収比1!P5</f>
        <v>388691</v>
      </c>
      <c r="L5" s="480">
        <f>税収比1!Q5</f>
        <v>405720</v>
      </c>
      <c r="M5" s="480">
        <f>税収比1!R5</f>
        <v>422255</v>
      </c>
      <c r="N5" s="480">
        <f>税収比1!S5</f>
        <v>425346</v>
      </c>
      <c r="O5" s="480">
        <f>税収比1!T5</f>
        <v>438065</v>
      </c>
      <c r="P5" s="480">
        <f>税収比1!U5</f>
        <v>419426</v>
      </c>
      <c r="Q5" s="480">
        <f>税収比1!V5</f>
        <v>416960</v>
      </c>
      <c r="R5" s="480">
        <f>税収比1!W5</f>
        <v>405518</v>
      </c>
      <c r="S5" s="480">
        <f>税収比1!X5</f>
        <v>428273</v>
      </c>
      <c r="T5" s="480">
        <f>税収比1!Y5</f>
        <v>444581</v>
      </c>
    </row>
    <row r="6" spans="1:21">
      <c r="A6" s="469"/>
      <c r="B6" s="470"/>
      <c r="C6" s="371" t="s">
        <v>614</v>
      </c>
      <c r="D6" s="479">
        <f>税収比1!I6</f>
        <v>378212</v>
      </c>
      <c r="E6" s="479">
        <f>税収比1!J6</f>
        <v>418738</v>
      </c>
      <c r="F6" s="479">
        <f>税収比1!K6</f>
        <v>421649</v>
      </c>
      <c r="G6" s="479">
        <f>税収比1!L6</f>
        <v>392056</v>
      </c>
      <c r="H6" s="479">
        <f>税収比1!M6</f>
        <v>375816</v>
      </c>
      <c r="I6" s="479">
        <f>税収比1!N6</f>
        <v>372734</v>
      </c>
      <c r="J6" s="479">
        <f>税収比1!O6</f>
        <v>384080</v>
      </c>
      <c r="K6" s="479">
        <f>税収比1!P6</f>
        <v>384859</v>
      </c>
      <c r="L6" s="479">
        <f>税収比1!Q6</f>
        <v>392333</v>
      </c>
      <c r="M6" s="479">
        <f>税収比1!R6</f>
        <v>391315</v>
      </c>
      <c r="N6" s="479">
        <f>税収比1!S6</f>
        <v>393039</v>
      </c>
      <c r="O6" s="479">
        <f>税収比1!T6</f>
        <v>393436</v>
      </c>
      <c r="P6" s="479">
        <f>税収比1!U6</f>
        <v>426627</v>
      </c>
      <c r="Q6" s="479">
        <f>税収比1!V6</f>
        <v>436664</v>
      </c>
      <c r="R6" s="479">
        <f>税収比1!W6</f>
        <v>426763</v>
      </c>
      <c r="S6" s="479">
        <f>税収比1!X6</f>
        <v>422625</v>
      </c>
      <c r="T6" s="479">
        <f>税収比1!Y6</f>
        <v>434964</v>
      </c>
    </row>
    <row r="7" spans="1:21">
      <c r="A7" s="471"/>
      <c r="B7" s="475"/>
      <c r="C7" s="474" t="s">
        <v>615</v>
      </c>
      <c r="D7" s="479">
        <f>税収比1!I7</f>
        <v>1716214</v>
      </c>
      <c r="E7" s="477">
        <f>税収比1!J7</f>
        <v>1835084</v>
      </c>
      <c r="F7" s="477">
        <f>税収比1!K7</f>
        <v>1705665</v>
      </c>
      <c r="G7" s="477">
        <f>税収比1!L7</f>
        <v>1503498</v>
      </c>
      <c r="H7" s="477">
        <f>税収比1!M7</f>
        <v>1485108</v>
      </c>
      <c r="I7" s="477">
        <f>税収比1!N7</f>
        <v>1502914</v>
      </c>
      <c r="J7" s="477">
        <f>税収比1!O7</f>
        <v>1535593</v>
      </c>
      <c r="K7" s="477">
        <f>税収比1!P7</f>
        <v>1611052</v>
      </c>
      <c r="L7" s="477">
        <f>税収比1!Q7</f>
        <v>1666619</v>
      </c>
      <c r="M7" s="477">
        <f>税収比1!R7</f>
        <v>1687872</v>
      </c>
      <c r="N7" s="477">
        <f>税収比1!S7</f>
        <v>1674443</v>
      </c>
      <c r="O7" s="477">
        <f>税収比1!T7</f>
        <v>1751380</v>
      </c>
      <c r="P7" s="477">
        <f>税収比1!U7</f>
        <v>1787584</v>
      </c>
      <c r="Q7" s="477">
        <f>税収比1!V7</f>
        <v>1782433</v>
      </c>
      <c r="R7" s="477">
        <f>税収比1!W7</f>
        <v>1743755</v>
      </c>
      <c r="S7" s="477">
        <f>税収比1!X7</f>
        <v>1906369</v>
      </c>
      <c r="T7" s="477">
        <f>税収比1!Y7</f>
        <v>1990042</v>
      </c>
    </row>
    <row r="8" spans="1:21">
      <c r="A8" s="467">
        <v>2</v>
      </c>
      <c r="B8" s="472" t="s">
        <v>616</v>
      </c>
      <c r="C8" s="369" t="s">
        <v>612</v>
      </c>
      <c r="D8" s="464">
        <f>税収比3!B39+税収比3!B47</f>
        <v>469336.27175425191</v>
      </c>
      <c r="E8" s="464">
        <f>税収比3!C39+税収比3!C47</f>
        <v>460140.40889548801</v>
      </c>
      <c r="F8" s="464">
        <f>税収比3!D39+税収比3!D47</f>
        <v>444384.63088327763</v>
      </c>
      <c r="G8" s="464">
        <f>税収比3!E39+税収比3!E47</f>
        <v>432265.09986675181</v>
      </c>
      <c r="H8" s="464">
        <f>税収比3!F39+税収比3!F47</f>
        <v>410275.0135338626</v>
      </c>
      <c r="I8" s="464">
        <f>税収比3!G39+税収比3!G47</f>
        <v>388876.60858714383</v>
      </c>
      <c r="J8" s="464">
        <f>税収比3!H39+税収比3!H47</f>
        <v>365789.42735131946</v>
      </c>
      <c r="K8" s="464">
        <f>税収比3!I39+税収比3!I47</f>
        <v>341258.78071988618</v>
      </c>
      <c r="L8" s="464">
        <f>税収比3!J39+税収比3!J47</f>
        <v>426012.54314294009</v>
      </c>
      <c r="M8" s="464">
        <f>税収比3!K39+税収比3!K47</f>
        <v>425052.19845664664</v>
      </c>
      <c r="N8" s="464">
        <f>税収比3!L39+税収比3!L47</f>
        <v>447066.13977826003</v>
      </c>
      <c r="O8" s="464">
        <f>税収比3!M39+税収比3!M47</f>
        <v>430084.20816583559</v>
      </c>
      <c r="P8" s="464">
        <f>税収比3!N39+税収比3!N47</f>
        <v>428342.45107223967</v>
      </c>
      <c r="Q8" s="464">
        <f>税収比3!O39+税収比3!O47</f>
        <v>437845.34782775189</v>
      </c>
      <c r="R8" s="464">
        <f>税収比3!P39+税収比3!P47</f>
        <v>465243.84041219985</v>
      </c>
      <c r="S8" s="464">
        <f>税収比3!Q39+税収比3!Q47</f>
        <v>415361.96279240807</v>
      </c>
      <c r="T8" s="464">
        <f>税収比3!R39+税収比3!R47</f>
        <v>388763.74105609057</v>
      </c>
    </row>
    <row r="9" spans="1:21">
      <c r="A9" s="469"/>
      <c r="B9" s="473"/>
      <c r="C9" s="371" t="s">
        <v>613</v>
      </c>
      <c r="D9" s="453">
        <f>税収比3!B40+税収比3!B48</f>
        <v>271267.67300000001</v>
      </c>
      <c r="E9" s="453">
        <f>税収比3!C40+税収比3!C48</f>
        <v>272025.163</v>
      </c>
      <c r="F9" s="453">
        <f>税収比3!D40+税収比3!D48</f>
        <v>262639.50099999999</v>
      </c>
      <c r="G9" s="453">
        <f>税収比3!E40+税収比3!E48</f>
        <v>245754.67300000001</v>
      </c>
      <c r="H9" s="453">
        <f>税収比3!F40+税収比3!F48</f>
        <v>253009.83100000001</v>
      </c>
      <c r="I9" s="453">
        <f>税収比3!G40+税収比3!G48</f>
        <v>251370.962</v>
      </c>
      <c r="J9" s="453">
        <f>税収比3!H40+税収比3!H48</f>
        <v>251247.019</v>
      </c>
      <c r="K9" s="453">
        <f>税収比3!I40+税収比3!I48</f>
        <v>247927.35</v>
      </c>
      <c r="L9" s="453">
        <f>税収比3!J40+税収比3!J48</f>
        <v>270969.087</v>
      </c>
      <c r="M9" s="453">
        <f>税収比3!K40+税収比3!K48</f>
        <v>333695.77500000002</v>
      </c>
      <c r="N9" s="453">
        <f>税収比3!L40+税収比3!L48</f>
        <v>321317.21699999995</v>
      </c>
      <c r="O9" s="453">
        <f>税収比3!M40+税収比3!M48</f>
        <v>325551.80099999998</v>
      </c>
      <c r="P9" s="453">
        <f>税収比3!N40+税収比3!N48</f>
        <v>331445.30200000003</v>
      </c>
      <c r="Q9" s="453">
        <f>税収比3!O40+税収比3!O48</f>
        <v>332634.23402700003</v>
      </c>
      <c r="R9" s="453">
        <f>税収比3!P40+税収比3!P48</f>
        <v>344714.85644200002</v>
      </c>
      <c r="S9" s="453">
        <f>税収比3!Q40+税収比3!Q48</f>
        <v>386922.54360800004</v>
      </c>
      <c r="T9" s="453">
        <f>税収比3!R40+税収比3!R48</f>
        <v>424452.53200199996</v>
      </c>
    </row>
    <row r="10" spans="1:21">
      <c r="A10" s="469"/>
      <c r="B10" s="473"/>
      <c r="C10" s="371" t="s">
        <v>614</v>
      </c>
      <c r="D10" s="453">
        <f>税収比3!B41+税収比3!B49</f>
        <v>557089.07120000001</v>
      </c>
      <c r="E10" s="453">
        <f>税収比3!C41+税収比3!C49</f>
        <v>563847.88329999999</v>
      </c>
      <c r="F10" s="453">
        <f>税収比3!D41+税収比3!D49</f>
        <v>566005.58479999995</v>
      </c>
      <c r="G10" s="453">
        <f>税収比3!E41+税収比3!E49</f>
        <v>564432.18064999999</v>
      </c>
      <c r="H10" s="453">
        <f>税収比3!F41+税収比3!F49</f>
        <v>569039.68778000004</v>
      </c>
      <c r="I10" s="453">
        <f>税収比3!G41+税収比3!G49</f>
        <v>576893.63329999999</v>
      </c>
      <c r="J10" s="453">
        <f>税収比3!H41+税収比3!H49</f>
        <v>557519.29540000006</v>
      </c>
      <c r="K10" s="453">
        <f>税収比3!I41+税収比3!I49</f>
        <v>564016.0662</v>
      </c>
      <c r="L10" s="453">
        <f>税収比3!J41+税収比3!J49</f>
        <v>579917.26430000004</v>
      </c>
      <c r="M10" s="453">
        <f>税収比3!K41+税収比3!K49</f>
        <v>613132.88160299999</v>
      </c>
      <c r="N10" s="453">
        <f>税収比3!L41+税収比3!L49</f>
        <v>607978.66819999996</v>
      </c>
      <c r="O10" s="453">
        <f>税収比3!M41+税収比3!M49</f>
        <v>613526.15690000006</v>
      </c>
      <c r="P10" s="453">
        <f>税収比3!N41+税収比3!N49</f>
        <v>616005.06330000004</v>
      </c>
      <c r="Q10" s="453">
        <f>税収比3!O41+税収比3!O49</f>
        <v>620689.85849999986</v>
      </c>
      <c r="R10" s="453">
        <f>税収比3!P41+税収比3!P49</f>
        <v>642202.6986</v>
      </c>
      <c r="S10" s="453">
        <f>税収比3!Q41+税収比3!Q49</f>
        <v>651223.10919999995</v>
      </c>
      <c r="T10" s="453">
        <f>税収比3!R41+税収比3!R49</f>
        <v>675284.35479999986</v>
      </c>
    </row>
    <row r="11" spans="1:21">
      <c r="A11" s="471"/>
      <c r="B11" s="475"/>
      <c r="C11" s="474" t="s">
        <v>615</v>
      </c>
      <c r="D11" s="476">
        <f>税収比3!B22</f>
        <v>1371546.9636535018</v>
      </c>
      <c r="E11" s="476">
        <f>税収比3!C22</f>
        <v>1376037.0574193189</v>
      </c>
      <c r="F11" s="476">
        <f>税収比3!D22</f>
        <v>1368700.1866000001</v>
      </c>
      <c r="G11" s="476">
        <f>税収比3!E22</f>
        <v>1320516.770763133</v>
      </c>
      <c r="H11" s="476">
        <f>税収比3!F22</f>
        <v>1337356.0526199264</v>
      </c>
      <c r="I11" s="476">
        <f>税収比3!G22</f>
        <v>1298089.0591344831</v>
      </c>
      <c r="J11" s="476">
        <f>税収比3!H22</f>
        <v>1246218.5422299269</v>
      </c>
      <c r="K11" s="476">
        <f>税収比3!I22</f>
        <v>1246780.6617985866</v>
      </c>
      <c r="L11" s="476">
        <f>税収比3!J22</f>
        <v>1438686.3748093646</v>
      </c>
      <c r="M11" s="476">
        <f>税収比3!K22</f>
        <v>1593540.8304233125</v>
      </c>
      <c r="N11" s="476">
        <f>税収比3!L22</f>
        <v>1592917.9988835072</v>
      </c>
      <c r="O11" s="476">
        <f>税収比3!M22</f>
        <v>1616884.1978237394</v>
      </c>
      <c r="P11" s="476">
        <f>税収比3!N22</f>
        <v>1615784.661077738</v>
      </c>
      <c r="Q11" s="476">
        <f>税収比3!O22</f>
        <v>1663605.5040120902</v>
      </c>
      <c r="R11" s="476">
        <f>税収比3!P22</f>
        <v>1774421.5870863334</v>
      </c>
      <c r="S11" s="476">
        <f>税収比3!Q22</f>
        <v>1792764.4036363538</v>
      </c>
      <c r="T11" s="476">
        <f>税収比3!R22</f>
        <v>1886545.3397754102</v>
      </c>
    </row>
    <row r="12" spans="1:21">
      <c r="A12" s="485"/>
      <c r="B12" s="486"/>
      <c r="C12" s="374" t="s">
        <v>88</v>
      </c>
      <c r="D12" s="476">
        <f>D7+D11</f>
        <v>3087760.9636535021</v>
      </c>
      <c r="E12" s="476">
        <f t="shared" ref="E12:T12" si="0">E7+E11</f>
        <v>3211121.0574193187</v>
      </c>
      <c r="F12" s="476">
        <f t="shared" si="0"/>
        <v>3074365.1866000001</v>
      </c>
      <c r="G12" s="476">
        <f t="shared" si="0"/>
        <v>2824014.7707631327</v>
      </c>
      <c r="H12" s="476">
        <f t="shared" si="0"/>
        <v>2822464.0526199266</v>
      </c>
      <c r="I12" s="476">
        <f t="shared" si="0"/>
        <v>2801003.0591344833</v>
      </c>
      <c r="J12" s="476">
        <f t="shared" si="0"/>
        <v>2781811.5422299271</v>
      </c>
      <c r="K12" s="476">
        <f t="shared" si="0"/>
        <v>2857832.6617985866</v>
      </c>
      <c r="L12" s="476">
        <f t="shared" si="0"/>
        <v>3105305.3748093648</v>
      </c>
      <c r="M12" s="476">
        <f t="shared" si="0"/>
        <v>3281412.8304233123</v>
      </c>
      <c r="N12" s="476">
        <f t="shared" si="0"/>
        <v>3267360.9988835072</v>
      </c>
      <c r="O12" s="476">
        <f t="shared" si="0"/>
        <v>3368264.1978237396</v>
      </c>
      <c r="P12" s="476">
        <f t="shared" si="0"/>
        <v>3403368.6610777378</v>
      </c>
      <c r="Q12" s="476">
        <f t="shared" si="0"/>
        <v>3446038.5040120902</v>
      </c>
      <c r="R12" s="476">
        <f t="shared" si="0"/>
        <v>3518176.5870863334</v>
      </c>
      <c r="S12" s="476">
        <f t="shared" si="0"/>
        <v>3699133.403636354</v>
      </c>
      <c r="T12" s="476">
        <f t="shared" si="0"/>
        <v>3876587.3397754105</v>
      </c>
    </row>
    <row r="14" spans="1:21">
      <c r="D14" s="481"/>
      <c r="E14" s="481"/>
      <c r="F14" s="481"/>
      <c r="G14" s="481"/>
      <c r="H14" s="481"/>
      <c r="I14" s="481"/>
      <c r="J14" s="481"/>
      <c r="K14" s="481"/>
      <c r="L14" s="481"/>
      <c r="M14" s="481"/>
      <c r="N14" s="481"/>
      <c r="O14" s="481"/>
      <c r="P14" s="481"/>
      <c r="Q14" s="481"/>
      <c r="R14" s="481"/>
      <c r="S14" s="481"/>
      <c r="T14" s="481"/>
    </row>
    <row r="15" spans="1:21">
      <c r="C15" s="393"/>
      <c r="D15" s="393">
        <v>2006</v>
      </c>
      <c r="E15" s="393">
        <v>2007</v>
      </c>
      <c r="F15" s="393">
        <v>2008</v>
      </c>
      <c r="G15" s="393">
        <v>2009</v>
      </c>
      <c r="H15" s="393">
        <v>2010</v>
      </c>
      <c r="I15" s="393">
        <v>2011</v>
      </c>
      <c r="J15" s="393">
        <v>2012</v>
      </c>
      <c r="K15" s="393">
        <v>2013</v>
      </c>
      <c r="L15" s="393">
        <v>2014</v>
      </c>
      <c r="M15" s="393">
        <v>2015</v>
      </c>
      <c r="N15" s="393">
        <v>2016</v>
      </c>
      <c r="O15" s="393">
        <v>2017</v>
      </c>
      <c r="P15" s="393">
        <v>2018</v>
      </c>
      <c r="Q15" s="393">
        <v>2019</v>
      </c>
      <c r="R15" s="393">
        <v>2020</v>
      </c>
      <c r="S15" s="393">
        <v>2021</v>
      </c>
      <c r="T15" s="393">
        <v>2022</v>
      </c>
      <c r="U15" s="497" t="s">
        <v>841</v>
      </c>
    </row>
    <row r="16" spans="1:21">
      <c r="A16" s="490" t="s">
        <v>903</v>
      </c>
      <c r="C16" s="371" t="s">
        <v>612</v>
      </c>
      <c r="D16" s="481">
        <f t="shared" ref="D16:T16" si="1">D8/D11</f>
        <v>0.34219482394102096</v>
      </c>
      <c r="E16" s="481">
        <f t="shared" si="1"/>
        <v>0.33439536124009317</v>
      </c>
      <c r="F16" s="481">
        <f t="shared" si="1"/>
        <v>0.32467638657022274</v>
      </c>
      <c r="G16" s="481">
        <f t="shared" si="1"/>
        <v>0.32734540706888843</v>
      </c>
      <c r="H16" s="481">
        <f t="shared" si="1"/>
        <v>0.30678069069947361</v>
      </c>
      <c r="I16" s="481">
        <f t="shared" si="1"/>
        <v>0.29957621616996921</v>
      </c>
      <c r="J16" s="481">
        <f t="shared" si="1"/>
        <v>0.29351948711723747</v>
      </c>
      <c r="K16" s="481">
        <f t="shared" si="1"/>
        <v>0.27371196167543338</v>
      </c>
      <c r="L16" s="481">
        <f t="shared" si="1"/>
        <v>0.29611216913025229</v>
      </c>
      <c r="M16" s="481">
        <f t="shared" si="1"/>
        <v>0.26673442584068247</v>
      </c>
      <c r="N16" s="481">
        <f t="shared" si="1"/>
        <v>0.28065860269744791</v>
      </c>
      <c r="O16" s="481">
        <f t="shared" si="1"/>
        <v>0.26599567782572897</v>
      </c>
      <c r="P16" s="481">
        <f t="shared" si="1"/>
        <v>0.26509872348121727</v>
      </c>
      <c r="Q16" s="481">
        <f t="shared" si="1"/>
        <v>0.2631906102569434</v>
      </c>
      <c r="R16" s="481">
        <f t="shared" si="1"/>
        <v>0.26219464629944433</v>
      </c>
      <c r="S16" s="481">
        <f t="shared" si="1"/>
        <v>0.23168797971998362</v>
      </c>
      <c r="T16" s="481">
        <f t="shared" si="1"/>
        <v>0.2060717719630169</v>
      </c>
      <c r="U16" s="463">
        <f>AVERAGE(P16:T16)</f>
        <v>0.24564874634412112</v>
      </c>
    </row>
    <row r="17" spans="2:21">
      <c r="B17" s="490"/>
      <c r="C17" s="371" t="s">
        <v>613</v>
      </c>
      <c r="D17" s="481">
        <f t="shared" ref="D17:T17" si="2">D9/D11</f>
        <v>0.19778227081441099</v>
      </c>
      <c r="E17" s="481">
        <f t="shared" si="2"/>
        <v>0.19768738169753081</v>
      </c>
      <c r="F17" s="481">
        <f t="shared" si="2"/>
        <v>0.19188972396681339</v>
      </c>
      <c r="G17" s="481">
        <f t="shared" si="2"/>
        <v>0.18610492380038249</v>
      </c>
      <c r="H17" s="481">
        <f t="shared" si="2"/>
        <v>0.18918658984220774</v>
      </c>
      <c r="I17" s="481">
        <f t="shared" si="2"/>
        <v>0.1936469306409567</v>
      </c>
      <c r="J17" s="481">
        <f t="shared" si="2"/>
        <v>0.2016075114324892</v>
      </c>
      <c r="K17" s="481">
        <f t="shared" si="2"/>
        <v>0.19885402268137831</v>
      </c>
      <c r="L17" s="481">
        <f t="shared" si="2"/>
        <v>0.18834479268346807</v>
      </c>
      <c r="M17" s="481">
        <f t="shared" si="2"/>
        <v>0.20940522428368288</v>
      </c>
      <c r="N17" s="481">
        <f t="shared" si="2"/>
        <v>0.20171610668296455</v>
      </c>
      <c r="O17" s="481">
        <f t="shared" si="2"/>
        <v>0.20134515597231981</v>
      </c>
      <c r="P17" s="481">
        <f t="shared" si="2"/>
        <v>0.20512962524283651</v>
      </c>
      <c r="Q17" s="481">
        <f t="shared" si="2"/>
        <v>0.19994778402980243</v>
      </c>
      <c r="R17" s="481">
        <f t="shared" si="2"/>
        <v>0.19426885862453619</v>
      </c>
      <c r="S17" s="481">
        <f t="shared" si="2"/>
        <v>0.21582453490441111</v>
      </c>
      <c r="T17" s="481">
        <f t="shared" si="2"/>
        <v>0.22498930879261575</v>
      </c>
      <c r="U17" s="463">
        <f t="shared" ref="U17:U19" si="3">AVERAGE(P17:T17)</f>
        <v>0.20803202231884038</v>
      </c>
    </row>
    <row r="18" spans="2:21">
      <c r="B18" s="490"/>
      <c r="C18" s="371" t="s">
        <v>614</v>
      </c>
      <c r="D18" s="481">
        <f>D10/D11</f>
        <v>0.40617571688251658</v>
      </c>
      <c r="E18" s="481">
        <f t="shared" ref="E18:T18" si="4">E10/E11</f>
        <v>0.40976213559063979</v>
      </c>
      <c r="F18" s="481">
        <f t="shared" si="4"/>
        <v>0.4135351118830628</v>
      </c>
      <c r="G18" s="481">
        <f t="shared" si="4"/>
        <v>0.42743279990591254</v>
      </c>
      <c r="H18" s="481">
        <f t="shared" si="4"/>
        <v>0.42549602752777149</v>
      </c>
      <c r="I18" s="481">
        <f t="shared" si="4"/>
        <v>0.44441760697424793</v>
      </c>
      <c r="J18" s="481">
        <f t="shared" si="4"/>
        <v>0.44736880130382295</v>
      </c>
      <c r="K18" s="481">
        <f t="shared" si="4"/>
        <v>0.45237793902446249</v>
      </c>
      <c r="L18" s="481">
        <f t="shared" si="4"/>
        <v>0.40308803534532878</v>
      </c>
      <c r="M18" s="481">
        <f t="shared" si="4"/>
        <v>0.3847613251554563</v>
      </c>
      <c r="N18" s="481">
        <f t="shared" si="4"/>
        <v>0.38167606155881129</v>
      </c>
      <c r="O18" s="481">
        <f t="shared" si="4"/>
        <v>0.3794496586247682</v>
      </c>
      <c r="P18" s="481">
        <f t="shared" si="4"/>
        <v>0.38124205417887863</v>
      </c>
      <c r="Q18" s="481">
        <f t="shared" si="4"/>
        <v>0.37309918547581883</v>
      </c>
      <c r="R18" s="481">
        <f t="shared" si="4"/>
        <v>0.3619222755593956</v>
      </c>
      <c r="S18" s="481">
        <f t="shared" si="4"/>
        <v>0.36325080299401946</v>
      </c>
      <c r="T18" s="481">
        <f t="shared" si="4"/>
        <v>0.35794758841067198</v>
      </c>
      <c r="U18" s="463">
        <f t="shared" si="3"/>
        <v>0.36749238132375694</v>
      </c>
    </row>
    <row r="19" spans="2:21">
      <c r="B19" s="490"/>
      <c r="C19" s="374" t="s">
        <v>615</v>
      </c>
      <c r="D19" s="495">
        <f>D11/D11</f>
        <v>1</v>
      </c>
      <c r="E19" s="495">
        <f t="shared" ref="E19:T19" si="5">E11/E11</f>
        <v>1</v>
      </c>
      <c r="F19" s="495">
        <f t="shared" si="5"/>
        <v>1</v>
      </c>
      <c r="G19" s="495">
        <f t="shared" si="5"/>
        <v>1</v>
      </c>
      <c r="H19" s="495">
        <f t="shared" si="5"/>
        <v>1</v>
      </c>
      <c r="I19" s="495">
        <f t="shared" si="5"/>
        <v>1</v>
      </c>
      <c r="J19" s="495">
        <f t="shared" si="5"/>
        <v>1</v>
      </c>
      <c r="K19" s="495">
        <f t="shared" si="5"/>
        <v>1</v>
      </c>
      <c r="L19" s="495">
        <f t="shared" si="5"/>
        <v>1</v>
      </c>
      <c r="M19" s="495">
        <f t="shared" si="5"/>
        <v>1</v>
      </c>
      <c r="N19" s="495">
        <f t="shared" si="5"/>
        <v>1</v>
      </c>
      <c r="O19" s="495">
        <f t="shared" si="5"/>
        <v>1</v>
      </c>
      <c r="P19" s="495">
        <f t="shared" si="5"/>
        <v>1</v>
      </c>
      <c r="Q19" s="495">
        <f t="shared" si="5"/>
        <v>1</v>
      </c>
      <c r="R19" s="495">
        <f t="shared" si="5"/>
        <v>1</v>
      </c>
      <c r="S19" s="495">
        <f t="shared" si="5"/>
        <v>1</v>
      </c>
      <c r="T19" s="495">
        <f t="shared" si="5"/>
        <v>1</v>
      </c>
      <c r="U19" s="506">
        <f t="shared" si="3"/>
        <v>1</v>
      </c>
    </row>
  </sheetData>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6C44-70DE-4C05-A8C0-44E8915FD2F8}">
  <dimension ref="A1:V63"/>
  <sheetViews>
    <sheetView workbookViewId="0">
      <pane xSplit="1" ySplit="3" topLeftCell="O52" activePane="bottomRight" state="frozen"/>
      <selection pane="topRight" activeCell="G1" sqref="G1"/>
      <selection pane="bottomLeft" activeCell="A3" sqref="A3"/>
      <selection pane="bottomRight" activeCell="T57" sqref="T57"/>
    </sheetView>
  </sheetViews>
  <sheetFormatPr defaultColWidth="9.81640625" defaultRowHeight="13"/>
  <cols>
    <col min="1" max="1" width="33.54296875" customWidth="1"/>
    <col min="2" max="18" width="11.54296875" customWidth="1"/>
    <col min="20" max="20" width="10.26953125" bestFit="1" customWidth="1"/>
  </cols>
  <sheetData>
    <row r="1" spans="1:19" s="368" customFormat="1" ht="20.149999999999999" customHeight="1">
      <c r="A1" s="390" t="s">
        <v>820</v>
      </c>
      <c r="R1" s="391" t="s">
        <v>637</v>
      </c>
    </row>
    <row r="2" spans="1:19" s="368" customFormat="1" ht="15" customHeight="1">
      <c r="A2" s="441"/>
      <c r="B2" s="437">
        <v>2006</v>
      </c>
      <c r="C2" s="437">
        <v>2007</v>
      </c>
      <c r="D2" s="437">
        <v>2008</v>
      </c>
      <c r="E2" s="437">
        <v>2009</v>
      </c>
      <c r="F2" s="437">
        <v>2010</v>
      </c>
      <c r="G2" s="437">
        <v>2011</v>
      </c>
      <c r="H2" s="437">
        <v>2012</v>
      </c>
      <c r="I2" s="437">
        <v>2013</v>
      </c>
      <c r="J2" s="437">
        <v>2014</v>
      </c>
      <c r="K2" s="437">
        <v>2015</v>
      </c>
      <c r="L2" s="437">
        <v>2016</v>
      </c>
      <c r="M2" s="437">
        <v>2017</v>
      </c>
      <c r="N2" s="437">
        <v>2018</v>
      </c>
      <c r="O2" s="437">
        <v>2019</v>
      </c>
      <c r="P2" s="437">
        <v>2020</v>
      </c>
      <c r="Q2" s="437">
        <v>2021</v>
      </c>
      <c r="R2" s="437">
        <v>2022</v>
      </c>
      <c r="S2" s="457" t="s">
        <v>129</v>
      </c>
    </row>
    <row r="3" spans="1:19" s="392" customFormat="1">
      <c r="A3" s="442"/>
      <c r="B3" s="442" t="s">
        <v>619</v>
      </c>
      <c r="C3" s="442" t="s">
        <v>620</v>
      </c>
      <c r="D3" s="442" t="s">
        <v>621</v>
      </c>
      <c r="E3" s="442" t="s">
        <v>622</v>
      </c>
      <c r="F3" s="442" t="s">
        <v>623</v>
      </c>
      <c r="G3" s="442" t="s">
        <v>624</v>
      </c>
      <c r="H3" s="442" t="s">
        <v>625</v>
      </c>
      <c r="I3" s="442" t="s">
        <v>626</v>
      </c>
      <c r="J3" s="442" t="s">
        <v>627</v>
      </c>
      <c r="K3" s="442" t="s">
        <v>628</v>
      </c>
      <c r="L3" s="442" t="s">
        <v>629</v>
      </c>
      <c r="M3" s="442" t="s">
        <v>630</v>
      </c>
      <c r="N3" s="442" t="s">
        <v>631</v>
      </c>
      <c r="O3" s="442" t="s">
        <v>632</v>
      </c>
      <c r="P3" s="442" t="s">
        <v>633</v>
      </c>
      <c r="Q3" s="442" t="s">
        <v>634</v>
      </c>
      <c r="R3" s="442" t="s">
        <v>635</v>
      </c>
      <c r="S3" s="442"/>
    </row>
    <row r="4" spans="1:19" ht="18" customHeight="1">
      <c r="A4" t="s">
        <v>638</v>
      </c>
      <c r="B4" s="431">
        <v>5050</v>
      </c>
      <c r="C4" s="431">
        <v>4652</v>
      </c>
      <c r="D4" s="431">
        <v>4734</v>
      </c>
      <c r="E4" s="431">
        <v>4821</v>
      </c>
      <c r="F4" s="431">
        <v>4750</v>
      </c>
      <c r="G4" s="431">
        <v>4671</v>
      </c>
      <c r="H4" s="431">
        <v>4799</v>
      </c>
      <c r="I4" s="431">
        <v>4291</v>
      </c>
      <c r="J4" s="431">
        <v>4924</v>
      </c>
      <c r="K4" s="431">
        <v>5984</v>
      </c>
      <c r="L4" s="431">
        <v>6490</v>
      </c>
      <c r="M4" s="431">
        <v>6447</v>
      </c>
      <c r="N4" s="431">
        <v>5751</v>
      </c>
      <c r="O4" s="431">
        <v>5921</v>
      </c>
      <c r="P4" s="431">
        <v>6589</v>
      </c>
      <c r="Q4" s="431">
        <v>6366</v>
      </c>
      <c r="R4" s="431">
        <v>6845</v>
      </c>
    </row>
    <row r="5" spans="1:19" ht="18" customHeight="1">
      <c r="A5" t="s">
        <v>639</v>
      </c>
      <c r="B5" s="431">
        <v>495</v>
      </c>
      <c r="C5" s="431">
        <v>472</v>
      </c>
      <c r="D5" s="431">
        <v>472</v>
      </c>
      <c r="E5" s="431">
        <v>442</v>
      </c>
      <c r="F5" s="431">
        <v>433</v>
      </c>
      <c r="G5" s="431">
        <v>401</v>
      </c>
      <c r="H5" s="431">
        <v>374</v>
      </c>
      <c r="I5" s="431">
        <v>373</v>
      </c>
      <c r="J5" s="431">
        <v>454</v>
      </c>
      <c r="K5" s="431">
        <v>499</v>
      </c>
      <c r="L5" s="431">
        <v>455</v>
      </c>
      <c r="M5" s="431">
        <v>466</v>
      </c>
      <c r="N5" s="431">
        <v>456</v>
      </c>
      <c r="O5" s="431">
        <v>471</v>
      </c>
      <c r="P5" s="431">
        <v>504</v>
      </c>
      <c r="Q5" s="431">
        <v>556</v>
      </c>
      <c r="R5" s="431">
        <v>596</v>
      </c>
    </row>
    <row r="6" spans="1:19" ht="18" customHeight="1">
      <c r="A6" t="s">
        <v>640</v>
      </c>
      <c r="B6" s="431">
        <v>1411</v>
      </c>
      <c r="C6" s="431">
        <v>1541</v>
      </c>
      <c r="D6" s="431">
        <v>1300</v>
      </c>
      <c r="E6" s="431">
        <v>1468</v>
      </c>
      <c r="F6" s="431">
        <v>1352</v>
      </c>
      <c r="G6" s="431">
        <v>1168</v>
      </c>
      <c r="H6" s="431">
        <v>1517</v>
      </c>
      <c r="I6" s="431">
        <v>1113</v>
      </c>
      <c r="J6" s="431">
        <v>1494</v>
      </c>
      <c r="K6" s="431">
        <v>1931</v>
      </c>
      <c r="L6" s="431">
        <v>2188</v>
      </c>
      <c r="M6" s="431">
        <v>2151</v>
      </c>
      <c r="N6" s="431">
        <v>2166</v>
      </c>
      <c r="O6" s="431">
        <v>2009</v>
      </c>
      <c r="P6" s="431">
        <v>2216</v>
      </c>
      <c r="Q6" s="431">
        <v>1735</v>
      </c>
      <c r="R6" s="431">
        <v>1839</v>
      </c>
    </row>
    <row r="7" spans="1:19" ht="18" customHeight="1">
      <c r="A7" t="s">
        <v>641</v>
      </c>
      <c r="B7" s="431">
        <v>615</v>
      </c>
      <c r="C7" s="431">
        <v>609</v>
      </c>
      <c r="D7" s="431">
        <v>575</v>
      </c>
      <c r="E7" s="431">
        <v>510</v>
      </c>
      <c r="F7" s="431">
        <v>514</v>
      </c>
      <c r="G7" s="431">
        <v>540</v>
      </c>
      <c r="H7" s="431">
        <v>519</v>
      </c>
      <c r="I7" s="431">
        <v>578</v>
      </c>
      <c r="J7" s="431">
        <v>763</v>
      </c>
      <c r="K7" s="431">
        <v>763</v>
      </c>
      <c r="L7" s="431">
        <v>620</v>
      </c>
      <c r="M7" s="431">
        <v>645</v>
      </c>
      <c r="N7" s="431">
        <v>616</v>
      </c>
      <c r="O7" s="431">
        <v>612</v>
      </c>
      <c r="P7" s="431">
        <v>653</v>
      </c>
      <c r="Q7" s="431">
        <v>602</v>
      </c>
      <c r="R7" s="431">
        <v>719</v>
      </c>
    </row>
    <row r="8" spans="1:19" ht="18" customHeight="1">
      <c r="A8" t="s">
        <v>642</v>
      </c>
      <c r="B8" s="431">
        <v>533784</v>
      </c>
      <c r="C8" s="431">
        <v>541982</v>
      </c>
      <c r="D8" s="431">
        <v>535491</v>
      </c>
      <c r="E8" s="431">
        <v>495670</v>
      </c>
      <c r="F8" s="431">
        <v>514664</v>
      </c>
      <c r="G8" s="431">
        <v>497709</v>
      </c>
      <c r="H8" s="431">
        <v>449069</v>
      </c>
      <c r="I8" s="431">
        <v>442767</v>
      </c>
      <c r="J8" s="431">
        <v>518685</v>
      </c>
      <c r="K8" s="431">
        <v>585163</v>
      </c>
      <c r="L8" s="431">
        <v>577536</v>
      </c>
      <c r="M8" s="431">
        <v>584498</v>
      </c>
      <c r="N8" s="431">
        <v>584493</v>
      </c>
      <c r="O8" s="431">
        <v>606869</v>
      </c>
      <c r="P8" s="431">
        <v>668999</v>
      </c>
      <c r="Q8" s="431">
        <v>670190</v>
      </c>
      <c r="R8" s="431">
        <v>730542</v>
      </c>
    </row>
    <row r="9" spans="1:19" ht="18" customHeight="1">
      <c r="A9" t="s">
        <v>643</v>
      </c>
      <c r="B9" s="431">
        <v>66002</v>
      </c>
      <c r="C9" s="431">
        <v>63102</v>
      </c>
      <c r="D9" s="431">
        <v>61412</v>
      </c>
      <c r="E9" s="431">
        <v>65418</v>
      </c>
      <c r="F9" s="431">
        <v>69018</v>
      </c>
      <c r="G9" s="431">
        <v>51193</v>
      </c>
      <c r="H9" s="431">
        <v>48414</v>
      </c>
      <c r="I9" s="431">
        <v>53703</v>
      </c>
      <c r="J9" s="431">
        <v>63478</v>
      </c>
      <c r="K9" s="431">
        <v>82808</v>
      </c>
      <c r="L9" s="431">
        <v>85232</v>
      </c>
      <c r="M9" s="431">
        <v>85296</v>
      </c>
      <c r="N9" s="431">
        <v>82513</v>
      </c>
      <c r="O9" s="431">
        <v>86013</v>
      </c>
      <c r="P9" s="431">
        <v>94578</v>
      </c>
      <c r="Q9" s="431">
        <v>94417</v>
      </c>
      <c r="R9" s="431">
        <v>88997</v>
      </c>
    </row>
    <row r="10" spans="1:19" ht="18" customHeight="1">
      <c r="A10" t="s">
        <v>644</v>
      </c>
      <c r="B10" s="431">
        <v>62714</v>
      </c>
      <c r="C10" s="431">
        <v>55840</v>
      </c>
      <c r="D10" s="431">
        <v>65507</v>
      </c>
      <c r="E10" s="431">
        <v>50636</v>
      </c>
      <c r="F10" s="431">
        <v>48899</v>
      </c>
      <c r="G10" s="431">
        <v>48200</v>
      </c>
      <c r="H10" s="431">
        <v>50076</v>
      </c>
      <c r="I10" s="431">
        <v>55139</v>
      </c>
      <c r="J10" s="431">
        <v>68574</v>
      </c>
      <c r="K10" s="431">
        <v>74955</v>
      </c>
      <c r="L10" s="431">
        <v>81216</v>
      </c>
      <c r="M10" s="431">
        <v>78773</v>
      </c>
      <c r="N10" s="431">
        <v>78537</v>
      </c>
      <c r="O10" s="431">
        <v>81190</v>
      </c>
      <c r="P10" s="431">
        <v>105288</v>
      </c>
      <c r="Q10" s="431">
        <v>103629</v>
      </c>
      <c r="R10" s="431">
        <v>98470</v>
      </c>
    </row>
    <row r="11" spans="1:19" ht="18" customHeight="1">
      <c r="A11" t="s">
        <v>645</v>
      </c>
      <c r="B11" s="431">
        <v>170130</v>
      </c>
      <c r="C11" s="431">
        <v>172126</v>
      </c>
      <c r="D11" s="431">
        <v>169390</v>
      </c>
      <c r="E11" s="431">
        <v>163483</v>
      </c>
      <c r="F11" s="431">
        <v>172975</v>
      </c>
      <c r="G11" s="431">
        <v>178055</v>
      </c>
      <c r="H11" s="431">
        <v>180945</v>
      </c>
      <c r="I11" s="431">
        <v>185455</v>
      </c>
      <c r="J11" s="431">
        <v>214581</v>
      </c>
      <c r="K11" s="431">
        <v>229690</v>
      </c>
      <c r="L11" s="431">
        <v>225994</v>
      </c>
      <c r="M11" s="431">
        <v>233417</v>
      </c>
      <c r="N11" s="431">
        <v>233270</v>
      </c>
      <c r="O11" s="431">
        <v>234927</v>
      </c>
      <c r="P11" s="431">
        <v>241695</v>
      </c>
      <c r="Q11" s="431">
        <v>249067</v>
      </c>
      <c r="R11" s="431">
        <v>260347</v>
      </c>
    </row>
    <row r="12" spans="1:19" ht="18" customHeight="1">
      <c r="A12" t="s">
        <v>646</v>
      </c>
      <c r="B12" s="431">
        <v>87757.034</v>
      </c>
      <c r="C12" s="431">
        <v>89770.983999999997</v>
      </c>
      <c r="D12" s="431">
        <v>87963.495999999999</v>
      </c>
      <c r="E12" s="431">
        <v>83921.044999999998</v>
      </c>
      <c r="F12" s="431">
        <v>86932.478000000003</v>
      </c>
      <c r="G12" s="431">
        <v>79832.106</v>
      </c>
      <c r="H12" s="431">
        <v>82436.619000000006</v>
      </c>
      <c r="I12" s="431">
        <v>75996.573000000004</v>
      </c>
      <c r="J12" s="431">
        <v>102292.272</v>
      </c>
      <c r="K12" s="431">
        <v>112262.257</v>
      </c>
      <c r="L12" s="431">
        <v>105188.25199999999</v>
      </c>
      <c r="M12" s="431">
        <v>107534.242</v>
      </c>
      <c r="N12" s="431">
        <v>104309.247</v>
      </c>
      <c r="O12" s="431">
        <v>109290.2577323818</v>
      </c>
      <c r="P12" s="431">
        <v>95033.257732381797</v>
      </c>
      <c r="Q12" s="431">
        <v>101857.592</v>
      </c>
      <c r="R12" s="431">
        <v>110090.951</v>
      </c>
    </row>
    <row r="13" spans="1:19" ht="18" customHeight="1">
      <c r="A13" t="s">
        <v>647</v>
      </c>
      <c r="B13" s="431">
        <v>40320</v>
      </c>
      <c r="C13" s="431">
        <v>41160</v>
      </c>
      <c r="D13" s="431">
        <v>38530</v>
      </c>
      <c r="E13" s="431">
        <v>39563</v>
      </c>
      <c r="F13" s="431">
        <v>38392</v>
      </c>
      <c r="G13" s="431">
        <v>35617</v>
      </c>
      <c r="H13" s="431">
        <v>34101</v>
      </c>
      <c r="I13" s="431">
        <v>34303</v>
      </c>
      <c r="J13" s="431">
        <v>38877</v>
      </c>
      <c r="K13" s="431">
        <v>42754</v>
      </c>
      <c r="L13" s="431">
        <v>46491</v>
      </c>
      <c r="M13" s="431">
        <v>48950</v>
      </c>
      <c r="N13" s="431">
        <v>49319</v>
      </c>
      <c r="O13" s="431">
        <v>47490</v>
      </c>
      <c r="P13" s="431">
        <v>33007</v>
      </c>
      <c r="Q13" s="431">
        <v>29291</v>
      </c>
      <c r="R13" s="431">
        <v>37453</v>
      </c>
    </row>
    <row r="14" spans="1:19" ht="18" customHeight="1">
      <c r="A14" t="s">
        <v>648</v>
      </c>
      <c r="B14" s="431">
        <v>33256</v>
      </c>
      <c r="C14" s="431">
        <v>32689</v>
      </c>
      <c r="D14" s="431">
        <v>33779</v>
      </c>
      <c r="E14" s="431">
        <v>35750</v>
      </c>
      <c r="F14" s="431">
        <v>35327</v>
      </c>
      <c r="G14" s="431">
        <v>36170</v>
      </c>
      <c r="H14" s="431">
        <v>34575</v>
      </c>
      <c r="I14" s="431">
        <v>33898</v>
      </c>
      <c r="J14" s="431">
        <v>39487</v>
      </c>
      <c r="K14" s="431">
        <v>43815</v>
      </c>
      <c r="L14" s="431">
        <v>43200</v>
      </c>
      <c r="M14" s="431">
        <v>43142</v>
      </c>
      <c r="N14" s="431">
        <v>43607</v>
      </c>
      <c r="O14" s="431">
        <v>44543</v>
      </c>
      <c r="P14" s="431">
        <v>53046</v>
      </c>
      <c r="Q14" s="431">
        <v>51445</v>
      </c>
      <c r="R14" s="431">
        <v>51030</v>
      </c>
    </row>
    <row r="15" spans="1:19" ht="18" customHeight="1">
      <c r="A15" t="s">
        <v>649</v>
      </c>
      <c r="B15" s="431">
        <v>30237</v>
      </c>
      <c r="C15" s="431">
        <v>29244</v>
      </c>
      <c r="D15" s="431">
        <v>23607</v>
      </c>
      <c r="E15" s="431">
        <v>25394</v>
      </c>
      <c r="F15" s="431">
        <v>24087</v>
      </c>
      <c r="G15" s="431">
        <v>22984</v>
      </c>
      <c r="H15" s="431">
        <v>22671</v>
      </c>
      <c r="I15" s="431">
        <v>23160</v>
      </c>
      <c r="J15" s="431">
        <v>25512</v>
      </c>
      <c r="K15" s="431">
        <v>26071</v>
      </c>
      <c r="L15" s="431">
        <v>24488</v>
      </c>
      <c r="M15" s="431">
        <v>24736</v>
      </c>
      <c r="N15" s="431">
        <v>24376</v>
      </c>
      <c r="O15" s="431">
        <v>25979</v>
      </c>
      <c r="P15" s="431">
        <v>28055</v>
      </c>
      <c r="Q15" s="431">
        <v>28827</v>
      </c>
      <c r="R15" s="431">
        <v>31186</v>
      </c>
    </row>
    <row r="16" spans="1:19" ht="18" customHeight="1">
      <c r="A16" t="s">
        <v>650</v>
      </c>
      <c r="B16" s="431">
        <v>102759</v>
      </c>
      <c r="C16" s="431">
        <v>102105</v>
      </c>
      <c r="D16" s="431">
        <v>103004</v>
      </c>
      <c r="E16" s="431">
        <v>107565</v>
      </c>
      <c r="F16" s="431">
        <v>102756</v>
      </c>
      <c r="G16" s="431">
        <v>107591</v>
      </c>
      <c r="H16" s="431">
        <v>106111</v>
      </c>
      <c r="I16" s="431">
        <v>104954</v>
      </c>
      <c r="J16" s="431">
        <v>113397</v>
      </c>
      <c r="K16" s="431">
        <v>116668</v>
      </c>
      <c r="L16" s="431">
        <v>117827</v>
      </c>
      <c r="M16" s="431">
        <v>117956</v>
      </c>
      <c r="N16" s="431">
        <v>119009</v>
      </c>
      <c r="O16" s="431">
        <v>122691</v>
      </c>
      <c r="P16" s="431">
        <v>128130</v>
      </c>
      <c r="Q16" s="431">
        <v>126166</v>
      </c>
      <c r="R16" s="431">
        <v>128439</v>
      </c>
    </row>
    <row r="17" spans="1:22" ht="18" customHeight="1">
      <c r="A17" t="s">
        <v>651</v>
      </c>
      <c r="B17" s="431">
        <v>72288.750697353476</v>
      </c>
      <c r="C17" s="431">
        <v>78746.35932815171</v>
      </c>
      <c r="D17" s="431">
        <v>81612.330293424762</v>
      </c>
      <c r="E17" s="431">
        <v>78958.498658413606</v>
      </c>
      <c r="F17" s="431">
        <v>78549.828337867701</v>
      </c>
      <c r="G17" s="431">
        <v>74609.834122118933</v>
      </c>
      <c r="H17" s="431">
        <v>73699.658794234885</v>
      </c>
      <c r="I17" s="431">
        <v>75457.305609992574</v>
      </c>
      <c r="J17" s="431">
        <v>85291.914104214709</v>
      </c>
      <c r="K17" s="431">
        <v>103669.76149047032</v>
      </c>
      <c r="L17" s="431">
        <v>109927.64421743521</v>
      </c>
      <c r="M17" s="431">
        <v>114247.48855174368</v>
      </c>
      <c r="N17" s="431">
        <v>117953.80863432852</v>
      </c>
      <c r="O17" s="431">
        <v>125919.21600031383</v>
      </c>
      <c r="P17" s="431">
        <v>142109.94802579167</v>
      </c>
      <c r="Q17" s="431">
        <v>151945.28447560529</v>
      </c>
      <c r="R17" s="431">
        <v>157140.34956133875</v>
      </c>
    </row>
    <row r="18" spans="1:22" ht="18" customHeight="1">
      <c r="A18" t="s">
        <v>652</v>
      </c>
      <c r="B18" s="431">
        <v>360.35202137799996</v>
      </c>
      <c r="C18" s="431">
        <v>367.44762821168001</v>
      </c>
      <c r="D18" s="431">
        <v>268.36144802140001</v>
      </c>
      <c r="E18" s="431">
        <v>264.87454456300003</v>
      </c>
      <c r="F18" s="431">
        <v>274.81445415899998</v>
      </c>
      <c r="G18" s="431">
        <v>210.13150141700001</v>
      </c>
      <c r="H18" s="431">
        <v>333.14919289800002</v>
      </c>
      <c r="I18" s="431">
        <v>342.45165214900004</v>
      </c>
      <c r="J18" s="431">
        <v>464.57476856200003</v>
      </c>
      <c r="K18" s="431">
        <v>378.70334836500001</v>
      </c>
      <c r="L18" s="431">
        <v>568.41153731040004</v>
      </c>
      <c r="M18" s="431">
        <v>589.31610800576004</v>
      </c>
      <c r="N18" s="431">
        <v>470.82834395999998</v>
      </c>
      <c r="O18" s="431">
        <v>399.184741659304</v>
      </c>
      <c r="P18" s="431">
        <v>514.93587749159997</v>
      </c>
      <c r="Q18" s="431">
        <v>326.99482337851481</v>
      </c>
      <c r="R18" s="431">
        <v>491.9653940882485</v>
      </c>
    </row>
    <row r="19" spans="1:22" ht="18" customHeight="1">
      <c r="A19" t="s">
        <v>653</v>
      </c>
      <c r="B19" s="431">
        <v>25058.123129403306</v>
      </c>
      <c r="C19" s="431">
        <v>24805.918872718805</v>
      </c>
      <c r="D19" s="431">
        <v>24874.51196100509</v>
      </c>
      <c r="E19" s="431">
        <v>25835.987720135749</v>
      </c>
      <c r="F19" s="431">
        <v>25560.834866058321</v>
      </c>
      <c r="G19" s="431">
        <v>27127.119571258681</v>
      </c>
      <c r="H19" s="431">
        <v>25555.718282581034</v>
      </c>
      <c r="I19" s="431">
        <v>24273.067573480334</v>
      </c>
      <c r="J19" s="431">
        <v>23649.78028634873</v>
      </c>
      <c r="K19" s="431">
        <v>23548.37603994376</v>
      </c>
      <c r="L19" s="431">
        <v>24412.521380248538</v>
      </c>
      <c r="M19" s="431">
        <v>25250.230301030628</v>
      </c>
      <c r="N19" s="431">
        <v>24923.256665306675</v>
      </c>
      <c r="O19" s="431">
        <v>25665.940010831688</v>
      </c>
      <c r="P19" s="431">
        <v>26546.300464966753</v>
      </c>
      <c r="Q19" s="431">
        <v>26287.771785970101</v>
      </c>
      <c r="R19" s="431">
        <v>26773.490230876818</v>
      </c>
    </row>
    <row r="20" spans="1:22" ht="18" customHeight="1">
      <c r="A20" t="s">
        <v>654</v>
      </c>
      <c r="B20" s="431">
        <v>34819.335452005369</v>
      </c>
      <c r="C20" s="431">
        <v>34485.3886425905</v>
      </c>
      <c r="D20" s="431">
        <v>35737.574400440732</v>
      </c>
      <c r="E20" s="431">
        <v>39309.757431068465</v>
      </c>
      <c r="F20" s="431">
        <v>39690.276802153283</v>
      </c>
      <c r="G20" s="431">
        <v>41950.890335260345</v>
      </c>
      <c r="H20" s="431">
        <v>42338.986826579647</v>
      </c>
      <c r="I20" s="431">
        <v>42090.068420201074</v>
      </c>
      <c r="J20" s="431">
        <v>43016.195910945688</v>
      </c>
      <c r="K20" s="431">
        <v>43487.244538367057</v>
      </c>
      <c r="L20" s="431">
        <v>44642.568760970615</v>
      </c>
      <c r="M20" s="431">
        <v>44360.70448731145</v>
      </c>
      <c r="N20" s="431">
        <v>44151.345531185012</v>
      </c>
      <c r="O20" s="431">
        <v>46419.086355102845</v>
      </c>
      <c r="P20" s="431">
        <v>47288.193271057142</v>
      </c>
      <c r="Q20" s="431">
        <v>46125.155854418961</v>
      </c>
      <c r="R20" s="431">
        <v>47025.989987764333</v>
      </c>
    </row>
    <row r="21" spans="1:22" ht="18" customHeight="1">
      <c r="A21" t="s">
        <v>655</v>
      </c>
      <c r="B21" s="431">
        <v>104490.36835336186</v>
      </c>
      <c r="C21" s="431">
        <v>102338.95894764642</v>
      </c>
      <c r="D21" s="431">
        <v>100442.91249710802</v>
      </c>
      <c r="E21" s="431">
        <v>101506.60740895217</v>
      </c>
      <c r="F21" s="431">
        <v>93180.820159687893</v>
      </c>
      <c r="G21" s="431">
        <v>90059.977604427811</v>
      </c>
      <c r="H21" s="431">
        <v>88683.410133633195</v>
      </c>
      <c r="I21" s="431">
        <v>88887.195542763598</v>
      </c>
      <c r="J21" s="431">
        <v>93745.637739293423</v>
      </c>
      <c r="K21" s="431">
        <v>99093.48800616675</v>
      </c>
      <c r="L21" s="431">
        <v>96441.600987542537</v>
      </c>
      <c r="M21" s="431">
        <v>98425.216375647622</v>
      </c>
      <c r="N21" s="431">
        <v>99863.174902958053</v>
      </c>
      <c r="O21" s="431">
        <v>97196.819171800438</v>
      </c>
      <c r="P21" s="431">
        <v>100168.95171464441</v>
      </c>
      <c r="Q21" s="431">
        <v>103930.60469698113</v>
      </c>
      <c r="R21" s="431">
        <v>108559.59360134228</v>
      </c>
    </row>
    <row r="22" spans="1:22" ht="18" customHeight="1">
      <c r="A22" s="487" t="s">
        <v>636</v>
      </c>
      <c r="B22" s="488">
        <f t="shared" ref="B22:Q22" si="0">SUM(B4:B21)</f>
        <v>1371546.9636535018</v>
      </c>
      <c r="C22" s="488">
        <f t="shared" si="0"/>
        <v>1376037.0574193189</v>
      </c>
      <c r="D22" s="488">
        <f t="shared" si="0"/>
        <v>1368700.1866000001</v>
      </c>
      <c r="E22" s="488">
        <f t="shared" si="0"/>
        <v>1320516.770763133</v>
      </c>
      <c r="F22" s="488">
        <f t="shared" si="0"/>
        <v>1337356.0526199264</v>
      </c>
      <c r="G22" s="488">
        <f t="shared" si="0"/>
        <v>1298089.0591344831</v>
      </c>
      <c r="H22" s="488">
        <f t="shared" si="0"/>
        <v>1246218.5422299269</v>
      </c>
      <c r="I22" s="488">
        <f t="shared" si="0"/>
        <v>1246780.6617985866</v>
      </c>
      <c r="J22" s="488">
        <f t="shared" si="0"/>
        <v>1438686.3748093646</v>
      </c>
      <c r="K22" s="488">
        <f t="shared" si="0"/>
        <v>1593540.8304233125</v>
      </c>
      <c r="L22" s="488">
        <f t="shared" si="0"/>
        <v>1592917.9988835072</v>
      </c>
      <c r="M22" s="488">
        <f t="shared" si="0"/>
        <v>1616884.1978237394</v>
      </c>
      <c r="N22" s="488">
        <f t="shared" si="0"/>
        <v>1615784.661077738</v>
      </c>
      <c r="O22" s="488">
        <f t="shared" si="0"/>
        <v>1663605.5040120902</v>
      </c>
      <c r="P22" s="488">
        <f t="shared" si="0"/>
        <v>1774421.5870863334</v>
      </c>
      <c r="Q22" s="488">
        <f t="shared" si="0"/>
        <v>1792764.4036363538</v>
      </c>
      <c r="R22" s="488">
        <f>SUM(R4:R21)</f>
        <v>1886545.3397754102</v>
      </c>
    </row>
    <row r="23" spans="1:22" ht="18" customHeight="1">
      <c r="A23" s="21" t="s">
        <v>656</v>
      </c>
      <c r="B23" s="432">
        <f t="shared" ref="B23:J23" si="1">B22-SUM(B24:B25)</f>
        <v>1362356.9636535018</v>
      </c>
      <c r="C23" s="432">
        <f t="shared" si="1"/>
        <v>1366829.0574193189</v>
      </c>
      <c r="D23" s="432">
        <f t="shared" si="1"/>
        <v>1359394.1866000001</v>
      </c>
      <c r="E23" s="432">
        <f t="shared" si="1"/>
        <v>1311253.770763133</v>
      </c>
      <c r="F23" s="432">
        <f t="shared" si="1"/>
        <v>1327380.0526199264</v>
      </c>
      <c r="G23" s="432">
        <f t="shared" si="1"/>
        <v>1286494.0591344831</v>
      </c>
      <c r="H23" s="432">
        <f t="shared" si="1"/>
        <v>1233934.5422299269</v>
      </c>
      <c r="I23" s="432">
        <f t="shared" si="1"/>
        <v>1232956.6617985866</v>
      </c>
      <c r="J23" s="432">
        <f t="shared" si="1"/>
        <v>1425772.3748093646</v>
      </c>
      <c r="K23" s="432">
        <f t="shared" ref="K23:O23" si="2">K22-SUM(K24:K25)</f>
        <v>1579448.8304233125</v>
      </c>
      <c r="L23" s="432">
        <f t="shared" si="2"/>
        <v>1578309.9988835072</v>
      </c>
      <c r="M23" s="432">
        <f t="shared" si="2"/>
        <v>1601267.1978237394</v>
      </c>
      <c r="N23" s="432">
        <f t="shared" si="2"/>
        <v>1598603.661077738</v>
      </c>
      <c r="O23" s="432">
        <f t="shared" si="2"/>
        <v>1646041.5040120902</v>
      </c>
      <c r="P23" s="432">
        <f>P22-SUM(P24:P25)</f>
        <v>1756709.5870863334</v>
      </c>
      <c r="Q23" s="432">
        <f>Q22-SUM(Q24:Q25)</f>
        <v>1774934.4036363538</v>
      </c>
      <c r="R23" s="432">
        <f>R22-SUM(R24:R25)</f>
        <v>1869782.3397754102</v>
      </c>
    </row>
    <row r="24" spans="1:22" ht="18" customHeight="1">
      <c r="A24" s="394" t="s">
        <v>657</v>
      </c>
      <c r="B24" s="431">
        <v>843</v>
      </c>
      <c r="C24" s="431">
        <v>818</v>
      </c>
      <c r="D24" s="431">
        <v>603</v>
      </c>
      <c r="E24" s="431">
        <v>600</v>
      </c>
      <c r="F24" s="431">
        <v>912</v>
      </c>
      <c r="G24" s="431">
        <v>898</v>
      </c>
      <c r="H24" s="431">
        <v>1401</v>
      </c>
      <c r="I24" s="431">
        <v>1349</v>
      </c>
      <c r="J24" s="431">
        <v>1567</v>
      </c>
      <c r="K24" s="431">
        <v>1458</v>
      </c>
      <c r="L24" s="431">
        <v>1609</v>
      </c>
      <c r="M24" s="431">
        <v>1804</v>
      </c>
      <c r="N24" s="431">
        <v>1416</v>
      </c>
      <c r="O24" s="431">
        <v>1323</v>
      </c>
      <c r="P24" s="431">
        <v>1680</v>
      </c>
      <c r="Q24" s="431">
        <v>1144</v>
      </c>
      <c r="R24" s="431">
        <v>1463</v>
      </c>
    </row>
    <row r="25" spans="1:22" ht="18" customHeight="1">
      <c r="A25" s="395" t="s">
        <v>658</v>
      </c>
      <c r="B25" s="433">
        <v>8347</v>
      </c>
      <c r="C25" s="433">
        <v>8390</v>
      </c>
      <c r="D25" s="433">
        <v>8703</v>
      </c>
      <c r="E25" s="433">
        <v>8663</v>
      </c>
      <c r="F25" s="433">
        <v>9064</v>
      </c>
      <c r="G25" s="433">
        <v>10697</v>
      </c>
      <c r="H25" s="433">
        <v>10883</v>
      </c>
      <c r="I25" s="433">
        <v>12475</v>
      </c>
      <c r="J25" s="433">
        <v>11347</v>
      </c>
      <c r="K25" s="433">
        <v>12634</v>
      </c>
      <c r="L25" s="433">
        <v>12999</v>
      </c>
      <c r="M25" s="433">
        <v>13813</v>
      </c>
      <c r="N25" s="433">
        <v>15765</v>
      </c>
      <c r="O25" s="433">
        <v>16241</v>
      </c>
      <c r="P25" s="433">
        <v>16032</v>
      </c>
      <c r="Q25" s="433">
        <v>16686</v>
      </c>
      <c r="R25" s="433">
        <v>15300</v>
      </c>
    </row>
    <row r="27" spans="1:22">
      <c r="R27" s="391" t="s">
        <v>637</v>
      </c>
    </row>
    <row r="28" spans="1:22">
      <c r="A28" s="393"/>
      <c r="B28" s="492">
        <v>2006</v>
      </c>
      <c r="C28" s="492">
        <v>2007</v>
      </c>
      <c r="D28" s="492">
        <v>2008</v>
      </c>
      <c r="E28" s="492">
        <v>2009</v>
      </c>
      <c r="F28" s="492">
        <v>2010</v>
      </c>
      <c r="G28" s="492">
        <v>2011</v>
      </c>
      <c r="H28" s="492">
        <v>2012</v>
      </c>
      <c r="I28" s="492">
        <v>2013</v>
      </c>
      <c r="J28" s="492">
        <v>2014</v>
      </c>
      <c r="K28" s="492">
        <v>2015</v>
      </c>
      <c r="L28" s="492">
        <v>2016</v>
      </c>
      <c r="M28" s="492">
        <v>2017</v>
      </c>
      <c r="N28" s="492">
        <v>2018</v>
      </c>
      <c r="O28" s="492">
        <v>2019</v>
      </c>
      <c r="P28" s="492">
        <v>2020</v>
      </c>
      <c r="Q28" s="492">
        <v>2021</v>
      </c>
      <c r="R28" s="492">
        <v>2022</v>
      </c>
      <c r="S28" s="492" t="s">
        <v>129</v>
      </c>
      <c r="V28" t="s">
        <v>358</v>
      </c>
    </row>
    <row r="29" spans="1:22">
      <c r="A29" s="21" t="s">
        <v>843</v>
      </c>
      <c r="B29" s="482">
        <v>450426.50799999997</v>
      </c>
      <c r="C29" s="482">
        <v>456526.54599999991</v>
      </c>
      <c r="D29" s="482">
        <v>460840.03399999987</v>
      </c>
      <c r="E29" s="482">
        <v>459005.92299999989</v>
      </c>
      <c r="F29" s="482">
        <v>461847.04799999995</v>
      </c>
      <c r="G29" s="482">
        <v>460616.15700000001</v>
      </c>
      <c r="H29" s="482">
        <v>442063.89399999997</v>
      </c>
      <c r="I29" s="482">
        <v>442158.24800000002</v>
      </c>
      <c r="J29" s="482">
        <v>451467.67200000014</v>
      </c>
      <c r="K29" s="482">
        <v>445535.288</v>
      </c>
      <c r="L29" s="482">
        <v>450417.62600000005</v>
      </c>
      <c r="M29" s="482">
        <v>453988.72299999994</v>
      </c>
      <c r="N29" s="482">
        <v>450628.62099999993</v>
      </c>
      <c r="O29" s="482">
        <v>455491.81399999995</v>
      </c>
      <c r="P29" s="482">
        <v>453278.848</v>
      </c>
      <c r="Q29" s="482">
        <v>452275.103</v>
      </c>
      <c r="R29" s="482">
        <v>467657.36599999998</v>
      </c>
    </row>
    <row r="30" spans="1:22">
      <c r="A30" t="s">
        <v>844</v>
      </c>
      <c r="B30" s="483">
        <v>15263.795999999997</v>
      </c>
      <c r="C30" s="483">
        <v>15694.828</v>
      </c>
      <c r="D30" s="483">
        <v>16188.587</v>
      </c>
      <c r="E30" s="483">
        <v>16584.556</v>
      </c>
      <c r="F30" s="483">
        <v>16856.876</v>
      </c>
      <c r="G30" s="483">
        <v>16905.789000000001</v>
      </c>
      <c r="H30" s="483">
        <v>17770.426999999996</v>
      </c>
      <c r="I30" s="483">
        <v>17389.082999999999</v>
      </c>
      <c r="J30" s="483">
        <v>17860.542000000001</v>
      </c>
      <c r="K30" s="483">
        <v>17988.328000000001</v>
      </c>
      <c r="L30" s="483">
        <v>18174.622000000003</v>
      </c>
      <c r="M30" s="483">
        <v>18489.153000000002</v>
      </c>
      <c r="N30" s="483">
        <v>18938.025000000001</v>
      </c>
      <c r="O30" s="483">
        <v>20520.626000000007</v>
      </c>
      <c r="P30" s="483">
        <v>20311.859</v>
      </c>
      <c r="Q30" s="483">
        <v>20866.078000000005</v>
      </c>
      <c r="R30" s="483">
        <v>21054.845000000001</v>
      </c>
    </row>
    <row r="31" spans="1:22">
      <c r="A31" t="s">
        <v>845</v>
      </c>
      <c r="B31" s="483">
        <v>6036.3556123709341</v>
      </c>
      <c r="C31" s="483">
        <v>6206.095247705699</v>
      </c>
      <c r="D31" s="483">
        <v>5094.9810378960492</v>
      </c>
      <c r="E31" s="483">
        <v>4433.7963589167693</v>
      </c>
      <c r="F31" s="483">
        <v>4146.6442284531395</v>
      </c>
      <c r="G31" s="483">
        <v>4290.6582389380164</v>
      </c>
      <c r="H31" s="483">
        <v>3913.958910060835</v>
      </c>
      <c r="I31" s="483">
        <v>4089.5797529066126</v>
      </c>
      <c r="J31" s="483">
        <v>3550.6648135857463</v>
      </c>
      <c r="K31" s="483">
        <v>3686.8078619262747</v>
      </c>
      <c r="L31" s="483">
        <v>3718.1687267201642</v>
      </c>
      <c r="M31" s="483">
        <v>3265.3424358531106</v>
      </c>
      <c r="N31" s="483">
        <v>4670.1861948358246</v>
      </c>
      <c r="O31" s="483">
        <v>2807.3508260788271</v>
      </c>
      <c r="P31" s="483">
        <v>3091.443365976409</v>
      </c>
      <c r="Q31" s="483">
        <v>2523.9961888822786</v>
      </c>
      <c r="R31" s="483">
        <v>2540.9679510060296</v>
      </c>
    </row>
    <row r="32" spans="1:22">
      <c r="A32" t="s">
        <v>846</v>
      </c>
      <c r="B32" s="483">
        <v>519504.10624693433</v>
      </c>
      <c r="C32" s="483">
        <v>520991.67823462555</v>
      </c>
      <c r="D32" s="483">
        <v>525825.51559842157</v>
      </c>
      <c r="E32" s="483">
        <v>498914.61239884223</v>
      </c>
      <c r="F32" s="483">
        <v>515439.629109553</v>
      </c>
      <c r="G32" s="483">
        <v>484443.85735102475</v>
      </c>
      <c r="H32" s="483">
        <v>479343.78497370851</v>
      </c>
      <c r="I32" s="483">
        <v>492852.59165195667</v>
      </c>
      <c r="J32" s="483">
        <v>690045.68101234885</v>
      </c>
      <c r="K32" s="483">
        <v>845209.33708716743</v>
      </c>
      <c r="L32" s="483">
        <v>843826.70927788573</v>
      </c>
      <c r="M32" s="483">
        <v>869492.11521952797</v>
      </c>
      <c r="N32" s="483">
        <v>869107.86690088268</v>
      </c>
      <c r="O32" s="483">
        <v>919125.54744258628</v>
      </c>
      <c r="P32" s="483">
        <v>1039419.6915423856</v>
      </c>
      <c r="Q32" s="483">
        <v>1061609.7887467227</v>
      </c>
      <c r="R32" s="483">
        <v>1130964.6506388281</v>
      </c>
    </row>
    <row r="33" spans="1:19">
      <c r="A33" s="24" t="s">
        <v>847</v>
      </c>
      <c r="B33" s="484">
        <v>301140.02034188097</v>
      </c>
      <c r="C33" s="484">
        <v>297910.82194778242</v>
      </c>
      <c r="D33" s="484">
        <v>284275.27654538158</v>
      </c>
      <c r="E33" s="484">
        <v>275989.33745783509</v>
      </c>
      <c r="F33" s="484">
        <v>271843.63208540954</v>
      </c>
      <c r="G33" s="484">
        <v>264219.73364820587</v>
      </c>
      <c r="H33" s="484">
        <v>236247.04384125859</v>
      </c>
      <c r="I33" s="484">
        <v>223385.07116697961</v>
      </c>
      <c r="J33" s="484">
        <v>212232.4646293543</v>
      </c>
      <c r="K33" s="484">
        <v>215378.14319772035</v>
      </c>
      <c r="L33" s="484">
        <v>209638.50625153986</v>
      </c>
      <c r="M33" s="484">
        <v>203485.56862998253</v>
      </c>
      <c r="N33" s="484">
        <v>203496.42517740387</v>
      </c>
      <c r="O33" s="484">
        <v>197778.81952867311</v>
      </c>
      <c r="P33" s="484">
        <v>191990.26408822346</v>
      </c>
      <c r="Q33" s="484">
        <v>189829.53241152578</v>
      </c>
      <c r="R33" s="484">
        <v>198531.47890708456</v>
      </c>
    </row>
    <row r="34" spans="1:19">
      <c r="A34" t="s">
        <v>849</v>
      </c>
      <c r="B34" s="491">
        <v>230703</v>
      </c>
      <c r="C34" s="491">
        <v>247972</v>
      </c>
      <c r="D34" s="491">
        <v>259500</v>
      </c>
      <c r="E34" s="491">
        <v>188762</v>
      </c>
      <c r="F34" s="491">
        <v>216156</v>
      </c>
      <c r="G34" s="491">
        <v>245614</v>
      </c>
      <c r="H34" s="491">
        <v>246986</v>
      </c>
      <c r="I34" s="491">
        <v>277221</v>
      </c>
      <c r="J34" s="491">
        <v>365369</v>
      </c>
      <c r="K34" s="491">
        <v>371947</v>
      </c>
      <c r="L34" s="491">
        <v>327917</v>
      </c>
      <c r="M34" s="491">
        <v>363579</v>
      </c>
      <c r="N34" s="491">
        <v>389027</v>
      </c>
      <c r="O34" s="491">
        <v>387666</v>
      </c>
      <c r="P34" s="491">
        <v>385770</v>
      </c>
      <c r="Q34" s="491">
        <v>462909</v>
      </c>
      <c r="R34" s="491">
        <v>614473</v>
      </c>
      <c r="S34" s="393" t="s">
        <v>853</v>
      </c>
    </row>
    <row r="35" spans="1:19">
      <c r="A35" s="393" t="s">
        <v>331</v>
      </c>
      <c r="B35" s="452">
        <f>SUM(B29:B34)</f>
        <v>1523073.786201186</v>
      </c>
      <c r="C35" s="452">
        <f t="shared" ref="C35:R35" si="3">SUM(C29:C34)</f>
        <v>1545301.9694301137</v>
      </c>
      <c r="D35" s="452">
        <f t="shared" si="3"/>
        <v>1551724.394181699</v>
      </c>
      <c r="E35" s="452">
        <f t="shared" si="3"/>
        <v>1443690.2252155938</v>
      </c>
      <c r="F35" s="452">
        <f t="shared" si="3"/>
        <v>1486289.8294234157</v>
      </c>
      <c r="G35" s="452">
        <f t="shared" si="3"/>
        <v>1476090.1952381686</v>
      </c>
      <c r="H35" s="452">
        <f t="shared" si="3"/>
        <v>1426325.1087250279</v>
      </c>
      <c r="I35" s="452">
        <f t="shared" si="3"/>
        <v>1457095.5735718429</v>
      </c>
      <c r="J35" s="452">
        <f t="shared" si="3"/>
        <v>1740526.0244552889</v>
      </c>
      <c r="K35" s="452">
        <f t="shared" si="3"/>
        <v>1899744.904146814</v>
      </c>
      <c r="L35" s="452">
        <f t="shared" si="3"/>
        <v>1853692.6322561458</v>
      </c>
      <c r="M35" s="452">
        <f t="shared" si="3"/>
        <v>1912299.9022853635</v>
      </c>
      <c r="N35" s="452">
        <f t="shared" si="3"/>
        <v>1935868.1242731225</v>
      </c>
      <c r="O35" s="452">
        <f t="shared" si="3"/>
        <v>1983390.1577973382</v>
      </c>
      <c r="P35" s="452">
        <f t="shared" si="3"/>
        <v>2093862.1059965855</v>
      </c>
      <c r="Q35" s="452">
        <f t="shared" si="3"/>
        <v>2190013.4983471306</v>
      </c>
      <c r="R35" s="452">
        <f t="shared" si="3"/>
        <v>2435222.3084969185</v>
      </c>
      <c r="S35" s="452"/>
    </row>
    <row r="36" spans="1:19">
      <c r="B36" s="451"/>
      <c r="C36" s="451"/>
      <c r="D36" s="451"/>
      <c r="E36" s="451"/>
      <c r="F36" s="451"/>
      <c r="G36" s="451"/>
      <c r="H36" s="451"/>
      <c r="I36" s="451"/>
      <c r="J36" s="451"/>
      <c r="K36" s="451"/>
      <c r="L36" s="451"/>
      <c r="M36" s="451"/>
      <c r="N36" s="451"/>
      <c r="O36" s="451"/>
      <c r="P36" s="451"/>
      <c r="Q36" s="451"/>
      <c r="R36" s="451"/>
      <c r="S36" s="451"/>
    </row>
    <row r="37" spans="1:19">
      <c r="B37" s="451"/>
      <c r="C37" s="451"/>
      <c r="D37" s="451"/>
      <c r="E37" s="451"/>
      <c r="F37" s="451"/>
      <c r="G37" s="451"/>
      <c r="H37" s="451"/>
      <c r="I37" s="451"/>
      <c r="J37" s="451"/>
      <c r="K37" s="451"/>
      <c r="L37" s="451"/>
      <c r="M37" s="451"/>
      <c r="N37" s="451"/>
      <c r="O37" s="451"/>
      <c r="P37" s="451"/>
      <c r="Q37" s="451"/>
      <c r="R37" s="391" t="s">
        <v>637</v>
      </c>
      <c r="S37" s="451"/>
    </row>
    <row r="38" spans="1:19">
      <c r="A38" s="393"/>
      <c r="B38" s="492">
        <v>2006</v>
      </c>
      <c r="C38" s="492">
        <v>2007</v>
      </c>
      <c r="D38" s="492">
        <v>2008</v>
      </c>
      <c r="E38" s="492">
        <v>2009</v>
      </c>
      <c r="F38" s="492">
        <v>2010</v>
      </c>
      <c r="G38" s="492">
        <v>2011</v>
      </c>
      <c r="H38" s="492">
        <v>2012</v>
      </c>
      <c r="I38" s="492">
        <v>2013</v>
      </c>
      <c r="J38" s="492">
        <v>2014</v>
      </c>
      <c r="K38" s="492">
        <v>2015</v>
      </c>
      <c r="L38" s="492">
        <v>2016</v>
      </c>
      <c r="M38" s="492">
        <v>2017</v>
      </c>
      <c r="N38" s="492">
        <v>2018</v>
      </c>
      <c r="O38" s="492">
        <v>2019</v>
      </c>
      <c r="P38" s="492">
        <v>2020</v>
      </c>
      <c r="Q38" s="492">
        <v>2021</v>
      </c>
      <c r="R38" s="492">
        <v>2022</v>
      </c>
      <c r="S38" s="492" t="s">
        <v>129</v>
      </c>
    </row>
    <row r="39" spans="1:19">
      <c r="A39" t="s">
        <v>850</v>
      </c>
      <c r="B39" s="491">
        <v>249826.1127542519</v>
      </c>
      <c r="C39" s="491">
        <v>248902.25089548805</v>
      </c>
      <c r="D39" s="491">
        <v>238589.37188327764</v>
      </c>
      <c r="E39" s="491">
        <v>216188.44986675185</v>
      </c>
      <c r="F39" s="491">
        <v>214878.0565338626</v>
      </c>
      <c r="G39" s="491">
        <v>200156.14058714386</v>
      </c>
      <c r="H39" s="491">
        <v>169760.73935131947</v>
      </c>
      <c r="I39" s="491">
        <v>155535.8907198862</v>
      </c>
      <c r="J39" s="491">
        <v>145330.75114294008</v>
      </c>
      <c r="K39" s="491">
        <v>150846.1234566466</v>
      </c>
      <c r="L39" s="491">
        <v>148088.61977826004</v>
      </c>
      <c r="M39" s="491">
        <v>142013.27916583561</v>
      </c>
      <c r="N39" s="491">
        <v>140555.08107223964</v>
      </c>
      <c r="O39" s="491">
        <v>130957.17185475194</v>
      </c>
      <c r="P39" s="491">
        <v>120945.95985419986</v>
      </c>
      <c r="Q39" s="491">
        <v>117414.35940040808</v>
      </c>
      <c r="R39" s="491">
        <v>121756.66405809057</v>
      </c>
    </row>
    <row r="40" spans="1:19">
      <c r="A40" t="s">
        <v>851</v>
      </c>
      <c r="B40" s="491">
        <v>168670.465</v>
      </c>
      <c r="C40" s="491">
        <v>164596.66200000001</v>
      </c>
      <c r="D40" s="491">
        <v>155099.111</v>
      </c>
      <c r="E40" s="491">
        <v>149333.61600000001</v>
      </c>
      <c r="F40" s="491">
        <v>147276.44200000001</v>
      </c>
      <c r="G40" s="491">
        <v>144542.625</v>
      </c>
      <c r="H40" s="491">
        <v>146222.579</v>
      </c>
      <c r="I40" s="491">
        <v>139190.15700000001</v>
      </c>
      <c r="J40" s="491">
        <v>136185.77900000001</v>
      </c>
      <c r="K40" s="491">
        <v>136963.18799999999</v>
      </c>
      <c r="L40" s="491">
        <v>136508.29199999999</v>
      </c>
      <c r="M40" s="491">
        <v>138229.497</v>
      </c>
      <c r="N40" s="491">
        <v>140545.91200000001</v>
      </c>
      <c r="O40" s="491">
        <v>138206.91399999999</v>
      </c>
      <c r="P40" s="491">
        <v>135944.514</v>
      </c>
      <c r="Q40" s="491">
        <v>135873.75200000001</v>
      </c>
      <c r="R40" s="491">
        <v>138099.78700000001</v>
      </c>
    </row>
    <row r="41" spans="1:19">
      <c r="A41" t="s">
        <v>852</v>
      </c>
      <c r="B41" s="491">
        <v>504773.95320000005</v>
      </c>
      <c r="C41" s="491">
        <v>512262.26430000004</v>
      </c>
      <c r="D41" s="491">
        <v>517538.23379999993</v>
      </c>
      <c r="E41" s="491">
        <v>513415.88764999999</v>
      </c>
      <c r="F41" s="491">
        <v>518111.03378</v>
      </c>
      <c r="G41" s="491">
        <v>526221.43830000004</v>
      </c>
      <c r="H41" s="491">
        <v>506836.42340000003</v>
      </c>
      <c r="I41" s="491">
        <v>513765.14919999999</v>
      </c>
      <c r="J41" s="491">
        <v>519043.36430000002</v>
      </c>
      <c r="K41" s="491">
        <v>513637.54360299994</v>
      </c>
      <c r="L41" s="491">
        <v>518555.11319999996</v>
      </c>
      <c r="M41" s="491">
        <v>521313.38990000001</v>
      </c>
      <c r="N41" s="491">
        <v>519104.82329999999</v>
      </c>
      <c r="O41" s="491">
        <v>527383.3544999999</v>
      </c>
      <c r="P41" s="491">
        <v>528441.9216</v>
      </c>
      <c r="Q41" s="491">
        <v>527400.50419999997</v>
      </c>
      <c r="R41" s="491">
        <v>546348.1767999999</v>
      </c>
    </row>
    <row r="42" spans="1:19">
      <c r="A42" s="489" t="s">
        <v>846</v>
      </c>
      <c r="B42" s="494">
        <v>374422.48499999999</v>
      </c>
      <c r="C42" s="494">
        <v>370252.27799999999</v>
      </c>
      <c r="D42" s="494">
        <v>361803</v>
      </c>
      <c r="E42" s="494">
        <v>363514</v>
      </c>
      <c r="F42" s="494">
        <v>352059</v>
      </c>
      <c r="G42" s="494">
        <v>346221</v>
      </c>
      <c r="H42" s="494">
        <v>351736</v>
      </c>
      <c r="I42" s="494">
        <v>344711</v>
      </c>
      <c r="J42" s="494">
        <v>476339</v>
      </c>
      <c r="K42" s="494">
        <v>570434</v>
      </c>
      <c r="L42" s="494">
        <v>573210</v>
      </c>
      <c r="M42" s="494">
        <v>567606</v>
      </c>
      <c r="N42" s="494">
        <v>575587</v>
      </c>
      <c r="O42" s="494">
        <v>594622</v>
      </c>
      <c r="P42" s="494">
        <v>666829</v>
      </c>
      <c r="Q42" s="494">
        <v>672819</v>
      </c>
      <c r="R42" s="494">
        <v>682296</v>
      </c>
    </row>
    <row r="43" spans="1:19">
      <c r="A43" s="393" t="s">
        <v>694</v>
      </c>
      <c r="B43" s="476">
        <f>SUM(B39:B42)</f>
        <v>1297693.0159542519</v>
      </c>
      <c r="C43" s="476">
        <f t="shared" ref="C43:R43" si="4">SUM(C39:C42)</f>
        <v>1296013.4551954882</v>
      </c>
      <c r="D43" s="476">
        <f t="shared" si="4"/>
        <v>1273029.7166832776</v>
      </c>
      <c r="E43" s="476">
        <f t="shared" si="4"/>
        <v>1242451.9535167518</v>
      </c>
      <c r="F43" s="476">
        <f t="shared" si="4"/>
        <v>1232324.5323138626</v>
      </c>
      <c r="G43" s="476">
        <f t="shared" si="4"/>
        <v>1217141.2038871439</v>
      </c>
      <c r="H43" s="476">
        <f t="shared" si="4"/>
        <v>1174555.7417513195</v>
      </c>
      <c r="I43" s="476">
        <f t="shared" si="4"/>
        <v>1153202.1969198862</v>
      </c>
      <c r="J43" s="476">
        <f t="shared" si="4"/>
        <v>1276898.8944429401</v>
      </c>
      <c r="K43" s="476">
        <f t="shared" si="4"/>
        <v>1371880.8550596465</v>
      </c>
      <c r="L43" s="476">
        <f t="shared" si="4"/>
        <v>1376362.02497826</v>
      </c>
      <c r="M43" s="476">
        <f t="shared" si="4"/>
        <v>1369162.1660658356</v>
      </c>
      <c r="N43" s="476">
        <f t="shared" si="4"/>
        <v>1375792.8163722397</v>
      </c>
      <c r="O43" s="476">
        <f t="shared" si="4"/>
        <v>1391169.4403547519</v>
      </c>
      <c r="P43" s="476">
        <f t="shared" si="4"/>
        <v>1452161.3954542</v>
      </c>
      <c r="Q43" s="476">
        <f t="shared" si="4"/>
        <v>1453507.6156004081</v>
      </c>
      <c r="R43" s="476">
        <f t="shared" si="4"/>
        <v>1488500.6278580904</v>
      </c>
      <c r="S43" s="393"/>
    </row>
    <row r="44" spans="1:19">
      <c r="B44" s="483"/>
      <c r="C44" s="483"/>
      <c r="D44" s="483"/>
      <c r="E44" s="483"/>
      <c r="F44" s="483"/>
      <c r="G44" s="483"/>
      <c r="H44" s="483"/>
      <c r="I44" s="483"/>
      <c r="J44" s="483"/>
      <c r="K44" s="483"/>
      <c r="L44" s="483"/>
      <c r="M44" s="483"/>
      <c r="N44" s="483"/>
      <c r="O44" s="483"/>
      <c r="P44" s="483"/>
      <c r="Q44" s="483"/>
      <c r="R44" s="483"/>
    </row>
    <row r="45" spans="1:19">
      <c r="A45" t="s">
        <v>900</v>
      </c>
      <c r="B45" s="483"/>
      <c r="C45" s="483"/>
      <c r="D45" s="483"/>
      <c r="E45" s="483"/>
      <c r="F45" s="483"/>
      <c r="G45" s="483"/>
      <c r="H45" s="483"/>
      <c r="I45" s="483"/>
      <c r="J45" s="483"/>
      <c r="K45" s="483"/>
      <c r="L45" s="483"/>
      <c r="M45" s="483"/>
      <c r="N45" s="483"/>
      <c r="O45" s="483"/>
      <c r="P45" s="483"/>
      <c r="Q45" s="483"/>
      <c r="R45" s="391" t="s">
        <v>637</v>
      </c>
    </row>
    <row r="46" spans="1:19">
      <c r="A46" s="393"/>
      <c r="B46" s="492">
        <v>2006</v>
      </c>
      <c r="C46" s="492">
        <v>2007</v>
      </c>
      <c r="D46" s="492">
        <v>2008</v>
      </c>
      <c r="E46" s="492">
        <v>2009</v>
      </c>
      <c r="F46" s="492">
        <v>2010</v>
      </c>
      <c r="G46" s="492">
        <v>2011</v>
      </c>
      <c r="H46" s="492">
        <v>2012</v>
      </c>
      <c r="I46" s="492">
        <v>2013</v>
      </c>
      <c r="J46" s="492">
        <v>2014</v>
      </c>
      <c r="K46" s="492">
        <v>2015</v>
      </c>
      <c r="L46" s="492">
        <v>2016</v>
      </c>
      <c r="M46" s="492">
        <v>2017</v>
      </c>
      <c r="N46" s="492">
        <v>2018</v>
      </c>
      <c r="O46" s="492">
        <v>2019</v>
      </c>
      <c r="P46" s="492">
        <v>2020</v>
      </c>
      <c r="Q46" s="492">
        <v>2021</v>
      </c>
      <c r="R46" s="492">
        <v>2022</v>
      </c>
      <c r="S46" s="492" t="s">
        <v>129</v>
      </c>
    </row>
    <row r="47" spans="1:19">
      <c r="A47" s="21" t="s">
        <v>854</v>
      </c>
      <c r="B47" s="482">
        <f>B42-B48-B49</f>
        <v>219510.15899999999</v>
      </c>
      <c r="C47" s="482">
        <f t="shared" ref="C47:R47" si="5">C42-C48-C49</f>
        <v>211238.158</v>
      </c>
      <c r="D47" s="482">
        <f t="shared" si="5"/>
        <v>205795.25899999999</v>
      </c>
      <c r="E47" s="482">
        <f t="shared" si="5"/>
        <v>216076.64999999997</v>
      </c>
      <c r="F47" s="482">
        <f t="shared" si="5"/>
        <v>195396.95699999999</v>
      </c>
      <c r="G47" s="482">
        <f t="shared" si="5"/>
        <v>188720.46799999999</v>
      </c>
      <c r="H47" s="482">
        <f t="shared" si="5"/>
        <v>196028.68799999999</v>
      </c>
      <c r="I47" s="482">
        <f t="shared" si="5"/>
        <v>185722.89</v>
      </c>
      <c r="J47" s="482">
        <f t="shared" si="5"/>
        <v>280681.79200000002</v>
      </c>
      <c r="K47" s="482">
        <f t="shared" si="5"/>
        <v>274206.07500000001</v>
      </c>
      <c r="L47" s="482">
        <f t="shared" si="5"/>
        <v>298977.52</v>
      </c>
      <c r="M47" s="482">
        <f t="shared" si="5"/>
        <v>288070.929</v>
      </c>
      <c r="N47" s="482">
        <f t="shared" si="5"/>
        <v>287787.37</v>
      </c>
      <c r="O47" s="482">
        <f t="shared" si="5"/>
        <v>306888.17597299995</v>
      </c>
      <c r="P47" s="482">
        <f t="shared" si="5"/>
        <v>344297.880558</v>
      </c>
      <c r="Q47" s="482">
        <f t="shared" si="5"/>
        <v>297947.60339200002</v>
      </c>
      <c r="R47" s="482">
        <f t="shared" si="5"/>
        <v>267007.07699800003</v>
      </c>
      <c r="S47" s="21"/>
    </row>
    <row r="48" spans="1:19">
      <c r="A48" t="s">
        <v>855</v>
      </c>
      <c r="B48" s="483">
        <v>102597.208</v>
      </c>
      <c r="C48" s="483">
        <v>107428.501</v>
      </c>
      <c r="D48" s="483">
        <v>107540.39</v>
      </c>
      <c r="E48" s="483">
        <v>96421.057000000001</v>
      </c>
      <c r="F48" s="483">
        <v>105733.389</v>
      </c>
      <c r="G48" s="483">
        <v>106828.337</v>
      </c>
      <c r="H48" s="483">
        <v>105024.44</v>
      </c>
      <c r="I48" s="483">
        <v>108737.193</v>
      </c>
      <c r="J48" s="483">
        <v>134783.30799999999</v>
      </c>
      <c r="K48" s="483">
        <v>196732.587</v>
      </c>
      <c r="L48" s="483">
        <v>184808.92499999999</v>
      </c>
      <c r="M48" s="483">
        <v>187322.304</v>
      </c>
      <c r="N48" s="483">
        <v>190899.39</v>
      </c>
      <c r="O48" s="483">
        <v>194427.32002700001</v>
      </c>
      <c r="P48" s="483">
        <v>208770.34244199999</v>
      </c>
      <c r="Q48" s="483">
        <v>251048.791608</v>
      </c>
      <c r="R48" s="483">
        <v>286352.74500199995</v>
      </c>
    </row>
    <row r="49" spans="1:20">
      <c r="A49" s="24" t="s">
        <v>856</v>
      </c>
      <c r="B49" s="484">
        <v>52315.118000000002</v>
      </c>
      <c r="C49" s="484">
        <v>51585.618999999999</v>
      </c>
      <c r="D49" s="484">
        <v>48467.351000000002</v>
      </c>
      <c r="E49" s="484">
        <v>51016.292999999998</v>
      </c>
      <c r="F49" s="484">
        <v>50928.654000000002</v>
      </c>
      <c r="G49" s="484">
        <v>50672.195</v>
      </c>
      <c r="H49" s="484">
        <v>50682.872000000003</v>
      </c>
      <c r="I49" s="484">
        <v>50250.917000000001</v>
      </c>
      <c r="J49" s="484">
        <v>60873.9</v>
      </c>
      <c r="K49" s="484">
        <v>99495.338000000003</v>
      </c>
      <c r="L49" s="484">
        <v>89423.554999999993</v>
      </c>
      <c r="M49" s="484">
        <v>92212.767000000007</v>
      </c>
      <c r="N49" s="484">
        <v>96900.24</v>
      </c>
      <c r="O49" s="484">
        <v>93306.504000000001</v>
      </c>
      <c r="P49" s="484">
        <v>113760.777</v>
      </c>
      <c r="Q49" s="484">
        <v>123822.605</v>
      </c>
      <c r="R49" s="484">
        <v>128936.178</v>
      </c>
      <c r="S49" s="124" t="s">
        <v>901</v>
      </c>
    </row>
    <row r="50" spans="1:20">
      <c r="A50" s="393" t="s">
        <v>331</v>
      </c>
      <c r="B50" s="476">
        <f>SUM(B47:B49)</f>
        <v>374422.48499999999</v>
      </c>
      <c r="C50" s="476">
        <f t="shared" ref="C50:R50" si="6">SUM(C47:C49)</f>
        <v>370252.27799999999</v>
      </c>
      <c r="D50" s="476">
        <f t="shared" si="6"/>
        <v>361803</v>
      </c>
      <c r="E50" s="476">
        <f t="shared" si="6"/>
        <v>363513.99999999994</v>
      </c>
      <c r="F50" s="476">
        <f t="shared" si="6"/>
        <v>352059</v>
      </c>
      <c r="G50" s="476">
        <f t="shared" si="6"/>
        <v>346221</v>
      </c>
      <c r="H50" s="476">
        <f t="shared" si="6"/>
        <v>351736</v>
      </c>
      <c r="I50" s="476">
        <f t="shared" si="6"/>
        <v>344711</v>
      </c>
      <c r="J50" s="476">
        <f t="shared" si="6"/>
        <v>476339</v>
      </c>
      <c r="K50" s="476">
        <f t="shared" si="6"/>
        <v>570434</v>
      </c>
      <c r="L50" s="476">
        <f t="shared" si="6"/>
        <v>573210</v>
      </c>
      <c r="M50" s="476">
        <f t="shared" si="6"/>
        <v>567606</v>
      </c>
      <c r="N50" s="476">
        <f t="shared" si="6"/>
        <v>575587</v>
      </c>
      <c r="O50" s="476">
        <f t="shared" si="6"/>
        <v>594621.99999999988</v>
      </c>
      <c r="P50" s="476">
        <f t="shared" si="6"/>
        <v>666829</v>
      </c>
      <c r="Q50" s="476">
        <f t="shared" si="6"/>
        <v>672819</v>
      </c>
      <c r="R50" s="476">
        <f t="shared" si="6"/>
        <v>682295.99999999988</v>
      </c>
      <c r="S50" s="393"/>
    </row>
    <row r="51" spans="1:20">
      <c r="R51" s="493"/>
    </row>
    <row r="52" spans="1:20">
      <c r="A52" s="489" t="s">
        <v>902</v>
      </c>
      <c r="R52" s="493"/>
    </row>
    <row r="53" spans="1:20">
      <c r="A53" t="s">
        <v>854</v>
      </c>
      <c r="B53" t="s">
        <v>857</v>
      </c>
      <c r="C53" t="s">
        <v>858</v>
      </c>
      <c r="D53" t="s">
        <v>859</v>
      </c>
      <c r="E53" t="s">
        <v>860</v>
      </c>
      <c r="F53" t="s">
        <v>861</v>
      </c>
      <c r="G53" t="s">
        <v>862</v>
      </c>
      <c r="H53" t="s">
        <v>863</v>
      </c>
      <c r="I53" t="s">
        <v>864</v>
      </c>
      <c r="J53" t="s">
        <v>865</v>
      </c>
      <c r="K53" t="s">
        <v>866</v>
      </c>
      <c r="L53" t="s">
        <v>867</v>
      </c>
      <c r="M53" t="s">
        <v>868</v>
      </c>
      <c r="N53" t="s">
        <v>869</v>
      </c>
      <c r="O53" t="s">
        <v>870</v>
      </c>
      <c r="P53" t="s">
        <v>871</v>
      </c>
      <c r="Q53" t="s">
        <v>872</v>
      </c>
      <c r="R53" t="s">
        <v>873</v>
      </c>
      <c r="S53" t="s">
        <v>874</v>
      </c>
    </row>
    <row r="54" spans="1:20">
      <c r="A54" t="s">
        <v>855</v>
      </c>
      <c r="B54" t="s">
        <v>875</v>
      </c>
      <c r="C54" t="s">
        <v>876</v>
      </c>
      <c r="D54" t="s">
        <v>877</v>
      </c>
      <c r="E54" t="s">
        <v>878</v>
      </c>
      <c r="F54" t="s">
        <v>879</v>
      </c>
      <c r="G54" t="s">
        <v>880</v>
      </c>
      <c r="H54" t="s">
        <v>881</v>
      </c>
      <c r="I54" t="s">
        <v>882</v>
      </c>
      <c r="J54" t="s">
        <v>885</v>
      </c>
      <c r="K54" t="s">
        <v>883</v>
      </c>
      <c r="L54" t="s">
        <v>884</v>
      </c>
    </row>
    <row r="55" spans="1:20">
      <c r="A55" t="s">
        <v>856</v>
      </c>
      <c r="B55" t="s">
        <v>886</v>
      </c>
      <c r="C55" t="s">
        <v>887</v>
      </c>
      <c r="D55" t="s">
        <v>888</v>
      </c>
      <c r="E55" t="s">
        <v>889</v>
      </c>
      <c r="F55" t="s">
        <v>894</v>
      </c>
      <c r="G55" t="s">
        <v>890</v>
      </c>
      <c r="H55" t="s">
        <v>891</v>
      </c>
      <c r="I55" t="s">
        <v>892</v>
      </c>
      <c r="J55" t="s">
        <v>893</v>
      </c>
      <c r="K55" t="s">
        <v>895</v>
      </c>
      <c r="L55" t="s">
        <v>896</v>
      </c>
      <c r="M55" t="s">
        <v>897</v>
      </c>
      <c r="N55" t="s">
        <v>898</v>
      </c>
      <c r="O55" t="s">
        <v>899</v>
      </c>
    </row>
    <row r="58" spans="1:20">
      <c r="A58" s="450" t="s">
        <v>906</v>
      </c>
      <c r="B58" s="443"/>
      <c r="C58" s="379"/>
    </row>
    <row r="59" spans="1:20">
      <c r="A59" s="384" t="s">
        <v>822</v>
      </c>
      <c r="B59" s="437">
        <v>2006</v>
      </c>
      <c r="C59" s="437">
        <v>2007</v>
      </c>
      <c r="D59" s="437">
        <v>2008</v>
      </c>
      <c r="E59" s="437">
        <v>2009</v>
      </c>
      <c r="F59" s="437">
        <v>2010</v>
      </c>
      <c r="G59" s="437">
        <v>2011</v>
      </c>
      <c r="H59" s="437">
        <v>2012</v>
      </c>
      <c r="I59" s="437">
        <v>2013</v>
      </c>
      <c r="J59" s="437">
        <v>2014</v>
      </c>
      <c r="K59" s="437">
        <v>2015</v>
      </c>
      <c r="L59" s="437">
        <v>2016</v>
      </c>
      <c r="M59" s="437">
        <v>2017</v>
      </c>
      <c r="N59" s="437">
        <v>2018</v>
      </c>
      <c r="O59" s="437">
        <v>2019</v>
      </c>
      <c r="P59" s="437">
        <v>2020</v>
      </c>
      <c r="Q59" s="437">
        <v>2021</v>
      </c>
      <c r="R59" s="437">
        <v>2022</v>
      </c>
      <c r="S59" s="21"/>
      <c r="T59" s="858" t="s">
        <v>129</v>
      </c>
    </row>
    <row r="60" spans="1:20">
      <c r="A60" s="785"/>
      <c r="B60" s="383" t="s">
        <v>666</v>
      </c>
      <c r="C60" s="383" t="s">
        <v>667</v>
      </c>
      <c r="D60" s="383" t="s">
        <v>668</v>
      </c>
      <c r="E60" s="383" t="s">
        <v>669</v>
      </c>
      <c r="F60" s="383" t="s">
        <v>670</v>
      </c>
      <c r="G60" s="383" t="s">
        <v>671</v>
      </c>
      <c r="H60" s="383" t="s">
        <v>672</v>
      </c>
      <c r="I60" s="383" t="s">
        <v>673</v>
      </c>
      <c r="J60" s="383" t="s">
        <v>674</v>
      </c>
      <c r="K60" s="383" t="s">
        <v>675</v>
      </c>
      <c r="L60" s="383" t="s">
        <v>676</v>
      </c>
      <c r="M60" s="383" t="s">
        <v>677</v>
      </c>
      <c r="N60" s="383" t="s">
        <v>678</v>
      </c>
      <c r="O60" s="383" t="s">
        <v>679</v>
      </c>
      <c r="P60" s="383" t="s">
        <v>680</v>
      </c>
      <c r="Q60" s="383" t="s">
        <v>681</v>
      </c>
      <c r="R60" s="383" t="s">
        <v>682</v>
      </c>
      <c r="S60" s="848" t="s">
        <v>841</v>
      </c>
      <c r="T60" s="24"/>
    </row>
    <row r="61" spans="1:20">
      <c r="A61" s="384" t="s">
        <v>823</v>
      </c>
      <c r="B61" s="849">
        <v>0.41356500000000002</v>
      </c>
      <c r="C61" s="849">
        <v>0.394758</v>
      </c>
      <c r="D61" s="849">
        <v>0.34778700000000001</v>
      </c>
      <c r="E61" s="849">
        <v>0.2792</v>
      </c>
      <c r="F61" s="849">
        <v>0.33348</v>
      </c>
      <c r="G61" s="849">
        <v>0.34506599999999998</v>
      </c>
      <c r="H61" s="849">
        <v>0.34724699999999997</v>
      </c>
      <c r="I61" s="849">
        <v>0.33747700000000003</v>
      </c>
      <c r="J61" s="849">
        <v>0.35502899999999998</v>
      </c>
      <c r="K61" s="849">
        <v>0.34956799999999999</v>
      </c>
      <c r="L61" s="849">
        <v>0.332955</v>
      </c>
      <c r="M61" s="849">
        <v>0.358539</v>
      </c>
      <c r="N61" s="849">
        <v>0.36967699999999998</v>
      </c>
      <c r="O61" s="849">
        <v>0.34918500000000002</v>
      </c>
      <c r="P61" s="849">
        <v>0.35303400000000001</v>
      </c>
      <c r="Q61" s="849">
        <v>0.37107600000000002</v>
      </c>
      <c r="R61" s="849">
        <v>0.38886999999999999</v>
      </c>
      <c r="S61" s="852">
        <f>AVERAGE(N61:R61)</f>
        <v>0.36636839999999998</v>
      </c>
      <c r="T61" s="855"/>
    </row>
    <row r="62" spans="1:20">
      <c r="A62" s="381" t="s">
        <v>824</v>
      </c>
      <c r="B62" s="850">
        <v>4.2410999999999997E-2</v>
      </c>
      <c r="C62" s="850">
        <v>3.3363999999999998E-2</v>
      </c>
      <c r="D62" s="850">
        <v>3.3212999999999999E-2</v>
      </c>
      <c r="E62" s="850">
        <v>3.0051000000000001E-2</v>
      </c>
      <c r="F62" s="850">
        <v>3.8656999999999997E-2</v>
      </c>
      <c r="G62" s="850">
        <v>3.5235000000000002E-2</v>
      </c>
      <c r="H62" s="850">
        <v>3.789E-2</v>
      </c>
      <c r="I62" s="850">
        <v>5.45E-2</v>
      </c>
      <c r="J62" s="850">
        <v>5.2991000000000003E-2</v>
      </c>
      <c r="K62" s="850">
        <v>5.5211000000000003E-2</v>
      </c>
      <c r="L62" s="850">
        <v>4.7265000000000001E-2</v>
      </c>
      <c r="M62" s="850">
        <v>4.7383000000000002E-2</v>
      </c>
      <c r="N62" s="850">
        <v>4.2692000000000001E-2</v>
      </c>
      <c r="O62" s="850">
        <v>4.2835999999999999E-2</v>
      </c>
      <c r="P62" s="850">
        <v>4.2320999999999998E-2</v>
      </c>
      <c r="Q62" s="850">
        <v>4.7717000000000002E-2</v>
      </c>
      <c r="R62" s="850">
        <v>4.6440000000000002E-2</v>
      </c>
      <c r="S62" s="853">
        <f t="shared" ref="S62:S63" si="7">AVERAGE(N62:R62)</f>
        <v>4.4401200000000002E-2</v>
      </c>
      <c r="T62" s="856">
        <f>S62+S61</f>
        <v>0.41076959999999996</v>
      </c>
    </row>
    <row r="63" spans="1:20">
      <c r="A63" s="444" t="s">
        <v>825</v>
      </c>
      <c r="B63" s="851">
        <v>0.54402499999999998</v>
      </c>
      <c r="C63" s="851">
        <v>0.571878</v>
      </c>
      <c r="D63" s="851">
        <v>0.61899999999999999</v>
      </c>
      <c r="E63" s="851">
        <v>0.69074899999999995</v>
      </c>
      <c r="F63" s="851">
        <v>0.62786299999999995</v>
      </c>
      <c r="G63" s="851">
        <v>0.61970000000000003</v>
      </c>
      <c r="H63" s="851">
        <v>0.61486300000000005</v>
      </c>
      <c r="I63" s="851">
        <v>0.60802299999999998</v>
      </c>
      <c r="J63" s="851">
        <v>0.59197999999999995</v>
      </c>
      <c r="K63" s="851">
        <v>0.59521999999999997</v>
      </c>
      <c r="L63" s="851">
        <v>0.61978</v>
      </c>
      <c r="M63" s="851">
        <v>0.59407900000000002</v>
      </c>
      <c r="N63" s="851">
        <v>0.58763100000000001</v>
      </c>
      <c r="O63" s="851">
        <v>0.60797900000000005</v>
      </c>
      <c r="P63" s="851">
        <v>0.60464499999999999</v>
      </c>
      <c r="Q63" s="851">
        <v>0.581206</v>
      </c>
      <c r="R63" s="851">
        <v>0.56469000000000003</v>
      </c>
      <c r="S63" s="854">
        <f t="shared" si="7"/>
        <v>0.58923020000000004</v>
      </c>
      <c r="T63" s="857"/>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B576-0490-42D2-9046-15B20230C80C}">
  <sheetPr>
    <tabColor theme="9" tint="0.79998168889431442"/>
  </sheetPr>
  <dimension ref="A1:AY83"/>
  <sheetViews>
    <sheetView workbookViewId="0">
      <pane xSplit="5" ySplit="15" topLeftCell="AG53" activePane="bottomRight" state="frozen"/>
      <selection pane="topRight" activeCell="F1" sqref="F1"/>
      <selection pane="bottomLeft" activeCell="A16" sqref="A16"/>
      <selection pane="bottomRight" activeCell="AK60" sqref="AK60"/>
    </sheetView>
  </sheetViews>
  <sheetFormatPr defaultColWidth="9.81640625" defaultRowHeight="13"/>
  <cols>
    <col min="1" max="1" width="5.54296875" style="319" customWidth="1"/>
    <col min="2" max="2" width="5.36328125" style="319" customWidth="1"/>
    <col min="3" max="3" width="6.7265625" style="319" customWidth="1"/>
    <col min="4" max="4" width="4.90625" style="319" customWidth="1"/>
    <col min="5" max="5" width="15.81640625" style="319" customWidth="1"/>
    <col min="6" max="6" width="10" style="319" bestFit="1" customWidth="1"/>
    <col min="7" max="7" width="10" style="319" hidden="1" customWidth="1"/>
    <col min="8" max="8" width="9.90625" style="319" hidden="1" customWidth="1"/>
    <col min="9" max="10" width="10" style="319" hidden="1" customWidth="1"/>
    <col min="11" max="15" width="9.90625" style="319" hidden="1" customWidth="1"/>
    <col min="16" max="16" width="10" style="319" bestFit="1" customWidth="1"/>
    <col min="17" max="21" width="9.90625" style="319" hidden="1" customWidth="1"/>
    <col min="22" max="22" width="9.90625" style="319" bestFit="1" customWidth="1"/>
    <col min="23" max="23" width="10" style="319" hidden="1" customWidth="1"/>
    <col min="24" max="24" width="9.90625" style="319" hidden="1" customWidth="1"/>
    <col min="25" max="26" width="10" style="319" hidden="1" customWidth="1"/>
    <col min="27" max="31" width="9.90625" style="319" hidden="1" customWidth="1"/>
    <col min="32" max="36" width="9.90625" style="319" customWidth="1"/>
    <col min="37" max="37" width="9.81640625" style="319"/>
    <col min="38" max="38" width="10" style="319" bestFit="1" customWidth="1"/>
    <col min="39" max="40" width="9.90625" style="319" customWidth="1"/>
    <col min="41" max="42" width="9.90625" style="319" bestFit="1" customWidth="1"/>
    <col min="43" max="43" width="9.90625" style="319" customWidth="1"/>
    <col min="44" max="44" width="10.81640625" customWidth="1"/>
    <col min="46" max="46" width="4.453125" style="319" customWidth="1"/>
    <col min="47" max="47" width="13.1796875" style="319" customWidth="1"/>
    <col min="48" max="51" width="10.7265625" style="319" customWidth="1"/>
    <col min="52" max="16384" width="9.81640625" style="319"/>
  </cols>
  <sheetData>
    <row r="1" spans="1:51">
      <c r="A1" s="523" t="s">
        <v>440</v>
      </c>
      <c r="B1" s="396"/>
      <c r="C1" s="396"/>
      <c r="D1" s="396"/>
    </row>
    <row r="2" spans="1:51">
      <c r="A2" s="319">
        <v>1</v>
      </c>
      <c r="B2" s="319" t="s">
        <v>441</v>
      </c>
      <c r="AP2" s="319" t="s">
        <v>1072</v>
      </c>
    </row>
    <row r="3" spans="1:51" hidden="1">
      <c r="A3" s="319">
        <v>2</v>
      </c>
      <c r="F3" s="319" t="s">
        <v>442</v>
      </c>
    </row>
    <row r="4" spans="1:51" hidden="1">
      <c r="A4" s="319">
        <v>3</v>
      </c>
      <c r="F4" s="319" t="s">
        <v>443</v>
      </c>
    </row>
    <row r="5" spans="1:51" hidden="1">
      <c r="A5" s="319">
        <v>4</v>
      </c>
    </row>
    <row r="6" spans="1:51" hidden="1">
      <c r="A6" s="319">
        <v>5</v>
      </c>
      <c r="F6" s="319" t="s">
        <v>444</v>
      </c>
    </row>
    <row r="7" spans="1:51" hidden="1">
      <c r="A7" s="319">
        <v>6</v>
      </c>
      <c r="F7" s="319" t="s">
        <v>445</v>
      </c>
    </row>
    <row r="8" spans="1:51" hidden="1">
      <c r="A8" s="319">
        <v>7</v>
      </c>
      <c r="F8" s="319" t="s">
        <v>446</v>
      </c>
      <c r="AO8" s="319" t="s">
        <v>447</v>
      </c>
    </row>
    <row r="9" spans="1:51" hidden="1">
      <c r="A9" s="319">
        <v>8</v>
      </c>
      <c r="F9" s="319" t="s">
        <v>448</v>
      </c>
    </row>
    <row r="10" spans="1:51" hidden="1">
      <c r="A10" s="319">
        <v>9</v>
      </c>
      <c r="F10" s="319" t="s">
        <v>449</v>
      </c>
      <c r="G10" s="319" t="s">
        <v>449</v>
      </c>
      <c r="H10" s="319" t="s">
        <v>449</v>
      </c>
      <c r="I10" s="319" t="s">
        <v>449</v>
      </c>
      <c r="J10" s="319" t="s">
        <v>449</v>
      </c>
      <c r="K10" s="319" t="s">
        <v>449</v>
      </c>
      <c r="L10" s="319" t="s">
        <v>449</v>
      </c>
      <c r="M10" s="319" t="s">
        <v>449</v>
      </c>
      <c r="N10" s="319" t="s">
        <v>449</v>
      </c>
      <c r="O10" s="319" t="s">
        <v>449</v>
      </c>
      <c r="P10" s="319" t="s">
        <v>450</v>
      </c>
      <c r="Q10" s="319" t="s">
        <v>450</v>
      </c>
      <c r="R10" s="319" t="s">
        <v>450</v>
      </c>
      <c r="S10" s="319" t="s">
        <v>450</v>
      </c>
      <c r="T10" s="319" t="s">
        <v>451</v>
      </c>
      <c r="U10" s="319" t="s">
        <v>452</v>
      </c>
      <c r="V10" s="319" t="s">
        <v>453</v>
      </c>
      <c r="W10" s="319" t="s">
        <v>454</v>
      </c>
      <c r="X10" s="319" t="s">
        <v>454</v>
      </c>
      <c r="Y10" s="319" t="s">
        <v>454</v>
      </c>
      <c r="Z10" s="319" t="s">
        <v>454</v>
      </c>
      <c r="AA10" s="319" t="s">
        <v>454</v>
      </c>
      <c r="AB10" s="319" t="s">
        <v>454</v>
      </c>
      <c r="AC10" s="319" t="s">
        <v>454</v>
      </c>
      <c r="AD10" s="319" t="s">
        <v>454</v>
      </c>
      <c r="AE10" s="319" t="s">
        <v>454</v>
      </c>
      <c r="AL10" s="319" t="s">
        <v>455</v>
      </c>
      <c r="AO10" s="319" t="s">
        <v>455</v>
      </c>
      <c r="AP10" s="319" t="s">
        <v>455</v>
      </c>
    </row>
    <row r="11" spans="1:51" hidden="1">
      <c r="A11" s="319">
        <v>10</v>
      </c>
      <c r="F11" s="319">
        <v>0</v>
      </c>
      <c r="G11" s="319">
        <v>0</v>
      </c>
      <c r="H11" s="319">
        <v>0</v>
      </c>
      <c r="I11" s="319">
        <v>0</v>
      </c>
      <c r="J11" s="319">
        <v>0</v>
      </c>
      <c r="K11" s="319">
        <v>0</v>
      </c>
      <c r="L11" s="319">
        <v>0</v>
      </c>
      <c r="M11" s="319">
        <v>0</v>
      </c>
      <c r="N11" s="319">
        <v>0</v>
      </c>
      <c r="O11" s="319">
        <v>0</v>
      </c>
      <c r="P11" s="319">
        <v>0</v>
      </c>
      <c r="Q11" s="319">
        <v>0</v>
      </c>
      <c r="R11" s="319">
        <v>0</v>
      </c>
      <c r="S11" s="319">
        <v>0</v>
      </c>
      <c r="T11" s="319">
        <v>1</v>
      </c>
      <c r="U11" s="319">
        <v>1</v>
      </c>
      <c r="V11" s="319">
        <v>1</v>
      </c>
      <c r="W11" s="319">
        <v>0</v>
      </c>
      <c r="X11" s="319">
        <v>0</v>
      </c>
      <c r="Y11" s="319">
        <v>0</v>
      </c>
      <c r="Z11" s="319">
        <v>0</v>
      </c>
      <c r="AA11" s="319">
        <v>0</v>
      </c>
      <c r="AB11" s="319">
        <v>0</v>
      </c>
      <c r="AC11" s="319">
        <v>0</v>
      </c>
      <c r="AD11" s="319">
        <v>0</v>
      </c>
      <c r="AE11" s="319">
        <v>0</v>
      </c>
      <c r="AL11" s="319">
        <v>0</v>
      </c>
      <c r="AO11" s="319">
        <v>0</v>
      </c>
      <c r="AP11" s="319">
        <v>0</v>
      </c>
    </row>
    <row r="12" spans="1:51" hidden="1">
      <c r="A12" s="319">
        <v>11</v>
      </c>
      <c r="F12" s="319" t="s">
        <v>456</v>
      </c>
      <c r="G12" s="319" t="s">
        <v>457</v>
      </c>
      <c r="H12" s="319" t="s">
        <v>458</v>
      </c>
      <c r="I12" s="319" t="s">
        <v>459</v>
      </c>
      <c r="J12" s="319" t="s">
        <v>460</v>
      </c>
      <c r="K12" s="319" t="s">
        <v>461</v>
      </c>
      <c r="L12" s="319" t="s">
        <v>462</v>
      </c>
      <c r="M12" s="319" t="s">
        <v>463</v>
      </c>
      <c r="N12" s="319" t="s">
        <v>464</v>
      </c>
      <c r="O12" s="319" t="s">
        <v>465</v>
      </c>
      <c r="P12" s="319" t="s">
        <v>466</v>
      </c>
      <c r="Q12" s="319" t="s">
        <v>467</v>
      </c>
      <c r="R12" s="319" t="s">
        <v>468</v>
      </c>
      <c r="S12" s="319" t="s">
        <v>469</v>
      </c>
      <c r="W12" s="319" t="s">
        <v>470</v>
      </c>
      <c r="X12" s="319" t="s">
        <v>471</v>
      </c>
      <c r="Y12" s="319" t="s">
        <v>472</v>
      </c>
      <c r="Z12" s="319" t="s">
        <v>473</v>
      </c>
      <c r="AA12" s="319" t="s">
        <v>474</v>
      </c>
      <c r="AB12" s="319" t="s">
        <v>475</v>
      </c>
      <c r="AC12" s="319" t="s">
        <v>476</v>
      </c>
      <c r="AD12" s="319" t="s">
        <v>477</v>
      </c>
      <c r="AE12" s="319" t="s">
        <v>478</v>
      </c>
      <c r="AL12" s="319" t="s">
        <v>479</v>
      </c>
      <c r="AO12" s="319" t="s">
        <v>480</v>
      </c>
      <c r="AP12" s="319" t="s">
        <v>481</v>
      </c>
    </row>
    <row r="13" spans="1:51" hidden="1">
      <c r="A13" s="319">
        <v>12</v>
      </c>
      <c r="F13" s="319">
        <v>0</v>
      </c>
      <c r="G13" s="319">
        <v>1</v>
      </c>
      <c r="H13" s="319">
        <v>1</v>
      </c>
      <c r="I13" s="319">
        <v>1</v>
      </c>
      <c r="J13" s="319">
        <v>1</v>
      </c>
      <c r="K13" s="319">
        <v>2</v>
      </c>
      <c r="L13" s="319">
        <v>2</v>
      </c>
      <c r="M13" s="319">
        <v>2</v>
      </c>
      <c r="N13" s="319">
        <v>2</v>
      </c>
      <c r="O13" s="319">
        <v>1</v>
      </c>
      <c r="P13" s="319">
        <v>0</v>
      </c>
      <c r="Q13" s="319">
        <v>1</v>
      </c>
      <c r="R13" s="319">
        <v>1</v>
      </c>
      <c r="S13" s="319">
        <v>1</v>
      </c>
      <c r="W13" s="319">
        <v>0</v>
      </c>
      <c r="X13" s="319">
        <v>1</v>
      </c>
      <c r="Y13" s="319">
        <v>1</v>
      </c>
      <c r="Z13" s="319">
        <v>1</v>
      </c>
      <c r="AA13" s="319">
        <v>2</v>
      </c>
      <c r="AB13" s="319">
        <v>2</v>
      </c>
      <c r="AC13" s="319">
        <v>2</v>
      </c>
      <c r="AD13" s="319">
        <v>2</v>
      </c>
      <c r="AE13" s="319">
        <v>1</v>
      </c>
      <c r="AL13" s="319">
        <v>0</v>
      </c>
      <c r="AO13" s="319">
        <v>1</v>
      </c>
      <c r="AP13" s="319">
        <v>1</v>
      </c>
    </row>
    <row r="14" spans="1:51" ht="22">
      <c r="A14" s="320">
        <v>13</v>
      </c>
      <c r="B14" s="321"/>
      <c r="C14" s="321"/>
      <c r="D14" s="321"/>
      <c r="E14" s="322"/>
      <c r="F14" s="524" t="s">
        <v>482</v>
      </c>
      <c r="G14" s="507"/>
      <c r="H14" s="507"/>
      <c r="I14" s="507"/>
      <c r="J14" s="507"/>
      <c r="K14" s="507"/>
      <c r="L14" s="507"/>
      <c r="M14" s="507"/>
      <c r="N14" s="507"/>
      <c r="O14" s="507"/>
      <c r="P14" s="508" t="s">
        <v>483</v>
      </c>
      <c r="Q14" s="507"/>
      <c r="R14" s="507"/>
      <c r="S14" s="509"/>
      <c r="T14" s="507" t="s">
        <v>484</v>
      </c>
      <c r="U14" s="507" t="s">
        <v>485</v>
      </c>
      <c r="V14" s="716" t="s">
        <v>1049</v>
      </c>
      <c r="W14" s="507" t="s">
        <v>486</v>
      </c>
      <c r="X14" s="507"/>
      <c r="Y14" s="507"/>
      <c r="Z14" s="507"/>
      <c r="AA14" s="507"/>
      <c r="AB14" s="507"/>
      <c r="AC14" s="507"/>
      <c r="AD14" s="507"/>
      <c r="AE14" s="507"/>
      <c r="AF14" s="522" t="s">
        <v>911</v>
      </c>
      <c r="AG14" s="525"/>
      <c r="AH14" s="525"/>
      <c r="AI14" s="507"/>
      <c r="AJ14" s="509"/>
      <c r="AK14" s="832" t="s">
        <v>487</v>
      </c>
      <c r="AL14" s="521" t="s">
        <v>910</v>
      </c>
      <c r="AM14" s="520"/>
      <c r="AN14" s="520"/>
      <c r="AO14" s="507"/>
      <c r="AP14" s="507"/>
      <c r="AQ14" s="509"/>
      <c r="AR14" s="840" t="s">
        <v>916</v>
      </c>
      <c r="AT14" s="318" t="s">
        <v>925</v>
      </c>
      <c r="AY14" s="319" t="s">
        <v>488</v>
      </c>
    </row>
    <row r="15" spans="1:51" ht="52">
      <c r="A15" s="323">
        <v>14</v>
      </c>
      <c r="B15" s="324" t="s">
        <v>489</v>
      </c>
      <c r="C15" s="324" t="s">
        <v>490</v>
      </c>
      <c r="D15" s="324" t="s">
        <v>491</v>
      </c>
      <c r="E15" s="325"/>
      <c r="F15" s="512" t="s">
        <v>908</v>
      </c>
      <c r="G15" s="326" t="s">
        <v>492</v>
      </c>
      <c r="H15" s="326" t="s">
        <v>493</v>
      </c>
      <c r="I15" s="326" t="s">
        <v>494</v>
      </c>
      <c r="J15" s="326" t="s">
        <v>495</v>
      </c>
      <c r="K15" s="326" t="s">
        <v>496</v>
      </c>
      <c r="L15" s="326" t="s">
        <v>497</v>
      </c>
      <c r="M15" s="326" t="s">
        <v>498</v>
      </c>
      <c r="N15" s="326" t="s">
        <v>499</v>
      </c>
      <c r="O15" s="326" t="s">
        <v>500</v>
      </c>
      <c r="P15" s="511" t="s">
        <v>909</v>
      </c>
      <c r="Q15" s="326" t="s">
        <v>501</v>
      </c>
      <c r="R15" s="326" t="s">
        <v>502</v>
      </c>
      <c r="S15" s="327" t="s">
        <v>503</v>
      </c>
      <c r="T15" s="326"/>
      <c r="U15" s="326"/>
      <c r="V15" s="717" t="s">
        <v>907</v>
      </c>
      <c r="W15" s="326" t="s">
        <v>504</v>
      </c>
      <c r="X15" s="326" t="s">
        <v>505</v>
      </c>
      <c r="Y15" s="326" t="s">
        <v>506</v>
      </c>
      <c r="Z15" s="326" t="s">
        <v>507</v>
      </c>
      <c r="AA15" s="326" t="s">
        <v>508</v>
      </c>
      <c r="AB15" s="326" t="s">
        <v>509</v>
      </c>
      <c r="AC15" s="326" t="s">
        <v>510</v>
      </c>
      <c r="AD15" s="326" t="s">
        <v>511</v>
      </c>
      <c r="AE15" s="326" t="s">
        <v>512</v>
      </c>
      <c r="AF15" s="328" t="s">
        <v>913</v>
      </c>
      <c r="AG15" s="526" t="s">
        <v>1047</v>
      </c>
      <c r="AH15" s="526" t="s">
        <v>1048</v>
      </c>
      <c r="AI15" s="530" t="s">
        <v>912</v>
      </c>
      <c r="AJ15" s="527" t="s">
        <v>919</v>
      </c>
      <c r="AK15" s="833" t="s">
        <v>920</v>
      </c>
      <c r="AL15" s="510" t="s">
        <v>914</v>
      </c>
      <c r="AM15" s="526" t="s">
        <v>918</v>
      </c>
      <c r="AN15" s="528" t="s">
        <v>917</v>
      </c>
      <c r="AO15" s="734" t="s">
        <v>513</v>
      </c>
      <c r="AP15" s="529" t="s">
        <v>514</v>
      </c>
      <c r="AQ15" s="530" t="s">
        <v>912</v>
      </c>
      <c r="AR15" s="841" t="s">
        <v>915</v>
      </c>
      <c r="AT15" s="329"/>
      <c r="AU15" s="330" t="s">
        <v>515</v>
      </c>
      <c r="AV15" s="537" t="s">
        <v>923</v>
      </c>
      <c r="AW15" s="538" t="s">
        <v>921</v>
      </c>
      <c r="AX15" s="539" t="s">
        <v>922</v>
      </c>
      <c r="AY15" s="540" t="s">
        <v>924</v>
      </c>
    </row>
    <row r="16" spans="1:51">
      <c r="A16" s="331">
        <v>15</v>
      </c>
      <c r="C16" s="319">
        <v>28000</v>
      </c>
      <c r="D16" s="319" t="s">
        <v>516</v>
      </c>
      <c r="E16" s="332" t="s">
        <v>517</v>
      </c>
      <c r="F16" s="513">
        <v>5534800</v>
      </c>
      <c r="G16" s="333">
        <v>2053578</v>
      </c>
      <c r="H16" s="333">
        <v>189645</v>
      </c>
      <c r="I16" s="333">
        <v>1508063</v>
      </c>
      <c r="J16" s="333">
        <v>1334879</v>
      </c>
      <c r="K16" s="333">
        <v>242820</v>
      </c>
      <c r="L16" s="333">
        <v>693541</v>
      </c>
      <c r="M16" s="333">
        <v>384247</v>
      </c>
      <c r="N16" s="333">
        <v>14271</v>
      </c>
      <c r="O16" s="333">
        <v>448635</v>
      </c>
      <c r="P16" s="334">
        <v>5294074</v>
      </c>
      <c r="Q16" s="335">
        <v>242820</v>
      </c>
      <c r="R16" s="335">
        <v>693541</v>
      </c>
      <c r="S16" s="336">
        <v>143521</v>
      </c>
      <c r="T16" s="333">
        <v>384247</v>
      </c>
      <c r="U16" s="333">
        <v>143521</v>
      </c>
      <c r="V16" s="718">
        <v>95.650682951500002</v>
      </c>
      <c r="W16" s="335">
        <v>2443795</v>
      </c>
      <c r="X16" s="335">
        <v>189645</v>
      </c>
      <c r="Y16" s="335">
        <v>1023044</v>
      </c>
      <c r="Z16" s="335">
        <v>1170277</v>
      </c>
      <c r="AA16" s="335">
        <v>212244</v>
      </c>
      <c r="AB16" s="335">
        <v>606727</v>
      </c>
      <c r="AC16" s="335">
        <v>338467</v>
      </c>
      <c r="AD16" s="335">
        <v>12839</v>
      </c>
      <c r="AE16" s="336">
        <v>60829</v>
      </c>
      <c r="AF16" s="517">
        <v>2377454</v>
      </c>
      <c r="AG16" s="334">
        <f>就業2!J11</f>
        <v>1190876</v>
      </c>
      <c r="AH16" s="334">
        <f>就業2!M11</f>
        <v>1125676</v>
      </c>
      <c r="AI16" s="531">
        <f>就業2!R11</f>
        <v>60902</v>
      </c>
      <c r="AJ16" s="339">
        <f>F16*AG16/(AG16+AH16)</f>
        <v>2845289.2422876759</v>
      </c>
      <c r="AK16" s="834">
        <f>AJ16/(AG16)</f>
        <v>2.3892405609716509</v>
      </c>
      <c r="AL16" s="515">
        <v>2178718</v>
      </c>
      <c r="AM16" s="723">
        <v>1190876</v>
      </c>
      <c r="AN16" s="531">
        <v>905751</v>
      </c>
      <c r="AO16" s="531">
        <v>594063</v>
      </c>
      <c r="AP16" s="724">
        <v>113776</v>
      </c>
      <c r="AQ16" s="837">
        <v>60902</v>
      </c>
      <c r="AR16" s="842">
        <f>AM16/(AN16+AM16)</f>
        <v>0.5679961194814338</v>
      </c>
      <c r="AT16" s="743" t="s">
        <v>20</v>
      </c>
      <c r="AU16" s="744" t="s">
        <v>517</v>
      </c>
      <c r="AV16" s="745">
        <v>100</v>
      </c>
      <c r="AW16" s="746">
        <f>AK16</f>
        <v>2.3892405609716509</v>
      </c>
      <c r="AX16" s="747">
        <f>AR16</f>
        <v>0.5679961194814338</v>
      </c>
      <c r="AY16" s="748">
        <f>ROUND(AV16*AW16*AX16,0)</f>
        <v>136</v>
      </c>
    </row>
    <row r="17" spans="1:51">
      <c r="A17" s="320">
        <v>16</v>
      </c>
      <c r="B17" s="321"/>
      <c r="C17" s="321">
        <v>28100</v>
      </c>
      <c r="D17" s="321">
        <v>1</v>
      </c>
      <c r="E17" s="322" t="s">
        <v>518</v>
      </c>
      <c r="F17" s="514">
        <v>1537272</v>
      </c>
      <c r="G17" s="338">
        <v>565222</v>
      </c>
      <c r="H17" s="338">
        <v>41149</v>
      </c>
      <c r="I17" s="338">
        <v>343121</v>
      </c>
      <c r="J17" s="338">
        <v>426725</v>
      </c>
      <c r="K17" s="338">
        <v>242820</v>
      </c>
      <c r="L17" s="338">
        <v>97297</v>
      </c>
      <c r="M17" s="338">
        <v>81950</v>
      </c>
      <c r="N17" s="338">
        <v>4658</v>
      </c>
      <c r="O17" s="338">
        <v>161055</v>
      </c>
      <c r="P17" s="339">
        <v>1571625</v>
      </c>
      <c r="Q17" s="338">
        <v>242820</v>
      </c>
      <c r="R17" s="338">
        <v>168552</v>
      </c>
      <c r="S17" s="340">
        <v>45048</v>
      </c>
      <c r="T17" s="338">
        <v>179247</v>
      </c>
      <c r="U17" s="338">
        <v>213600</v>
      </c>
      <c r="V17" s="719">
        <v>102.23467284900001</v>
      </c>
      <c r="W17" s="338">
        <v>659189</v>
      </c>
      <c r="X17" s="338">
        <v>41149</v>
      </c>
      <c r="Y17" s="338">
        <v>222041</v>
      </c>
      <c r="Z17" s="338">
        <v>374215</v>
      </c>
      <c r="AA17" s="338">
        <v>212244</v>
      </c>
      <c r="AB17" s="338">
        <v>85352</v>
      </c>
      <c r="AC17" s="338">
        <v>72448</v>
      </c>
      <c r="AD17" s="338">
        <v>4171</v>
      </c>
      <c r="AE17" s="340">
        <v>21784</v>
      </c>
      <c r="AF17" s="518">
        <v>631826</v>
      </c>
      <c r="AG17" s="339">
        <f>就業2!J12</f>
        <v>258809</v>
      </c>
      <c r="AH17" s="339">
        <f>就業2!M12</f>
        <v>351804</v>
      </c>
      <c r="AI17" s="532">
        <f>就業2!R12</f>
        <v>21213</v>
      </c>
      <c r="AJ17" s="339">
        <f t="shared" ref="AJ17:AJ66" si="0">F17*AG17/(AG17+AH17)</f>
        <v>651574.44903400354</v>
      </c>
      <c r="AK17" s="834">
        <f t="shared" ref="AK17:AK66" si="1">AJ17/(AG17)</f>
        <v>2.5175880631431036</v>
      </c>
      <c r="AL17" s="514">
        <v>652945</v>
      </c>
      <c r="AM17" s="725">
        <v>258809</v>
      </c>
      <c r="AN17" s="532">
        <v>366533</v>
      </c>
      <c r="AO17" s="532">
        <v>136188</v>
      </c>
      <c r="AP17" s="726">
        <v>32433</v>
      </c>
      <c r="AQ17" s="838">
        <v>21213</v>
      </c>
      <c r="AR17" s="842">
        <f t="shared" ref="AR17:AR66" si="2">AM17/(AN17+AM17)</f>
        <v>0.41386793146790074</v>
      </c>
      <c r="AT17" s="341">
        <v>100</v>
      </c>
      <c r="AU17" s="342" t="s">
        <v>518</v>
      </c>
      <c r="AV17" s="541">
        <v>100</v>
      </c>
      <c r="AW17" s="343">
        <f>AK17</f>
        <v>2.5175880631431036</v>
      </c>
      <c r="AX17" s="534">
        <f>AR17</f>
        <v>0.41386793146790074</v>
      </c>
      <c r="AY17" s="714">
        <f t="shared" ref="AY17:AY75" si="3">ROUND(AV17*AW17*AX17,0)</f>
        <v>104</v>
      </c>
    </row>
    <row r="18" spans="1:51">
      <c r="A18" s="331">
        <v>17</v>
      </c>
      <c r="C18" s="319">
        <v>28101</v>
      </c>
      <c r="D18" s="319">
        <v>0</v>
      </c>
      <c r="E18" s="332" t="s">
        <v>519</v>
      </c>
      <c r="F18" s="515">
        <v>213634</v>
      </c>
      <c r="G18" s="335">
        <v>72748</v>
      </c>
      <c r="H18" s="335">
        <v>5236</v>
      </c>
      <c r="I18" s="335">
        <v>48883</v>
      </c>
      <c r="J18" s="335">
        <v>65610</v>
      </c>
      <c r="K18" s="335">
        <v>25926</v>
      </c>
      <c r="L18" s="335">
        <v>14788</v>
      </c>
      <c r="M18" s="335">
        <v>24321</v>
      </c>
      <c r="N18" s="335">
        <v>575</v>
      </c>
      <c r="O18" s="335">
        <v>21157</v>
      </c>
      <c r="P18" s="334">
        <v>202591</v>
      </c>
      <c r="Q18" s="335">
        <v>21766</v>
      </c>
      <c r="R18" s="335">
        <v>22814</v>
      </c>
      <c r="S18" s="336">
        <v>9412</v>
      </c>
      <c r="T18" s="335">
        <v>65035</v>
      </c>
      <c r="U18" s="335">
        <v>53992</v>
      </c>
      <c r="V18" s="718">
        <v>94.830878979900007</v>
      </c>
      <c r="W18" s="335">
        <v>94610</v>
      </c>
      <c r="X18" s="335">
        <v>5236</v>
      </c>
      <c r="Y18" s="335">
        <v>30210</v>
      </c>
      <c r="Z18" s="335">
        <v>56523</v>
      </c>
      <c r="AA18" s="335">
        <v>22070</v>
      </c>
      <c r="AB18" s="335">
        <v>12100</v>
      </c>
      <c r="AC18" s="335">
        <v>21843</v>
      </c>
      <c r="AD18" s="335">
        <v>510</v>
      </c>
      <c r="AE18" s="336">
        <v>2641</v>
      </c>
      <c r="AF18" s="517">
        <v>90690</v>
      </c>
      <c r="AG18" s="334">
        <f>就業2!J13</f>
        <v>34753</v>
      </c>
      <c r="AH18" s="334">
        <f>就業2!M13</f>
        <v>53539</v>
      </c>
      <c r="AI18" s="531">
        <f>就業2!R13</f>
        <v>2398</v>
      </c>
      <c r="AJ18" s="334">
        <f t="shared" si="0"/>
        <v>84089.412426946947</v>
      </c>
      <c r="AK18" s="835">
        <f t="shared" si="1"/>
        <v>2.4196303175825671</v>
      </c>
      <c r="AL18" s="515">
        <v>77145</v>
      </c>
      <c r="AM18" s="723">
        <v>34753</v>
      </c>
      <c r="AN18" s="531">
        <v>39151</v>
      </c>
      <c r="AO18" s="531">
        <v>16279</v>
      </c>
      <c r="AP18" s="724">
        <v>5596</v>
      </c>
      <c r="AQ18" s="837">
        <v>2398</v>
      </c>
      <c r="AR18" s="843">
        <f t="shared" si="2"/>
        <v>0.47024518294003032</v>
      </c>
      <c r="AT18" s="341">
        <v>101</v>
      </c>
      <c r="AU18" s="344" t="s">
        <v>520</v>
      </c>
      <c r="AV18" s="541">
        <v>100</v>
      </c>
      <c r="AW18" s="343">
        <f>AK18</f>
        <v>2.4196303175825671</v>
      </c>
      <c r="AX18" s="534">
        <f>AR18</f>
        <v>0.47024518294003032</v>
      </c>
      <c r="AY18" s="714">
        <f t="shared" si="3"/>
        <v>114</v>
      </c>
    </row>
    <row r="19" spans="1:51">
      <c r="A19" s="331">
        <v>18</v>
      </c>
      <c r="C19" s="319">
        <v>28102</v>
      </c>
      <c r="D19" s="319">
        <v>0</v>
      </c>
      <c r="E19" s="332" t="s">
        <v>521</v>
      </c>
      <c r="F19" s="515">
        <v>136088</v>
      </c>
      <c r="G19" s="335">
        <v>45840</v>
      </c>
      <c r="H19" s="335">
        <v>3742</v>
      </c>
      <c r="I19" s="335">
        <v>28545</v>
      </c>
      <c r="J19" s="335">
        <v>41907</v>
      </c>
      <c r="K19" s="335">
        <v>24341</v>
      </c>
      <c r="L19" s="335">
        <v>6893</v>
      </c>
      <c r="M19" s="335">
        <v>10229</v>
      </c>
      <c r="N19" s="335">
        <v>444</v>
      </c>
      <c r="O19" s="335">
        <v>16054</v>
      </c>
      <c r="P19" s="334">
        <v>131195</v>
      </c>
      <c r="Q19" s="335">
        <v>18544</v>
      </c>
      <c r="R19" s="335">
        <v>11897</v>
      </c>
      <c r="S19" s="336">
        <v>6129</v>
      </c>
      <c r="T19" s="335">
        <v>41463</v>
      </c>
      <c r="U19" s="335">
        <v>36570</v>
      </c>
      <c r="V19" s="718">
        <v>96.404532361400001</v>
      </c>
      <c r="W19" s="335">
        <v>59638</v>
      </c>
      <c r="X19" s="335">
        <v>3742</v>
      </c>
      <c r="Y19" s="335">
        <v>17218</v>
      </c>
      <c r="Z19" s="335">
        <v>36857</v>
      </c>
      <c r="AA19" s="335">
        <v>21369</v>
      </c>
      <c r="AB19" s="335">
        <v>5808</v>
      </c>
      <c r="AC19" s="335">
        <v>9277</v>
      </c>
      <c r="AD19" s="335">
        <v>403</v>
      </c>
      <c r="AE19" s="336">
        <v>1821</v>
      </c>
      <c r="AF19" s="517">
        <v>58156</v>
      </c>
      <c r="AG19" s="334">
        <f>就業2!J14</f>
        <v>20435</v>
      </c>
      <c r="AH19" s="334">
        <f>就業2!M14</f>
        <v>35851</v>
      </c>
      <c r="AI19" s="531">
        <f>就業2!R14</f>
        <v>1870</v>
      </c>
      <c r="AJ19" s="334">
        <f t="shared" si="0"/>
        <v>49407.637423160289</v>
      </c>
      <c r="AK19" s="835">
        <f t="shared" si="1"/>
        <v>2.417794833528764</v>
      </c>
      <c r="AL19" s="515">
        <v>46492</v>
      </c>
      <c r="AM19" s="723">
        <v>20435</v>
      </c>
      <c r="AN19" s="531">
        <v>23613</v>
      </c>
      <c r="AO19" s="531">
        <v>7601</v>
      </c>
      <c r="AP19" s="724">
        <v>2793</v>
      </c>
      <c r="AQ19" s="837">
        <v>1870</v>
      </c>
      <c r="AR19" s="843">
        <f t="shared" si="2"/>
        <v>0.46392571739920085</v>
      </c>
      <c r="AT19" s="341">
        <v>102</v>
      </c>
      <c r="AU19" s="344" t="s">
        <v>522</v>
      </c>
      <c r="AV19" s="541">
        <v>100</v>
      </c>
      <c r="AW19" s="343">
        <f>AK19</f>
        <v>2.417794833528764</v>
      </c>
      <c r="AX19" s="534">
        <f>AR19</f>
        <v>0.46392571739920085</v>
      </c>
      <c r="AY19" s="714">
        <f t="shared" si="3"/>
        <v>112</v>
      </c>
    </row>
    <row r="20" spans="1:51">
      <c r="A20" s="331">
        <v>19</v>
      </c>
      <c r="C20" s="319">
        <v>28105</v>
      </c>
      <c r="D20" s="319">
        <v>0</v>
      </c>
      <c r="E20" s="332" t="s">
        <v>523</v>
      </c>
      <c r="F20" s="515">
        <v>106956</v>
      </c>
      <c r="G20" s="335">
        <v>40433</v>
      </c>
      <c r="H20" s="335">
        <v>3350</v>
      </c>
      <c r="I20" s="335">
        <v>22194</v>
      </c>
      <c r="J20" s="335">
        <v>27349</v>
      </c>
      <c r="K20" s="335">
        <v>19550</v>
      </c>
      <c r="L20" s="335">
        <v>3718</v>
      </c>
      <c r="M20" s="335">
        <v>3814</v>
      </c>
      <c r="N20" s="335">
        <v>267</v>
      </c>
      <c r="O20" s="335">
        <v>13630</v>
      </c>
      <c r="P20" s="334">
        <v>124423</v>
      </c>
      <c r="Q20" s="335">
        <v>29796</v>
      </c>
      <c r="R20" s="335">
        <v>12275</v>
      </c>
      <c r="S20" s="336">
        <v>2478</v>
      </c>
      <c r="T20" s="335">
        <v>27082</v>
      </c>
      <c r="U20" s="335">
        <v>44549</v>
      </c>
      <c r="V20" s="718">
        <v>116.3310146228</v>
      </c>
      <c r="W20" s="335">
        <v>45608</v>
      </c>
      <c r="X20" s="335">
        <v>3350</v>
      </c>
      <c r="Y20" s="335">
        <v>16346</v>
      </c>
      <c r="Z20" s="335">
        <v>24177</v>
      </c>
      <c r="AA20" s="335">
        <v>17247</v>
      </c>
      <c r="AB20" s="335">
        <v>3289</v>
      </c>
      <c r="AC20" s="335">
        <v>3398</v>
      </c>
      <c r="AD20" s="335">
        <v>243</v>
      </c>
      <c r="AE20" s="336">
        <v>1735</v>
      </c>
      <c r="AF20" s="517">
        <v>44450</v>
      </c>
      <c r="AG20" s="334">
        <f>就業2!J15</f>
        <v>18152</v>
      </c>
      <c r="AH20" s="334">
        <f>就業2!M15</f>
        <v>24328</v>
      </c>
      <c r="AI20" s="531">
        <f>就業2!R15</f>
        <v>1970</v>
      </c>
      <c r="AJ20" s="334">
        <f t="shared" si="0"/>
        <v>45703.044067796611</v>
      </c>
      <c r="AK20" s="835">
        <f t="shared" si="1"/>
        <v>2.5177966101694915</v>
      </c>
      <c r="AL20" s="515">
        <v>60540</v>
      </c>
      <c r="AM20" s="723">
        <v>18152</v>
      </c>
      <c r="AN20" s="531">
        <v>39912</v>
      </c>
      <c r="AO20" s="531">
        <v>11544</v>
      </c>
      <c r="AP20" s="724">
        <v>2390</v>
      </c>
      <c r="AQ20" s="837">
        <v>1970</v>
      </c>
      <c r="AR20" s="843">
        <f t="shared" si="2"/>
        <v>0.31262055662717003</v>
      </c>
      <c r="AT20" s="341">
        <v>110</v>
      </c>
      <c r="AU20" s="344" t="s">
        <v>524</v>
      </c>
      <c r="AV20" s="541">
        <v>100</v>
      </c>
      <c r="AW20" s="343">
        <f>AK25</f>
        <v>2.3989243685546424</v>
      </c>
      <c r="AX20" s="534">
        <f>AR25</f>
        <v>0.18410280923261194</v>
      </c>
      <c r="AY20" s="714">
        <f t="shared" si="3"/>
        <v>44</v>
      </c>
    </row>
    <row r="21" spans="1:51">
      <c r="A21" s="331">
        <v>20</v>
      </c>
      <c r="C21" s="319">
        <v>28106</v>
      </c>
      <c r="D21" s="319">
        <v>0</v>
      </c>
      <c r="E21" s="332" t="s">
        <v>525</v>
      </c>
      <c r="F21" s="515">
        <v>97912</v>
      </c>
      <c r="G21" s="335">
        <v>39388</v>
      </c>
      <c r="H21" s="335">
        <v>3308</v>
      </c>
      <c r="I21" s="335">
        <v>18438</v>
      </c>
      <c r="J21" s="335">
        <v>26058</v>
      </c>
      <c r="K21" s="335">
        <v>19708</v>
      </c>
      <c r="L21" s="335">
        <v>3049</v>
      </c>
      <c r="M21" s="335">
        <v>2905</v>
      </c>
      <c r="N21" s="335">
        <v>396</v>
      </c>
      <c r="O21" s="335">
        <v>10720</v>
      </c>
      <c r="P21" s="334">
        <v>99013</v>
      </c>
      <c r="Q21" s="335">
        <v>19187</v>
      </c>
      <c r="R21" s="335">
        <v>6548</v>
      </c>
      <c r="S21" s="336">
        <v>1028</v>
      </c>
      <c r="T21" s="335">
        <v>25662</v>
      </c>
      <c r="U21" s="335">
        <v>26763</v>
      </c>
      <c r="V21" s="718">
        <v>101.12447912410001</v>
      </c>
      <c r="W21" s="335">
        <v>40937</v>
      </c>
      <c r="X21" s="335">
        <v>3308</v>
      </c>
      <c r="Y21" s="335">
        <v>12824</v>
      </c>
      <c r="Z21" s="335">
        <v>23054</v>
      </c>
      <c r="AA21" s="335">
        <v>17471</v>
      </c>
      <c r="AB21" s="335">
        <v>2693</v>
      </c>
      <c r="AC21" s="335">
        <v>2540</v>
      </c>
      <c r="AD21" s="335">
        <v>350</v>
      </c>
      <c r="AE21" s="336">
        <v>1751</v>
      </c>
      <c r="AF21" s="517">
        <v>37486</v>
      </c>
      <c r="AG21" s="334">
        <f>就業2!J16</f>
        <v>14300</v>
      </c>
      <c r="AH21" s="334">
        <f>就業2!M16</f>
        <v>21324</v>
      </c>
      <c r="AI21" s="531">
        <f>就業2!R16</f>
        <v>1862</v>
      </c>
      <c r="AJ21" s="334">
        <f t="shared" si="0"/>
        <v>39303.323602066026</v>
      </c>
      <c r="AK21" s="835">
        <f t="shared" si="1"/>
        <v>2.748484167976645</v>
      </c>
      <c r="AL21" s="515">
        <v>36467</v>
      </c>
      <c r="AM21" s="723">
        <v>14300</v>
      </c>
      <c r="AN21" s="531">
        <v>19725</v>
      </c>
      <c r="AO21" s="531">
        <v>4595</v>
      </c>
      <c r="AP21" s="724">
        <v>805</v>
      </c>
      <c r="AQ21" s="837">
        <v>1862</v>
      </c>
      <c r="AR21" s="843">
        <f t="shared" si="2"/>
        <v>0.42027920646583394</v>
      </c>
      <c r="AT21" s="341">
        <v>105</v>
      </c>
      <c r="AU21" s="344" t="s">
        <v>526</v>
      </c>
      <c r="AV21" s="541">
        <v>100</v>
      </c>
      <c r="AW21" s="343">
        <f>AK21</f>
        <v>2.748484167976645</v>
      </c>
      <c r="AX21" s="534">
        <f>AR21</f>
        <v>0.42027920646583394</v>
      </c>
      <c r="AY21" s="714">
        <f t="shared" si="3"/>
        <v>116</v>
      </c>
    </row>
    <row r="22" spans="1:51">
      <c r="A22" s="331">
        <v>21</v>
      </c>
      <c r="C22" s="319">
        <v>28107</v>
      </c>
      <c r="D22" s="319">
        <v>0</v>
      </c>
      <c r="E22" s="332" t="s">
        <v>527</v>
      </c>
      <c r="F22" s="515">
        <v>162468</v>
      </c>
      <c r="G22" s="335">
        <v>65800</v>
      </c>
      <c r="H22" s="335">
        <v>3823</v>
      </c>
      <c r="I22" s="335">
        <v>31392</v>
      </c>
      <c r="J22" s="335">
        <v>49176</v>
      </c>
      <c r="K22" s="335">
        <v>34793</v>
      </c>
      <c r="L22" s="335">
        <v>7131</v>
      </c>
      <c r="M22" s="335">
        <v>6722</v>
      </c>
      <c r="N22" s="335">
        <v>530</v>
      </c>
      <c r="O22" s="335">
        <v>12277</v>
      </c>
      <c r="P22" s="334">
        <v>143087</v>
      </c>
      <c r="Q22" s="335">
        <v>19605</v>
      </c>
      <c r="R22" s="335">
        <v>8140</v>
      </c>
      <c r="S22" s="336">
        <v>1520</v>
      </c>
      <c r="T22" s="335">
        <v>48646</v>
      </c>
      <c r="U22" s="335">
        <v>29265</v>
      </c>
      <c r="V22" s="718">
        <v>88.070881650499999</v>
      </c>
      <c r="W22" s="335">
        <v>68804</v>
      </c>
      <c r="X22" s="335">
        <v>3823</v>
      </c>
      <c r="Y22" s="335">
        <v>18698</v>
      </c>
      <c r="Z22" s="335">
        <v>44237</v>
      </c>
      <c r="AA22" s="335">
        <v>31598</v>
      </c>
      <c r="AB22" s="335">
        <v>6300</v>
      </c>
      <c r="AC22" s="335">
        <v>5855</v>
      </c>
      <c r="AD22" s="335">
        <v>484</v>
      </c>
      <c r="AE22" s="336">
        <v>2046</v>
      </c>
      <c r="AF22" s="517">
        <v>63402</v>
      </c>
      <c r="AG22" s="334">
        <f>就業2!J17</f>
        <v>21062</v>
      </c>
      <c r="AH22" s="334">
        <f>就業2!M17</f>
        <v>40253</v>
      </c>
      <c r="AI22" s="531">
        <f>就業2!R17</f>
        <v>2087</v>
      </c>
      <c r="AJ22" s="334">
        <f t="shared" si="0"/>
        <v>55808.546293729101</v>
      </c>
      <c r="AK22" s="835">
        <f t="shared" si="1"/>
        <v>2.6497268205170021</v>
      </c>
      <c r="AL22" s="515">
        <v>42344</v>
      </c>
      <c r="AM22" s="723">
        <v>21062</v>
      </c>
      <c r="AN22" s="531">
        <v>18548</v>
      </c>
      <c r="AO22" s="531">
        <v>4430</v>
      </c>
      <c r="AP22" s="724">
        <v>813</v>
      </c>
      <c r="AQ22" s="837">
        <v>2087</v>
      </c>
      <c r="AR22" s="843">
        <f t="shared" si="2"/>
        <v>0.53173441050239834</v>
      </c>
      <c r="AT22" s="341">
        <v>109</v>
      </c>
      <c r="AU22" s="344" t="s">
        <v>528</v>
      </c>
      <c r="AV22" s="541">
        <v>100</v>
      </c>
      <c r="AW22" s="343">
        <f>AK24</f>
        <v>2.4663382778662957</v>
      </c>
      <c r="AX22" s="534">
        <f>AR24</f>
        <v>0.68795289086496847</v>
      </c>
      <c r="AY22" s="714">
        <f t="shared" si="3"/>
        <v>170</v>
      </c>
    </row>
    <row r="23" spans="1:51">
      <c r="A23" s="331">
        <v>22</v>
      </c>
      <c r="C23" s="319">
        <v>28108</v>
      </c>
      <c r="D23" s="319">
        <v>0</v>
      </c>
      <c r="E23" s="332" t="s">
        <v>529</v>
      </c>
      <c r="F23" s="515">
        <v>219474</v>
      </c>
      <c r="G23" s="335">
        <v>88515</v>
      </c>
      <c r="H23" s="335">
        <v>4759</v>
      </c>
      <c r="I23" s="335">
        <v>43647</v>
      </c>
      <c r="J23" s="335">
        <v>66355</v>
      </c>
      <c r="K23" s="335">
        <v>42365</v>
      </c>
      <c r="L23" s="335">
        <v>14880</v>
      </c>
      <c r="M23" s="335">
        <v>8415</v>
      </c>
      <c r="N23" s="335">
        <v>695</v>
      </c>
      <c r="O23" s="335">
        <v>16198</v>
      </c>
      <c r="P23" s="334">
        <v>170244</v>
      </c>
      <c r="Q23" s="335">
        <v>9490</v>
      </c>
      <c r="R23" s="335">
        <v>6329</v>
      </c>
      <c r="S23" s="336">
        <v>611</v>
      </c>
      <c r="T23" s="335">
        <v>65660</v>
      </c>
      <c r="U23" s="335">
        <v>16430</v>
      </c>
      <c r="V23" s="718">
        <v>77.569097022899996</v>
      </c>
      <c r="W23" s="335">
        <v>92499</v>
      </c>
      <c r="X23" s="335">
        <v>4759</v>
      </c>
      <c r="Y23" s="335">
        <v>26038</v>
      </c>
      <c r="Z23" s="335">
        <v>59209</v>
      </c>
      <c r="AA23" s="335">
        <v>37447</v>
      </c>
      <c r="AB23" s="335">
        <v>13717</v>
      </c>
      <c r="AC23" s="335">
        <v>7412</v>
      </c>
      <c r="AD23" s="335">
        <v>633</v>
      </c>
      <c r="AE23" s="336">
        <v>2493</v>
      </c>
      <c r="AF23" s="517">
        <v>86515</v>
      </c>
      <c r="AG23" s="334">
        <f>就業2!J18</f>
        <v>29882</v>
      </c>
      <c r="AH23" s="334">
        <f>就業2!M18</f>
        <v>53990</v>
      </c>
      <c r="AI23" s="531">
        <f>就業2!R18</f>
        <v>2643</v>
      </c>
      <c r="AJ23" s="334">
        <f t="shared" si="0"/>
        <v>78194.416110263264</v>
      </c>
      <c r="AK23" s="835">
        <f t="shared" si="1"/>
        <v>2.6167731781762686</v>
      </c>
      <c r="AL23" s="515">
        <v>47064</v>
      </c>
      <c r="AM23" s="723">
        <v>29882</v>
      </c>
      <c r="AN23" s="531">
        <v>13556</v>
      </c>
      <c r="AO23" s="531">
        <v>5356</v>
      </c>
      <c r="AP23" s="724">
        <v>411</v>
      </c>
      <c r="AQ23" s="837">
        <v>2643</v>
      </c>
      <c r="AR23" s="843">
        <f t="shared" si="2"/>
        <v>0.68792301671347666</v>
      </c>
      <c r="AT23" s="341">
        <v>106</v>
      </c>
      <c r="AU23" s="344" t="s">
        <v>530</v>
      </c>
      <c r="AV23" s="541">
        <v>100</v>
      </c>
      <c r="AW23" s="343">
        <f>AK21</f>
        <v>2.748484167976645</v>
      </c>
      <c r="AX23" s="534">
        <f>AR21</f>
        <v>0.42027920646583394</v>
      </c>
      <c r="AY23" s="714">
        <f t="shared" si="3"/>
        <v>116</v>
      </c>
    </row>
    <row r="24" spans="1:51">
      <c r="A24" s="331">
        <v>23</v>
      </c>
      <c r="C24" s="319">
        <v>28109</v>
      </c>
      <c r="D24" s="319">
        <v>0</v>
      </c>
      <c r="E24" s="332" t="s">
        <v>531</v>
      </c>
      <c r="F24" s="515">
        <v>219805</v>
      </c>
      <c r="G24" s="335">
        <v>84094</v>
      </c>
      <c r="H24" s="335">
        <v>6035</v>
      </c>
      <c r="I24" s="335">
        <v>53473</v>
      </c>
      <c r="J24" s="335">
        <v>60078</v>
      </c>
      <c r="K24" s="335">
        <v>30622</v>
      </c>
      <c r="L24" s="335">
        <v>18662</v>
      </c>
      <c r="M24" s="335">
        <v>10106</v>
      </c>
      <c r="N24" s="335">
        <v>688</v>
      </c>
      <c r="O24" s="335">
        <v>16125</v>
      </c>
      <c r="P24" s="334">
        <v>181477</v>
      </c>
      <c r="Q24" s="335">
        <v>7344</v>
      </c>
      <c r="R24" s="335">
        <v>12082</v>
      </c>
      <c r="S24" s="336">
        <v>1636</v>
      </c>
      <c r="T24" s="335">
        <v>59390</v>
      </c>
      <c r="U24" s="335">
        <v>21062</v>
      </c>
      <c r="V24" s="718">
        <v>82.562726052599999</v>
      </c>
      <c r="W24" s="335">
        <v>95184</v>
      </c>
      <c r="X24" s="335">
        <v>6035</v>
      </c>
      <c r="Y24" s="335">
        <v>34101</v>
      </c>
      <c r="Z24" s="335">
        <v>52529</v>
      </c>
      <c r="AA24" s="335">
        <v>26693</v>
      </c>
      <c r="AB24" s="335">
        <v>16505</v>
      </c>
      <c r="AC24" s="335">
        <v>8719</v>
      </c>
      <c r="AD24" s="335">
        <v>612</v>
      </c>
      <c r="AE24" s="336">
        <v>2519</v>
      </c>
      <c r="AF24" s="517">
        <v>92235</v>
      </c>
      <c r="AG24" s="334">
        <f>就業2!J19</f>
        <v>40539</v>
      </c>
      <c r="AH24" s="334">
        <f>就業2!M19</f>
        <v>48583</v>
      </c>
      <c r="AI24" s="531">
        <f>就業2!R19</f>
        <v>3113</v>
      </c>
      <c r="AJ24" s="334">
        <f t="shared" si="0"/>
        <v>99982.887446421766</v>
      </c>
      <c r="AK24" s="835">
        <f t="shared" si="1"/>
        <v>2.4663382778662957</v>
      </c>
      <c r="AL24" s="515">
        <v>62983</v>
      </c>
      <c r="AM24" s="723">
        <v>40539</v>
      </c>
      <c r="AN24" s="531">
        <v>18388</v>
      </c>
      <c r="AO24" s="531">
        <v>11005</v>
      </c>
      <c r="AP24" s="724">
        <v>1117</v>
      </c>
      <c r="AQ24" s="837">
        <v>3113</v>
      </c>
      <c r="AR24" s="843">
        <f t="shared" si="2"/>
        <v>0.68795289086496847</v>
      </c>
      <c r="AT24" s="341">
        <v>107</v>
      </c>
      <c r="AU24" s="344" t="s">
        <v>532</v>
      </c>
      <c r="AV24" s="541">
        <v>100</v>
      </c>
      <c r="AW24" s="343">
        <f>AK22</f>
        <v>2.6497268205170021</v>
      </c>
      <c r="AX24" s="534">
        <f>AR22</f>
        <v>0.53173441050239834</v>
      </c>
      <c r="AY24" s="714">
        <f t="shared" si="3"/>
        <v>141</v>
      </c>
    </row>
    <row r="25" spans="1:51">
      <c r="A25" s="331">
        <v>24</v>
      </c>
      <c r="C25" s="319">
        <v>28110</v>
      </c>
      <c r="D25" s="319">
        <v>0</v>
      </c>
      <c r="E25" s="332" t="s">
        <v>533</v>
      </c>
      <c r="F25" s="515">
        <v>135153</v>
      </c>
      <c r="G25" s="335">
        <v>40580</v>
      </c>
      <c r="H25" s="335">
        <v>3868</v>
      </c>
      <c r="I25" s="335">
        <v>34519</v>
      </c>
      <c r="J25" s="335">
        <v>23892</v>
      </c>
      <c r="K25" s="335">
        <v>11289</v>
      </c>
      <c r="L25" s="335">
        <v>5126</v>
      </c>
      <c r="M25" s="335">
        <v>7125</v>
      </c>
      <c r="N25" s="335">
        <v>352</v>
      </c>
      <c r="O25" s="335">
        <v>32294</v>
      </c>
      <c r="P25" s="334">
        <v>285642</v>
      </c>
      <c r="Q25" s="335">
        <v>94713</v>
      </c>
      <c r="R25" s="335">
        <v>59942</v>
      </c>
      <c r="S25" s="336">
        <v>19374</v>
      </c>
      <c r="T25" s="335">
        <v>23540</v>
      </c>
      <c r="U25" s="335">
        <v>174029</v>
      </c>
      <c r="V25" s="718">
        <v>211.34713990809999</v>
      </c>
      <c r="W25" s="335">
        <v>55986</v>
      </c>
      <c r="X25" s="335">
        <v>3868</v>
      </c>
      <c r="Y25" s="335">
        <v>27381</v>
      </c>
      <c r="Z25" s="335">
        <v>20814</v>
      </c>
      <c r="AA25" s="335">
        <v>9621</v>
      </c>
      <c r="AB25" s="335">
        <v>4378</v>
      </c>
      <c r="AC25" s="335">
        <v>6511</v>
      </c>
      <c r="AD25" s="335">
        <v>304</v>
      </c>
      <c r="AE25" s="336">
        <v>3923</v>
      </c>
      <c r="AF25" s="517">
        <v>58673</v>
      </c>
      <c r="AG25" s="334">
        <f>就業2!J20</f>
        <v>33508</v>
      </c>
      <c r="AH25" s="334">
        <f>就業2!M20</f>
        <v>22831</v>
      </c>
      <c r="AI25" s="531">
        <f>就業2!R20</f>
        <v>2334</v>
      </c>
      <c r="AJ25" s="334">
        <f t="shared" si="0"/>
        <v>80383.157741528965</v>
      </c>
      <c r="AK25" s="835">
        <f t="shared" si="1"/>
        <v>2.3989243685546424</v>
      </c>
      <c r="AL25" s="515">
        <v>184742</v>
      </c>
      <c r="AM25" s="723">
        <v>33508</v>
      </c>
      <c r="AN25" s="531">
        <v>148499</v>
      </c>
      <c r="AO25" s="531">
        <v>50969</v>
      </c>
      <c r="AP25" s="724">
        <v>16903</v>
      </c>
      <c r="AQ25" s="837">
        <v>2334</v>
      </c>
      <c r="AR25" s="843">
        <f t="shared" si="2"/>
        <v>0.18410280923261194</v>
      </c>
      <c r="AT25" s="341">
        <v>108</v>
      </c>
      <c r="AU25" s="344" t="s">
        <v>534</v>
      </c>
      <c r="AV25" s="541">
        <v>100</v>
      </c>
      <c r="AW25" s="343">
        <f>AK23</f>
        <v>2.6167731781762686</v>
      </c>
      <c r="AX25" s="534">
        <f>AR23</f>
        <v>0.68792301671347666</v>
      </c>
      <c r="AY25" s="714">
        <f t="shared" si="3"/>
        <v>180</v>
      </c>
    </row>
    <row r="26" spans="1:51">
      <c r="A26" s="323">
        <v>25</v>
      </c>
      <c r="B26" s="324"/>
      <c r="C26" s="324">
        <v>28111</v>
      </c>
      <c r="D26" s="324">
        <v>0</v>
      </c>
      <c r="E26" s="325" t="s">
        <v>535</v>
      </c>
      <c r="F26" s="516">
        <v>245782</v>
      </c>
      <c r="G26" s="345">
        <v>87824</v>
      </c>
      <c r="H26" s="345">
        <v>7028</v>
      </c>
      <c r="I26" s="345">
        <v>62030</v>
      </c>
      <c r="J26" s="345">
        <v>66300</v>
      </c>
      <c r="K26" s="345">
        <v>34226</v>
      </c>
      <c r="L26" s="345">
        <v>23050</v>
      </c>
      <c r="M26" s="345">
        <v>8313</v>
      </c>
      <c r="N26" s="345">
        <v>711</v>
      </c>
      <c r="O26" s="345">
        <v>22600</v>
      </c>
      <c r="P26" s="346">
        <v>233953</v>
      </c>
      <c r="Q26" s="345">
        <v>22375</v>
      </c>
      <c r="R26" s="345">
        <v>28525</v>
      </c>
      <c r="S26" s="347">
        <v>2860</v>
      </c>
      <c r="T26" s="345">
        <v>65589</v>
      </c>
      <c r="U26" s="345">
        <v>53760</v>
      </c>
      <c r="V26" s="720">
        <v>95.187198411599994</v>
      </c>
      <c r="W26" s="345">
        <v>105923</v>
      </c>
      <c r="X26" s="345">
        <v>7028</v>
      </c>
      <c r="Y26" s="345">
        <v>39225</v>
      </c>
      <c r="Z26" s="345">
        <v>56815</v>
      </c>
      <c r="AA26" s="345">
        <v>28728</v>
      </c>
      <c r="AB26" s="345">
        <v>20562</v>
      </c>
      <c r="AC26" s="345">
        <v>6893</v>
      </c>
      <c r="AD26" s="345">
        <v>632</v>
      </c>
      <c r="AE26" s="347">
        <v>2855</v>
      </c>
      <c r="AF26" s="519">
        <v>100219</v>
      </c>
      <c r="AG26" s="346">
        <f>就業2!J21</f>
        <v>46178</v>
      </c>
      <c r="AH26" s="346">
        <f>就業2!M21</f>
        <v>51105</v>
      </c>
      <c r="AI26" s="533">
        <f>就業2!R21</f>
        <v>2936</v>
      </c>
      <c r="AJ26" s="346">
        <f t="shared" si="0"/>
        <v>116667.0558679317</v>
      </c>
      <c r="AK26" s="836">
        <f t="shared" si="1"/>
        <v>2.5264640276307269</v>
      </c>
      <c r="AL26" s="516">
        <v>95168</v>
      </c>
      <c r="AM26" s="727">
        <v>46178</v>
      </c>
      <c r="AN26" s="533">
        <v>45141</v>
      </c>
      <c r="AO26" s="533">
        <v>24409</v>
      </c>
      <c r="AP26" s="728">
        <v>1605</v>
      </c>
      <c r="AQ26" s="839">
        <v>2936</v>
      </c>
      <c r="AR26" s="844">
        <f t="shared" si="2"/>
        <v>0.50567789835631138</v>
      </c>
      <c r="AT26" s="341">
        <v>111</v>
      </c>
      <c r="AU26" s="344" t="s">
        <v>536</v>
      </c>
      <c r="AV26" s="541">
        <v>100</v>
      </c>
      <c r="AW26" s="343">
        <f>AK26</f>
        <v>2.5264640276307269</v>
      </c>
      <c r="AX26" s="534">
        <f>AR26</f>
        <v>0.50567789835631138</v>
      </c>
      <c r="AY26" s="714">
        <f t="shared" si="3"/>
        <v>128</v>
      </c>
    </row>
    <row r="27" spans="1:51">
      <c r="A27" s="331">
        <v>26</v>
      </c>
      <c r="C27" s="319">
        <v>28201</v>
      </c>
      <c r="D27" s="319">
        <v>2</v>
      </c>
      <c r="E27" s="332" t="s">
        <v>537</v>
      </c>
      <c r="F27" s="513">
        <v>535664</v>
      </c>
      <c r="G27" s="333">
        <v>199349</v>
      </c>
      <c r="H27" s="333">
        <v>17149</v>
      </c>
      <c r="I27" s="333">
        <v>230489</v>
      </c>
      <c r="J27" s="333">
        <v>60587</v>
      </c>
      <c r="K27" s="333">
        <v>0</v>
      </c>
      <c r="L27" s="333">
        <v>51752</v>
      </c>
      <c r="M27" s="333">
        <v>7673</v>
      </c>
      <c r="N27" s="333">
        <v>1162</v>
      </c>
      <c r="O27" s="333">
        <v>28090</v>
      </c>
      <c r="P27" s="334">
        <v>538513</v>
      </c>
      <c r="Q27" s="335">
        <v>0</v>
      </c>
      <c r="R27" s="335">
        <v>59330</v>
      </c>
      <c r="S27" s="336">
        <v>2944</v>
      </c>
      <c r="T27" s="333">
        <v>59425</v>
      </c>
      <c r="U27" s="333">
        <v>62274</v>
      </c>
      <c r="V27" s="718">
        <v>100.53186325759999</v>
      </c>
      <c r="W27" s="335">
        <v>245560</v>
      </c>
      <c r="X27" s="335">
        <v>17149</v>
      </c>
      <c r="Y27" s="335">
        <v>172086</v>
      </c>
      <c r="Z27" s="335">
        <v>50644</v>
      </c>
      <c r="AA27" s="335">
        <v>0</v>
      </c>
      <c r="AB27" s="335">
        <v>44408</v>
      </c>
      <c r="AC27" s="335">
        <v>5222</v>
      </c>
      <c r="AD27" s="335">
        <v>1014</v>
      </c>
      <c r="AE27" s="336">
        <v>5681</v>
      </c>
      <c r="AF27" s="517">
        <v>246396</v>
      </c>
      <c r="AG27" s="334">
        <f>就業2!J22</f>
        <v>192433</v>
      </c>
      <c r="AH27" s="334">
        <f>就業2!M22</f>
        <v>51343</v>
      </c>
      <c r="AI27" s="531">
        <f>就業2!R22</f>
        <v>2620</v>
      </c>
      <c r="AJ27" s="334">
        <f t="shared" si="0"/>
        <v>422844.86787870835</v>
      </c>
      <c r="AK27" s="835">
        <f t="shared" si="1"/>
        <v>2.1973615122079289</v>
      </c>
      <c r="AL27" s="514">
        <v>250439</v>
      </c>
      <c r="AM27" s="723">
        <v>192433</v>
      </c>
      <c r="AN27" s="531">
        <v>54368</v>
      </c>
      <c r="AO27" s="531">
        <v>51811</v>
      </c>
      <c r="AP27" s="724">
        <v>2557</v>
      </c>
      <c r="AQ27" s="837">
        <v>2620</v>
      </c>
      <c r="AR27" s="843">
        <f t="shared" si="2"/>
        <v>0.77970915839076826</v>
      </c>
      <c r="AT27" s="341"/>
      <c r="AU27" s="342" t="s">
        <v>538</v>
      </c>
      <c r="AV27" s="541" t="s">
        <v>539</v>
      </c>
      <c r="AW27" s="343" t="s">
        <v>539</v>
      </c>
      <c r="AX27" s="534" t="s">
        <v>539</v>
      </c>
      <c r="AY27" s="714" t="s">
        <v>182</v>
      </c>
    </row>
    <row r="28" spans="1:51">
      <c r="A28" s="331">
        <v>27</v>
      </c>
      <c r="C28" s="319">
        <v>28202</v>
      </c>
      <c r="D28" s="319">
        <v>2</v>
      </c>
      <c r="E28" s="332" t="s">
        <v>540</v>
      </c>
      <c r="F28" s="513">
        <v>452563</v>
      </c>
      <c r="G28" s="333">
        <v>162949</v>
      </c>
      <c r="H28" s="333">
        <v>11846</v>
      </c>
      <c r="I28" s="333">
        <v>114017</v>
      </c>
      <c r="J28" s="333">
        <v>102123</v>
      </c>
      <c r="K28" s="333">
        <v>0</v>
      </c>
      <c r="L28" s="333">
        <v>36060</v>
      </c>
      <c r="M28" s="333">
        <v>64202</v>
      </c>
      <c r="N28" s="333">
        <v>1861</v>
      </c>
      <c r="O28" s="333">
        <v>61628</v>
      </c>
      <c r="P28" s="334">
        <v>435641</v>
      </c>
      <c r="Q28" s="335">
        <v>0</v>
      </c>
      <c r="R28" s="335">
        <v>52302</v>
      </c>
      <c r="S28" s="336">
        <v>31038</v>
      </c>
      <c r="T28" s="333">
        <v>100262</v>
      </c>
      <c r="U28" s="333">
        <v>83340</v>
      </c>
      <c r="V28" s="718">
        <v>96.260852080299998</v>
      </c>
      <c r="W28" s="335">
        <v>192674</v>
      </c>
      <c r="X28" s="335">
        <v>11846</v>
      </c>
      <c r="Y28" s="335">
        <v>81856</v>
      </c>
      <c r="Z28" s="335">
        <v>91057</v>
      </c>
      <c r="AA28" s="335">
        <v>0</v>
      </c>
      <c r="AB28" s="335">
        <v>31159</v>
      </c>
      <c r="AC28" s="335">
        <v>58187</v>
      </c>
      <c r="AD28" s="335">
        <v>1711</v>
      </c>
      <c r="AE28" s="336">
        <v>7915</v>
      </c>
      <c r="AF28" s="517">
        <v>185592</v>
      </c>
      <c r="AG28" s="334">
        <f>就業2!J23</f>
        <v>88732</v>
      </c>
      <c r="AH28" s="334">
        <f>就業2!M23</f>
        <v>90275</v>
      </c>
      <c r="AI28" s="531">
        <f>就業2!R23</f>
        <v>6585</v>
      </c>
      <c r="AJ28" s="334">
        <f t="shared" si="0"/>
        <v>224331.0044635126</v>
      </c>
      <c r="AK28" s="835">
        <f t="shared" si="1"/>
        <v>2.5281860485902787</v>
      </c>
      <c r="AL28" s="515">
        <v>174721</v>
      </c>
      <c r="AM28" s="723">
        <v>88732</v>
      </c>
      <c r="AN28" s="531">
        <v>77058</v>
      </c>
      <c r="AO28" s="531">
        <v>47195</v>
      </c>
      <c r="AP28" s="724">
        <v>29863</v>
      </c>
      <c r="AQ28" s="837">
        <v>6585</v>
      </c>
      <c r="AR28" s="843">
        <f t="shared" si="2"/>
        <v>0.53520718981844506</v>
      </c>
      <c r="AT28" s="341">
        <v>202</v>
      </c>
      <c r="AU28" s="342" t="s">
        <v>540</v>
      </c>
      <c r="AV28" s="541">
        <v>100</v>
      </c>
      <c r="AW28" s="343">
        <f>AK28</f>
        <v>2.5281860485902787</v>
      </c>
      <c r="AX28" s="534">
        <f>AR28</f>
        <v>0.53520718981844506</v>
      </c>
      <c r="AY28" s="714">
        <f t="shared" si="3"/>
        <v>135</v>
      </c>
    </row>
    <row r="29" spans="1:51">
      <c r="A29" s="331">
        <v>28</v>
      </c>
      <c r="C29" s="319">
        <v>28203</v>
      </c>
      <c r="D29" s="319">
        <v>2</v>
      </c>
      <c r="E29" s="332" t="s">
        <v>541</v>
      </c>
      <c r="F29" s="513">
        <v>293409</v>
      </c>
      <c r="G29" s="333">
        <v>109512</v>
      </c>
      <c r="H29" s="333">
        <v>7033</v>
      </c>
      <c r="I29" s="333">
        <v>74572</v>
      </c>
      <c r="J29" s="333">
        <v>75977</v>
      </c>
      <c r="K29" s="333">
        <v>0</v>
      </c>
      <c r="L29" s="333">
        <v>64945</v>
      </c>
      <c r="M29" s="333">
        <v>10141</v>
      </c>
      <c r="N29" s="333">
        <v>891</v>
      </c>
      <c r="O29" s="333">
        <v>26315</v>
      </c>
      <c r="P29" s="334">
        <v>262799</v>
      </c>
      <c r="Q29" s="335">
        <v>0</v>
      </c>
      <c r="R29" s="335">
        <v>43075</v>
      </c>
      <c r="S29" s="336">
        <v>1401</v>
      </c>
      <c r="T29" s="333">
        <v>75086</v>
      </c>
      <c r="U29" s="333">
        <v>44476</v>
      </c>
      <c r="V29" s="718">
        <v>89.567463847400006</v>
      </c>
      <c r="W29" s="335">
        <v>127816</v>
      </c>
      <c r="X29" s="335">
        <v>7033</v>
      </c>
      <c r="Y29" s="335">
        <v>48694</v>
      </c>
      <c r="Z29" s="335">
        <v>68182</v>
      </c>
      <c r="AA29" s="335">
        <v>0</v>
      </c>
      <c r="AB29" s="335">
        <v>58631</v>
      </c>
      <c r="AC29" s="335">
        <v>8734</v>
      </c>
      <c r="AD29" s="335">
        <v>817</v>
      </c>
      <c r="AE29" s="336">
        <v>3907</v>
      </c>
      <c r="AF29" s="517">
        <v>126474</v>
      </c>
      <c r="AG29" s="334">
        <f>就業2!J24</f>
        <v>55326</v>
      </c>
      <c r="AH29" s="334">
        <f>就業2!M24</f>
        <v>67146</v>
      </c>
      <c r="AI29" s="531">
        <f>就業2!R24</f>
        <v>4002</v>
      </c>
      <c r="AJ29" s="334">
        <f t="shared" si="0"/>
        <v>132545.77645502647</v>
      </c>
      <c r="AK29" s="835">
        <f t="shared" si="1"/>
        <v>2.3957231040564375</v>
      </c>
      <c r="AL29" s="515">
        <v>100759</v>
      </c>
      <c r="AM29" s="723">
        <v>55326</v>
      </c>
      <c r="AN29" s="531">
        <v>40032</v>
      </c>
      <c r="AO29" s="531">
        <v>38840</v>
      </c>
      <c r="AP29" s="724">
        <v>1192</v>
      </c>
      <c r="AQ29" s="837">
        <v>4002</v>
      </c>
      <c r="AR29" s="843">
        <f t="shared" si="2"/>
        <v>0.58019253759516765</v>
      </c>
      <c r="AT29" s="341">
        <v>204</v>
      </c>
      <c r="AU29" s="342" t="s">
        <v>542</v>
      </c>
      <c r="AV29" s="541">
        <v>100</v>
      </c>
      <c r="AW29" s="343">
        <f>AK30</f>
        <v>2.4010256713127016</v>
      </c>
      <c r="AX29" s="534">
        <f>AR30</f>
        <v>0.59065978553977649</v>
      </c>
      <c r="AY29" s="714">
        <f t="shared" si="3"/>
        <v>142</v>
      </c>
    </row>
    <row r="30" spans="1:51">
      <c r="A30" s="331">
        <v>29</v>
      </c>
      <c r="C30" s="319">
        <v>28204</v>
      </c>
      <c r="D30" s="319">
        <v>2</v>
      </c>
      <c r="E30" s="332" t="s">
        <v>542</v>
      </c>
      <c r="F30" s="513">
        <v>487850</v>
      </c>
      <c r="G30" s="333">
        <v>164106</v>
      </c>
      <c r="H30" s="333">
        <v>11444</v>
      </c>
      <c r="I30" s="333">
        <v>113305</v>
      </c>
      <c r="J30" s="333">
        <v>133923</v>
      </c>
      <c r="K30" s="333">
        <v>0</v>
      </c>
      <c r="L30" s="333">
        <v>60346</v>
      </c>
      <c r="M30" s="333">
        <v>72099</v>
      </c>
      <c r="N30" s="333">
        <v>1478</v>
      </c>
      <c r="O30" s="333">
        <v>65072</v>
      </c>
      <c r="P30" s="334">
        <v>439258</v>
      </c>
      <c r="Q30" s="335">
        <v>0</v>
      </c>
      <c r="R30" s="335">
        <v>58495</v>
      </c>
      <c r="S30" s="336">
        <v>25358</v>
      </c>
      <c r="T30" s="333">
        <v>132445</v>
      </c>
      <c r="U30" s="333">
        <v>83853</v>
      </c>
      <c r="V30" s="718">
        <v>90.039561340600002</v>
      </c>
      <c r="W30" s="335">
        <v>204206</v>
      </c>
      <c r="X30" s="335">
        <v>11444</v>
      </c>
      <c r="Y30" s="335">
        <v>67376</v>
      </c>
      <c r="Z30" s="335">
        <v>118957</v>
      </c>
      <c r="AA30" s="335">
        <v>0</v>
      </c>
      <c r="AB30" s="335">
        <v>52305</v>
      </c>
      <c r="AC30" s="335">
        <v>65297</v>
      </c>
      <c r="AD30" s="335">
        <v>1355</v>
      </c>
      <c r="AE30" s="336">
        <v>6429</v>
      </c>
      <c r="AF30" s="517">
        <v>208519</v>
      </c>
      <c r="AG30" s="334">
        <f>就業2!J25</f>
        <v>83892</v>
      </c>
      <c r="AH30" s="334">
        <f>就業2!M25</f>
        <v>119292</v>
      </c>
      <c r="AI30" s="531">
        <f>就業2!R25</f>
        <v>5335</v>
      </c>
      <c r="AJ30" s="334">
        <f t="shared" si="0"/>
        <v>201426.84561776518</v>
      </c>
      <c r="AK30" s="835">
        <f t="shared" si="1"/>
        <v>2.4010256713127016</v>
      </c>
      <c r="AL30" s="515">
        <v>149467</v>
      </c>
      <c r="AM30" s="723">
        <v>83892</v>
      </c>
      <c r="AN30" s="531">
        <v>58139</v>
      </c>
      <c r="AO30" s="531">
        <v>43115</v>
      </c>
      <c r="AP30" s="724">
        <v>15024</v>
      </c>
      <c r="AQ30" s="837">
        <v>5335</v>
      </c>
      <c r="AR30" s="843">
        <f t="shared" si="2"/>
        <v>0.59065978553977649</v>
      </c>
      <c r="AT30" s="341">
        <v>206</v>
      </c>
      <c r="AU30" s="342" t="s">
        <v>543</v>
      </c>
      <c r="AV30" s="541">
        <v>100</v>
      </c>
      <c r="AW30" s="343">
        <f>AK32</f>
        <v>2.638569886819603</v>
      </c>
      <c r="AX30" s="534">
        <f>AR32</f>
        <v>0.44628824794767108</v>
      </c>
      <c r="AY30" s="714">
        <f t="shared" si="3"/>
        <v>118</v>
      </c>
    </row>
    <row r="31" spans="1:51">
      <c r="A31" s="331">
        <v>30</v>
      </c>
      <c r="C31" s="319">
        <v>28205</v>
      </c>
      <c r="D31" s="319">
        <v>2</v>
      </c>
      <c r="E31" s="332" t="s">
        <v>544</v>
      </c>
      <c r="F31" s="513">
        <v>44258</v>
      </c>
      <c r="G31" s="333">
        <v>17194</v>
      </c>
      <c r="H31" s="333">
        <v>4234</v>
      </c>
      <c r="I31" s="333">
        <v>15802</v>
      </c>
      <c r="J31" s="333">
        <v>5567</v>
      </c>
      <c r="K31" s="333">
        <v>0</v>
      </c>
      <c r="L31" s="333">
        <v>5141</v>
      </c>
      <c r="M31" s="333">
        <v>387</v>
      </c>
      <c r="N31" s="333">
        <v>39</v>
      </c>
      <c r="O31" s="333">
        <v>1461</v>
      </c>
      <c r="P31" s="334">
        <v>45415</v>
      </c>
      <c r="Q31" s="335">
        <v>0</v>
      </c>
      <c r="R31" s="335">
        <v>6417</v>
      </c>
      <c r="S31" s="336">
        <v>268</v>
      </c>
      <c r="T31" s="333">
        <v>5528</v>
      </c>
      <c r="U31" s="333">
        <v>6685</v>
      </c>
      <c r="V31" s="718">
        <v>102.6142166388</v>
      </c>
      <c r="W31" s="335">
        <v>21092</v>
      </c>
      <c r="X31" s="335">
        <v>4234</v>
      </c>
      <c r="Y31" s="335">
        <v>11758</v>
      </c>
      <c r="Z31" s="335">
        <v>4915</v>
      </c>
      <c r="AA31" s="335">
        <v>0</v>
      </c>
      <c r="AB31" s="335">
        <v>4638</v>
      </c>
      <c r="AC31" s="335">
        <v>241</v>
      </c>
      <c r="AD31" s="335">
        <v>36</v>
      </c>
      <c r="AE31" s="336">
        <v>185</v>
      </c>
      <c r="AF31" s="517">
        <v>18693</v>
      </c>
      <c r="AG31" s="334">
        <f>就業2!J26</f>
        <v>13517</v>
      </c>
      <c r="AH31" s="334">
        <f>就業2!M26</f>
        <v>4579</v>
      </c>
      <c r="AI31" s="531">
        <f>就業2!R26</f>
        <v>597</v>
      </c>
      <c r="AJ31" s="334">
        <f t="shared" si="0"/>
        <v>33058.984637488946</v>
      </c>
      <c r="AK31" s="835">
        <f t="shared" si="1"/>
        <v>2.4457338638373121</v>
      </c>
      <c r="AL31" s="515">
        <v>19932</v>
      </c>
      <c r="AM31" s="723">
        <v>13517</v>
      </c>
      <c r="AN31" s="531">
        <v>5728</v>
      </c>
      <c r="AO31" s="531">
        <v>5431</v>
      </c>
      <c r="AP31" s="724">
        <v>297</v>
      </c>
      <c r="AQ31" s="837">
        <v>597</v>
      </c>
      <c r="AR31" s="843">
        <f t="shared" si="2"/>
        <v>0.70236425045466355</v>
      </c>
      <c r="AT31" s="341"/>
      <c r="AU31" s="342" t="s">
        <v>545</v>
      </c>
      <c r="AV31" s="541" t="s">
        <v>539</v>
      </c>
      <c r="AW31" s="343" t="s">
        <v>539</v>
      </c>
      <c r="AX31" s="534" t="s">
        <v>539</v>
      </c>
      <c r="AY31" s="714" t="s">
        <v>182</v>
      </c>
    </row>
    <row r="32" spans="1:51">
      <c r="A32" s="331">
        <v>31</v>
      </c>
      <c r="C32" s="319">
        <v>28206</v>
      </c>
      <c r="D32" s="319">
        <v>2</v>
      </c>
      <c r="E32" s="332" t="s">
        <v>543</v>
      </c>
      <c r="F32" s="513">
        <v>95350</v>
      </c>
      <c r="G32" s="333">
        <v>35892</v>
      </c>
      <c r="H32" s="333">
        <v>2942</v>
      </c>
      <c r="I32" s="333">
        <v>12739</v>
      </c>
      <c r="J32" s="333">
        <v>33000</v>
      </c>
      <c r="K32" s="333">
        <v>0</v>
      </c>
      <c r="L32" s="333">
        <v>17875</v>
      </c>
      <c r="M32" s="333">
        <v>14824</v>
      </c>
      <c r="N32" s="333">
        <v>301</v>
      </c>
      <c r="O32" s="333">
        <v>10777</v>
      </c>
      <c r="P32" s="334">
        <v>79245</v>
      </c>
      <c r="Q32" s="335">
        <v>0</v>
      </c>
      <c r="R32" s="335">
        <v>14195</v>
      </c>
      <c r="S32" s="336">
        <v>2399</v>
      </c>
      <c r="T32" s="333">
        <v>32699</v>
      </c>
      <c r="U32" s="333">
        <v>16594</v>
      </c>
      <c r="V32" s="718">
        <v>83.109596224399994</v>
      </c>
      <c r="W32" s="335">
        <v>39218</v>
      </c>
      <c r="X32" s="335">
        <v>2942</v>
      </c>
      <c r="Y32" s="335">
        <v>6788</v>
      </c>
      <c r="Z32" s="335">
        <v>28244</v>
      </c>
      <c r="AA32" s="335">
        <v>0</v>
      </c>
      <c r="AB32" s="335">
        <v>14531</v>
      </c>
      <c r="AC32" s="335">
        <v>13456</v>
      </c>
      <c r="AD32" s="335">
        <v>257</v>
      </c>
      <c r="AE32" s="336">
        <v>1244</v>
      </c>
      <c r="AF32" s="517">
        <v>37182</v>
      </c>
      <c r="AG32" s="334">
        <f>就業2!J27</f>
        <v>10166</v>
      </c>
      <c r="AH32" s="334">
        <f>就業2!M27</f>
        <v>25971</v>
      </c>
      <c r="AI32" s="531">
        <f>就業2!R27</f>
        <v>1045</v>
      </c>
      <c r="AJ32" s="334">
        <f t="shared" si="0"/>
        <v>26823.701469408086</v>
      </c>
      <c r="AK32" s="835">
        <f t="shared" si="1"/>
        <v>2.638569886819603</v>
      </c>
      <c r="AL32" s="515">
        <v>24356</v>
      </c>
      <c r="AM32" s="723">
        <v>10166</v>
      </c>
      <c r="AN32" s="531">
        <v>12613</v>
      </c>
      <c r="AO32" s="531">
        <v>10664</v>
      </c>
      <c r="AP32" s="724">
        <v>1949</v>
      </c>
      <c r="AQ32" s="837">
        <v>1045</v>
      </c>
      <c r="AR32" s="843">
        <f t="shared" si="2"/>
        <v>0.44628824794767108</v>
      </c>
      <c r="AT32" s="341">
        <v>207</v>
      </c>
      <c r="AU32" s="342" t="s">
        <v>546</v>
      </c>
      <c r="AV32" s="541">
        <v>100</v>
      </c>
      <c r="AW32" s="343">
        <f>AK33</f>
        <v>2.5181362392244133</v>
      </c>
      <c r="AX32" s="534">
        <f>AR33</f>
        <v>0.52408267185861912</v>
      </c>
      <c r="AY32" s="714">
        <f t="shared" si="3"/>
        <v>132</v>
      </c>
    </row>
    <row r="33" spans="1:51">
      <c r="A33" s="331">
        <v>32</v>
      </c>
      <c r="C33" s="319">
        <v>28207</v>
      </c>
      <c r="D33" s="319">
        <v>2</v>
      </c>
      <c r="E33" s="332" t="s">
        <v>546</v>
      </c>
      <c r="F33" s="513">
        <v>196883</v>
      </c>
      <c r="G33" s="333">
        <v>70327</v>
      </c>
      <c r="H33" s="333">
        <v>4801</v>
      </c>
      <c r="I33" s="333">
        <v>49138</v>
      </c>
      <c r="J33" s="333">
        <v>53243</v>
      </c>
      <c r="K33" s="333">
        <v>0</v>
      </c>
      <c r="L33" s="333">
        <v>27362</v>
      </c>
      <c r="M33" s="333">
        <v>25209</v>
      </c>
      <c r="N33" s="333">
        <v>672</v>
      </c>
      <c r="O33" s="333">
        <v>19374</v>
      </c>
      <c r="P33" s="334">
        <v>178195</v>
      </c>
      <c r="Q33" s="335">
        <v>0</v>
      </c>
      <c r="R33" s="335">
        <v>24696</v>
      </c>
      <c r="S33" s="336">
        <v>9187</v>
      </c>
      <c r="T33" s="333">
        <v>52571</v>
      </c>
      <c r="U33" s="333">
        <v>33883</v>
      </c>
      <c r="V33" s="718">
        <v>90.508068243599993</v>
      </c>
      <c r="W33" s="335">
        <v>86507</v>
      </c>
      <c r="X33" s="335">
        <v>4801</v>
      </c>
      <c r="Y33" s="335">
        <v>32616</v>
      </c>
      <c r="Z33" s="335">
        <v>46690</v>
      </c>
      <c r="AA33" s="335">
        <v>0</v>
      </c>
      <c r="AB33" s="335">
        <v>23922</v>
      </c>
      <c r="AC33" s="335">
        <v>22150</v>
      </c>
      <c r="AD33" s="335">
        <v>618</v>
      </c>
      <c r="AE33" s="336">
        <v>2400</v>
      </c>
      <c r="AF33" s="517">
        <v>80919</v>
      </c>
      <c r="AG33" s="334">
        <f>就業2!J28</f>
        <v>34993</v>
      </c>
      <c r="AH33" s="334">
        <f>就業2!M28</f>
        <v>43193</v>
      </c>
      <c r="AI33" s="531">
        <f>就業2!R28</f>
        <v>2733</v>
      </c>
      <c r="AJ33" s="334">
        <f t="shared" si="0"/>
        <v>88117.141419179898</v>
      </c>
      <c r="AK33" s="835">
        <f t="shared" si="1"/>
        <v>2.5181362392244133</v>
      </c>
      <c r="AL33" s="515">
        <v>70245</v>
      </c>
      <c r="AM33" s="723">
        <v>34993</v>
      </c>
      <c r="AN33" s="531">
        <v>31777</v>
      </c>
      <c r="AO33" s="531">
        <v>22835</v>
      </c>
      <c r="AP33" s="724">
        <v>8942</v>
      </c>
      <c r="AQ33" s="837">
        <v>2733</v>
      </c>
      <c r="AR33" s="843">
        <f t="shared" si="2"/>
        <v>0.52408267185861912</v>
      </c>
      <c r="AT33" s="341">
        <v>214</v>
      </c>
      <c r="AU33" s="342" t="s">
        <v>547</v>
      </c>
      <c r="AV33" s="541">
        <v>100</v>
      </c>
      <c r="AW33" s="343">
        <f>AK39</f>
        <v>2.4369690533980584</v>
      </c>
      <c r="AX33" s="534">
        <f>AR39</f>
        <v>0.61674505755038045</v>
      </c>
      <c r="AY33" s="714">
        <f t="shared" si="3"/>
        <v>150</v>
      </c>
    </row>
    <row r="34" spans="1:51">
      <c r="A34" s="331">
        <v>33</v>
      </c>
      <c r="C34" s="319">
        <v>28208</v>
      </c>
      <c r="D34" s="319">
        <v>2</v>
      </c>
      <c r="E34" s="332" t="s">
        <v>548</v>
      </c>
      <c r="F34" s="513">
        <v>30129</v>
      </c>
      <c r="G34" s="333">
        <v>13760</v>
      </c>
      <c r="H34" s="333">
        <v>975</v>
      </c>
      <c r="I34" s="333">
        <v>7999</v>
      </c>
      <c r="J34" s="333">
        <v>6904</v>
      </c>
      <c r="K34" s="333">
        <v>0</v>
      </c>
      <c r="L34" s="333">
        <v>6440</v>
      </c>
      <c r="M34" s="333">
        <v>433</v>
      </c>
      <c r="N34" s="333">
        <v>31</v>
      </c>
      <c r="O34" s="333">
        <v>491</v>
      </c>
      <c r="P34" s="334">
        <v>29824</v>
      </c>
      <c r="Q34" s="335">
        <v>0</v>
      </c>
      <c r="R34" s="335">
        <v>6343</v>
      </c>
      <c r="S34" s="336">
        <v>225</v>
      </c>
      <c r="T34" s="333">
        <v>6873</v>
      </c>
      <c r="U34" s="333">
        <v>6568</v>
      </c>
      <c r="V34" s="718">
        <v>98.987686282300004</v>
      </c>
      <c r="W34" s="335">
        <v>12904</v>
      </c>
      <c r="X34" s="335">
        <v>975</v>
      </c>
      <c r="Y34" s="335">
        <v>5739</v>
      </c>
      <c r="Z34" s="335">
        <v>6061</v>
      </c>
      <c r="AA34" s="335">
        <v>0</v>
      </c>
      <c r="AB34" s="335">
        <v>5738</v>
      </c>
      <c r="AC34" s="335">
        <v>294</v>
      </c>
      <c r="AD34" s="335">
        <v>29</v>
      </c>
      <c r="AE34" s="336">
        <v>129</v>
      </c>
      <c r="AF34" s="517">
        <v>12086</v>
      </c>
      <c r="AG34" s="334">
        <f>就業2!J29</f>
        <v>6206</v>
      </c>
      <c r="AH34" s="334">
        <f>就業2!M29</f>
        <v>5838</v>
      </c>
      <c r="AI34" s="531">
        <f>就業2!R29</f>
        <v>42</v>
      </c>
      <c r="AJ34" s="334">
        <f t="shared" si="0"/>
        <v>15524.790269013616</v>
      </c>
      <c r="AK34" s="835">
        <f t="shared" si="1"/>
        <v>2.5015775489870475</v>
      </c>
      <c r="AL34" s="515">
        <v>11558</v>
      </c>
      <c r="AM34" s="723">
        <v>6206</v>
      </c>
      <c r="AN34" s="531">
        <v>5282</v>
      </c>
      <c r="AO34" s="531">
        <v>5105</v>
      </c>
      <c r="AP34" s="724">
        <v>177</v>
      </c>
      <c r="AQ34" s="837">
        <v>42</v>
      </c>
      <c r="AR34" s="843">
        <f t="shared" si="2"/>
        <v>0.54021587743732591</v>
      </c>
      <c r="AT34" s="341">
        <v>217</v>
      </c>
      <c r="AU34" s="342" t="s">
        <v>549</v>
      </c>
      <c r="AV34" s="541">
        <v>100</v>
      </c>
      <c r="AW34" s="343">
        <f>AK42</f>
        <v>2.5341944057303989</v>
      </c>
      <c r="AX34" s="534">
        <f>AR42</f>
        <v>0.58628221930974223</v>
      </c>
      <c r="AY34" s="714">
        <f t="shared" si="3"/>
        <v>149</v>
      </c>
    </row>
    <row r="35" spans="1:51">
      <c r="A35" s="331">
        <v>34</v>
      </c>
      <c r="C35" s="319">
        <v>28209</v>
      </c>
      <c r="D35" s="319">
        <v>2</v>
      </c>
      <c r="E35" s="332" t="s">
        <v>550</v>
      </c>
      <c r="F35" s="513">
        <v>82250</v>
      </c>
      <c r="G35" s="333">
        <v>30651</v>
      </c>
      <c r="H35" s="333">
        <v>6283</v>
      </c>
      <c r="I35" s="333">
        <v>39177</v>
      </c>
      <c r="J35" s="333">
        <v>4255</v>
      </c>
      <c r="K35" s="333">
        <v>0</v>
      </c>
      <c r="L35" s="333">
        <v>3057</v>
      </c>
      <c r="M35" s="333">
        <v>1104</v>
      </c>
      <c r="N35" s="333">
        <v>94</v>
      </c>
      <c r="O35" s="333">
        <v>1884</v>
      </c>
      <c r="P35" s="334">
        <v>83834</v>
      </c>
      <c r="Q35" s="335">
        <v>0</v>
      </c>
      <c r="R35" s="335">
        <v>4060</v>
      </c>
      <c r="S35" s="336">
        <v>1685</v>
      </c>
      <c r="T35" s="333">
        <v>4161</v>
      </c>
      <c r="U35" s="333">
        <v>5745</v>
      </c>
      <c r="V35" s="718">
        <v>101.92583586630001</v>
      </c>
      <c r="W35" s="335">
        <v>40709</v>
      </c>
      <c r="X35" s="335">
        <v>6283</v>
      </c>
      <c r="Y35" s="335">
        <v>30305</v>
      </c>
      <c r="Z35" s="335">
        <v>3759</v>
      </c>
      <c r="AA35" s="335">
        <v>0</v>
      </c>
      <c r="AB35" s="335">
        <v>2795</v>
      </c>
      <c r="AC35" s="335">
        <v>878</v>
      </c>
      <c r="AD35" s="335">
        <v>86</v>
      </c>
      <c r="AE35" s="336">
        <v>362</v>
      </c>
      <c r="AF35" s="517">
        <v>39194</v>
      </c>
      <c r="AG35" s="334">
        <f>就業2!J30</f>
        <v>35024</v>
      </c>
      <c r="AH35" s="334">
        <f>就業2!M30</f>
        <v>3868</v>
      </c>
      <c r="AI35" s="531">
        <f>就業2!R30</f>
        <v>302</v>
      </c>
      <c r="AJ35" s="334">
        <f t="shared" si="0"/>
        <v>74069.834413246936</v>
      </c>
      <c r="AK35" s="835">
        <f t="shared" si="1"/>
        <v>2.1148308135349172</v>
      </c>
      <c r="AL35" s="515">
        <v>40243</v>
      </c>
      <c r="AM35" s="723">
        <v>35024</v>
      </c>
      <c r="AN35" s="531">
        <v>4826</v>
      </c>
      <c r="AO35" s="531">
        <v>3391</v>
      </c>
      <c r="AP35" s="724">
        <v>1435</v>
      </c>
      <c r="AQ35" s="837">
        <v>302</v>
      </c>
      <c r="AR35" s="843">
        <f t="shared" si="2"/>
        <v>0.87889585947302384</v>
      </c>
      <c r="AT35" s="341">
        <v>219</v>
      </c>
      <c r="AU35" s="342" t="s">
        <v>551</v>
      </c>
      <c r="AV35" s="541">
        <v>100</v>
      </c>
      <c r="AW35" s="343">
        <f>AK44</f>
        <v>2.3122268502369865</v>
      </c>
      <c r="AX35" s="534">
        <f>AR44</f>
        <v>0.59813717188823035</v>
      </c>
      <c r="AY35" s="714">
        <f t="shared" si="3"/>
        <v>138</v>
      </c>
    </row>
    <row r="36" spans="1:51">
      <c r="A36" s="331">
        <v>35</v>
      </c>
      <c r="C36" s="319">
        <v>28210</v>
      </c>
      <c r="D36" s="319">
        <v>2</v>
      </c>
      <c r="E36" s="332" t="s">
        <v>552</v>
      </c>
      <c r="F36" s="513">
        <v>267435</v>
      </c>
      <c r="G36" s="333">
        <v>103344</v>
      </c>
      <c r="H36" s="333">
        <v>6666</v>
      </c>
      <c r="I36" s="333">
        <v>77398</v>
      </c>
      <c r="J36" s="333">
        <v>66824</v>
      </c>
      <c r="K36" s="333">
        <v>0</v>
      </c>
      <c r="L36" s="333">
        <v>60425</v>
      </c>
      <c r="M36" s="333">
        <v>5814</v>
      </c>
      <c r="N36" s="333">
        <v>585</v>
      </c>
      <c r="O36" s="333">
        <v>13203</v>
      </c>
      <c r="P36" s="334">
        <v>236758</v>
      </c>
      <c r="Q36" s="335">
        <v>0</v>
      </c>
      <c r="R36" s="335">
        <v>34709</v>
      </c>
      <c r="S36" s="336">
        <v>853</v>
      </c>
      <c r="T36" s="333">
        <v>66239</v>
      </c>
      <c r="U36" s="333">
        <v>35562</v>
      </c>
      <c r="V36" s="718">
        <v>88.529175313600007</v>
      </c>
      <c r="W36" s="335">
        <v>119992</v>
      </c>
      <c r="X36" s="335">
        <v>6666</v>
      </c>
      <c r="Y36" s="335">
        <v>52525</v>
      </c>
      <c r="Z36" s="335">
        <v>58588</v>
      </c>
      <c r="AA36" s="335">
        <v>0</v>
      </c>
      <c r="AB36" s="335">
        <v>53563</v>
      </c>
      <c r="AC36" s="335">
        <v>4495</v>
      </c>
      <c r="AD36" s="335">
        <v>530</v>
      </c>
      <c r="AE36" s="336">
        <v>2213</v>
      </c>
      <c r="AF36" s="517">
        <v>116302</v>
      </c>
      <c r="AG36" s="334">
        <f>就業2!J31</f>
        <v>57132</v>
      </c>
      <c r="AH36" s="334">
        <f>就業2!M31</f>
        <v>55178</v>
      </c>
      <c r="AI36" s="531">
        <f>就業2!R31</f>
        <v>3992</v>
      </c>
      <c r="AJ36" s="334">
        <f t="shared" si="0"/>
        <v>136043.95352150299</v>
      </c>
      <c r="AK36" s="835">
        <f t="shared" si="1"/>
        <v>2.381221618733862</v>
      </c>
      <c r="AL36" s="515">
        <v>94641</v>
      </c>
      <c r="AM36" s="723">
        <v>57132</v>
      </c>
      <c r="AN36" s="531">
        <v>32329</v>
      </c>
      <c r="AO36" s="531">
        <v>31683</v>
      </c>
      <c r="AP36" s="724">
        <v>646</v>
      </c>
      <c r="AQ36" s="837">
        <v>3992</v>
      </c>
      <c r="AR36" s="843">
        <f t="shared" si="2"/>
        <v>0.63862465208303054</v>
      </c>
      <c r="AT36" s="341">
        <v>301</v>
      </c>
      <c r="AU36" s="342" t="s">
        <v>553</v>
      </c>
      <c r="AV36" s="541">
        <v>100</v>
      </c>
      <c r="AW36" s="343">
        <f>AK55</f>
        <v>2.3842585433740529</v>
      </c>
      <c r="AX36" s="534">
        <f>AR55</f>
        <v>0.58300582734787909</v>
      </c>
      <c r="AY36" s="714">
        <f t="shared" si="3"/>
        <v>139</v>
      </c>
    </row>
    <row r="37" spans="1:51">
      <c r="A37" s="331">
        <v>36</v>
      </c>
      <c r="C37" s="319">
        <v>28212</v>
      </c>
      <c r="D37" s="319">
        <v>2</v>
      </c>
      <c r="E37" s="332" t="s">
        <v>554</v>
      </c>
      <c r="F37" s="513">
        <v>48567</v>
      </c>
      <c r="G37" s="333">
        <v>20333</v>
      </c>
      <c r="H37" s="333">
        <v>1640</v>
      </c>
      <c r="I37" s="333">
        <v>18353</v>
      </c>
      <c r="J37" s="333">
        <v>7168</v>
      </c>
      <c r="K37" s="333">
        <v>0</v>
      </c>
      <c r="L37" s="333">
        <v>5633</v>
      </c>
      <c r="M37" s="333">
        <v>1492</v>
      </c>
      <c r="N37" s="333">
        <v>43</v>
      </c>
      <c r="O37" s="333">
        <v>1073</v>
      </c>
      <c r="P37" s="334">
        <v>46612</v>
      </c>
      <c r="Q37" s="335">
        <v>0</v>
      </c>
      <c r="R37" s="335">
        <v>4271</v>
      </c>
      <c r="S37" s="336">
        <v>899</v>
      </c>
      <c r="T37" s="333">
        <v>7125</v>
      </c>
      <c r="U37" s="333">
        <v>5170</v>
      </c>
      <c r="V37" s="718">
        <v>95.974632981200003</v>
      </c>
      <c r="W37" s="335">
        <v>21322</v>
      </c>
      <c r="X37" s="335">
        <v>1640</v>
      </c>
      <c r="Y37" s="335">
        <v>13708</v>
      </c>
      <c r="Z37" s="335">
        <v>5790</v>
      </c>
      <c r="AA37" s="335">
        <v>0</v>
      </c>
      <c r="AB37" s="335">
        <v>4565</v>
      </c>
      <c r="AC37" s="335">
        <v>1185</v>
      </c>
      <c r="AD37" s="335">
        <v>40</v>
      </c>
      <c r="AE37" s="336">
        <v>184</v>
      </c>
      <c r="AF37" s="517">
        <v>20326</v>
      </c>
      <c r="AG37" s="334">
        <f>就業2!J32</f>
        <v>14469</v>
      </c>
      <c r="AH37" s="334">
        <f>就業2!M32</f>
        <v>5506</v>
      </c>
      <c r="AI37" s="531">
        <f>就業2!R32</f>
        <v>351</v>
      </c>
      <c r="AJ37" s="334">
        <f t="shared" si="0"/>
        <v>35179.770863579477</v>
      </c>
      <c r="AK37" s="835">
        <f t="shared" si="1"/>
        <v>2.4313892365456824</v>
      </c>
      <c r="AL37" s="515">
        <v>19419</v>
      </c>
      <c r="AM37" s="723">
        <v>14469</v>
      </c>
      <c r="AN37" s="531">
        <v>4479</v>
      </c>
      <c r="AO37" s="531">
        <v>3691</v>
      </c>
      <c r="AP37" s="724">
        <v>788</v>
      </c>
      <c r="AQ37" s="837">
        <v>351</v>
      </c>
      <c r="AR37" s="843">
        <f t="shared" si="2"/>
        <v>0.76361621279290692</v>
      </c>
      <c r="AT37" s="341"/>
      <c r="AU37" s="342" t="s">
        <v>555</v>
      </c>
      <c r="AV37" s="541" t="s">
        <v>539</v>
      </c>
      <c r="AW37" s="343" t="s">
        <v>556</v>
      </c>
      <c r="AX37" s="534" t="s">
        <v>556</v>
      </c>
      <c r="AY37" s="714" t="s">
        <v>182</v>
      </c>
    </row>
    <row r="38" spans="1:51">
      <c r="A38" s="331">
        <v>37</v>
      </c>
      <c r="C38" s="319">
        <v>28213</v>
      </c>
      <c r="D38" s="319">
        <v>2</v>
      </c>
      <c r="E38" s="332" t="s">
        <v>557</v>
      </c>
      <c r="F38" s="513">
        <v>40866</v>
      </c>
      <c r="G38" s="333">
        <v>14940</v>
      </c>
      <c r="H38" s="333">
        <v>2557</v>
      </c>
      <c r="I38" s="333">
        <v>12922</v>
      </c>
      <c r="J38" s="333">
        <v>9083</v>
      </c>
      <c r="K38" s="333">
        <v>0</v>
      </c>
      <c r="L38" s="333">
        <v>8687</v>
      </c>
      <c r="M38" s="333">
        <v>322</v>
      </c>
      <c r="N38" s="333">
        <v>74</v>
      </c>
      <c r="O38" s="333">
        <v>1364</v>
      </c>
      <c r="P38" s="334">
        <v>38872</v>
      </c>
      <c r="Q38" s="335">
        <v>0</v>
      </c>
      <c r="R38" s="335">
        <v>6867</v>
      </c>
      <c r="S38" s="336">
        <v>148</v>
      </c>
      <c r="T38" s="333">
        <v>9009</v>
      </c>
      <c r="U38" s="333">
        <v>7015</v>
      </c>
      <c r="V38" s="718">
        <v>95.120638183300002</v>
      </c>
      <c r="W38" s="335">
        <v>20179</v>
      </c>
      <c r="X38" s="335">
        <v>2557</v>
      </c>
      <c r="Y38" s="335">
        <v>9005</v>
      </c>
      <c r="Z38" s="335">
        <v>8259</v>
      </c>
      <c r="AA38" s="335">
        <v>0</v>
      </c>
      <c r="AB38" s="335">
        <v>7987</v>
      </c>
      <c r="AC38" s="335">
        <v>201</v>
      </c>
      <c r="AD38" s="335">
        <v>71</v>
      </c>
      <c r="AE38" s="336">
        <v>358</v>
      </c>
      <c r="AF38" s="517">
        <v>19280</v>
      </c>
      <c r="AG38" s="334">
        <f>就業2!J33</f>
        <v>10741</v>
      </c>
      <c r="AH38" s="334">
        <f>就業2!M33</f>
        <v>7919</v>
      </c>
      <c r="AI38" s="531">
        <f>就業2!R33</f>
        <v>620</v>
      </c>
      <c r="AJ38" s="334">
        <f t="shared" si="0"/>
        <v>23523.135369774918</v>
      </c>
      <c r="AK38" s="835">
        <f t="shared" si="1"/>
        <v>2.1900321543408361</v>
      </c>
      <c r="AL38" s="515">
        <v>17811</v>
      </c>
      <c r="AM38" s="723">
        <v>10741</v>
      </c>
      <c r="AN38" s="531">
        <v>6275</v>
      </c>
      <c r="AO38" s="531">
        <v>6125</v>
      </c>
      <c r="AP38" s="724">
        <v>150</v>
      </c>
      <c r="AQ38" s="837">
        <v>620</v>
      </c>
      <c r="AR38" s="843">
        <f t="shared" si="2"/>
        <v>0.63122943112364838</v>
      </c>
      <c r="AT38" s="341">
        <v>203</v>
      </c>
      <c r="AU38" s="342" t="s">
        <v>541</v>
      </c>
      <c r="AV38" s="541">
        <v>100</v>
      </c>
      <c r="AW38" s="343">
        <f>AK29</f>
        <v>2.3957231040564375</v>
      </c>
      <c r="AX38" s="534">
        <f>AR29</f>
        <v>0.58019253759516765</v>
      </c>
      <c r="AY38" s="714">
        <f t="shared" si="3"/>
        <v>139</v>
      </c>
    </row>
    <row r="39" spans="1:51">
      <c r="A39" s="331">
        <v>38</v>
      </c>
      <c r="C39" s="319">
        <v>28214</v>
      </c>
      <c r="D39" s="319">
        <v>2</v>
      </c>
      <c r="E39" s="332" t="s">
        <v>558</v>
      </c>
      <c r="F39" s="513">
        <v>224903</v>
      </c>
      <c r="G39" s="333">
        <v>86846</v>
      </c>
      <c r="H39" s="333">
        <v>5706</v>
      </c>
      <c r="I39" s="333">
        <v>45177</v>
      </c>
      <c r="J39" s="333">
        <v>70172</v>
      </c>
      <c r="K39" s="333">
        <v>0</v>
      </c>
      <c r="L39" s="333">
        <v>33658</v>
      </c>
      <c r="M39" s="333">
        <v>36025</v>
      </c>
      <c r="N39" s="333">
        <v>489</v>
      </c>
      <c r="O39" s="333">
        <v>17002</v>
      </c>
      <c r="P39" s="334">
        <v>179751</v>
      </c>
      <c r="Q39" s="335">
        <v>0</v>
      </c>
      <c r="R39" s="335">
        <v>18732</v>
      </c>
      <c r="S39" s="336">
        <v>5799</v>
      </c>
      <c r="T39" s="333">
        <v>69683</v>
      </c>
      <c r="U39" s="333">
        <v>24531</v>
      </c>
      <c r="V39" s="718">
        <v>79.923789366999998</v>
      </c>
      <c r="W39" s="335">
        <v>93932</v>
      </c>
      <c r="X39" s="335">
        <v>5706</v>
      </c>
      <c r="Y39" s="335">
        <v>25832</v>
      </c>
      <c r="Z39" s="335">
        <v>61105</v>
      </c>
      <c r="AA39" s="335">
        <v>0</v>
      </c>
      <c r="AB39" s="335">
        <v>28639</v>
      </c>
      <c r="AC39" s="335">
        <v>32025</v>
      </c>
      <c r="AD39" s="335">
        <v>441</v>
      </c>
      <c r="AE39" s="336">
        <v>1289</v>
      </c>
      <c r="AF39" s="517">
        <v>94858</v>
      </c>
      <c r="AG39" s="334">
        <f>就業2!J34</f>
        <v>32257</v>
      </c>
      <c r="AH39" s="334">
        <f>就業2!M34</f>
        <v>60031</v>
      </c>
      <c r="AI39" s="531">
        <f>就業2!R34</f>
        <v>2570</v>
      </c>
      <c r="AJ39" s="334">
        <f t="shared" si="0"/>
        <v>78609.310755461163</v>
      </c>
      <c r="AK39" s="835">
        <f t="shared" si="1"/>
        <v>2.4369690533980584</v>
      </c>
      <c r="AL39" s="515">
        <v>56119</v>
      </c>
      <c r="AM39" s="723">
        <v>32257</v>
      </c>
      <c r="AN39" s="531">
        <v>20045</v>
      </c>
      <c r="AO39" s="531">
        <v>15750</v>
      </c>
      <c r="AP39" s="724">
        <v>4295</v>
      </c>
      <c r="AQ39" s="837">
        <v>2570</v>
      </c>
      <c r="AR39" s="843">
        <f t="shared" si="2"/>
        <v>0.61674505755038045</v>
      </c>
      <c r="AT39" s="341">
        <v>210</v>
      </c>
      <c r="AU39" s="342" t="s">
        <v>552</v>
      </c>
      <c r="AV39" s="541">
        <v>100</v>
      </c>
      <c r="AW39" s="343">
        <f>AK36</f>
        <v>2.381221618733862</v>
      </c>
      <c r="AX39" s="534">
        <f>AR36</f>
        <v>0.63862465208303054</v>
      </c>
      <c r="AY39" s="714">
        <f t="shared" si="3"/>
        <v>152</v>
      </c>
    </row>
    <row r="40" spans="1:51">
      <c r="A40" s="331">
        <v>39</v>
      </c>
      <c r="C40" s="319">
        <v>28215</v>
      </c>
      <c r="D40" s="319">
        <v>2</v>
      </c>
      <c r="E40" s="332" t="s">
        <v>559</v>
      </c>
      <c r="F40" s="513">
        <v>77178</v>
      </c>
      <c r="G40" s="333">
        <v>31258</v>
      </c>
      <c r="H40" s="333">
        <v>3724</v>
      </c>
      <c r="I40" s="333">
        <v>22898</v>
      </c>
      <c r="J40" s="333">
        <v>17655</v>
      </c>
      <c r="K40" s="333">
        <v>0</v>
      </c>
      <c r="L40" s="333">
        <v>16355</v>
      </c>
      <c r="M40" s="333">
        <v>1223</v>
      </c>
      <c r="N40" s="333">
        <v>77</v>
      </c>
      <c r="O40" s="333">
        <v>1643</v>
      </c>
      <c r="P40" s="334">
        <v>76592</v>
      </c>
      <c r="Q40" s="335">
        <v>0</v>
      </c>
      <c r="R40" s="335">
        <v>16531</v>
      </c>
      <c r="S40" s="336">
        <v>461</v>
      </c>
      <c r="T40" s="333">
        <v>17578</v>
      </c>
      <c r="U40" s="333">
        <v>16992</v>
      </c>
      <c r="V40" s="718">
        <v>99.240716266299998</v>
      </c>
      <c r="W40" s="335">
        <v>35333</v>
      </c>
      <c r="X40" s="335">
        <v>3724</v>
      </c>
      <c r="Y40" s="335">
        <v>15761</v>
      </c>
      <c r="Z40" s="335">
        <v>15658</v>
      </c>
      <c r="AA40" s="335">
        <v>0</v>
      </c>
      <c r="AB40" s="335">
        <v>14649</v>
      </c>
      <c r="AC40" s="335">
        <v>938</v>
      </c>
      <c r="AD40" s="335">
        <v>71</v>
      </c>
      <c r="AE40" s="336">
        <v>190</v>
      </c>
      <c r="AF40" s="517">
        <v>34689</v>
      </c>
      <c r="AG40" s="334">
        <f>就業2!J35</f>
        <v>19701</v>
      </c>
      <c r="AH40" s="334">
        <f>就業2!M35</f>
        <v>14669</v>
      </c>
      <c r="AI40" s="531">
        <f>就業2!R35</f>
        <v>319</v>
      </c>
      <c r="AJ40" s="334">
        <f t="shared" si="0"/>
        <v>44238.69007855688</v>
      </c>
      <c r="AK40" s="835">
        <f t="shared" si="1"/>
        <v>2.2455048006982832</v>
      </c>
      <c r="AL40" s="515">
        <v>35943</v>
      </c>
      <c r="AM40" s="723">
        <v>19701</v>
      </c>
      <c r="AN40" s="531">
        <v>15724</v>
      </c>
      <c r="AO40" s="531">
        <v>15395</v>
      </c>
      <c r="AP40" s="724">
        <v>329</v>
      </c>
      <c r="AQ40" s="837">
        <v>319</v>
      </c>
      <c r="AR40" s="843">
        <f t="shared" si="2"/>
        <v>0.55613267466478478</v>
      </c>
      <c r="AT40" s="341">
        <v>216</v>
      </c>
      <c r="AU40" s="342" t="s">
        <v>560</v>
      </c>
      <c r="AV40" s="541">
        <v>100</v>
      </c>
      <c r="AW40" s="343">
        <f>AK41</f>
        <v>2.3546910163222021</v>
      </c>
      <c r="AX40" s="534">
        <f>AR41</f>
        <v>0.46387600061183909</v>
      </c>
      <c r="AY40" s="714">
        <f t="shared" si="3"/>
        <v>109</v>
      </c>
    </row>
    <row r="41" spans="1:51">
      <c r="A41" s="331">
        <v>40</v>
      </c>
      <c r="C41" s="319">
        <v>28216</v>
      </c>
      <c r="D41" s="319">
        <v>2</v>
      </c>
      <c r="E41" s="332" t="s">
        <v>560</v>
      </c>
      <c r="F41" s="513">
        <v>91030</v>
      </c>
      <c r="G41" s="333">
        <v>36204</v>
      </c>
      <c r="H41" s="333">
        <v>2248</v>
      </c>
      <c r="I41" s="333">
        <v>25432</v>
      </c>
      <c r="J41" s="333">
        <v>24175</v>
      </c>
      <c r="K41" s="333">
        <v>0</v>
      </c>
      <c r="L41" s="333">
        <v>22595</v>
      </c>
      <c r="M41" s="333">
        <v>1484</v>
      </c>
      <c r="N41" s="333">
        <v>96</v>
      </c>
      <c r="O41" s="333">
        <v>2971</v>
      </c>
      <c r="P41" s="334">
        <v>91489</v>
      </c>
      <c r="Q41" s="335">
        <v>0</v>
      </c>
      <c r="R41" s="335">
        <v>24215</v>
      </c>
      <c r="S41" s="336">
        <v>323</v>
      </c>
      <c r="T41" s="333">
        <v>24079</v>
      </c>
      <c r="U41" s="333">
        <v>24538</v>
      </c>
      <c r="V41" s="718">
        <v>100.50422937490001</v>
      </c>
      <c r="W41" s="335">
        <v>40860</v>
      </c>
      <c r="X41" s="335">
        <v>2248</v>
      </c>
      <c r="Y41" s="335">
        <v>17252</v>
      </c>
      <c r="Z41" s="335">
        <v>20976</v>
      </c>
      <c r="AA41" s="335">
        <v>0</v>
      </c>
      <c r="AB41" s="335">
        <v>19802</v>
      </c>
      <c r="AC41" s="335">
        <v>1091</v>
      </c>
      <c r="AD41" s="335">
        <v>83</v>
      </c>
      <c r="AE41" s="336">
        <v>384</v>
      </c>
      <c r="AF41" s="517">
        <v>39289</v>
      </c>
      <c r="AG41" s="334">
        <f>就業2!J36</f>
        <v>18196</v>
      </c>
      <c r="AH41" s="334">
        <f>就業2!M36</f>
        <v>20463</v>
      </c>
      <c r="AI41" s="531">
        <f>就業2!R36</f>
        <v>630</v>
      </c>
      <c r="AJ41" s="334">
        <f t="shared" si="0"/>
        <v>42845.957732998788</v>
      </c>
      <c r="AK41" s="835">
        <f t="shared" si="1"/>
        <v>2.3546910163222021</v>
      </c>
      <c r="AL41" s="515">
        <v>40098</v>
      </c>
      <c r="AM41" s="723">
        <v>18196</v>
      </c>
      <c r="AN41" s="531">
        <v>21030</v>
      </c>
      <c r="AO41" s="531">
        <v>20764</v>
      </c>
      <c r="AP41" s="724">
        <v>266</v>
      </c>
      <c r="AQ41" s="837">
        <v>630</v>
      </c>
      <c r="AR41" s="843">
        <f t="shared" si="2"/>
        <v>0.46387600061183909</v>
      </c>
      <c r="AT41" s="341">
        <v>381</v>
      </c>
      <c r="AU41" s="342" t="s">
        <v>561</v>
      </c>
      <c r="AV41" s="541">
        <v>100</v>
      </c>
      <c r="AW41" s="343">
        <f>AK57</f>
        <v>2.2743602903438669</v>
      </c>
      <c r="AX41" s="534">
        <f>AR57</f>
        <v>0.36777621964720641</v>
      </c>
      <c r="AY41" s="714">
        <f t="shared" si="3"/>
        <v>84</v>
      </c>
    </row>
    <row r="42" spans="1:51">
      <c r="A42" s="331">
        <v>41</v>
      </c>
      <c r="C42" s="319">
        <v>28217</v>
      </c>
      <c r="D42" s="319">
        <v>2</v>
      </c>
      <c r="E42" s="332" t="s">
        <v>549</v>
      </c>
      <c r="F42" s="513">
        <v>156375</v>
      </c>
      <c r="G42" s="333">
        <v>65974</v>
      </c>
      <c r="H42" s="333">
        <v>4004</v>
      </c>
      <c r="I42" s="333">
        <v>31108</v>
      </c>
      <c r="J42" s="333">
        <v>48185</v>
      </c>
      <c r="K42" s="333">
        <v>0</v>
      </c>
      <c r="L42" s="333">
        <v>17237</v>
      </c>
      <c r="M42" s="333">
        <v>30684</v>
      </c>
      <c r="N42" s="333">
        <v>264</v>
      </c>
      <c r="O42" s="333">
        <v>7104</v>
      </c>
      <c r="P42" s="334">
        <v>124513</v>
      </c>
      <c r="Q42" s="335">
        <v>0</v>
      </c>
      <c r="R42" s="335">
        <v>10022</v>
      </c>
      <c r="S42" s="336">
        <v>6037</v>
      </c>
      <c r="T42" s="333">
        <v>47921</v>
      </c>
      <c r="U42" s="333">
        <v>16059</v>
      </c>
      <c r="V42" s="718">
        <v>79.6246203038</v>
      </c>
      <c r="W42" s="335">
        <v>64435</v>
      </c>
      <c r="X42" s="335">
        <v>4004</v>
      </c>
      <c r="Y42" s="335">
        <v>17320</v>
      </c>
      <c r="Z42" s="335">
        <v>42254</v>
      </c>
      <c r="AA42" s="335">
        <v>0</v>
      </c>
      <c r="AB42" s="335">
        <v>14409</v>
      </c>
      <c r="AC42" s="335">
        <v>27608</v>
      </c>
      <c r="AD42" s="335">
        <v>237</v>
      </c>
      <c r="AE42" s="336">
        <v>857</v>
      </c>
      <c r="AF42" s="517">
        <v>62753</v>
      </c>
      <c r="AG42" s="334">
        <f>就業2!J37</f>
        <v>21472</v>
      </c>
      <c r="AH42" s="334">
        <f>就業2!M37</f>
        <v>40234</v>
      </c>
      <c r="AI42" s="531">
        <f>就業2!R37</f>
        <v>1047</v>
      </c>
      <c r="AJ42" s="334">
        <f t="shared" si="0"/>
        <v>54414.222279843125</v>
      </c>
      <c r="AK42" s="835">
        <f t="shared" si="1"/>
        <v>2.5341944057303989</v>
      </c>
      <c r="AL42" s="515">
        <v>38206</v>
      </c>
      <c r="AM42" s="723">
        <v>21472</v>
      </c>
      <c r="AN42" s="531">
        <v>15152</v>
      </c>
      <c r="AO42" s="531">
        <v>9352</v>
      </c>
      <c r="AP42" s="724">
        <v>5800</v>
      </c>
      <c r="AQ42" s="837">
        <v>1047</v>
      </c>
      <c r="AR42" s="843">
        <f t="shared" si="2"/>
        <v>0.58628221930974223</v>
      </c>
      <c r="AT42" s="341">
        <v>382</v>
      </c>
      <c r="AU42" s="342" t="s">
        <v>562</v>
      </c>
      <c r="AV42" s="541">
        <v>100</v>
      </c>
      <c r="AW42" s="343">
        <f>AK58</f>
        <v>2.3127913353441185</v>
      </c>
      <c r="AX42" s="534">
        <f>AR58</f>
        <v>0.37984858397981119</v>
      </c>
      <c r="AY42" s="714">
        <f t="shared" si="3"/>
        <v>88</v>
      </c>
    </row>
    <row r="43" spans="1:51">
      <c r="A43" s="331">
        <v>42</v>
      </c>
      <c r="C43" s="319">
        <v>28218</v>
      </c>
      <c r="D43" s="319">
        <v>2</v>
      </c>
      <c r="E43" s="332" t="s">
        <v>563</v>
      </c>
      <c r="F43" s="513">
        <v>48580</v>
      </c>
      <c r="G43" s="333">
        <v>16790</v>
      </c>
      <c r="H43" s="333">
        <v>2319</v>
      </c>
      <c r="I43" s="333">
        <v>14559</v>
      </c>
      <c r="J43" s="333">
        <v>12571</v>
      </c>
      <c r="K43" s="333">
        <v>0</v>
      </c>
      <c r="L43" s="333">
        <v>11984</v>
      </c>
      <c r="M43" s="333">
        <v>489</v>
      </c>
      <c r="N43" s="333">
        <v>98</v>
      </c>
      <c r="O43" s="333">
        <v>2341</v>
      </c>
      <c r="P43" s="334">
        <v>48868</v>
      </c>
      <c r="Q43" s="335">
        <v>0</v>
      </c>
      <c r="R43" s="335">
        <v>12595</v>
      </c>
      <c r="S43" s="336">
        <v>166</v>
      </c>
      <c r="T43" s="333">
        <v>12473</v>
      </c>
      <c r="U43" s="333">
        <v>12761</v>
      </c>
      <c r="V43" s="718">
        <v>100.59283655829999</v>
      </c>
      <c r="W43" s="335">
        <v>23487</v>
      </c>
      <c r="X43" s="335">
        <v>2319</v>
      </c>
      <c r="Y43" s="335">
        <v>9953</v>
      </c>
      <c r="Z43" s="335">
        <v>10834</v>
      </c>
      <c r="AA43" s="335">
        <v>0</v>
      </c>
      <c r="AB43" s="335">
        <v>10441</v>
      </c>
      <c r="AC43" s="335">
        <v>300</v>
      </c>
      <c r="AD43" s="335">
        <v>93</v>
      </c>
      <c r="AE43" s="336">
        <v>381</v>
      </c>
      <c r="AF43" s="517">
        <v>23363</v>
      </c>
      <c r="AG43" s="334">
        <f>就業2!J38</f>
        <v>12193</v>
      </c>
      <c r="AH43" s="334">
        <f>就業2!M38</f>
        <v>10857</v>
      </c>
      <c r="AI43" s="531">
        <f>就業2!R38</f>
        <v>313</v>
      </c>
      <c r="AJ43" s="334">
        <f t="shared" si="0"/>
        <v>25697.871583514101</v>
      </c>
      <c r="AK43" s="835">
        <f t="shared" si="1"/>
        <v>2.1075921908893709</v>
      </c>
      <c r="AL43" s="515">
        <v>24784</v>
      </c>
      <c r="AM43" s="723">
        <v>12193</v>
      </c>
      <c r="AN43" s="531">
        <v>12135</v>
      </c>
      <c r="AO43" s="531">
        <v>11979</v>
      </c>
      <c r="AP43" s="724">
        <v>156</v>
      </c>
      <c r="AQ43" s="837">
        <v>313</v>
      </c>
      <c r="AR43" s="843">
        <f t="shared" si="2"/>
        <v>0.50119204209141732</v>
      </c>
      <c r="AT43" s="341"/>
      <c r="AU43" s="342" t="s">
        <v>564</v>
      </c>
      <c r="AV43" s="541" t="s">
        <v>539</v>
      </c>
      <c r="AW43" s="343" t="s">
        <v>539</v>
      </c>
      <c r="AX43" s="534" t="s">
        <v>539</v>
      </c>
      <c r="AY43" s="714" t="s">
        <v>182</v>
      </c>
    </row>
    <row r="44" spans="1:51">
      <c r="A44" s="331">
        <v>43</v>
      </c>
      <c r="C44" s="319">
        <v>28219</v>
      </c>
      <c r="D44" s="319">
        <v>2</v>
      </c>
      <c r="E44" s="332" t="s">
        <v>551</v>
      </c>
      <c r="F44" s="513">
        <v>112691</v>
      </c>
      <c r="G44" s="333">
        <v>37223</v>
      </c>
      <c r="H44" s="333">
        <v>3505</v>
      </c>
      <c r="I44" s="333">
        <v>32563</v>
      </c>
      <c r="J44" s="333">
        <v>30391</v>
      </c>
      <c r="K44" s="333">
        <v>0</v>
      </c>
      <c r="L44" s="333">
        <v>18500</v>
      </c>
      <c r="M44" s="333">
        <v>11527</v>
      </c>
      <c r="N44" s="333">
        <v>364</v>
      </c>
      <c r="O44" s="333">
        <v>9009</v>
      </c>
      <c r="P44" s="334">
        <v>104106</v>
      </c>
      <c r="Q44" s="335">
        <v>0</v>
      </c>
      <c r="R44" s="335">
        <v>18127</v>
      </c>
      <c r="S44" s="336">
        <v>3315</v>
      </c>
      <c r="T44" s="333">
        <v>30027</v>
      </c>
      <c r="U44" s="333">
        <v>21442</v>
      </c>
      <c r="V44" s="718">
        <v>92.381822860699998</v>
      </c>
      <c r="W44" s="335">
        <v>52950</v>
      </c>
      <c r="X44" s="335">
        <v>3505</v>
      </c>
      <c r="Y44" s="335">
        <v>21175</v>
      </c>
      <c r="Z44" s="335">
        <v>27038</v>
      </c>
      <c r="AA44" s="335">
        <v>0</v>
      </c>
      <c r="AB44" s="335">
        <v>16614</v>
      </c>
      <c r="AC44" s="335">
        <v>10102</v>
      </c>
      <c r="AD44" s="335">
        <v>322</v>
      </c>
      <c r="AE44" s="336">
        <v>1232</v>
      </c>
      <c r="AF44" s="517">
        <v>49763</v>
      </c>
      <c r="AG44" s="334">
        <f>就業2!J39</f>
        <v>24724</v>
      </c>
      <c r="AH44" s="334">
        <f>就業2!M39</f>
        <v>24013</v>
      </c>
      <c r="AI44" s="531">
        <f>就業2!R39</f>
        <v>1026</v>
      </c>
      <c r="AJ44" s="334">
        <f t="shared" si="0"/>
        <v>57167.496645259249</v>
      </c>
      <c r="AK44" s="835">
        <f t="shared" si="1"/>
        <v>2.3122268502369865</v>
      </c>
      <c r="AL44" s="515">
        <v>42795</v>
      </c>
      <c r="AM44" s="723">
        <v>24724</v>
      </c>
      <c r="AN44" s="531">
        <v>16611</v>
      </c>
      <c r="AO44" s="531">
        <v>14527</v>
      </c>
      <c r="AP44" s="724">
        <v>2084</v>
      </c>
      <c r="AQ44" s="837">
        <v>1026</v>
      </c>
      <c r="AR44" s="843">
        <f t="shared" si="2"/>
        <v>0.59813717188823035</v>
      </c>
      <c r="AT44" s="341">
        <v>213</v>
      </c>
      <c r="AU44" s="342" t="s">
        <v>557</v>
      </c>
      <c r="AV44" s="541">
        <v>100</v>
      </c>
      <c r="AW44" s="343">
        <f>AK38</f>
        <v>2.1900321543408361</v>
      </c>
      <c r="AX44" s="534">
        <f>AR38</f>
        <v>0.63122943112364838</v>
      </c>
      <c r="AY44" s="714">
        <f t="shared" si="3"/>
        <v>138</v>
      </c>
    </row>
    <row r="45" spans="1:51">
      <c r="A45" s="331">
        <v>44</v>
      </c>
      <c r="C45" s="319">
        <v>28220</v>
      </c>
      <c r="D45" s="319">
        <v>2</v>
      </c>
      <c r="E45" s="332" t="s">
        <v>565</v>
      </c>
      <c r="F45" s="513">
        <v>44313</v>
      </c>
      <c r="G45" s="333">
        <v>17219</v>
      </c>
      <c r="H45" s="333">
        <v>2599</v>
      </c>
      <c r="I45" s="333">
        <v>14519</v>
      </c>
      <c r="J45" s="333">
        <v>9023</v>
      </c>
      <c r="K45" s="333">
        <v>0</v>
      </c>
      <c r="L45" s="333">
        <v>8636</v>
      </c>
      <c r="M45" s="333">
        <v>331</v>
      </c>
      <c r="N45" s="333">
        <v>56</v>
      </c>
      <c r="O45" s="333">
        <v>953</v>
      </c>
      <c r="P45" s="334">
        <v>46645</v>
      </c>
      <c r="Q45" s="335">
        <v>0</v>
      </c>
      <c r="R45" s="335">
        <v>10912</v>
      </c>
      <c r="S45" s="336">
        <v>387</v>
      </c>
      <c r="T45" s="333">
        <v>8967</v>
      </c>
      <c r="U45" s="333">
        <v>11299</v>
      </c>
      <c r="V45" s="718">
        <v>105.26256403310001</v>
      </c>
      <c r="W45" s="335">
        <v>21113</v>
      </c>
      <c r="X45" s="335">
        <v>2599</v>
      </c>
      <c r="Y45" s="335">
        <v>10586</v>
      </c>
      <c r="Z45" s="335">
        <v>7758</v>
      </c>
      <c r="AA45" s="335">
        <v>0</v>
      </c>
      <c r="AB45" s="335">
        <v>7509</v>
      </c>
      <c r="AC45" s="335">
        <v>205</v>
      </c>
      <c r="AD45" s="335">
        <v>44</v>
      </c>
      <c r="AE45" s="336">
        <v>170</v>
      </c>
      <c r="AF45" s="517">
        <v>21384</v>
      </c>
      <c r="AG45" s="334">
        <f>就業2!J40</f>
        <v>13138</v>
      </c>
      <c r="AH45" s="334">
        <f>就業2!M40</f>
        <v>7528</v>
      </c>
      <c r="AI45" s="531">
        <f>就業2!R40</f>
        <v>718</v>
      </c>
      <c r="AJ45" s="334">
        <f t="shared" si="0"/>
        <v>28171.111681021968</v>
      </c>
      <c r="AK45" s="835">
        <f t="shared" si="1"/>
        <v>2.144246588599632</v>
      </c>
      <c r="AL45" s="515">
        <v>25385</v>
      </c>
      <c r="AM45" s="723">
        <v>13138</v>
      </c>
      <c r="AN45" s="531">
        <v>11346</v>
      </c>
      <c r="AO45" s="531">
        <v>10982</v>
      </c>
      <c r="AP45" s="724">
        <v>364</v>
      </c>
      <c r="AQ45" s="837">
        <v>718</v>
      </c>
      <c r="AR45" s="843">
        <f t="shared" si="2"/>
        <v>0.53659532756085604</v>
      </c>
      <c r="AT45" s="341">
        <v>215</v>
      </c>
      <c r="AU45" s="342" t="s">
        <v>566</v>
      </c>
      <c r="AV45" s="541">
        <v>100</v>
      </c>
      <c r="AW45" s="343">
        <f>AK40</f>
        <v>2.2455048006982832</v>
      </c>
      <c r="AX45" s="534">
        <f>AR40</f>
        <v>0.55613267466478478</v>
      </c>
      <c r="AY45" s="714">
        <f t="shared" si="3"/>
        <v>125</v>
      </c>
    </row>
    <row r="46" spans="1:51">
      <c r="A46" s="331">
        <v>45</v>
      </c>
      <c r="C46" s="319">
        <v>28221</v>
      </c>
      <c r="D46" s="319">
        <v>2</v>
      </c>
      <c r="E46" s="332" t="s">
        <v>567</v>
      </c>
      <c r="F46" s="513">
        <v>41490</v>
      </c>
      <c r="G46" s="333">
        <v>14378</v>
      </c>
      <c r="H46" s="333">
        <v>4053</v>
      </c>
      <c r="I46" s="333">
        <v>14466</v>
      </c>
      <c r="J46" s="333">
        <v>6871</v>
      </c>
      <c r="K46" s="333">
        <v>0</v>
      </c>
      <c r="L46" s="333">
        <v>5035</v>
      </c>
      <c r="M46" s="333">
        <v>1754</v>
      </c>
      <c r="N46" s="333">
        <v>82</v>
      </c>
      <c r="O46" s="333">
        <v>1722</v>
      </c>
      <c r="P46" s="334">
        <v>39016</v>
      </c>
      <c r="Q46" s="335">
        <v>0</v>
      </c>
      <c r="R46" s="335">
        <v>3777</v>
      </c>
      <c r="S46" s="336">
        <v>538</v>
      </c>
      <c r="T46" s="333">
        <v>6789</v>
      </c>
      <c r="U46" s="333">
        <v>4315</v>
      </c>
      <c r="V46" s="718">
        <v>94.0371173777</v>
      </c>
      <c r="W46" s="335">
        <v>21329</v>
      </c>
      <c r="X46" s="335">
        <v>4053</v>
      </c>
      <c r="Y46" s="335">
        <v>10822</v>
      </c>
      <c r="Z46" s="335">
        <v>6047</v>
      </c>
      <c r="AA46" s="335">
        <v>0</v>
      </c>
      <c r="AB46" s="335">
        <v>4524</v>
      </c>
      <c r="AC46" s="335">
        <v>1452</v>
      </c>
      <c r="AD46" s="335">
        <v>71</v>
      </c>
      <c r="AE46" s="336">
        <v>407</v>
      </c>
      <c r="AF46" s="517">
        <v>20007</v>
      </c>
      <c r="AG46" s="334">
        <f>就業2!J41</f>
        <v>14386</v>
      </c>
      <c r="AH46" s="334">
        <f>就業2!M41</f>
        <v>5421</v>
      </c>
      <c r="AI46" s="531">
        <f>就業2!R41</f>
        <v>200</v>
      </c>
      <c r="AJ46" s="334">
        <f t="shared" si="0"/>
        <v>30134.555460190841</v>
      </c>
      <c r="AK46" s="835">
        <f t="shared" si="1"/>
        <v>2.0947139900035339</v>
      </c>
      <c r="AL46" s="515">
        <v>18550</v>
      </c>
      <c r="AM46" s="723">
        <v>14386</v>
      </c>
      <c r="AN46" s="531">
        <v>3859</v>
      </c>
      <c r="AO46" s="531">
        <v>3322</v>
      </c>
      <c r="AP46" s="724">
        <v>537</v>
      </c>
      <c r="AQ46" s="837">
        <v>200</v>
      </c>
      <c r="AR46" s="843">
        <f t="shared" si="2"/>
        <v>0.78848999725952318</v>
      </c>
      <c r="AT46" s="341">
        <v>218</v>
      </c>
      <c r="AU46" s="342" t="s">
        <v>563</v>
      </c>
      <c r="AV46" s="541">
        <v>100</v>
      </c>
      <c r="AW46" s="343">
        <f>AK43</f>
        <v>2.1075921908893709</v>
      </c>
      <c r="AX46" s="534">
        <f>AR43</f>
        <v>0.50119204209141732</v>
      </c>
      <c r="AY46" s="714">
        <f t="shared" si="3"/>
        <v>106</v>
      </c>
    </row>
    <row r="47" spans="1:51">
      <c r="A47" s="331">
        <v>46</v>
      </c>
      <c r="C47" s="319">
        <v>28222</v>
      </c>
      <c r="D47" s="319">
        <v>2</v>
      </c>
      <c r="E47" s="332" t="s">
        <v>568</v>
      </c>
      <c r="F47" s="513">
        <v>24288</v>
      </c>
      <c r="G47" s="333">
        <v>10280</v>
      </c>
      <c r="H47" s="333">
        <v>1646</v>
      </c>
      <c r="I47" s="333">
        <v>8396</v>
      </c>
      <c r="J47" s="333">
        <v>3647</v>
      </c>
      <c r="K47" s="333">
        <v>0</v>
      </c>
      <c r="L47" s="333">
        <v>3415</v>
      </c>
      <c r="M47" s="333">
        <v>218</v>
      </c>
      <c r="N47" s="333">
        <v>14</v>
      </c>
      <c r="O47" s="333">
        <v>319</v>
      </c>
      <c r="P47" s="334">
        <v>24297</v>
      </c>
      <c r="Q47" s="335">
        <v>0</v>
      </c>
      <c r="R47" s="335">
        <v>3518</v>
      </c>
      <c r="S47" s="336">
        <v>124</v>
      </c>
      <c r="T47" s="333">
        <v>3633</v>
      </c>
      <c r="U47" s="333">
        <v>3642</v>
      </c>
      <c r="V47" s="718">
        <v>100.03705533599999</v>
      </c>
      <c r="W47" s="335">
        <v>11164</v>
      </c>
      <c r="X47" s="335">
        <v>1646</v>
      </c>
      <c r="Y47" s="335">
        <v>6153</v>
      </c>
      <c r="Z47" s="335">
        <v>3310</v>
      </c>
      <c r="AA47" s="335">
        <v>0</v>
      </c>
      <c r="AB47" s="335">
        <v>3157</v>
      </c>
      <c r="AC47" s="335">
        <v>139</v>
      </c>
      <c r="AD47" s="335">
        <v>14</v>
      </c>
      <c r="AE47" s="336">
        <v>55</v>
      </c>
      <c r="AF47" s="517">
        <v>10551</v>
      </c>
      <c r="AG47" s="334">
        <f>就業2!J42</f>
        <v>7316</v>
      </c>
      <c r="AH47" s="334">
        <f>就業2!M42</f>
        <v>3155</v>
      </c>
      <c r="AI47" s="531">
        <f>就業2!R42</f>
        <v>80</v>
      </c>
      <c r="AJ47" s="334">
        <f t="shared" si="0"/>
        <v>16969.822175532423</v>
      </c>
      <c r="AK47" s="835">
        <f t="shared" si="1"/>
        <v>2.3195492312100088</v>
      </c>
      <c r="AL47" s="515">
        <v>10688</v>
      </c>
      <c r="AM47" s="723">
        <v>7316</v>
      </c>
      <c r="AN47" s="531">
        <v>3249</v>
      </c>
      <c r="AO47" s="531">
        <v>3167</v>
      </c>
      <c r="AP47" s="724">
        <v>82</v>
      </c>
      <c r="AQ47" s="837">
        <v>80</v>
      </c>
      <c r="AR47" s="843">
        <f t="shared" si="2"/>
        <v>0.69247515380974922</v>
      </c>
      <c r="AT47" s="341">
        <v>220</v>
      </c>
      <c r="AU47" s="342" t="s">
        <v>565</v>
      </c>
      <c r="AV47" s="541">
        <v>100</v>
      </c>
      <c r="AW47" s="343">
        <f>AK45</f>
        <v>2.144246588599632</v>
      </c>
      <c r="AX47" s="534">
        <f>AR45</f>
        <v>0.53659532756085604</v>
      </c>
      <c r="AY47" s="714">
        <f t="shared" si="3"/>
        <v>115</v>
      </c>
    </row>
    <row r="48" spans="1:51">
      <c r="A48" s="331">
        <v>47</v>
      </c>
      <c r="C48" s="319">
        <v>28223</v>
      </c>
      <c r="D48" s="319">
        <v>2</v>
      </c>
      <c r="E48" s="332" t="s">
        <v>569</v>
      </c>
      <c r="F48" s="513">
        <v>64660</v>
      </c>
      <c r="G48" s="333">
        <v>23978</v>
      </c>
      <c r="H48" s="333">
        <v>4930</v>
      </c>
      <c r="I48" s="333">
        <v>27846</v>
      </c>
      <c r="J48" s="333">
        <v>6831</v>
      </c>
      <c r="K48" s="333">
        <v>0</v>
      </c>
      <c r="L48" s="333">
        <v>4038</v>
      </c>
      <c r="M48" s="333">
        <v>2764</v>
      </c>
      <c r="N48" s="333">
        <v>29</v>
      </c>
      <c r="O48" s="333">
        <v>1075</v>
      </c>
      <c r="P48" s="334">
        <v>62682</v>
      </c>
      <c r="Q48" s="335">
        <v>0</v>
      </c>
      <c r="R48" s="335">
        <v>3650</v>
      </c>
      <c r="S48" s="336">
        <v>1174</v>
      </c>
      <c r="T48" s="333">
        <v>6802</v>
      </c>
      <c r="U48" s="333">
        <v>4824</v>
      </c>
      <c r="V48" s="718">
        <v>96.940921744500002</v>
      </c>
      <c r="W48" s="335">
        <v>32243</v>
      </c>
      <c r="X48" s="335">
        <v>4930</v>
      </c>
      <c r="Y48" s="335">
        <v>21334</v>
      </c>
      <c r="Z48" s="335">
        <v>5786</v>
      </c>
      <c r="AA48" s="335">
        <v>0</v>
      </c>
      <c r="AB48" s="335">
        <v>3525</v>
      </c>
      <c r="AC48" s="335">
        <v>2237</v>
      </c>
      <c r="AD48" s="335">
        <v>24</v>
      </c>
      <c r="AE48" s="336">
        <v>193</v>
      </c>
      <c r="AF48" s="517">
        <v>31221</v>
      </c>
      <c r="AG48" s="334">
        <f>就業2!J43</f>
        <v>25219</v>
      </c>
      <c r="AH48" s="334">
        <f>就業2!M43</f>
        <v>5662</v>
      </c>
      <c r="AI48" s="531">
        <f>就業2!R43</f>
        <v>340</v>
      </c>
      <c r="AJ48" s="334">
        <f t="shared" si="0"/>
        <v>52804.654642012887</v>
      </c>
      <c r="AK48" s="835">
        <f t="shared" si="1"/>
        <v>2.093844111265827</v>
      </c>
      <c r="AL48" s="515">
        <v>30406</v>
      </c>
      <c r="AM48" s="723">
        <v>25219</v>
      </c>
      <c r="AN48" s="531">
        <v>4680</v>
      </c>
      <c r="AO48" s="531">
        <v>3609</v>
      </c>
      <c r="AP48" s="724">
        <v>1071</v>
      </c>
      <c r="AQ48" s="837">
        <v>340</v>
      </c>
      <c r="AR48" s="843">
        <f t="shared" si="2"/>
        <v>0.84347302585370754</v>
      </c>
      <c r="AT48" s="341">
        <v>228</v>
      </c>
      <c r="AU48" s="342" t="s">
        <v>570</v>
      </c>
      <c r="AV48" s="541">
        <v>100</v>
      </c>
      <c r="AW48" s="343">
        <f>AK53</f>
        <v>1.9751090205301582</v>
      </c>
      <c r="AX48" s="534">
        <f>AR53</f>
        <v>0.49806917394224309</v>
      </c>
      <c r="AY48" s="714">
        <f t="shared" si="3"/>
        <v>98</v>
      </c>
    </row>
    <row r="49" spans="1:51">
      <c r="A49" s="331">
        <v>48</v>
      </c>
      <c r="C49" s="319">
        <v>28224</v>
      </c>
      <c r="D49" s="319">
        <v>2</v>
      </c>
      <c r="E49" s="332" t="s">
        <v>571</v>
      </c>
      <c r="F49" s="513">
        <v>46912</v>
      </c>
      <c r="G49" s="333">
        <v>15653</v>
      </c>
      <c r="H49" s="333">
        <v>7894</v>
      </c>
      <c r="I49" s="333">
        <v>17117</v>
      </c>
      <c r="J49" s="333">
        <v>5182</v>
      </c>
      <c r="K49" s="333">
        <v>0</v>
      </c>
      <c r="L49" s="333">
        <v>4689</v>
      </c>
      <c r="M49" s="333">
        <v>426</v>
      </c>
      <c r="N49" s="333">
        <v>67</v>
      </c>
      <c r="O49" s="333">
        <v>1066</v>
      </c>
      <c r="P49" s="334">
        <v>45413</v>
      </c>
      <c r="Q49" s="335">
        <v>0</v>
      </c>
      <c r="R49" s="335">
        <v>3294</v>
      </c>
      <c r="S49" s="336">
        <v>322</v>
      </c>
      <c r="T49" s="333">
        <v>5115</v>
      </c>
      <c r="U49" s="333">
        <v>3616</v>
      </c>
      <c r="V49" s="718">
        <v>96.804655525200005</v>
      </c>
      <c r="W49" s="335">
        <v>25389</v>
      </c>
      <c r="X49" s="335">
        <v>7894</v>
      </c>
      <c r="Y49" s="335">
        <v>12874</v>
      </c>
      <c r="Z49" s="335">
        <v>4396</v>
      </c>
      <c r="AA49" s="335">
        <v>0</v>
      </c>
      <c r="AB49" s="335">
        <v>4056</v>
      </c>
      <c r="AC49" s="335">
        <v>301</v>
      </c>
      <c r="AD49" s="335">
        <v>39</v>
      </c>
      <c r="AE49" s="336">
        <v>225</v>
      </c>
      <c r="AF49" s="517">
        <v>23737</v>
      </c>
      <c r="AG49" s="334">
        <f>就業2!J44</f>
        <v>19054</v>
      </c>
      <c r="AH49" s="334">
        <f>就業2!M44</f>
        <v>4145</v>
      </c>
      <c r="AI49" s="531">
        <f>就業2!R44</f>
        <v>538</v>
      </c>
      <c r="AJ49" s="334">
        <f t="shared" si="0"/>
        <v>38530.162851847061</v>
      </c>
      <c r="AK49" s="835">
        <f t="shared" si="1"/>
        <v>2.0221561274192852</v>
      </c>
      <c r="AL49" s="515">
        <v>22975</v>
      </c>
      <c r="AM49" s="723">
        <v>19054</v>
      </c>
      <c r="AN49" s="531">
        <v>3272</v>
      </c>
      <c r="AO49" s="531">
        <v>2972</v>
      </c>
      <c r="AP49" s="724">
        <v>300</v>
      </c>
      <c r="AQ49" s="837">
        <v>538</v>
      </c>
      <c r="AR49" s="843">
        <f t="shared" si="2"/>
        <v>0.8534444145838932</v>
      </c>
      <c r="AT49" s="341">
        <v>365</v>
      </c>
      <c r="AU49" s="342" t="s">
        <v>572</v>
      </c>
      <c r="AV49" s="541">
        <v>100</v>
      </c>
      <c r="AW49" s="343">
        <f>AK56</f>
        <v>2.184441009788769</v>
      </c>
      <c r="AX49" s="534">
        <f>AR56</f>
        <v>0.69673464281246089</v>
      </c>
      <c r="AY49" s="714">
        <f t="shared" si="3"/>
        <v>152</v>
      </c>
    </row>
    <row r="50" spans="1:51">
      <c r="A50" s="331">
        <v>49</v>
      </c>
      <c r="C50" s="319">
        <v>28225</v>
      </c>
      <c r="D50" s="319">
        <v>2</v>
      </c>
      <c r="E50" s="332" t="s">
        <v>573</v>
      </c>
      <c r="F50" s="513">
        <v>30805</v>
      </c>
      <c r="G50" s="333">
        <v>12313</v>
      </c>
      <c r="H50" s="333">
        <v>1895</v>
      </c>
      <c r="I50" s="333">
        <v>12119</v>
      </c>
      <c r="J50" s="333">
        <v>3970</v>
      </c>
      <c r="K50" s="333">
        <v>0</v>
      </c>
      <c r="L50" s="333">
        <v>3212</v>
      </c>
      <c r="M50" s="333">
        <v>730</v>
      </c>
      <c r="N50" s="333">
        <v>28</v>
      </c>
      <c r="O50" s="333">
        <v>508</v>
      </c>
      <c r="P50" s="334">
        <v>30601</v>
      </c>
      <c r="Q50" s="335">
        <v>0</v>
      </c>
      <c r="R50" s="335">
        <v>3429</v>
      </c>
      <c r="S50" s="336">
        <v>309</v>
      </c>
      <c r="T50" s="333">
        <v>3942</v>
      </c>
      <c r="U50" s="333">
        <v>3738</v>
      </c>
      <c r="V50" s="718">
        <v>99.337769842599997</v>
      </c>
      <c r="W50" s="335">
        <v>14697</v>
      </c>
      <c r="X50" s="335">
        <v>1895</v>
      </c>
      <c r="Y50" s="335">
        <v>9332</v>
      </c>
      <c r="Z50" s="335">
        <v>3360</v>
      </c>
      <c r="AA50" s="335">
        <v>0</v>
      </c>
      <c r="AB50" s="335">
        <v>2778</v>
      </c>
      <c r="AC50" s="335">
        <v>560</v>
      </c>
      <c r="AD50" s="335">
        <v>22</v>
      </c>
      <c r="AE50" s="336">
        <v>110</v>
      </c>
      <c r="AF50" s="517">
        <v>14226</v>
      </c>
      <c r="AG50" s="334">
        <f>就業2!J45</f>
        <v>10605</v>
      </c>
      <c r="AH50" s="334">
        <f>就業2!M45</f>
        <v>3488</v>
      </c>
      <c r="AI50" s="531">
        <f>就業2!R45</f>
        <v>133</v>
      </c>
      <c r="AJ50" s="334">
        <f t="shared" si="0"/>
        <v>23180.800752146457</v>
      </c>
      <c r="AK50" s="835">
        <f t="shared" si="1"/>
        <v>2.1858369403249842</v>
      </c>
      <c r="AL50" s="515">
        <v>14185</v>
      </c>
      <c r="AM50" s="723">
        <v>10605</v>
      </c>
      <c r="AN50" s="531">
        <v>3384</v>
      </c>
      <c r="AO50" s="531">
        <v>3132</v>
      </c>
      <c r="AP50" s="724">
        <v>252</v>
      </c>
      <c r="AQ50" s="837">
        <v>133</v>
      </c>
      <c r="AR50" s="843">
        <f t="shared" si="2"/>
        <v>0.75809564657945527</v>
      </c>
      <c r="AT50" s="341"/>
      <c r="AU50" s="342" t="s">
        <v>574</v>
      </c>
      <c r="AV50" s="541" t="s">
        <v>539</v>
      </c>
      <c r="AW50" s="343" t="s">
        <v>539</v>
      </c>
      <c r="AX50" s="534" t="s">
        <v>539</v>
      </c>
      <c r="AY50" s="714" t="s">
        <v>182</v>
      </c>
    </row>
    <row r="51" spans="1:51">
      <c r="A51" s="331">
        <v>50</v>
      </c>
      <c r="C51" s="319">
        <v>28226</v>
      </c>
      <c r="D51" s="319">
        <v>2</v>
      </c>
      <c r="E51" s="332" t="s">
        <v>575</v>
      </c>
      <c r="F51" s="513">
        <v>43977</v>
      </c>
      <c r="G51" s="333">
        <v>17338</v>
      </c>
      <c r="H51" s="333">
        <v>4425</v>
      </c>
      <c r="I51" s="333">
        <v>15566</v>
      </c>
      <c r="J51" s="333">
        <v>5080</v>
      </c>
      <c r="K51" s="333">
        <v>0</v>
      </c>
      <c r="L51" s="333">
        <v>4659</v>
      </c>
      <c r="M51" s="333">
        <v>342</v>
      </c>
      <c r="N51" s="333">
        <v>79</v>
      </c>
      <c r="O51" s="333">
        <v>1568</v>
      </c>
      <c r="P51" s="334">
        <v>43124</v>
      </c>
      <c r="Q51" s="335">
        <v>0</v>
      </c>
      <c r="R51" s="335">
        <v>3794</v>
      </c>
      <c r="S51" s="336">
        <v>354</v>
      </c>
      <c r="T51" s="333">
        <v>5001</v>
      </c>
      <c r="U51" s="333">
        <v>4148</v>
      </c>
      <c r="V51" s="718">
        <v>98.060349728299997</v>
      </c>
      <c r="W51" s="335">
        <v>20979</v>
      </c>
      <c r="X51" s="335">
        <v>4425</v>
      </c>
      <c r="Y51" s="335">
        <v>11800</v>
      </c>
      <c r="Z51" s="335">
        <v>4257</v>
      </c>
      <c r="AA51" s="335">
        <v>0</v>
      </c>
      <c r="AB51" s="335">
        <v>3958</v>
      </c>
      <c r="AC51" s="335">
        <v>229</v>
      </c>
      <c r="AD51" s="335">
        <v>70</v>
      </c>
      <c r="AE51" s="336">
        <v>497</v>
      </c>
      <c r="AF51" s="517">
        <v>19876</v>
      </c>
      <c r="AG51" s="334">
        <f>就業2!J46</f>
        <v>15612</v>
      </c>
      <c r="AH51" s="334">
        <f>就業2!M46</f>
        <v>4027</v>
      </c>
      <c r="AI51" s="531">
        <f>就業2!R46</f>
        <v>237</v>
      </c>
      <c r="AJ51" s="334">
        <f t="shared" si="0"/>
        <v>34959.464534854116</v>
      </c>
      <c r="AK51" s="835">
        <f t="shared" si="1"/>
        <v>2.2392688018738225</v>
      </c>
      <c r="AL51" s="515">
        <v>19642</v>
      </c>
      <c r="AM51" s="723">
        <v>15612</v>
      </c>
      <c r="AN51" s="531">
        <v>3728</v>
      </c>
      <c r="AO51" s="531">
        <v>3396</v>
      </c>
      <c r="AP51" s="724">
        <v>332</v>
      </c>
      <c r="AQ51" s="837">
        <v>237</v>
      </c>
      <c r="AR51" s="843">
        <f t="shared" si="2"/>
        <v>0.80723888314374359</v>
      </c>
      <c r="AT51" s="341">
        <v>201</v>
      </c>
      <c r="AU51" s="342" t="s">
        <v>537</v>
      </c>
      <c r="AV51" s="541">
        <v>100</v>
      </c>
      <c r="AW51" s="343">
        <f>AK27</f>
        <v>2.1973615122079289</v>
      </c>
      <c r="AX51" s="534">
        <f>AR27</f>
        <v>0.77970915839076826</v>
      </c>
      <c r="AY51" s="714">
        <f t="shared" si="3"/>
        <v>171</v>
      </c>
    </row>
    <row r="52" spans="1:51">
      <c r="A52" s="331">
        <v>51</v>
      </c>
      <c r="C52" s="319">
        <v>28227</v>
      </c>
      <c r="D52" s="319">
        <v>2</v>
      </c>
      <c r="E52" s="332" t="s">
        <v>576</v>
      </c>
      <c r="F52" s="513">
        <v>37773</v>
      </c>
      <c r="G52" s="333">
        <v>14341</v>
      </c>
      <c r="H52" s="333">
        <v>2893</v>
      </c>
      <c r="I52" s="333">
        <v>15169</v>
      </c>
      <c r="J52" s="333">
        <v>5057</v>
      </c>
      <c r="K52" s="333">
        <v>0</v>
      </c>
      <c r="L52" s="333">
        <v>4852</v>
      </c>
      <c r="M52" s="333">
        <v>173</v>
      </c>
      <c r="N52" s="333">
        <v>32</v>
      </c>
      <c r="O52" s="333">
        <v>313</v>
      </c>
      <c r="P52" s="334">
        <v>35386</v>
      </c>
      <c r="Q52" s="335">
        <v>0</v>
      </c>
      <c r="R52" s="335">
        <v>2556</v>
      </c>
      <c r="S52" s="336">
        <v>82</v>
      </c>
      <c r="T52" s="333">
        <v>5025</v>
      </c>
      <c r="U52" s="333">
        <v>2638</v>
      </c>
      <c r="V52" s="718">
        <v>93.680671379000003</v>
      </c>
      <c r="W52" s="335">
        <v>18724</v>
      </c>
      <c r="X52" s="335">
        <v>2893</v>
      </c>
      <c r="Y52" s="335">
        <v>11306</v>
      </c>
      <c r="Z52" s="335">
        <v>4417</v>
      </c>
      <c r="AA52" s="335">
        <v>0</v>
      </c>
      <c r="AB52" s="335">
        <v>4299</v>
      </c>
      <c r="AC52" s="335">
        <v>92</v>
      </c>
      <c r="AD52" s="335">
        <v>26</v>
      </c>
      <c r="AE52" s="336">
        <v>108</v>
      </c>
      <c r="AF52" s="517">
        <v>17786</v>
      </c>
      <c r="AG52" s="334">
        <f>就業2!J47</f>
        <v>13149</v>
      </c>
      <c r="AH52" s="334">
        <f>就業2!M47</f>
        <v>4400</v>
      </c>
      <c r="AI52" s="531">
        <f>就業2!R47</f>
        <v>237</v>
      </c>
      <c r="AJ52" s="334">
        <f t="shared" si="0"/>
        <v>28302.306513191634</v>
      </c>
      <c r="AK52" s="835">
        <f t="shared" si="1"/>
        <v>2.1524303379109919</v>
      </c>
      <c r="AL52" s="515">
        <v>15959</v>
      </c>
      <c r="AM52" s="723">
        <v>13149</v>
      </c>
      <c r="AN52" s="531">
        <v>2484</v>
      </c>
      <c r="AO52" s="531">
        <v>2417</v>
      </c>
      <c r="AP52" s="724">
        <v>67</v>
      </c>
      <c r="AQ52" s="837">
        <v>237</v>
      </c>
      <c r="AR52" s="843">
        <f t="shared" si="2"/>
        <v>0.84110535405872189</v>
      </c>
      <c r="AT52" s="341">
        <v>442</v>
      </c>
      <c r="AU52" s="342" t="s">
        <v>577</v>
      </c>
      <c r="AV52" s="541">
        <v>100</v>
      </c>
      <c r="AW52" s="343">
        <f>AK59</f>
        <v>2.2270505160239003</v>
      </c>
      <c r="AX52" s="534">
        <f>AR59</f>
        <v>0.52582046332046328</v>
      </c>
      <c r="AY52" s="714">
        <f t="shared" si="3"/>
        <v>117</v>
      </c>
    </row>
    <row r="53" spans="1:51">
      <c r="A53" s="331">
        <v>52</v>
      </c>
      <c r="C53" s="319">
        <v>28228</v>
      </c>
      <c r="D53" s="319">
        <v>2</v>
      </c>
      <c r="E53" s="332" t="s">
        <v>578</v>
      </c>
      <c r="F53" s="513">
        <v>40310</v>
      </c>
      <c r="G53" s="333">
        <v>13483</v>
      </c>
      <c r="H53" s="333">
        <v>2323</v>
      </c>
      <c r="I53" s="333">
        <v>12941</v>
      </c>
      <c r="J53" s="333">
        <v>9544</v>
      </c>
      <c r="K53" s="333">
        <v>0</v>
      </c>
      <c r="L53" s="333">
        <v>9048</v>
      </c>
      <c r="M53" s="333">
        <v>424</v>
      </c>
      <c r="N53" s="333">
        <v>72</v>
      </c>
      <c r="O53" s="333">
        <v>2019</v>
      </c>
      <c r="P53" s="334">
        <v>44591</v>
      </c>
      <c r="Q53" s="335">
        <v>0</v>
      </c>
      <c r="R53" s="335">
        <v>13309</v>
      </c>
      <c r="S53" s="336">
        <v>444</v>
      </c>
      <c r="T53" s="333">
        <v>9472</v>
      </c>
      <c r="U53" s="333">
        <v>13753</v>
      </c>
      <c r="V53" s="718">
        <v>110.62019350040001</v>
      </c>
      <c r="W53" s="335">
        <v>19750</v>
      </c>
      <c r="X53" s="335">
        <v>2323</v>
      </c>
      <c r="Y53" s="335">
        <v>8852</v>
      </c>
      <c r="Z53" s="335">
        <v>8289</v>
      </c>
      <c r="AA53" s="335">
        <v>0</v>
      </c>
      <c r="AB53" s="335">
        <v>7942</v>
      </c>
      <c r="AC53" s="335">
        <v>281</v>
      </c>
      <c r="AD53" s="335">
        <v>66</v>
      </c>
      <c r="AE53" s="336">
        <v>286</v>
      </c>
      <c r="AF53" s="517">
        <v>20983</v>
      </c>
      <c r="AG53" s="334">
        <f>就業2!J48</f>
        <v>11866</v>
      </c>
      <c r="AH53" s="334">
        <f>就業2!M48</f>
        <v>8543</v>
      </c>
      <c r="AI53" s="531">
        <f>就業2!R48</f>
        <v>574</v>
      </c>
      <c r="AJ53" s="334">
        <f t="shared" si="0"/>
        <v>23436.643637610858</v>
      </c>
      <c r="AK53" s="835">
        <f t="shared" si="1"/>
        <v>1.9751090205301582</v>
      </c>
      <c r="AL53" s="515">
        <v>24598</v>
      </c>
      <c r="AM53" s="723">
        <v>11866</v>
      </c>
      <c r="AN53" s="531">
        <v>11958</v>
      </c>
      <c r="AO53" s="531">
        <v>11610</v>
      </c>
      <c r="AP53" s="724">
        <v>348</v>
      </c>
      <c r="AQ53" s="837">
        <v>574</v>
      </c>
      <c r="AR53" s="843">
        <f t="shared" si="2"/>
        <v>0.49806917394224309</v>
      </c>
      <c r="AT53" s="341">
        <v>443</v>
      </c>
      <c r="AU53" s="342" t="s">
        <v>579</v>
      </c>
      <c r="AV53" s="541">
        <v>100</v>
      </c>
      <c r="AW53" s="343">
        <f>AK60</f>
        <v>2.1663922730765006</v>
      </c>
      <c r="AX53" s="534">
        <f>AR60</f>
        <v>0.36102155099270322</v>
      </c>
      <c r="AY53" s="714">
        <f t="shared" si="3"/>
        <v>78</v>
      </c>
    </row>
    <row r="54" spans="1:51">
      <c r="A54" s="331">
        <v>53</v>
      </c>
      <c r="C54" s="319">
        <v>28229</v>
      </c>
      <c r="D54" s="319">
        <v>2</v>
      </c>
      <c r="E54" s="332" t="s">
        <v>580</v>
      </c>
      <c r="F54" s="513">
        <v>77419</v>
      </c>
      <c r="G54" s="333">
        <v>30582</v>
      </c>
      <c r="H54" s="333">
        <v>3400</v>
      </c>
      <c r="I54" s="333">
        <v>23157</v>
      </c>
      <c r="J54" s="333">
        <v>18455</v>
      </c>
      <c r="K54" s="333">
        <v>0</v>
      </c>
      <c r="L54" s="333">
        <v>17434</v>
      </c>
      <c r="M54" s="333">
        <v>863</v>
      </c>
      <c r="N54" s="333">
        <v>158</v>
      </c>
      <c r="O54" s="333">
        <v>1825</v>
      </c>
      <c r="P54" s="334">
        <v>74509</v>
      </c>
      <c r="Q54" s="335">
        <v>0</v>
      </c>
      <c r="R54" s="335">
        <v>15152</v>
      </c>
      <c r="S54" s="336">
        <v>235</v>
      </c>
      <c r="T54" s="333">
        <v>18297</v>
      </c>
      <c r="U54" s="333">
        <v>15387</v>
      </c>
      <c r="V54" s="718">
        <v>96.241232772299995</v>
      </c>
      <c r="W54" s="335">
        <v>35505</v>
      </c>
      <c r="X54" s="335">
        <v>3400</v>
      </c>
      <c r="Y54" s="335">
        <v>16056</v>
      </c>
      <c r="Z54" s="335">
        <v>15602</v>
      </c>
      <c r="AA54" s="335">
        <v>0</v>
      </c>
      <c r="AB54" s="335">
        <v>14910</v>
      </c>
      <c r="AC54" s="335">
        <v>555</v>
      </c>
      <c r="AD54" s="335">
        <v>137</v>
      </c>
      <c r="AE54" s="336">
        <v>447</v>
      </c>
      <c r="AF54" s="517">
        <v>34840</v>
      </c>
      <c r="AG54" s="334">
        <f>就業2!J49</f>
        <v>18701</v>
      </c>
      <c r="AH54" s="334">
        <f>就業2!M49</f>
        <v>15369</v>
      </c>
      <c r="AI54" s="531">
        <f>就業2!R49</f>
        <v>770</v>
      </c>
      <c r="AJ54" s="334">
        <f t="shared" si="0"/>
        <v>42495.236835926036</v>
      </c>
      <c r="AK54" s="835">
        <f t="shared" si="1"/>
        <v>2.27235104197241</v>
      </c>
      <c r="AL54" s="516">
        <v>34235</v>
      </c>
      <c r="AM54" s="723">
        <v>18701</v>
      </c>
      <c r="AN54" s="531">
        <v>14504</v>
      </c>
      <c r="AO54" s="531">
        <v>14300</v>
      </c>
      <c r="AP54" s="724">
        <v>204</v>
      </c>
      <c r="AQ54" s="837">
        <v>770</v>
      </c>
      <c r="AR54" s="843">
        <f t="shared" si="2"/>
        <v>0.563198313507002</v>
      </c>
      <c r="AT54" s="341">
        <v>446</v>
      </c>
      <c r="AU54" s="342" t="s">
        <v>581</v>
      </c>
      <c r="AV54" s="541">
        <v>100</v>
      </c>
      <c r="AW54" s="343">
        <f>AK61</f>
        <v>2.2574413561994877</v>
      </c>
      <c r="AX54" s="534">
        <f>AR61</f>
        <v>0.64792746113989641</v>
      </c>
      <c r="AY54" s="714">
        <f t="shared" si="3"/>
        <v>146</v>
      </c>
    </row>
    <row r="55" spans="1:51">
      <c r="A55" s="320">
        <v>54</v>
      </c>
      <c r="B55" s="321"/>
      <c r="C55" s="321">
        <v>28301</v>
      </c>
      <c r="D55" s="321">
        <v>3</v>
      </c>
      <c r="E55" s="322" t="s">
        <v>553</v>
      </c>
      <c r="F55" s="514">
        <v>30838</v>
      </c>
      <c r="G55" s="338">
        <v>12076</v>
      </c>
      <c r="H55" s="338">
        <v>1006</v>
      </c>
      <c r="I55" s="338">
        <v>6481</v>
      </c>
      <c r="J55" s="338">
        <v>10673</v>
      </c>
      <c r="K55" s="338">
        <v>0</v>
      </c>
      <c r="L55" s="338">
        <v>5159</v>
      </c>
      <c r="M55" s="338">
        <v>5473</v>
      </c>
      <c r="N55" s="338">
        <v>41</v>
      </c>
      <c r="O55" s="338">
        <v>602</v>
      </c>
      <c r="P55" s="339">
        <v>23541</v>
      </c>
      <c r="Q55" s="338">
        <v>0</v>
      </c>
      <c r="R55" s="338">
        <v>2633</v>
      </c>
      <c r="S55" s="340">
        <v>702</v>
      </c>
      <c r="T55" s="338">
        <v>10632</v>
      </c>
      <c r="U55" s="338">
        <v>3335</v>
      </c>
      <c r="V55" s="719">
        <v>76.337635384899997</v>
      </c>
      <c r="W55" s="338">
        <v>13539</v>
      </c>
      <c r="X55" s="338">
        <v>1006</v>
      </c>
      <c r="Y55" s="338">
        <v>3187</v>
      </c>
      <c r="Z55" s="338">
        <v>9267</v>
      </c>
      <c r="AA55" s="338">
        <v>0</v>
      </c>
      <c r="AB55" s="338">
        <v>4378</v>
      </c>
      <c r="AC55" s="338">
        <v>4852</v>
      </c>
      <c r="AD55" s="338">
        <v>37</v>
      </c>
      <c r="AE55" s="340">
        <v>79</v>
      </c>
      <c r="AF55" s="518">
        <v>13228</v>
      </c>
      <c r="AG55" s="339">
        <f>就業2!J50</f>
        <v>4302</v>
      </c>
      <c r="AH55" s="339">
        <f>就業2!M50</f>
        <v>8632</v>
      </c>
      <c r="AI55" s="532">
        <f>就業2!R50</f>
        <v>294</v>
      </c>
      <c r="AJ55" s="339">
        <f t="shared" si="0"/>
        <v>10257.080253595175</v>
      </c>
      <c r="AK55" s="834">
        <f t="shared" si="1"/>
        <v>2.3842585433740529</v>
      </c>
      <c r="AL55" s="515">
        <v>7873</v>
      </c>
      <c r="AM55" s="725">
        <v>4302</v>
      </c>
      <c r="AN55" s="532">
        <v>3077</v>
      </c>
      <c r="AO55" s="532">
        <v>2409</v>
      </c>
      <c r="AP55" s="726">
        <v>668</v>
      </c>
      <c r="AQ55" s="838">
        <v>294</v>
      </c>
      <c r="AR55" s="842">
        <f t="shared" si="2"/>
        <v>0.58300582734787909</v>
      </c>
      <c r="AT55" s="348"/>
      <c r="AU55" s="342" t="s">
        <v>582</v>
      </c>
      <c r="AV55" s="542" t="s">
        <v>539</v>
      </c>
      <c r="AW55" s="343" t="s">
        <v>539</v>
      </c>
      <c r="AX55" s="534" t="s">
        <v>539</v>
      </c>
      <c r="AY55" s="714" t="s">
        <v>182</v>
      </c>
    </row>
    <row r="56" spans="1:51">
      <c r="A56" s="331">
        <v>55</v>
      </c>
      <c r="C56" s="319">
        <v>28365</v>
      </c>
      <c r="D56" s="319">
        <v>3</v>
      </c>
      <c r="E56" s="332" t="s">
        <v>583</v>
      </c>
      <c r="F56" s="515">
        <v>21200</v>
      </c>
      <c r="G56" s="335">
        <v>7515</v>
      </c>
      <c r="H56" s="335">
        <v>1749</v>
      </c>
      <c r="I56" s="335">
        <v>6448</v>
      </c>
      <c r="J56" s="335">
        <v>4781</v>
      </c>
      <c r="K56" s="335">
        <v>0</v>
      </c>
      <c r="L56" s="335">
        <v>4607</v>
      </c>
      <c r="M56" s="335">
        <v>118</v>
      </c>
      <c r="N56" s="335">
        <v>56</v>
      </c>
      <c r="O56" s="335">
        <v>707</v>
      </c>
      <c r="P56" s="334">
        <v>19116</v>
      </c>
      <c r="Q56" s="335">
        <v>0</v>
      </c>
      <c r="R56" s="335">
        <v>2616</v>
      </c>
      <c r="S56" s="336">
        <v>25</v>
      </c>
      <c r="T56" s="335">
        <v>4725</v>
      </c>
      <c r="U56" s="335">
        <v>2641</v>
      </c>
      <c r="V56" s="718">
        <v>90.169811320799994</v>
      </c>
      <c r="W56" s="335">
        <v>10729</v>
      </c>
      <c r="X56" s="335">
        <v>1749</v>
      </c>
      <c r="Y56" s="335">
        <v>4516</v>
      </c>
      <c r="Z56" s="335">
        <v>4222</v>
      </c>
      <c r="AA56" s="335">
        <v>0</v>
      </c>
      <c r="AB56" s="335">
        <v>4104</v>
      </c>
      <c r="AC56" s="335">
        <v>65</v>
      </c>
      <c r="AD56" s="335">
        <v>53</v>
      </c>
      <c r="AE56" s="336">
        <v>242</v>
      </c>
      <c r="AF56" s="517">
        <v>9948</v>
      </c>
      <c r="AG56" s="334">
        <f>就業2!J51</f>
        <v>5569</v>
      </c>
      <c r="AH56" s="334">
        <f>就業2!M51</f>
        <v>4136</v>
      </c>
      <c r="AI56" s="531">
        <f>就業2!R51</f>
        <v>243</v>
      </c>
      <c r="AJ56" s="334">
        <f t="shared" si="0"/>
        <v>12165.151983513653</v>
      </c>
      <c r="AK56" s="835">
        <f t="shared" si="1"/>
        <v>2.184441009788769</v>
      </c>
      <c r="AL56" s="515">
        <v>8324</v>
      </c>
      <c r="AM56" s="723">
        <v>5569</v>
      </c>
      <c r="AN56" s="531">
        <v>2424</v>
      </c>
      <c r="AO56" s="531">
        <v>2393</v>
      </c>
      <c r="AP56" s="724">
        <v>31</v>
      </c>
      <c r="AQ56" s="837">
        <v>243</v>
      </c>
      <c r="AR56" s="843">
        <f t="shared" si="2"/>
        <v>0.69673464281246089</v>
      </c>
      <c r="AT56" s="349">
        <v>208</v>
      </c>
      <c r="AU56" s="350" t="s">
        <v>548</v>
      </c>
      <c r="AV56" s="542">
        <v>100</v>
      </c>
      <c r="AW56" s="343">
        <f>AK34</f>
        <v>2.5015775489870475</v>
      </c>
      <c r="AX56" s="534">
        <f>AR34</f>
        <v>0.54021587743732591</v>
      </c>
      <c r="AY56" s="714">
        <f t="shared" si="3"/>
        <v>135</v>
      </c>
    </row>
    <row r="57" spans="1:51">
      <c r="A57" s="331">
        <v>56</v>
      </c>
      <c r="C57" s="319">
        <v>28381</v>
      </c>
      <c r="D57" s="319">
        <v>3</v>
      </c>
      <c r="E57" s="332" t="s">
        <v>561</v>
      </c>
      <c r="F57" s="515">
        <v>31020</v>
      </c>
      <c r="G57" s="335">
        <v>12333</v>
      </c>
      <c r="H57" s="335">
        <v>1491</v>
      </c>
      <c r="I57" s="335">
        <v>6480</v>
      </c>
      <c r="J57" s="335">
        <v>10007</v>
      </c>
      <c r="K57" s="335">
        <v>0</v>
      </c>
      <c r="L57" s="335">
        <v>9396</v>
      </c>
      <c r="M57" s="335">
        <v>538</v>
      </c>
      <c r="N57" s="335">
        <v>73</v>
      </c>
      <c r="O57" s="335">
        <v>709</v>
      </c>
      <c r="P57" s="334">
        <v>30755</v>
      </c>
      <c r="Q57" s="335">
        <v>0</v>
      </c>
      <c r="R57" s="335">
        <v>9598</v>
      </c>
      <c r="S57" s="336">
        <v>71</v>
      </c>
      <c r="T57" s="335">
        <v>9934</v>
      </c>
      <c r="U57" s="335">
        <v>9669</v>
      </c>
      <c r="V57" s="718">
        <v>99.145712443600004</v>
      </c>
      <c r="W57" s="335">
        <v>14364</v>
      </c>
      <c r="X57" s="335">
        <v>1491</v>
      </c>
      <c r="Y57" s="335">
        <v>3927</v>
      </c>
      <c r="Z57" s="335">
        <v>8758</v>
      </c>
      <c r="AA57" s="335">
        <v>0</v>
      </c>
      <c r="AB57" s="335">
        <v>8296</v>
      </c>
      <c r="AC57" s="335">
        <v>400</v>
      </c>
      <c r="AD57" s="335">
        <v>62</v>
      </c>
      <c r="AE57" s="336">
        <v>188</v>
      </c>
      <c r="AF57" s="517">
        <v>13896</v>
      </c>
      <c r="AG57" s="334">
        <f>就業2!J52</f>
        <v>4983</v>
      </c>
      <c r="AH57" s="334">
        <f>就業2!M52</f>
        <v>8656</v>
      </c>
      <c r="AI57" s="531">
        <f>就業2!R52</f>
        <v>257</v>
      </c>
      <c r="AJ57" s="334">
        <f t="shared" si="0"/>
        <v>11333.137326783488</v>
      </c>
      <c r="AK57" s="835">
        <f t="shared" si="1"/>
        <v>2.2743602903438669</v>
      </c>
      <c r="AL57" s="515">
        <v>13918</v>
      </c>
      <c r="AM57" s="723">
        <v>4983</v>
      </c>
      <c r="AN57" s="531">
        <v>8566</v>
      </c>
      <c r="AO57" s="531">
        <v>8507</v>
      </c>
      <c r="AP57" s="724">
        <v>59</v>
      </c>
      <c r="AQ57" s="837">
        <v>257</v>
      </c>
      <c r="AR57" s="843">
        <f t="shared" si="2"/>
        <v>0.36777621964720641</v>
      </c>
      <c r="AT57" s="331">
        <v>212</v>
      </c>
      <c r="AU57" s="319" t="s">
        <v>554</v>
      </c>
      <c r="AV57" s="517">
        <v>100</v>
      </c>
      <c r="AW57" s="351">
        <f>AK37</f>
        <v>2.4313892365456824</v>
      </c>
      <c r="AX57" s="535">
        <f>AR37</f>
        <v>0.76361621279290692</v>
      </c>
      <c r="AY57" s="714">
        <f t="shared" si="3"/>
        <v>186</v>
      </c>
    </row>
    <row r="58" spans="1:51">
      <c r="A58" s="331">
        <v>57</v>
      </c>
      <c r="C58" s="319">
        <v>28382</v>
      </c>
      <c r="D58" s="319">
        <v>3</v>
      </c>
      <c r="E58" s="332" t="s">
        <v>562</v>
      </c>
      <c r="F58" s="515">
        <v>33739</v>
      </c>
      <c r="G58" s="335">
        <v>13090</v>
      </c>
      <c r="H58" s="335">
        <v>777</v>
      </c>
      <c r="I58" s="335">
        <v>6236</v>
      </c>
      <c r="J58" s="335">
        <v>12398</v>
      </c>
      <c r="K58" s="335">
        <v>0</v>
      </c>
      <c r="L58" s="335">
        <v>11607</v>
      </c>
      <c r="M58" s="335">
        <v>738</v>
      </c>
      <c r="N58" s="335">
        <v>53</v>
      </c>
      <c r="O58" s="335">
        <v>1238</v>
      </c>
      <c r="P58" s="334">
        <v>28768</v>
      </c>
      <c r="Q58" s="335">
        <v>0</v>
      </c>
      <c r="R58" s="335">
        <v>7273</v>
      </c>
      <c r="S58" s="336">
        <v>101</v>
      </c>
      <c r="T58" s="335">
        <v>12345</v>
      </c>
      <c r="U58" s="335">
        <v>7374</v>
      </c>
      <c r="V58" s="718">
        <v>85.266309019199994</v>
      </c>
      <c r="W58" s="335">
        <v>15251</v>
      </c>
      <c r="X58" s="335">
        <v>777</v>
      </c>
      <c r="Y58" s="335">
        <v>3317</v>
      </c>
      <c r="Z58" s="335">
        <v>10980</v>
      </c>
      <c r="AA58" s="335">
        <v>0</v>
      </c>
      <c r="AB58" s="335">
        <v>10358</v>
      </c>
      <c r="AC58" s="335">
        <v>573</v>
      </c>
      <c r="AD58" s="335">
        <v>49</v>
      </c>
      <c r="AE58" s="336">
        <v>177</v>
      </c>
      <c r="AF58" s="517">
        <v>14901</v>
      </c>
      <c r="AG58" s="334">
        <f>就業2!J53</f>
        <v>4064</v>
      </c>
      <c r="AH58" s="334">
        <f>就業2!M53</f>
        <v>10524</v>
      </c>
      <c r="AI58" s="531">
        <f>就業2!R53</f>
        <v>313</v>
      </c>
      <c r="AJ58" s="334">
        <f t="shared" si="0"/>
        <v>9399.1839868384977</v>
      </c>
      <c r="AK58" s="835">
        <f t="shared" si="1"/>
        <v>2.3127913353441185</v>
      </c>
      <c r="AL58" s="515">
        <v>11159</v>
      </c>
      <c r="AM58" s="723">
        <v>4064</v>
      </c>
      <c r="AN58" s="531">
        <v>6635</v>
      </c>
      <c r="AO58" s="531">
        <v>6560</v>
      </c>
      <c r="AP58" s="724">
        <v>75</v>
      </c>
      <c r="AQ58" s="837">
        <v>313</v>
      </c>
      <c r="AR58" s="843">
        <f t="shared" si="2"/>
        <v>0.37984858397981119</v>
      </c>
      <c r="AT58" s="331">
        <v>227</v>
      </c>
      <c r="AU58" s="319" t="s">
        <v>584</v>
      </c>
      <c r="AV58" s="517">
        <v>100</v>
      </c>
      <c r="AW58" s="351">
        <f>AK52</f>
        <v>2.1524303379109919</v>
      </c>
      <c r="AX58" s="535">
        <f>AR52</f>
        <v>0.84110535405872189</v>
      </c>
      <c r="AY58" s="714">
        <f t="shared" si="3"/>
        <v>181</v>
      </c>
    </row>
    <row r="59" spans="1:51">
      <c r="A59" s="331">
        <v>58</v>
      </c>
      <c r="C59" s="319">
        <v>28442</v>
      </c>
      <c r="D59" s="319">
        <v>3</v>
      </c>
      <c r="E59" s="332" t="s">
        <v>577</v>
      </c>
      <c r="F59" s="515">
        <v>12300</v>
      </c>
      <c r="G59" s="335">
        <v>5135</v>
      </c>
      <c r="H59" s="335">
        <v>528</v>
      </c>
      <c r="I59" s="335">
        <v>2509</v>
      </c>
      <c r="J59" s="335">
        <v>3928</v>
      </c>
      <c r="K59" s="335">
        <v>0</v>
      </c>
      <c r="L59" s="335">
        <v>3815</v>
      </c>
      <c r="M59" s="335">
        <v>106</v>
      </c>
      <c r="N59" s="335">
        <v>7</v>
      </c>
      <c r="O59" s="335">
        <v>200</v>
      </c>
      <c r="P59" s="334">
        <v>10784</v>
      </c>
      <c r="Q59" s="335">
        <v>0</v>
      </c>
      <c r="R59" s="335">
        <v>2395</v>
      </c>
      <c r="S59" s="336">
        <v>10</v>
      </c>
      <c r="T59" s="335">
        <v>3921</v>
      </c>
      <c r="U59" s="335">
        <v>2405</v>
      </c>
      <c r="V59" s="718">
        <v>87.674796748000006</v>
      </c>
      <c r="W59" s="335">
        <v>5621</v>
      </c>
      <c r="X59" s="335">
        <v>528</v>
      </c>
      <c r="Y59" s="335">
        <v>1604</v>
      </c>
      <c r="Z59" s="335">
        <v>3464</v>
      </c>
      <c r="AA59" s="335">
        <v>0</v>
      </c>
      <c r="AB59" s="335">
        <v>3402</v>
      </c>
      <c r="AC59" s="335">
        <v>55</v>
      </c>
      <c r="AD59" s="335">
        <v>7</v>
      </c>
      <c r="AE59" s="336">
        <v>25</v>
      </c>
      <c r="AF59" s="517">
        <v>5546</v>
      </c>
      <c r="AG59" s="334">
        <f>就業2!J54</f>
        <v>2179</v>
      </c>
      <c r="AH59" s="334">
        <f>就業2!M54</f>
        <v>3344</v>
      </c>
      <c r="AI59" s="531">
        <f>就業2!R54</f>
        <v>23</v>
      </c>
      <c r="AJ59" s="334">
        <f t="shared" si="0"/>
        <v>4852.7430744160783</v>
      </c>
      <c r="AK59" s="835">
        <f t="shared" si="1"/>
        <v>2.2270505160239003</v>
      </c>
      <c r="AL59" s="515">
        <v>4182</v>
      </c>
      <c r="AM59" s="723">
        <v>2179</v>
      </c>
      <c r="AN59" s="531">
        <v>1965</v>
      </c>
      <c r="AO59" s="531">
        <v>1958</v>
      </c>
      <c r="AP59" s="724">
        <v>7</v>
      </c>
      <c r="AQ59" s="837">
        <v>23</v>
      </c>
      <c r="AR59" s="843">
        <f t="shared" si="2"/>
        <v>0.52582046332046328</v>
      </c>
      <c r="AT59" s="331">
        <v>229</v>
      </c>
      <c r="AU59" s="319" t="s">
        <v>585</v>
      </c>
      <c r="AV59" s="517">
        <v>100</v>
      </c>
      <c r="AW59" s="351">
        <f>AK54</f>
        <v>2.27235104197241</v>
      </c>
      <c r="AX59" s="535">
        <f>AR54</f>
        <v>0.563198313507002</v>
      </c>
      <c r="AY59" s="714">
        <f t="shared" si="3"/>
        <v>128</v>
      </c>
    </row>
    <row r="60" spans="1:51">
      <c r="A60" s="331">
        <v>59</v>
      </c>
      <c r="C60" s="319">
        <v>28443</v>
      </c>
      <c r="D60" s="319">
        <v>3</v>
      </c>
      <c r="E60" s="332" t="s">
        <v>579</v>
      </c>
      <c r="F60" s="515">
        <v>19738</v>
      </c>
      <c r="G60" s="335">
        <v>7035</v>
      </c>
      <c r="H60" s="335">
        <v>788</v>
      </c>
      <c r="I60" s="335">
        <v>5434</v>
      </c>
      <c r="J60" s="335">
        <v>5588</v>
      </c>
      <c r="K60" s="335">
        <v>0</v>
      </c>
      <c r="L60" s="335">
        <v>5338</v>
      </c>
      <c r="M60" s="335">
        <v>190</v>
      </c>
      <c r="N60" s="335">
        <v>60</v>
      </c>
      <c r="O60" s="335">
        <v>893</v>
      </c>
      <c r="P60" s="334">
        <v>22187</v>
      </c>
      <c r="Q60" s="335">
        <v>0</v>
      </c>
      <c r="R60" s="335">
        <v>7846</v>
      </c>
      <c r="S60" s="336">
        <v>131</v>
      </c>
      <c r="T60" s="335">
        <v>5528</v>
      </c>
      <c r="U60" s="335">
        <v>7977</v>
      </c>
      <c r="V60" s="718">
        <v>112.4075387577</v>
      </c>
      <c r="W60" s="335">
        <v>9434</v>
      </c>
      <c r="X60" s="335">
        <v>788</v>
      </c>
      <c r="Y60" s="335">
        <v>3564</v>
      </c>
      <c r="Z60" s="335">
        <v>4852</v>
      </c>
      <c r="AA60" s="335">
        <v>0</v>
      </c>
      <c r="AB60" s="335">
        <v>4669</v>
      </c>
      <c r="AC60" s="335">
        <v>126</v>
      </c>
      <c r="AD60" s="335">
        <v>57</v>
      </c>
      <c r="AE60" s="336">
        <v>230</v>
      </c>
      <c r="AF60" s="517">
        <v>9278</v>
      </c>
      <c r="AG60" s="334">
        <f>就業2!J55</f>
        <v>4255</v>
      </c>
      <c r="AH60" s="334">
        <f>就業2!M55</f>
        <v>4856</v>
      </c>
      <c r="AI60" s="531">
        <f>就業2!R55</f>
        <v>167</v>
      </c>
      <c r="AJ60" s="334">
        <f t="shared" si="0"/>
        <v>9217.999121940511</v>
      </c>
      <c r="AK60" s="835">
        <f t="shared" si="1"/>
        <v>2.1663922730765006</v>
      </c>
      <c r="AL60" s="515">
        <v>12048</v>
      </c>
      <c r="AM60" s="723">
        <v>4255</v>
      </c>
      <c r="AN60" s="531">
        <v>7531</v>
      </c>
      <c r="AO60" s="531">
        <v>7441</v>
      </c>
      <c r="AP60" s="724">
        <v>90</v>
      </c>
      <c r="AQ60" s="837">
        <v>167</v>
      </c>
      <c r="AR60" s="843">
        <f t="shared" si="2"/>
        <v>0.36102155099270322</v>
      </c>
      <c r="AT60" s="331">
        <v>464</v>
      </c>
      <c r="AU60" s="319" t="s">
        <v>586</v>
      </c>
      <c r="AV60" s="517">
        <v>100</v>
      </c>
      <c r="AW60" s="351">
        <f>AK62</f>
        <v>2.2112102914150698</v>
      </c>
      <c r="AX60" s="535">
        <f>AR62</f>
        <v>0.47747121873759429</v>
      </c>
      <c r="AY60" s="714">
        <f t="shared" si="3"/>
        <v>106</v>
      </c>
    </row>
    <row r="61" spans="1:51">
      <c r="A61" s="331">
        <v>60</v>
      </c>
      <c r="C61" s="319">
        <v>28446</v>
      </c>
      <c r="D61" s="319">
        <v>3</v>
      </c>
      <c r="E61" s="332" t="s">
        <v>587</v>
      </c>
      <c r="F61" s="515">
        <v>11452</v>
      </c>
      <c r="G61" s="335">
        <v>4618</v>
      </c>
      <c r="H61" s="335">
        <v>589</v>
      </c>
      <c r="I61" s="335">
        <v>3061</v>
      </c>
      <c r="J61" s="335">
        <v>3148</v>
      </c>
      <c r="K61" s="335">
        <v>0</v>
      </c>
      <c r="L61" s="335">
        <v>3055</v>
      </c>
      <c r="M61" s="335">
        <v>81</v>
      </c>
      <c r="N61" s="335">
        <v>12</v>
      </c>
      <c r="O61" s="335">
        <v>36</v>
      </c>
      <c r="P61" s="334">
        <v>9741</v>
      </c>
      <c r="Q61" s="335">
        <v>0</v>
      </c>
      <c r="R61" s="335">
        <v>1397</v>
      </c>
      <c r="S61" s="336">
        <v>28</v>
      </c>
      <c r="T61" s="335">
        <v>3136</v>
      </c>
      <c r="U61" s="335">
        <v>1425</v>
      </c>
      <c r="V61" s="718">
        <v>85.059378274500006</v>
      </c>
      <c r="W61" s="335">
        <v>5411</v>
      </c>
      <c r="X61" s="335">
        <v>589</v>
      </c>
      <c r="Y61" s="335">
        <v>2091</v>
      </c>
      <c r="Z61" s="335">
        <v>2711</v>
      </c>
      <c r="AA61" s="335">
        <v>0</v>
      </c>
      <c r="AB61" s="335">
        <v>2654</v>
      </c>
      <c r="AC61" s="335">
        <v>45</v>
      </c>
      <c r="AD61" s="335">
        <v>12</v>
      </c>
      <c r="AE61" s="336">
        <v>20</v>
      </c>
      <c r="AF61" s="517">
        <v>5114</v>
      </c>
      <c r="AG61" s="334">
        <f>就業2!J56</f>
        <v>2501</v>
      </c>
      <c r="AH61" s="334">
        <f>就業2!M56</f>
        <v>2572</v>
      </c>
      <c r="AI61" s="531">
        <f>就業2!R56</f>
        <v>41</v>
      </c>
      <c r="AJ61" s="334">
        <f t="shared" si="0"/>
        <v>5645.8608318549186</v>
      </c>
      <c r="AK61" s="835">
        <f t="shared" si="1"/>
        <v>2.2574413561994877</v>
      </c>
      <c r="AL61" s="515">
        <v>3922</v>
      </c>
      <c r="AM61" s="723">
        <v>2501</v>
      </c>
      <c r="AN61" s="531">
        <v>1359</v>
      </c>
      <c r="AO61" s="531">
        <v>1327</v>
      </c>
      <c r="AP61" s="724">
        <v>32</v>
      </c>
      <c r="AQ61" s="837">
        <v>41</v>
      </c>
      <c r="AR61" s="843">
        <f t="shared" si="2"/>
        <v>0.64792746113989641</v>
      </c>
      <c r="AT61" s="331">
        <v>481</v>
      </c>
      <c r="AU61" s="319" t="s">
        <v>588</v>
      </c>
      <c r="AV61" s="517">
        <v>100</v>
      </c>
      <c r="AW61" s="351">
        <f>AK63</f>
        <v>2.4389618711951297</v>
      </c>
      <c r="AX61" s="535">
        <f>AR63</f>
        <v>0.57561361836896274</v>
      </c>
      <c r="AY61" s="714">
        <f t="shared" si="3"/>
        <v>140</v>
      </c>
    </row>
    <row r="62" spans="1:51">
      <c r="A62" s="331">
        <v>61</v>
      </c>
      <c r="C62" s="319">
        <v>28464</v>
      </c>
      <c r="D62" s="319">
        <v>3</v>
      </c>
      <c r="E62" s="332" t="s">
        <v>586</v>
      </c>
      <c r="F62" s="515">
        <v>33690</v>
      </c>
      <c r="G62" s="335">
        <v>13078</v>
      </c>
      <c r="H62" s="335">
        <v>1056</v>
      </c>
      <c r="I62" s="335">
        <v>7124</v>
      </c>
      <c r="J62" s="335">
        <v>11636</v>
      </c>
      <c r="K62" s="335">
        <v>0</v>
      </c>
      <c r="L62" s="335">
        <v>11140</v>
      </c>
      <c r="M62" s="335">
        <v>477</v>
      </c>
      <c r="N62" s="335">
        <v>19</v>
      </c>
      <c r="O62" s="335">
        <v>796</v>
      </c>
      <c r="P62" s="334">
        <v>27713</v>
      </c>
      <c r="Q62" s="335">
        <v>0</v>
      </c>
      <c r="R62" s="335">
        <v>5571</v>
      </c>
      <c r="S62" s="336">
        <v>69</v>
      </c>
      <c r="T62" s="335">
        <v>11617</v>
      </c>
      <c r="U62" s="335">
        <v>5640</v>
      </c>
      <c r="V62" s="718">
        <v>82.258830513500001</v>
      </c>
      <c r="W62" s="335">
        <v>15026</v>
      </c>
      <c r="X62" s="335">
        <v>1056</v>
      </c>
      <c r="Y62" s="335">
        <v>3581</v>
      </c>
      <c r="Z62" s="335">
        <v>10269</v>
      </c>
      <c r="AA62" s="335">
        <v>0</v>
      </c>
      <c r="AB62" s="335">
        <v>9931</v>
      </c>
      <c r="AC62" s="335">
        <v>324</v>
      </c>
      <c r="AD62" s="335">
        <v>14</v>
      </c>
      <c r="AE62" s="336">
        <v>120</v>
      </c>
      <c r="AF62" s="517">
        <v>15330</v>
      </c>
      <c r="AG62" s="334">
        <f>就業2!J57</f>
        <v>4811</v>
      </c>
      <c r="AH62" s="334">
        <f>就業2!M57</f>
        <v>10425</v>
      </c>
      <c r="AI62" s="531">
        <f>就業2!R57</f>
        <v>94</v>
      </c>
      <c r="AJ62" s="334">
        <f t="shared" si="0"/>
        <v>10638.1327119979</v>
      </c>
      <c r="AK62" s="835">
        <f t="shared" si="1"/>
        <v>2.2112102914150698</v>
      </c>
      <c r="AL62" s="515">
        <v>10227</v>
      </c>
      <c r="AM62" s="723">
        <v>4811</v>
      </c>
      <c r="AN62" s="531">
        <v>5265</v>
      </c>
      <c r="AO62" s="531">
        <v>5219</v>
      </c>
      <c r="AP62" s="724">
        <v>46</v>
      </c>
      <c r="AQ62" s="837">
        <v>94</v>
      </c>
      <c r="AR62" s="843">
        <f t="shared" si="2"/>
        <v>0.47747121873759429</v>
      </c>
      <c r="AT62" s="331">
        <v>501</v>
      </c>
      <c r="AU62" s="319" t="s">
        <v>589</v>
      </c>
      <c r="AV62" s="517">
        <v>100</v>
      </c>
      <c r="AW62" s="351">
        <f>AK64</f>
        <v>2.3917497609616172</v>
      </c>
      <c r="AX62" s="535">
        <f>AR64</f>
        <v>0.69694933476683241</v>
      </c>
      <c r="AY62" s="714">
        <f t="shared" si="3"/>
        <v>167</v>
      </c>
    </row>
    <row r="63" spans="1:51">
      <c r="A63" s="331">
        <v>62</v>
      </c>
      <c r="C63" s="319">
        <v>28481</v>
      </c>
      <c r="D63" s="319">
        <v>3</v>
      </c>
      <c r="E63" s="332" t="s">
        <v>588</v>
      </c>
      <c r="F63" s="515">
        <v>15224</v>
      </c>
      <c r="G63" s="335">
        <v>6633</v>
      </c>
      <c r="H63" s="335">
        <v>668</v>
      </c>
      <c r="I63" s="335">
        <v>3776</v>
      </c>
      <c r="J63" s="335">
        <v>4101</v>
      </c>
      <c r="K63" s="335">
        <v>0</v>
      </c>
      <c r="L63" s="335">
        <v>3723</v>
      </c>
      <c r="M63" s="335">
        <v>357</v>
      </c>
      <c r="N63" s="335">
        <v>21</v>
      </c>
      <c r="O63" s="335">
        <v>46</v>
      </c>
      <c r="P63" s="334">
        <v>14643</v>
      </c>
      <c r="Q63" s="335">
        <v>0</v>
      </c>
      <c r="R63" s="335">
        <v>3384</v>
      </c>
      <c r="S63" s="336">
        <v>115</v>
      </c>
      <c r="T63" s="335">
        <v>4080</v>
      </c>
      <c r="U63" s="335">
        <v>3499</v>
      </c>
      <c r="V63" s="718">
        <v>96.183657383099998</v>
      </c>
      <c r="W63" s="335">
        <v>6823</v>
      </c>
      <c r="X63" s="335">
        <v>668</v>
      </c>
      <c r="Y63" s="335">
        <v>2512</v>
      </c>
      <c r="Z63" s="335">
        <v>3626</v>
      </c>
      <c r="AA63" s="335">
        <v>0</v>
      </c>
      <c r="AB63" s="335">
        <v>3323</v>
      </c>
      <c r="AC63" s="335">
        <v>283</v>
      </c>
      <c r="AD63" s="335">
        <v>20</v>
      </c>
      <c r="AE63" s="336">
        <v>17</v>
      </c>
      <c r="AF63" s="517">
        <v>6283</v>
      </c>
      <c r="AG63" s="334">
        <f>就業2!J58</f>
        <v>2908</v>
      </c>
      <c r="AH63" s="334">
        <f>就業2!M58</f>
        <v>3334</v>
      </c>
      <c r="AI63" s="531">
        <f>就業2!R58</f>
        <v>41</v>
      </c>
      <c r="AJ63" s="334">
        <f t="shared" si="0"/>
        <v>7092.5011214354372</v>
      </c>
      <c r="AK63" s="835">
        <f t="shared" si="1"/>
        <v>2.4389618711951297</v>
      </c>
      <c r="AL63" s="515">
        <v>5126</v>
      </c>
      <c r="AM63" s="723">
        <v>2908</v>
      </c>
      <c r="AN63" s="531">
        <v>2144</v>
      </c>
      <c r="AO63" s="531">
        <v>2060</v>
      </c>
      <c r="AP63" s="724">
        <v>84</v>
      </c>
      <c r="AQ63" s="837">
        <v>41</v>
      </c>
      <c r="AR63" s="843">
        <f t="shared" si="2"/>
        <v>0.57561361836896274</v>
      </c>
      <c r="AT63" s="331"/>
      <c r="AU63" s="319" t="s">
        <v>590</v>
      </c>
      <c r="AV63" s="517" t="s">
        <v>539</v>
      </c>
      <c r="AX63" s="337"/>
      <c r="AY63" s="714" t="s">
        <v>182</v>
      </c>
    </row>
    <row r="64" spans="1:51">
      <c r="A64" s="331">
        <v>63</v>
      </c>
      <c r="C64" s="319">
        <v>28501</v>
      </c>
      <c r="D64" s="319">
        <v>3</v>
      </c>
      <c r="E64" s="332" t="s">
        <v>589</v>
      </c>
      <c r="F64" s="515">
        <v>17510</v>
      </c>
      <c r="G64" s="335">
        <v>7626</v>
      </c>
      <c r="H64" s="335">
        <v>1286</v>
      </c>
      <c r="I64" s="335">
        <v>5905</v>
      </c>
      <c r="J64" s="335">
        <v>2618</v>
      </c>
      <c r="K64" s="335">
        <v>0</v>
      </c>
      <c r="L64" s="335">
        <v>2338</v>
      </c>
      <c r="M64" s="335">
        <v>264</v>
      </c>
      <c r="N64" s="335">
        <v>16</v>
      </c>
      <c r="O64" s="335">
        <v>75</v>
      </c>
      <c r="P64" s="334">
        <v>17540</v>
      </c>
      <c r="Q64" s="335">
        <v>0</v>
      </c>
      <c r="R64" s="335">
        <v>2257</v>
      </c>
      <c r="S64" s="336">
        <v>375</v>
      </c>
      <c r="T64" s="335">
        <v>2602</v>
      </c>
      <c r="U64" s="335">
        <v>2632</v>
      </c>
      <c r="V64" s="718">
        <v>100.1713306682</v>
      </c>
      <c r="W64" s="335">
        <v>8092</v>
      </c>
      <c r="X64" s="335">
        <v>1286</v>
      </c>
      <c r="Y64" s="335">
        <v>4460</v>
      </c>
      <c r="Z64" s="335">
        <v>2307</v>
      </c>
      <c r="AA64" s="335">
        <v>0</v>
      </c>
      <c r="AB64" s="335">
        <v>2082</v>
      </c>
      <c r="AC64" s="335">
        <v>211</v>
      </c>
      <c r="AD64" s="335">
        <v>14</v>
      </c>
      <c r="AE64" s="336">
        <v>39</v>
      </c>
      <c r="AF64" s="517">
        <v>7376</v>
      </c>
      <c r="AG64" s="334">
        <f>就業2!J59</f>
        <v>5186</v>
      </c>
      <c r="AH64" s="334">
        <f>就業2!M59</f>
        <v>2135</v>
      </c>
      <c r="AI64" s="531">
        <f>就業2!R59</f>
        <v>55</v>
      </c>
      <c r="AJ64" s="334">
        <f t="shared" si="0"/>
        <v>12403.614260346947</v>
      </c>
      <c r="AK64" s="835">
        <f t="shared" si="1"/>
        <v>2.3917497609616172</v>
      </c>
      <c r="AL64" s="515">
        <v>7526</v>
      </c>
      <c r="AM64" s="723">
        <v>5186</v>
      </c>
      <c r="AN64" s="531">
        <v>2255</v>
      </c>
      <c r="AO64" s="531">
        <v>1886</v>
      </c>
      <c r="AP64" s="724">
        <v>369</v>
      </c>
      <c r="AQ64" s="837">
        <v>55</v>
      </c>
      <c r="AR64" s="843">
        <f t="shared" si="2"/>
        <v>0.69694933476683241</v>
      </c>
      <c r="AT64" s="331">
        <v>209</v>
      </c>
      <c r="AU64" s="319" t="s">
        <v>591</v>
      </c>
      <c r="AV64" s="517">
        <v>100</v>
      </c>
      <c r="AW64" s="351">
        <f>AK35</f>
        <v>2.1148308135349172</v>
      </c>
      <c r="AX64" s="535">
        <f>AR35</f>
        <v>0.87889585947302384</v>
      </c>
      <c r="AY64" s="714">
        <f t="shared" si="3"/>
        <v>186</v>
      </c>
    </row>
    <row r="65" spans="1:51">
      <c r="A65" s="331">
        <v>64</v>
      </c>
      <c r="C65" s="319">
        <v>28585</v>
      </c>
      <c r="D65" s="319">
        <v>3</v>
      </c>
      <c r="E65" s="332" t="s">
        <v>592</v>
      </c>
      <c r="F65" s="515">
        <v>18070</v>
      </c>
      <c r="G65" s="335">
        <v>7219</v>
      </c>
      <c r="H65" s="335">
        <v>1822</v>
      </c>
      <c r="I65" s="335">
        <v>6677</v>
      </c>
      <c r="J65" s="335">
        <v>2308</v>
      </c>
      <c r="K65" s="335">
        <v>0</v>
      </c>
      <c r="L65" s="335">
        <v>2185</v>
      </c>
      <c r="M65" s="335">
        <v>109</v>
      </c>
      <c r="N65" s="335">
        <v>14</v>
      </c>
      <c r="O65" s="335">
        <v>44</v>
      </c>
      <c r="P65" s="334">
        <v>16956</v>
      </c>
      <c r="Q65" s="335">
        <v>0</v>
      </c>
      <c r="R65" s="335">
        <v>1103</v>
      </c>
      <c r="S65" s="336">
        <v>77</v>
      </c>
      <c r="T65" s="335">
        <v>2294</v>
      </c>
      <c r="U65" s="335">
        <v>1180</v>
      </c>
      <c r="V65" s="718">
        <v>93.835085777499998</v>
      </c>
      <c r="W65" s="335">
        <v>8831</v>
      </c>
      <c r="X65" s="335">
        <v>1822</v>
      </c>
      <c r="Y65" s="335">
        <v>4940</v>
      </c>
      <c r="Z65" s="335">
        <v>2044</v>
      </c>
      <c r="AA65" s="335">
        <v>0</v>
      </c>
      <c r="AB65" s="335">
        <v>1973</v>
      </c>
      <c r="AC65" s="335">
        <v>57</v>
      </c>
      <c r="AD65" s="335">
        <v>14</v>
      </c>
      <c r="AE65" s="336">
        <v>25</v>
      </c>
      <c r="AF65" s="517">
        <v>7902</v>
      </c>
      <c r="AG65" s="334">
        <f>就業2!J60</f>
        <v>5955</v>
      </c>
      <c r="AH65" s="334">
        <f>就業2!M60</f>
        <v>1870</v>
      </c>
      <c r="AI65" s="531">
        <f>就業2!R60</f>
        <v>77</v>
      </c>
      <c r="AJ65" s="334">
        <f t="shared" si="0"/>
        <v>13751.674121405751</v>
      </c>
      <c r="AK65" s="835">
        <f t="shared" si="1"/>
        <v>2.30926517571885</v>
      </c>
      <c r="AL65" s="515">
        <v>7192</v>
      </c>
      <c r="AM65" s="723">
        <v>5955</v>
      </c>
      <c r="AN65" s="531">
        <v>1118</v>
      </c>
      <c r="AO65" s="531">
        <v>1040</v>
      </c>
      <c r="AP65" s="724">
        <v>78</v>
      </c>
      <c r="AQ65" s="837">
        <v>77</v>
      </c>
      <c r="AR65" s="843">
        <f t="shared" si="2"/>
        <v>0.84193411565106746</v>
      </c>
      <c r="AT65" s="331">
        <v>222</v>
      </c>
      <c r="AU65" s="319" t="s">
        <v>593</v>
      </c>
      <c r="AV65" s="517">
        <v>100</v>
      </c>
      <c r="AW65" s="351">
        <f>AK47</f>
        <v>2.3195492312100088</v>
      </c>
      <c r="AX65" s="535">
        <f>AR47</f>
        <v>0.69247515380974922</v>
      </c>
      <c r="AY65" s="714">
        <f t="shared" si="3"/>
        <v>161</v>
      </c>
    </row>
    <row r="66" spans="1:51">
      <c r="A66" s="323">
        <v>65</v>
      </c>
      <c r="B66" s="324"/>
      <c r="C66" s="324">
        <v>28586</v>
      </c>
      <c r="D66" s="324">
        <v>3</v>
      </c>
      <c r="E66" s="325" t="s">
        <v>594</v>
      </c>
      <c r="F66" s="516">
        <v>14819</v>
      </c>
      <c r="G66" s="345">
        <v>5781</v>
      </c>
      <c r="H66" s="345">
        <v>1602</v>
      </c>
      <c r="I66" s="345">
        <v>5867</v>
      </c>
      <c r="J66" s="345">
        <v>1505</v>
      </c>
      <c r="K66" s="345">
        <v>0</v>
      </c>
      <c r="L66" s="345">
        <v>811</v>
      </c>
      <c r="M66" s="345">
        <v>689</v>
      </c>
      <c r="N66" s="345">
        <v>5</v>
      </c>
      <c r="O66" s="345">
        <v>64</v>
      </c>
      <c r="P66" s="346">
        <v>14156</v>
      </c>
      <c r="Q66" s="345">
        <v>0</v>
      </c>
      <c r="R66" s="345">
        <v>543</v>
      </c>
      <c r="S66" s="347">
        <v>294</v>
      </c>
      <c r="T66" s="345">
        <v>1500</v>
      </c>
      <c r="U66" s="345">
        <v>837</v>
      </c>
      <c r="V66" s="720">
        <v>95.526013901100001</v>
      </c>
      <c r="W66" s="345">
        <v>7416</v>
      </c>
      <c r="X66" s="345">
        <v>1602</v>
      </c>
      <c r="Y66" s="345">
        <v>4440</v>
      </c>
      <c r="Z66" s="345">
        <v>1329</v>
      </c>
      <c r="AA66" s="345">
        <v>0</v>
      </c>
      <c r="AB66" s="345">
        <v>751</v>
      </c>
      <c r="AC66" s="345">
        <v>573</v>
      </c>
      <c r="AD66" s="345">
        <v>5</v>
      </c>
      <c r="AE66" s="347">
        <v>45</v>
      </c>
      <c r="AF66" s="519">
        <v>6537</v>
      </c>
      <c r="AG66" s="346">
        <f>就業2!J61</f>
        <v>5134</v>
      </c>
      <c r="AH66" s="346">
        <f>就業2!M61</f>
        <v>1275</v>
      </c>
      <c r="AI66" s="533">
        <f>就業2!R61</f>
        <v>128</v>
      </c>
      <c r="AJ66" s="346">
        <f t="shared" si="0"/>
        <v>11870.923076923076</v>
      </c>
      <c r="AK66" s="836">
        <f t="shared" si="1"/>
        <v>2.3122171945701355</v>
      </c>
      <c r="AL66" s="516">
        <v>6117</v>
      </c>
      <c r="AM66" s="727">
        <v>5134</v>
      </c>
      <c r="AN66" s="533">
        <v>812</v>
      </c>
      <c r="AO66" s="533">
        <v>515</v>
      </c>
      <c r="AP66" s="728">
        <v>297</v>
      </c>
      <c r="AQ66" s="839">
        <v>128</v>
      </c>
      <c r="AR66" s="844">
        <f t="shared" si="2"/>
        <v>0.86343760511268075</v>
      </c>
      <c r="AT66" s="331">
        <v>225</v>
      </c>
      <c r="AU66" s="319" t="s">
        <v>595</v>
      </c>
      <c r="AV66" s="517">
        <v>100</v>
      </c>
      <c r="AW66" s="351">
        <f>AK50</f>
        <v>2.1858369403249842</v>
      </c>
      <c r="AX66" s="535">
        <f>AR50</f>
        <v>0.75809564657945527</v>
      </c>
      <c r="AY66" s="714">
        <f t="shared" si="3"/>
        <v>166</v>
      </c>
    </row>
    <row r="67" spans="1:51">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L67" s="333"/>
      <c r="AM67" s="333"/>
      <c r="AN67" s="333"/>
      <c r="AO67" s="333"/>
      <c r="AP67" s="333"/>
      <c r="AQ67" s="333"/>
      <c r="AT67" s="331">
        <v>585</v>
      </c>
      <c r="AU67" s="319" t="s">
        <v>596</v>
      </c>
      <c r="AV67" s="517">
        <v>100</v>
      </c>
      <c r="AW67" s="351">
        <f>AK65</f>
        <v>2.30926517571885</v>
      </c>
      <c r="AX67" s="535">
        <f>AR65</f>
        <v>0.84193411565106746</v>
      </c>
      <c r="AY67" s="714">
        <f t="shared" si="3"/>
        <v>194</v>
      </c>
    </row>
    <row r="68" spans="1:51">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L68" s="333"/>
      <c r="AM68" s="333"/>
      <c r="AN68" s="333"/>
      <c r="AO68" s="333"/>
      <c r="AP68" s="333"/>
      <c r="AQ68" s="333"/>
      <c r="AT68" s="331">
        <v>586</v>
      </c>
      <c r="AU68" s="319" t="s">
        <v>597</v>
      </c>
      <c r="AV68" s="517">
        <v>100</v>
      </c>
      <c r="AW68" s="351">
        <f>AK66</f>
        <v>2.3122171945701355</v>
      </c>
      <c r="AX68" s="535">
        <f>AR66</f>
        <v>0.86343760511268075</v>
      </c>
      <c r="AY68" s="714">
        <f t="shared" si="3"/>
        <v>200</v>
      </c>
    </row>
    <row r="69" spans="1:51">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L69" s="333"/>
      <c r="AM69" s="333"/>
      <c r="AN69" s="333"/>
      <c r="AO69" s="333"/>
      <c r="AP69" s="333"/>
      <c r="AQ69" s="333"/>
      <c r="AT69" s="331"/>
      <c r="AU69" s="319" t="s">
        <v>598</v>
      </c>
      <c r="AV69" s="517" t="s">
        <v>539</v>
      </c>
      <c r="AX69" s="337"/>
      <c r="AY69" s="714" t="s">
        <v>182</v>
      </c>
    </row>
    <row r="70" spans="1:51">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L70" s="333"/>
      <c r="AM70" s="333"/>
      <c r="AN70" s="333"/>
      <c r="AO70" s="333"/>
      <c r="AP70" s="333"/>
      <c r="AQ70" s="333"/>
      <c r="AT70" s="331">
        <v>221</v>
      </c>
      <c r="AU70" s="319" t="s">
        <v>599</v>
      </c>
      <c r="AV70" s="517">
        <v>100</v>
      </c>
      <c r="AW70" s="351">
        <f>AK46</f>
        <v>2.0947139900035339</v>
      </c>
      <c r="AX70" s="535">
        <f>AR46</f>
        <v>0.78848999725952318</v>
      </c>
      <c r="AY70" s="714">
        <f t="shared" si="3"/>
        <v>165</v>
      </c>
    </row>
    <row r="71" spans="1:51">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L71" s="333"/>
      <c r="AM71" s="333"/>
      <c r="AN71" s="333"/>
      <c r="AO71" s="333"/>
      <c r="AP71" s="333"/>
      <c r="AQ71" s="333"/>
      <c r="AT71" s="331">
        <v>223</v>
      </c>
      <c r="AU71" s="319" t="s">
        <v>600</v>
      </c>
      <c r="AV71" s="517">
        <v>100</v>
      </c>
      <c r="AW71" s="351">
        <f>AK48</f>
        <v>2.093844111265827</v>
      </c>
      <c r="AX71" s="535">
        <f>AR48</f>
        <v>0.84347302585370754</v>
      </c>
      <c r="AY71" s="714">
        <f t="shared" si="3"/>
        <v>177</v>
      </c>
    </row>
    <row r="72" spans="1:51">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L72" s="333"/>
      <c r="AM72" s="333"/>
      <c r="AN72" s="333"/>
      <c r="AO72" s="333"/>
      <c r="AP72" s="333"/>
      <c r="AQ72" s="333"/>
      <c r="AT72" s="331"/>
      <c r="AU72" s="319" t="s">
        <v>601</v>
      </c>
      <c r="AV72" s="517" t="s">
        <v>539</v>
      </c>
      <c r="AX72" s="337"/>
      <c r="AY72" s="714" t="s">
        <v>182</v>
      </c>
    </row>
    <row r="73" spans="1:51">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L73" s="333"/>
      <c r="AM73" s="333"/>
      <c r="AN73" s="333"/>
      <c r="AO73" s="333"/>
      <c r="AP73" s="333"/>
      <c r="AQ73" s="333"/>
      <c r="AT73" s="331">
        <v>205</v>
      </c>
      <c r="AU73" s="319" t="s">
        <v>544</v>
      </c>
      <c r="AV73" s="517">
        <v>100</v>
      </c>
      <c r="AW73" s="351">
        <f>AK31</f>
        <v>2.4457338638373121</v>
      </c>
      <c r="AX73" s="535">
        <f>AR31</f>
        <v>0.70236425045466355</v>
      </c>
      <c r="AY73" s="714">
        <f t="shared" si="3"/>
        <v>172</v>
      </c>
    </row>
    <row r="74" spans="1:51">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L74" s="333"/>
      <c r="AM74" s="333"/>
      <c r="AN74" s="333"/>
      <c r="AO74" s="333"/>
      <c r="AP74" s="333"/>
      <c r="AQ74" s="333"/>
      <c r="AT74" s="331">
        <v>224</v>
      </c>
      <c r="AU74" s="319" t="s">
        <v>602</v>
      </c>
      <c r="AV74" s="517">
        <v>100</v>
      </c>
      <c r="AW74" s="351">
        <f>AK49</f>
        <v>2.0221561274192852</v>
      </c>
      <c r="AX74" s="535">
        <f>AR49</f>
        <v>0.8534444145838932</v>
      </c>
      <c r="AY74" s="714">
        <f t="shared" si="3"/>
        <v>173</v>
      </c>
    </row>
    <row r="75" spans="1:51">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L75" s="333"/>
      <c r="AM75" s="333"/>
      <c r="AN75" s="333"/>
      <c r="AO75" s="333"/>
      <c r="AP75" s="333"/>
      <c r="AQ75" s="333"/>
      <c r="AT75" s="323">
        <v>226</v>
      </c>
      <c r="AU75" s="324" t="s">
        <v>603</v>
      </c>
      <c r="AV75" s="519">
        <v>100</v>
      </c>
      <c r="AW75" s="352">
        <f>AK51</f>
        <v>2.2392688018738225</v>
      </c>
      <c r="AX75" s="536">
        <f>AR51</f>
        <v>0.80723888314374359</v>
      </c>
      <c r="AY75" s="715">
        <f t="shared" si="3"/>
        <v>181</v>
      </c>
    </row>
    <row r="76" spans="1:51">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L76" s="333"/>
      <c r="AM76" s="333"/>
      <c r="AN76" s="333"/>
      <c r="AO76" s="333"/>
      <c r="AP76" s="333"/>
      <c r="AQ76" s="333"/>
    </row>
    <row r="77" spans="1:51">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L77" s="333"/>
      <c r="AM77" s="333"/>
      <c r="AN77" s="333"/>
      <c r="AO77" s="333"/>
      <c r="AP77" s="333"/>
      <c r="AQ77" s="333"/>
    </row>
    <row r="78" spans="1:51">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L78" s="333"/>
      <c r="AM78" s="333"/>
      <c r="AN78" s="333"/>
      <c r="AO78" s="333"/>
      <c r="AP78" s="333"/>
      <c r="AQ78" s="333"/>
    </row>
    <row r="79" spans="1:51">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L79" s="333"/>
      <c r="AM79" s="333"/>
      <c r="AN79" s="333"/>
      <c r="AO79" s="333"/>
      <c r="AP79" s="333"/>
      <c r="AQ79" s="333"/>
    </row>
    <row r="80" spans="1:51">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L80" s="333"/>
      <c r="AM80" s="333"/>
      <c r="AN80" s="333"/>
      <c r="AO80" s="333"/>
      <c r="AP80" s="333"/>
      <c r="AQ80" s="333"/>
    </row>
    <row r="81" spans="6:4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L81" s="333"/>
      <c r="AM81" s="333"/>
      <c r="AN81" s="333"/>
      <c r="AO81" s="333"/>
      <c r="AP81" s="333"/>
      <c r="AQ81" s="333"/>
    </row>
    <row r="82" spans="6:4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L82" s="333"/>
      <c r="AM82" s="333"/>
      <c r="AN82" s="333"/>
      <c r="AO82" s="333"/>
      <c r="AP82" s="333"/>
      <c r="AQ82" s="333"/>
    </row>
    <row r="83" spans="6:4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L83" s="333"/>
      <c r="AM83" s="333"/>
      <c r="AN83" s="333"/>
      <c r="AO83" s="333"/>
      <c r="AP83" s="333"/>
      <c r="AQ83" s="333"/>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47569-7A30-417B-A3BB-849E9359CA03}">
  <dimension ref="A1:BB33"/>
  <sheetViews>
    <sheetView workbookViewId="0">
      <pane xSplit="2" ySplit="4" topLeftCell="AQ7" activePane="bottomRight" state="frozen"/>
      <selection pane="topRight" activeCell="C1" sqref="C1"/>
      <selection pane="bottomLeft" activeCell="A5" sqref="A5"/>
      <selection pane="bottomRight" activeCell="AX7" sqref="AX7"/>
    </sheetView>
  </sheetViews>
  <sheetFormatPr defaultRowHeight="13"/>
  <cols>
    <col min="1" max="1" width="4.36328125" customWidth="1"/>
    <col min="2" max="2" width="21.7265625" customWidth="1"/>
    <col min="3" max="54" width="10.6328125" customWidth="1"/>
  </cols>
  <sheetData>
    <row r="1" spans="1:54" ht="14" customHeight="1">
      <c r="A1" s="19" t="s">
        <v>816</v>
      </c>
    </row>
    <row r="2" spans="1:54" ht="14" customHeight="1">
      <c r="AZ2" t="s">
        <v>819</v>
      </c>
    </row>
    <row r="3" spans="1:54" ht="14" customHeight="1">
      <c r="A3" s="21"/>
      <c r="B3" s="21"/>
      <c r="C3" s="321"/>
      <c r="D3" s="321">
        <v>100</v>
      </c>
      <c r="E3" s="321">
        <v>101</v>
      </c>
      <c r="F3" s="321">
        <v>102</v>
      </c>
      <c r="G3" s="321">
        <v>105</v>
      </c>
      <c r="H3" s="321">
        <v>106</v>
      </c>
      <c r="I3" s="321">
        <v>107</v>
      </c>
      <c r="J3" s="321">
        <v>108</v>
      </c>
      <c r="K3" s="321">
        <v>109</v>
      </c>
      <c r="L3" s="321">
        <v>110</v>
      </c>
      <c r="M3" s="321">
        <v>111</v>
      </c>
      <c r="N3" s="321">
        <v>201</v>
      </c>
      <c r="O3" s="321">
        <v>202</v>
      </c>
      <c r="P3" s="321">
        <v>203</v>
      </c>
      <c r="Q3" s="321">
        <v>204</v>
      </c>
      <c r="R3" s="321">
        <v>205</v>
      </c>
      <c r="S3" s="321">
        <v>206</v>
      </c>
      <c r="T3" s="321">
        <v>207</v>
      </c>
      <c r="U3" s="321">
        <v>208</v>
      </c>
      <c r="V3" s="321">
        <v>209</v>
      </c>
      <c r="W3" s="321">
        <v>210</v>
      </c>
      <c r="X3" s="321">
        <v>212</v>
      </c>
      <c r="Y3" s="321">
        <v>213</v>
      </c>
      <c r="Z3" s="321">
        <v>214</v>
      </c>
      <c r="AA3" s="321">
        <v>215</v>
      </c>
      <c r="AB3" s="321">
        <v>216</v>
      </c>
      <c r="AC3" s="321">
        <v>217</v>
      </c>
      <c r="AD3" s="321">
        <v>218</v>
      </c>
      <c r="AE3" s="321">
        <v>219</v>
      </c>
      <c r="AF3" s="321">
        <v>220</v>
      </c>
      <c r="AG3" s="321">
        <v>221</v>
      </c>
      <c r="AH3" s="321">
        <v>222</v>
      </c>
      <c r="AI3" s="321">
        <v>223</v>
      </c>
      <c r="AJ3" s="321">
        <v>224</v>
      </c>
      <c r="AK3" s="321">
        <v>225</v>
      </c>
      <c r="AL3" s="321">
        <v>226</v>
      </c>
      <c r="AM3" s="321">
        <v>227</v>
      </c>
      <c r="AN3" s="321">
        <v>228</v>
      </c>
      <c r="AO3" s="321">
        <v>229</v>
      </c>
      <c r="AP3" s="321">
        <v>301</v>
      </c>
      <c r="AQ3" s="321">
        <v>365</v>
      </c>
      <c r="AR3" s="321">
        <v>381</v>
      </c>
      <c r="AS3" s="321">
        <v>382</v>
      </c>
      <c r="AT3" s="321">
        <v>442</v>
      </c>
      <c r="AU3" s="321">
        <v>443</v>
      </c>
      <c r="AV3" s="321">
        <v>446</v>
      </c>
      <c r="AW3" s="321">
        <v>464</v>
      </c>
      <c r="AX3" s="321">
        <v>481</v>
      </c>
      <c r="AY3" s="321">
        <v>501</v>
      </c>
      <c r="AZ3" s="321">
        <v>585</v>
      </c>
      <c r="BA3" s="321">
        <v>586</v>
      </c>
      <c r="BB3" s="321" t="s">
        <v>1095</v>
      </c>
    </row>
    <row r="4" spans="1:54" ht="14" customHeight="1">
      <c r="A4" s="24"/>
      <c r="B4" s="24"/>
      <c r="C4" s="324" t="s">
        <v>1096</v>
      </c>
      <c r="D4" s="324" t="s">
        <v>1097</v>
      </c>
      <c r="E4" s="324" t="s">
        <v>520</v>
      </c>
      <c r="F4" s="324" t="s">
        <v>522</v>
      </c>
      <c r="G4" s="324" t="s">
        <v>526</v>
      </c>
      <c r="H4" s="324" t="s">
        <v>530</v>
      </c>
      <c r="I4" s="324" t="s">
        <v>532</v>
      </c>
      <c r="J4" s="324" t="s">
        <v>534</v>
      </c>
      <c r="K4" s="324" t="s">
        <v>528</v>
      </c>
      <c r="L4" s="324" t="s">
        <v>813</v>
      </c>
      <c r="M4" s="324" t="s">
        <v>814</v>
      </c>
      <c r="N4" s="324" t="s">
        <v>537</v>
      </c>
      <c r="O4" s="324" t="s">
        <v>540</v>
      </c>
      <c r="P4" s="324" t="s">
        <v>541</v>
      </c>
      <c r="Q4" s="324" t="s">
        <v>542</v>
      </c>
      <c r="R4" s="324" t="s">
        <v>544</v>
      </c>
      <c r="S4" s="324" t="s">
        <v>543</v>
      </c>
      <c r="T4" s="324" t="s">
        <v>546</v>
      </c>
      <c r="U4" s="324" t="s">
        <v>548</v>
      </c>
      <c r="V4" s="324" t="s">
        <v>550</v>
      </c>
      <c r="W4" s="324" t="s">
        <v>552</v>
      </c>
      <c r="X4" s="324" t="s">
        <v>554</v>
      </c>
      <c r="Y4" s="324" t="s">
        <v>557</v>
      </c>
      <c r="Z4" s="324" t="s">
        <v>547</v>
      </c>
      <c r="AA4" s="324" t="s">
        <v>559</v>
      </c>
      <c r="AB4" s="324" t="s">
        <v>560</v>
      </c>
      <c r="AC4" s="324" t="s">
        <v>549</v>
      </c>
      <c r="AD4" s="324" t="s">
        <v>563</v>
      </c>
      <c r="AE4" s="324" t="s">
        <v>551</v>
      </c>
      <c r="AF4" s="324" t="s">
        <v>565</v>
      </c>
      <c r="AG4" s="324" t="s">
        <v>1098</v>
      </c>
      <c r="AH4" s="324" t="s">
        <v>568</v>
      </c>
      <c r="AI4" s="324" t="s">
        <v>569</v>
      </c>
      <c r="AJ4" s="324" t="s">
        <v>571</v>
      </c>
      <c r="AK4" s="324" t="s">
        <v>573</v>
      </c>
      <c r="AL4" s="324" t="s">
        <v>575</v>
      </c>
      <c r="AM4" s="324" t="s">
        <v>576</v>
      </c>
      <c r="AN4" s="324" t="s">
        <v>578</v>
      </c>
      <c r="AO4" s="324" t="s">
        <v>580</v>
      </c>
      <c r="AP4" s="324" t="s">
        <v>553</v>
      </c>
      <c r="AQ4" s="324" t="s">
        <v>583</v>
      </c>
      <c r="AR4" s="324" t="s">
        <v>561</v>
      </c>
      <c r="AS4" s="324" t="s">
        <v>562</v>
      </c>
      <c r="AT4" s="324" t="s">
        <v>577</v>
      </c>
      <c r="AU4" s="324" t="s">
        <v>579</v>
      </c>
      <c r="AV4" s="324" t="s">
        <v>587</v>
      </c>
      <c r="AW4" s="324" t="s">
        <v>586</v>
      </c>
      <c r="AX4" s="324" t="s">
        <v>588</v>
      </c>
      <c r="AY4" s="324" t="s">
        <v>589</v>
      </c>
      <c r="AZ4" s="324" t="s">
        <v>592</v>
      </c>
      <c r="BA4" s="324" t="s">
        <v>594</v>
      </c>
      <c r="BB4" s="324"/>
    </row>
    <row r="5" spans="1:54" ht="14" customHeight="1">
      <c r="A5" s="414" t="s">
        <v>773</v>
      </c>
      <c r="B5" s="721" t="s">
        <v>1099</v>
      </c>
      <c r="C5" s="415">
        <v>3104213</v>
      </c>
      <c r="D5" s="415">
        <v>971904</v>
      </c>
      <c r="E5" s="415">
        <v>123747</v>
      </c>
      <c r="F5" s="415">
        <v>78303</v>
      </c>
      <c r="G5" s="415">
        <v>82593</v>
      </c>
      <c r="H5" s="415">
        <v>55179</v>
      </c>
      <c r="I5" s="415">
        <v>71142</v>
      </c>
      <c r="J5" s="415">
        <v>73033</v>
      </c>
      <c r="K5" s="415">
        <v>88816</v>
      </c>
      <c r="L5" s="415">
        <v>257654</v>
      </c>
      <c r="M5" s="415">
        <v>141437</v>
      </c>
      <c r="N5" s="415">
        <v>334789</v>
      </c>
      <c r="O5" s="415">
        <v>250294</v>
      </c>
      <c r="P5" s="415">
        <v>145854</v>
      </c>
      <c r="Q5" s="415">
        <v>246403</v>
      </c>
      <c r="R5" s="415">
        <v>26045</v>
      </c>
      <c r="S5" s="415">
        <v>39419</v>
      </c>
      <c r="T5" s="415">
        <v>102794</v>
      </c>
      <c r="U5" s="415">
        <v>15485</v>
      </c>
      <c r="V5" s="415">
        <v>50290</v>
      </c>
      <c r="W5" s="415">
        <v>129880</v>
      </c>
      <c r="X5" s="415">
        <v>25593</v>
      </c>
      <c r="Y5" s="415">
        <v>23307</v>
      </c>
      <c r="Z5" s="415">
        <v>86841</v>
      </c>
      <c r="AA5" s="415">
        <v>46666</v>
      </c>
      <c r="AB5" s="415">
        <v>54268</v>
      </c>
      <c r="AC5" s="415">
        <v>56015</v>
      </c>
      <c r="AD5" s="415">
        <v>32223</v>
      </c>
      <c r="AE5" s="415">
        <v>65218</v>
      </c>
      <c r="AF5" s="415">
        <v>30541</v>
      </c>
      <c r="AG5" s="415">
        <v>23777</v>
      </c>
      <c r="AH5" s="415">
        <v>13375</v>
      </c>
      <c r="AI5" s="415">
        <v>37715</v>
      </c>
      <c r="AJ5" s="415">
        <v>28311</v>
      </c>
      <c r="AK5" s="415">
        <v>17241</v>
      </c>
      <c r="AL5" s="415">
        <v>25195</v>
      </c>
      <c r="AM5" s="415">
        <v>19803</v>
      </c>
      <c r="AN5" s="415">
        <v>31502</v>
      </c>
      <c r="AO5" s="415">
        <v>43552</v>
      </c>
      <c r="AP5" s="415">
        <v>11463</v>
      </c>
      <c r="AQ5" s="415">
        <v>10168</v>
      </c>
      <c r="AR5" s="415">
        <v>18692</v>
      </c>
      <c r="AS5" s="415">
        <v>16026</v>
      </c>
      <c r="AT5" s="415">
        <v>5611</v>
      </c>
      <c r="AU5" s="415">
        <v>15161</v>
      </c>
      <c r="AV5" s="415">
        <v>4996</v>
      </c>
      <c r="AW5" s="415">
        <v>14681</v>
      </c>
      <c r="AX5" s="415">
        <v>7721</v>
      </c>
      <c r="AY5" s="415">
        <v>9182</v>
      </c>
      <c r="AZ5" s="415">
        <v>8897</v>
      </c>
      <c r="BA5" s="415">
        <v>7315</v>
      </c>
      <c r="BB5" s="416"/>
    </row>
    <row r="6" spans="1:54" ht="14" customHeight="1">
      <c r="A6" s="425" t="s">
        <v>1100</v>
      </c>
      <c r="B6" s="426" t="s">
        <v>1101</v>
      </c>
      <c r="C6" s="427">
        <v>1878279</v>
      </c>
      <c r="D6" s="427">
        <v>452507</v>
      </c>
      <c r="E6" s="427">
        <v>62546</v>
      </c>
      <c r="F6" s="427">
        <v>38579</v>
      </c>
      <c r="G6" s="427">
        <v>30825</v>
      </c>
      <c r="H6" s="427">
        <v>24086</v>
      </c>
      <c r="I6" s="427">
        <v>38423</v>
      </c>
      <c r="J6" s="427">
        <v>54509</v>
      </c>
      <c r="K6" s="427">
        <v>65241</v>
      </c>
      <c r="L6" s="427">
        <v>59906</v>
      </c>
      <c r="M6" s="427">
        <v>78392</v>
      </c>
      <c r="N6" s="427">
        <v>267656</v>
      </c>
      <c r="O6" s="427">
        <v>150217</v>
      </c>
      <c r="P6" s="427">
        <v>95293</v>
      </c>
      <c r="Q6" s="427">
        <v>151874</v>
      </c>
      <c r="R6" s="427">
        <v>19162</v>
      </c>
      <c r="S6" s="427">
        <v>19511</v>
      </c>
      <c r="T6" s="427">
        <v>61127</v>
      </c>
      <c r="U6" s="427">
        <v>8708</v>
      </c>
      <c r="V6" s="427">
        <v>44675</v>
      </c>
      <c r="W6" s="427">
        <v>90162</v>
      </c>
      <c r="X6" s="427">
        <v>19860</v>
      </c>
      <c r="Y6" s="427">
        <v>15482</v>
      </c>
      <c r="Z6" s="427">
        <v>58075</v>
      </c>
      <c r="AA6" s="427">
        <v>27303</v>
      </c>
      <c r="AB6" s="427">
        <v>27742</v>
      </c>
      <c r="AC6" s="427">
        <v>37082</v>
      </c>
      <c r="AD6" s="427">
        <v>17674</v>
      </c>
      <c r="AE6" s="427">
        <v>40217</v>
      </c>
      <c r="AF6" s="427">
        <v>17714</v>
      </c>
      <c r="AG6" s="427">
        <v>19095</v>
      </c>
      <c r="AH6" s="427">
        <v>9477</v>
      </c>
      <c r="AI6" s="427">
        <v>32364</v>
      </c>
      <c r="AJ6" s="427">
        <v>24415</v>
      </c>
      <c r="AK6" s="427">
        <v>13513</v>
      </c>
      <c r="AL6" s="427">
        <v>20254</v>
      </c>
      <c r="AM6" s="427">
        <v>16834</v>
      </c>
      <c r="AN6" s="427">
        <v>17184</v>
      </c>
      <c r="AO6" s="427">
        <v>26649</v>
      </c>
      <c r="AP6" s="427">
        <v>7604</v>
      </c>
      <c r="AQ6" s="427">
        <v>7338</v>
      </c>
      <c r="AR6" s="427">
        <v>7902</v>
      </c>
      <c r="AS6" s="427">
        <v>7668</v>
      </c>
      <c r="AT6" s="427">
        <v>3046</v>
      </c>
      <c r="AU6" s="427">
        <v>6534</v>
      </c>
      <c r="AV6" s="427">
        <v>3359</v>
      </c>
      <c r="AW6" s="427">
        <v>8475</v>
      </c>
      <c r="AX6" s="427">
        <v>4073</v>
      </c>
      <c r="AY6" s="427">
        <v>6409</v>
      </c>
      <c r="AZ6" s="427">
        <v>7603</v>
      </c>
      <c r="BA6" s="427">
        <v>6442</v>
      </c>
      <c r="BB6" s="428"/>
    </row>
    <row r="7" spans="1:54" ht="14" customHeight="1">
      <c r="A7" s="417" t="s">
        <v>1102</v>
      </c>
      <c r="B7" s="418" t="s">
        <v>505</v>
      </c>
      <c r="C7" s="419">
        <v>211604</v>
      </c>
      <c r="D7" s="419">
        <v>52069</v>
      </c>
      <c r="E7" s="419">
        <v>7649</v>
      </c>
      <c r="F7" s="419">
        <v>4871</v>
      </c>
      <c r="G7" s="419">
        <v>4108</v>
      </c>
      <c r="H7" s="419">
        <v>3701</v>
      </c>
      <c r="I7" s="419">
        <v>4519</v>
      </c>
      <c r="J7" s="419">
        <v>5767</v>
      </c>
      <c r="K7" s="419">
        <v>6850</v>
      </c>
      <c r="L7" s="419">
        <v>6118</v>
      </c>
      <c r="M7" s="419">
        <v>8486</v>
      </c>
      <c r="N7" s="419">
        <v>18093</v>
      </c>
      <c r="O7" s="419">
        <v>15127</v>
      </c>
      <c r="P7" s="419">
        <v>8225</v>
      </c>
      <c r="Q7" s="419">
        <v>16408</v>
      </c>
      <c r="R7" s="419">
        <v>3958</v>
      </c>
      <c r="S7" s="419">
        <v>3949</v>
      </c>
      <c r="T7" s="419">
        <v>5623</v>
      </c>
      <c r="U7" s="419">
        <v>943</v>
      </c>
      <c r="V7" s="419">
        <v>5578</v>
      </c>
      <c r="W7" s="419">
        <v>7289</v>
      </c>
      <c r="X7" s="419">
        <v>1608</v>
      </c>
      <c r="Y7" s="419">
        <v>2326</v>
      </c>
      <c r="Z7" s="419">
        <v>7527</v>
      </c>
      <c r="AA7" s="419">
        <v>3585</v>
      </c>
      <c r="AB7" s="419">
        <v>2251</v>
      </c>
      <c r="AC7" s="419">
        <v>4721</v>
      </c>
      <c r="AD7" s="419">
        <v>2301</v>
      </c>
      <c r="AE7" s="419">
        <v>4004</v>
      </c>
      <c r="AF7" s="419">
        <v>2468</v>
      </c>
      <c r="AG7" s="419">
        <v>4058</v>
      </c>
      <c r="AH7" s="419">
        <v>1344</v>
      </c>
      <c r="AI7" s="419">
        <v>4655</v>
      </c>
      <c r="AJ7" s="419">
        <v>7277</v>
      </c>
      <c r="AK7" s="419">
        <v>1615</v>
      </c>
      <c r="AL7" s="419">
        <v>4242</v>
      </c>
      <c r="AM7" s="419">
        <v>2508</v>
      </c>
      <c r="AN7" s="419">
        <v>2594</v>
      </c>
      <c r="AO7" s="419">
        <v>3331</v>
      </c>
      <c r="AP7" s="419">
        <v>1174</v>
      </c>
      <c r="AQ7" s="419">
        <v>1407</v>
      </c>
      <c r="AR7" s="419">
        <v>1418</v>
      </c>
      <c r="AS7" s="419">
        <v>823</v>
      </c>
      <c r="AT7" s="419">
        <v>565</v>
      </c>
      <c r="AU7" s="419">
        <v>776</v>
      </c>
      <c r="AV7" s="419">
        <v>462</v>
      </c>
      <c r="AW7" s="419">
        <v>1139</v>
      </c>
      <c r="AX7" s="419">
        <v>558</v>
      </c>
      <c r="AY7" s="419">
        <v>1075</v>
      </c>
      <c r="AZ7" s="419">
        <v>1411</v>
      </c>
      <c r="BA7" s="419">
        <v>1119</v>
      </c>
      <c r="BB7" s="423"/>
    </row>
    <row r="8" spans="1:54" ht="14" customHeight="1">
      <c r="A8" s="420" t="s">
        <v>1103</v>
      </c>
      <c r="B8" s="421" t="s">
        <v>1104</v>
      </c>
      <c r="C8" s="422">
        <v>1666675</v>
      </c>
      <c r="D8" s="422">
        <v>400438</v>
      </c>
      <c r="E8" s="422">
        <v>54897</v>
      </c>
      <c r="F8" s="422">
        <v>33708</v>
      </c>
      <c r="G8" s="422">
        <v>26717</v>
      </c>
      <c r="H8" s="422">
        <v>20385</v>
      </c>
      <c r="I8" s="422">
        <v>33904</v>
      </c>
      <c r="J8" s="422">
        <v>48742</v>
      </c>
      <c r="K8" s="422">
        <v>58391</v>
      </c>
      <c r="L8" s="422">
        <v>53788</v>
      </c>
      <c r="M8" s="422">
        <v>69906</v>
      </c>
      <c r="N8" s="422">
        <v>249563</v>
      </c>
      <c r="O8" s="422">
        <v>135090</v>
      </c>
      <c r="P8" s="422">
        <v>87068</v>
      </c>
      <c r="Q8" s="422">
        <v>135466</v>
      </c>
      <c r="R8" s="422">
        <v>15204</v>
      </c>
      <c r="S8" s="422">
        <v>15562</v>
      </c>
      <c r="T8" s="422">
        <v>55504</v>
      </c>
      <c r="U8" s="422">
        <v>7765</v>
      </c>
      <c r="V8" s="422">
        <v>39097</v>
      </c>
      <c r="W8" s="422">
        <v>82873</v>
      </c>
      <c r="X8" s="422">
        <v>18252</v>
      </c>
      <c r="Y8" s="422">
        <v>13156</v>
      </c>
      <c r="Z8" s="422">
        <v>50548</v>
      </c>
      <c r="AA8" s="422">
        <v>23718</v>
      </c>
      <c r="AB8" s="422">
        <v>25491</v>
      </c>
      <c r="AC8" s="422">
        <v>32361</v>
      </c>
      <c r="AD8" s="422">
        <v>15373</v>
      </c>
      <c r="AE8" s="422">
        <v>36213</v>
      </c>
      <c r="AF8" s="422">
        <v>15246</v>
      </c>
      <c r="AG8" s="422">
        <v>15037</v>
      </c>
      <c r="AH8" s="422">
        <v>8133</v>
      </c>
      <c r="AI8" s="422">
        <v>27709</v>
      </c>
      <c r="AJ8" s="422">
        <v>17138</v>
      </c>
      <c r="AK8" s="422">
        <v>11898</v>
      </c>
      <c r="AL8" s="422">
        <v>16012</v>
      </c>
      <c r="AM8" s="422">
        <v>14326</v>
      </c>
      <c r="AN8" s="422">
        <v>14590</v>
      </c>
      <c r="AO8" s="422">
        <v>23318</v>
      </c>
      <c r="AP8" s="422">
        <v>6430</v>
      </c>
      <c r="AQ8" s="422">
        <v>5931</v>
      </c>
      <c r="AR8" s="422">
        <v>6484</v>
      </c>
      <c r="AS8" s="422">
        <v>6845</v>
      </c>
      <c r="AT8" s="422">
        <v>2481</v>
      </c>
      <c r="AU8" s="422">
        <v>5758</v>
      </c>
      <c r="AV8" s="422">
        <v>2897</v>
      </c>
      <c r="AW8" s="422">
        <v>7336</v>
      </c>
      <c r="AX8" s="422">
        <v>3515</v>
      </c>
      <c r="AY8" s="422">
        <v>5334</v>
      </c>
      <c r="AZ8" s="422">
        <v>6192</v>
      </c>
      <c r="BA8" s="422">
        <v>5323</v>
      </c>
      <c r="BB8" s="424"/>
    </row>
    <row r="9" spans="1:54" ht="14" customHeight="1">
      <c r="A9" s="414" t="s">
        <v>1105</v>
      </c>
      <c r="B9" s="413" t="s">
        <v>1106</v>
      </c>
      <c r="C9" s="415">
        <v>1225934</v>
      </c>
      <c r="D9" s="415">
        <v>519397</v>
      </c>
      <c r="E9" s="415">
        <v>61201</v>
      </c>
      <c r="F9" s="415">
        <v>39724</v>
      </c>
      <c r="G9" s="415">
        <v>51768</v>
      </c>
      <c r="H9" s="415">
        <v>31093</v>
      </c>
      <c r="I9" s="415">
        <v>32719</v>
      </c>
      <c r="J9" s="415">
        <v>18524</v>
      </c>
      <c r="K9" s="415">
        <v>23575</v>
      </c>
      <c r="L9" s="415">
        <v>197748</v>
      </c>
      <c r="M9" s="415">
        <v>63045</v>
      </c>
      <c r="N9" s="415">
        <v>67133</v>
      </c>
      <c r="O9" s="415">
        <v>100077</v>
      </c>
      <c r="P9" s="415">
        <v>50561</v>
      </c>
      <c r="Q9" s="415">
        <v>94529</v>
      </c>
      <c r="R9" s="415">
        <v>6883</v>
      </c>
      <c r="S9" s="415">
        <v>19908</v>
      </c>
      <c r="T9" s="415">
        <v>41667</v>
      </c>
      <c r="U9" s="415">
        <v>6777</v>
      </c>
      <c r="V9" s="415">
        <v>5615</v>
      </c>
      <c r="W9" s="415">
        <v>39718</v>
      </c>
      <c r="X9" s="415">
        <v>5733</v>
      </c>
      <c r="Y9" s="415">
        <v>7825</v>
      </c>
      <c r="Z9" s="415">
        <v>28766</v>
      </c>
      <c r="AA9" s="415">
        <v>19363</v>
      </c>
      <c r="AB9" s="415">
        <v>26526</v>
      </c>
      <c r="AC9" s="415">
        <v>18933</v>
      </c>
      <c r="AD9" s="415">
        <v>14549</v>
      </c>
      <c r="AE9" s="415">
        <v>25001</v>
      </c>
      <c r="AF9" s="415">
        <v>12827</v>
      </c>
      <c r="AG9" s="415">
        <v>4682</v>
      </c>
      <c r="AH9" s="415">
        <v>3898</v>
      </c>
      <c r="AI9" s="415">
        <v>5351</v>
      </c>
      <c r="AJ9" s="415">
        <v>3896</v>
      </c>
      <c r="AK9" s="415">
        <v>3728</v>
      </c>
      <c r="AL9" s="415">
        <v>4941</v>
      </c>
      <c r="AM9" s="415">
        <v>2969</v>
      </c>
      <c r="AN9" s="415">
        <v>14318</v>
      </c>
      <c r="AO9" s="415">
        <v>16903</v>
      </c>
      <c r="AP9" s="415">
        <v>3859</v>
      </c>
      <c r="AQ9" s="415">
        <v>2830</v>
      </c>
      <c r="AR9" s="415">
        <v>10790</v>
      </c>
      <c r="AS9" s="415">
        <v>8358</v>
      </c>
      <c r="AT9" s="415">
        <v>2565</v>
      </c>
      <c r="AU9" s="415">
        <v>8627</v>
      </c>
      <c r="AV9" s="415">
        <v>1637</v>
      </c>
      <c r="AW9" s="415">
        <v>6206</v>
      </c>
      <c r="AX9" s="415">
        <v>3648</v>
      </c>
      <c r="AY9" s="415">
        <v>2773</v>
      </c>
      <c r="AZ9" s="415">
        <v>1294</v>
      </c>
      <c r="BA9" s="415">
        <v>873</v>
      </c>
      <c r="BB9" s="416"/>
    </row>
    <row r="10" spans="1:54" ht="14" customHeight="1">
      <c r="A10" s="414" t="s">
        <v>1107</v>
      </c>
      <c r="B10" s="413" t="s">
        <v>1108</v>
      </c>
      <c r="C10" s="415">
        <v>278881</v>
      </c>
      <c r="D10" s="415">
        <v>278881</v>
      </c>
      <c r="E10" s="415">
        <v>25196</v>
      </c>
      <c r="F10" s="415">
        <v>20278</v>
      </c>
      <c r="G10" s="415">
        <v>34459</v>
      </c>
      <c r="H10" s="415">
        <v>22471</v>
      </c>
      <c r="I10" s="415">
        <v>22597</v>
      </c>
      <c r="J10" s="415">
        <v>10883</v>
      </c>
      <c r="K10" s="415">
        <v>8481</v>
      </c>
      <c r="L10" s="415">
        <v>106909</v>
      </c>
      <c r="M10" s="415">
        <v>27607</v>
      </c>
      <c r="N10" s="415" t="s">
        <v>773</v>
      </c>
      <c r="O10" s="415" t="s">
        <v>773</v>
      </c>
      <c r="P10" s="415" t="s">
        <v>773</v>
      </c>
      <c r="Q10" s="415" t="s">
        <v>773</v>
      </c>
      <c r="R10" s="415" t="s">
        <v>773</v>
      </c>
      <c r="S10" s="415" t="s">
        <v>773</v>
      </c>
      <c r="T10" s="415" t="s">
        <v>773</v>
      </c>
      <c r="U10" s="415" t="s">
        <v>773</v>
      </c>
      <c r="V10" s="415" t="s">
        <v>773</v>
      </c>
      <c r="W10" s="415" t="s">
        <v>773</v>
      </c>
      <c r="X10" s="415" t="s">
        <v>773</v>
      </c>
      <c r="Y10" s="415" t="s">
        <v>773</v>
      </c>
      <c r="Z10" s="415" t="s">
        <v>773</v>
      </c>
      <c r="AA10" s="415" t="s">
        <v>773</v>
      </c>
      <c r="AB10" s="415" t="s">
        <v>773</v>
      </c>
      <c r="AC10" s="415" t="s">
        <v>773</v>
      </c>
      <c r="AD10" s="415" t="s">
        <v>773</v>
      </c>
      <c r="AE10" s="415" t="s">
        <v>773</v>
      </c>
      <c r="AF10" s="415" t="s">
        <v>773</v>
      </c>
      <c r="AG10" s="415" t="s">
        <v>773</v>
      </c>
      <c r="AH10" s="415" t="s">
        <v>773</v>
      </c>
      <c r="AI10" s="415" t="s">
        <v>773</v>
      </c>
      <c r="AJ10" s="415" t="s">
        <v>773</v>
      </c>
      <c r="AK10" s="415" t="s">
        <v>773</v>
      </c>
      <c r="AL10" s="415" t="s">
        <v>773</v>
      </c>
      <c r="AM10" s="415" t="s">
        <v>773</v>
      </c>
      <c r="AN10" s="415" t="s">
        <v>773</v>
      </c>
      <c r="AO10" s="415" t="s">
        <v>773</v>
      </c>
      <c r="AP10" s="415" t="s">
        <v>773</v>
      </c>
      <c r="AQ10" s="415" t="s">
        <v>773</v>
      </c>
      <c r="AR10" s="415" t="s">
        <v>773</v>
      </c>
      <c r="AS10" s="415" t="s">
        <v>773</v>
      </c>
      <c r="AT10" s="415" t="s">
        <v>773</v>
      </c>
      <c r="AU10" s="415" t="s">
        <v>773</v>
      </c>
      <c r="AV10" s="415" t="s">
        <v>773</v>
      </c>
      <c r="AW10" s="415" t="s">
        <v>773</v>
      </c>
      <c r="AX10" s="415" t="s">
        <v>773</v>
      </c>
      <c r="AY10" s="415" t="s">
        <v>773</v>
      </c>
      <c r="AZ10" s="415" t="s">
        <v>773</v>
      </c>
      <c r="BA10" s="415" t="s">
        <v>773</v>
      </c>
      <c r="BB10" s="416"/>
    </row>
    <row r="11" spans="1:54" ht="14" customHeight="1">
      <c r="A11" s="417" t="s">
        <v>1109</v>
      </c>
      <c r="B11" s="418" t="s">
        <v>1110</v>
      </c>
      <c r="C11" s="419">
        <v>780362</v>
      </c>
      <c r="D11" s="419">
        <v>189279</v>
      </c>
      <c r="E11" s="419">
        <v>25332</v>
      </c>
      <c r="F11" s="419">
        <v>13013</v>
      </c>
      <c r="G11" s="419">
        <v>14146</v>
      </c>
      <c r="H11" s="419">
        <v>7493</v>
      </c>
      <c r="I11" s="419">
        <v>8668</v>
      </c>
      <c r="J11" s="419">
        <v>7051</v>
      </c>
      <c r="K11" s="419">
        <v>13534</v>
      </c>
      <c r="L11" s="419">
        <v>67630</v>
      </c>
      <c r="M11" s="419">
        <v>32412</v>
      </c>
      <c r="N11" s="419">
        <v>63665</v>
      </c>
      <c r="O11" s="419">
        <v>61160</v>
      </c>
      <c r="P11" s="419">
        <v>48968</v>
      </c>
      <c r="Q11" s="419">
        <v>66353</v>
      </c>
      <c r="R11" s="419">
        <v>6536</v>
      </c>
      <c r="S11" s="419">
        <v>17073</v>
      </c>
      <c r="T11" s="419">
        <v>30171</v>
      </c>
      <c r="U11" s="419">
        <v>6574</v>
      </c>
      <c r="V11" s="419">
        <v>3934</v>
      </c>
      <c r="W11" s="419">
        <v>38896</v>
      </c>
      <c r="X11" s="419">
        <v>4746</v>
      </c>
      <c r="Y11" s="419">
        <v>7648</v>
      </c>
      <c r="Z11" s="419">
        <v>22114</v>
      </c>
      <c r="AA11" s="419">
        <v>18893</v>
      </c>
      <c r="AB11" s="419">
        <v>26206</v>
      </c>
      <c r="AC11" s="419">
        <v>11925</v>
      </c>
      <c r="AD11" s="419">
        <v>14371</v>
      </c>
      <c r="AE11" s="419">
        <v>21229</v>
      </c>
      <c r="AF11" s="419">
        <v>12390</v>
      </c>
      <c r="AG11" s="419">
        <v>4047</v>
      </c>
      <c r="AH11" s="419">
        <v>3798</v>
      </c>
      <c r="AI11" s="419">
        <v>4123</v>
      </c>
      <c r="AJ11" s="419">
        <v>3556</v>
      </c>
      <c r="AK11" s="419">
        <v>3438</v>
      </c>
      <c r="AL11" s="419">
        <v>4508</v>
      </c>
      <c r="AM11" s="419">
        <v>2892</v>
      </c>
      <c r="AN11" s="419">
        <v>13885</v>
      </c>
      <c r="AO11" s="419">
        <v>16652</v>
      </c>
      <c r="AP11" s="419">
        <v>3078</v>
      </c>
      <c r="AQ11" s="419">
        <v>2798</v>
      </c>
      <c r="AR11" s="419">
        <v>10724</v>
      </c>
      <c r="AS11" s="419">
        <v>8275</v>
      </c>
      <c r="AT11" s="419">
        <v>2557</v>
      </c>
      <c r="AU11" s="419">
        <v>8485</v>
      </c>
      <c r="AV11" s="419">
        <v>1602</v>
      </c>
      <c r="AW11" s="419">
        <v>6159</v>
      </c>
      <c r="AX11" s="419">
        <v>3527</v>
      </c>
      <c r="AY11" s="419">
        <v>2375</v>
      </c>
      <c r="AZ11" s="419">
        <v>1208</v>
      </c>
      <c r="BA11" s="419">
        <v>544</v>
      </c>
      <c r="BB11" s="423"/>
    </row>
    <row r="12" spans="1:54" ht="14" customHeight="1">
      <c r="A12" s="420" t="s">
        <v>1111</v>
      </c>
      <c r="B12" s="421" t="s">
        <v>1112</v>
      </c>
      <c r="C12" s="422">
        <v>166691</v>
      </c>
      <c r="D12" s="422">
        <v>51237</v>
      </c>
      <c r="E12" s="422">
        <v>10673</v>
      </c>
      <c r="F12" s="422">
        <v>6433</v>
      </c>
      <c r="G12" s="422">
        <v>3163</v>
      </c>
      <c r="H12" s="422">
        <v>1129</v>
      </c>
      <c r="I12" s="422">
        <v>1454</v>
      </c>
      <c r="J12" s="422">
        <v>590</v>
      </c>
      <c r="K12" s="422">
        <v>1560</v>
      </c>
      <c r="L12" s="422">
        <v>23209</v>
      </c>
      <c r="M12" s="422">
        <v>3026</v>
      </c>
      <c r="N12" s="422">
        <v>3468</v>
      </c>
      <c r="O12" s="422">
        <v>38917</v>
      </c>
      <c r="P12" s="422">
        <v>1593</v>
      </c>
      <c r="Q12" s="422">
        <v>28176</v>
      </c>
      <c r="R12" s="422">
        <v>347</v>
      </c>
      <c r="S12" s="422">
        <v>2835</v>
      </c>
      <c r="T12" s="422">
        <v>11496</v>
      </c>
      <c r="U12" s="422">
        <v>203</v>
      </c>
      <c r="V12" s="422">
        <v>1681</v>
      </c>
      <c r="W12" s="422">
        <v>822</v>
      </c>
      <c r="X12" s="422">
        <v>987</v>
      </c>
      <c r="Y12" s="422">
        <v>177</v>
      </c>
      <c r="Z12" s="422">
        <v>6652</v>
      </c>
      <c r="AA12" s="422">
        <v>470</v>
      </c>
      <c r="AB12" s="422">
        <v>320</v>
      </c>
      <c r="AC12" s="422">
        <v>7008</v>
      </c>
      <c r="AD12" s="422">
        <v>178</v>
      </c>
      <c r="AE12" s="422">
        <v>3772</v>
      </c>
      <c r="AF12" s="422">
        <v>437</v>
      </c>
      <c r="AG12" s="422">
        <v>635</v>
      </c>
      <c r="AH12" s="422">
        <v>100</v>
      </c>
      <c r="AI12" s="422">
        <v>1228</v>
      </c>
      <c r="AJ12" s="422">
        <v>340</v>
      </c>
      <c r="AK12" s="422">
        <v>290</v>
      </c>
      <c r="AL12" s="422">
        <v>433</v>
      </c>
      <c r="AM12" s="422">
        <v>77</v>
      </c>
      <c r="AN12" s="422">
        <v>433</v>
      </c>
      <c r="AO12" s="422">
        <v>251</v>
      </c>
      <c r="AP12" s="422">
        <v>781</v>
      </c>
      <c r="AQ12" s="422">
        <v>32</v>
      </c>
      <c r="AR12" s="422">
        <v>66</v>
      </c>
      <c r="AS12" s="422">
        <v>83</v>
      </c>
      <c r="AT12" s="422">
        <v>8</v>
      </c>
      <c r="AU12" s="422">
        <v>142</v>
      </c>
      <c r="AV12" s="422">
        <v>35</v>
      </c>
      <c r="AW12" s="422">
        <v>47</v>
      </c>
      <c r="AX12" s="422">
        <v>121</v>
      </c>
      <c r="AY12" s="422">
        <v>398</v>
      </c>
      <c r="AZ12" s="422">
        <v>86</v>
      </c>
      <c r="BA12" s="422">
        <v>329</v>
      </c>
      <c r="BB12" s="424"/>
    </row>
    <row r="13" spans="1:54" ht="14" customHeight="1">
      <c r="A13" s="414" t="s">
        <v>1113</v>
      </c>
      <c r="B13" s="413" t="s">
        <v>1114</v>
      </c>
      <c r="C13" s="415">
        <v>166691</v>
      </c>
      <c r="D13" s="415">
        <v>240516</v>
      </c>
      <c r="E13" s="415">
        <v>61201</v>
      </c>
      <c r="F13" s="415">
        <v>39724</v>
      </c>
      <c r="G13" s="415">
        <v>51768</v>
      </c>
      <c r="H13" s="415">
        <v>31093</v>
      </c>
      <c r="I13" s="415">
        <v>32719</v>
      </c>
      <c r="J13" s="415">
        <v>18524</v>
      </c>
      <c r="K13" s="415">
        <v>23575</v>
      </c>
      <c r="L13" s="415">
        <v>197748</v>
      </c>
      <c r="M13" s="415">
        <v>63045</v>
      </c>
      <c r="N13" s="415">
        <v>67133</v>
      </c>
      <c r="O13" s="415">
        <v>100077</v>
      </c>
      <c r="P13" s="415">
        <v>50561</v>
      </c>
      <c r="Q13" s="415">
        <v>94529</v>
      </c>
      <c r="R13" s="415">
        <v>6883</v>
      </c>
      <c r="S13" s="415">
        <v>19908</v>
      </c>
      <c r="T13" s="415">
        <v>41667</v>
      </c>
      <c r="U13" s="415">
        <v>6777</v>
      </c>
      <c r="V13" s="415">
        <v>5615</v>
      </c>
      <c r="W13" s="415">
        <v>39718</v>
      </c>
      <c r="X13" s="415">
        <v>5733</v>
      </c>
      <c r="Y13" s="415">
        <v>7825</v>
      </c>
      <c r="Z13" s="415">
        <v>28766</v>
      </c>
      <c r="AA13" s="415">
        <v>19363</v>
      </c>
      <c r="AB13" s="415">
        <v>26526</v>
      </c>
      <c r="AC13" s="415">
        <v>18933</v>
      </c>
      <c r="AD13" s="415">
        <v>14549</v>
      </c>
      <c r="AE13" s="415">
        <v>25001</v>
      </c>
      <c r="AF13" s="415">
        <v>12827</v>
      </c>
      <c r="AG13" s="415">
        <v>4682</v>
      </c>
      <c r="AH13" s="415">
        <v>3898</v>
      </c>
      <c r="AI13" s="415">
        <v>5351</v>
      </c>
      <c r="AJ13" s="415">
        <v>3896</v>
      </c>
      <c r="AK13" s="415">
        <v>3728</v>
      </c>
      <c r="AL13" s="415">
        <v>4941</v>
      </c>
      <c r="AM13" s="415">
        <v>2969</v>
      </c>
      <c r="AN13" s="415">
        <v>14318</v>
      </c>
      <c r="AO13" s="415">
        <v>16903</v>
      </c>
      <c r="AP13" s="415">
        <v>3859</v>
      </c>
      <c r="AQ13" s="415">
        <v>2830</v>
      </c>
      <c r="AR13" s="415">
        <v>10790</v>
      </c>
      <c r="AS13" s="415">
        <v>8358</v>
      </c>
      <c r="AT13" s="415">
        <v>2565</v>
      </c>
      <c r="AU13" s="415">
        <v>8627</v>
      </c>
      <c r="AV13" s="415">
        <v>1637</v>
      </c>
      <c r="AW13" s="415">
        <v>6206</v>
      </c>
      <c r="AX13" s="415">
        <v>3648</v>
      </c>
      <c r="AY13" s="415">
        <v>2773</v>
      </c>
      <c r="AZ13" s="415">
        <v>1294</v>
      </c>
      <c r="BA13" s="415">
        <v>873</v>
      </c>
      <c r="BB13" s="416"/>
    </row>
    <row r="14" spans="1:54" ht="14" customHeight="1">
      <c r="A14" s="414"/>
      <c r="B14" s="414"/>
      <c r="C14" s="415"/>
      <c r="D14" s="415"/>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c r="BB14" s="416"/>
    </row>
    <row r="15" spans="1:54" ht="14" customHeight="1">
      <c r="B15" s="414" t="s">
        <v>818</v>
      </c>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5"/>
      <c r="AK15" s="416"/>
      <c r="AL15" s="416"/>
      <c r="AM15" s="416"/>
      <c r="AN15" s="416"/>
      <c r="AO15" s="416"/>
      <c r="AP15" s="416"/>
      <c r="AQ15" s="416"/>
      <c r="AR15" s="416"/>
      <c r="AS15" s="416"/>
      <c r="AT15" s="416"/>
      <c r="AU15" s="416"/>
      <c r="AV15" s="416"/>
      <c r="AW15" s="416"/>
      <c r="AX15" s="416"/>
      <c r="AY15" s="416"/>
      <c r="AZ15" s="416"/>
      <c r="BA15" s="416"/>
      <c r="BB15" s="416"/>
    </row>
    <row r="16" spans="1:54">
      <c r="B16" s="393" t="s">
        <v>779</v>
      </c>
      <c r="C16" s="429">
        <v>2377454</v>
      </c>
      <c r="D16" s="429">
        <v>631826</v>
      </c>
      <c r="E16" s="429">
        <v>90690</v>
      </c>
      <c r="F16" s="429">
        <v>58156</v>
      </c>
      <c r="G16" s="429">
        <v>44450</v>
      </c>
      <c r="H16" s="429">
        <v>37486</v>
      </c>
      <c r="I16" s="429">
        <v>63402</v>
      </c>
      <c r="J16" s="429">
        <v>86515</v>
      </c>
      <c r="K16" s="429">
        <v>92235</v>
      </c>
      <c r="L16" s="429">
        <v>58673</v>
      </c>
      <c r="M16" s="429">
        <v>100219</v>
      </c>
      <c r="N16" s="429">
        <v>246396</v>
      </c>
      <c r="O16" s="429">
        <v>185592</v>
      </c>
      <c r="P16" s="429">
        <v>126474</v>
      </c>
      <c r="Q16" s="429">
        <v>208519</v>
      </c>
      <c r="R16" s="429">
        <v>18693</v>
      </c>
      <c r="S16" s="429">
        <v>37182</v>
      </c>
      <c r="T16" s="429">
        <v>80919</v>
      </c>
      <c r="U16" s="429">
        <v>12086</v>
      </c>
      <c r="V16" s="429">
        <v>39194</v>
      </c>
      <c r="W16" s="429">
        <v>116302</v>
      </c>
      <c r="X16" s="429">
        <v>20326</v>
      </c>
      <c r="Y16" s="429">
        <v>19280</v>
      </c>
      <c r="Z16" s="429">
        <v>94858</v>
      </c>
      <c r="AA16" s="429">
        <v>34689</v>
      </c>
      <c r="AB16" s="429">
        <v>39289</v>
      </c>
      <c r="AC16" s="429">
        <v>62753</v>
      </c>
      <c r="AD16" s="429">
        <v>23363</v>
      </c>
      <c r="AE16" s="429">
        <v>49763</v>
      </c>
      <c r="AF16" s="429">
        <v>21384</v>
      </c>
      <c r="AG16" s="429">
        <v>20007</v>
      </c>
      <c r="AH16" s="429">
        <v>10551</v>
      </c>
      <c r="AI16" s="429">
        <v>31221</v>
      </c>
      <c r="AJ16" s="429">
        <v>23737</v>
      </c>
      <c r="AK16" s="429">
        <v>14226</v>
      </c>
      <c r="AL16" s="429">
        <v>19876</v>
      </c>
      <c r="AM16" s="429">
        <v>17786</v>
      </c>
      <c r="AN16" s="429">
        <v>20983</v>
      </c>
      <c r="AO16" s="429">
        <v>34840</v>
      </c>
      <c r="AP16" s="429">
        <v>13228</v>
      </c>
      <c r="AQ16" s="429">
        <v>9948</v>
      </c>
      <c r="AR16" s="429">
        <v>13896</v>
      </c>
      <c r="AS16" s="429">
        <v>14901</v>
      </c>
      <c r="AT16" s="429">
        <v>5546</v>
      </c>
      <c r="AU16" s="429">
        <v>9278</v>
      </c>
      <c r="AV16" s="429">
        <v>5114</v>
      </c>
      <c r="AW16" s="429">
        <v>15330</v>
      </c>
      <c r="AX16" s="429">
        <v>6283</v>
      </c>
      <c r="AY16" s="429">
        <v>7376</v>
      </c>
      <c r="AZ16" s="429">
        <v>7902</v>
      </c>
      <c r="BA16" s="429">
        <v>6537</v>
      </c>
      <c r="BB16" s="428"/>
    </row>
    <row r="17" spans="2:53">
      <c r="B17" s="489" t="s">
        <v>781</v>
      </c>
      <c r="C17" s="722">
        <v>1190876</v>
      </c>
      <c r="D17" s="722">
        <v>258809</v>
      </c>
      <c r="E17" s="722">
        <v>34753</v>
      </c>
      <c r="F17" s="722">
        <v>20435</v>
      </c>
      <c r="G17" s="722">
        <v>18152</v>
      </c>
      <c r="H17" s="722">
        <v>14300</v>
      </c>
      <c r="I17" s="722">
        <v>21062</v>
      </c>
      <c r="J17" s="722">
        <v>29882</v>
      </c>
      <c r="K17" s="722">
        <v>40539</v>
      </c>
      <c r="L17" s="722">
        <v>33508</v>
      </c>
      <c r="M17" s="722">
        <v>46178</v>
      </c>
      <c r="N17" s="722">
        <v>192433</v>
      </c>
      <c r="O17" s="722">
        <v>88732</v>
      </c>
      <c r="P17" s="722">
        <v>55326</v>
      </c>
      <c r="Q17" s="722">
        <v>83892</v>
      </c>
      <c r="R17" s="722">
        <v>13517</v>
      </c>
      <c r="S17" s="722">
        <v>10166</v>
      </c>
      <c r="T17" s="722">
        <v>34993</v>
      </c>
      <c r="U17" s="722">
        <v>6206</v>
      </c>
      <c r="V17" s="722">
        <v>35024</v>
      </c>
      <c r="W17" s="722">
        <v>57132</v>
      </c>
      <c r="X17" s="722">
        <v>14469</v>
      </c>
      <c r="Y17" s="722">
        <v>10741</v>
      </c>
      <c r="Z17" s="722">
        <v>32257</v>
      </c>
      <c r="AA17" s="722">
        <v>19701</v>
      </c>
      <c r="AB17" s="722">
        <v>18196</v>
      </c>
      <c r="AC17" s="722">
        <v>21472</v>
      </c>
      <c r="AD17" s="722">
        <v>12193</v>
      </c>
      <c r="AE17" s="722">
        <v>24724</v>
      </c>
      <c r="AF17" s="722">
        <v>13138</v>
      </c>
      <c r="AG17" s="722">
        <v>14386</v>
      </c>
      <c r="AH17" s="722">
        <v>7316</v>
      </c>
      <c r="AI17" s="722">
        <v>25219</v>
      </c>
      <c r="AJ17" s="722">
        <v>19054</v>
      </c>
      <c r="AK17" s="722">
        <v>10605</v>
      </c>
      <c r="AL17" s="722">
        <v>15612</v>
      </c>
      <c r="AM17" s="722">
        <v>13149</v>
      </c>
      <c r="AN17" s="722">
        <v>11866</v>
      </c>
      <c r="AO17" s="722">
        <v>18701</v>
      </c>
      <c r="AP17" s="722">
        <v>4302</v>
      </c>
      <c r="AQ17" s="722">
        <v>5569</v>
      </c>
      <c r="AR17" s="722">
        <v>4983</v>
      </c>
      <c r="AS17" s="722">
        <v>4064</v>
      </c>
      <c r="AT17" s="722">
        <v>2179</v>
      </c>
      <c r="AU17" s="722">
        <v>4255</v>
      </c>
      <c r="AV17" s="722">
        <v>2501</v>
      </c>
      <c r="AW17" s="722">
        <v>4811</v>
      </c>
      <c r="AX17" s="722">
        <v>2908</v>
      </c>
      <c r="AY17" s="722">
        <v>5186</v>
      </c>
      <c r="AZ17" s="722">
        <v>5955</v>
      </c>
      <c r="BA17" s="722">
        <v>5134</v>
      </c>
    </row>
    <row r="18" spans="2:53">
      <c r="B18" t="s">
        <v>782</v>
      </c>
      <c r="C18" s="430">
        <v>185926</v>
      </c>
      <c r="D18" s="430">
        <v>42713</v>
      </c>
      <c r="E18" s="430">
        <v>6288</v>
      </c>
      <c r="F18" s="430">
        <v>4004</v>
      </c>
      <c r="G18" s="430">
        <v>3140</v>
      </c>
      <c r="H18" s="430">
        <v>2908</v>
      </c>
      <c r="I18" s="430">
        <v>3785</v>
      </c>
      <c r="J18" s="430">
        <v>4902</v>
      </c>
      <c r="K18" s="430">
        <v>6088</v>
      </c>
      <c r="L18" s="430">
        <v>4325</v>
      </c>
      <c r="M18" s="430">
        <v>7273</v>
      </c>
      <c r="N18" s="430">
        <v>16821</v>
      </c>
      <c r="O18" s="430">
        <v>11709</v>
      </c>
      <c r="P18" s="430">
        <v>6944</v>
      </c>
      <c r="Q18" s="430">
        <v>14014</v>
      </c>
      <c r="R18" s="430">
        <v>3508</v>
      </c>
      <c r="S18" s="430">
        <v>3275</v>
      </c>
      <c r="T18" s="430">
        <v>4666</v>
      </c>
      <c r="U18" s="430">
        <v>915</v>
      </c>
      <c r="V18" s="430">
        <v>5415</v>
      </c>
      <c r="W18" s="430">
        <v>6415</v>
      </c>
      <c r="X18" s="430">
        <v>1500</v>
      </c>
      <c r="Y18" s="430">
        <v>2131</v>
      </c>
      <c r="Z18" s="430">
        <v>6562</v>
      </c>
      <c r="AA18" s="430">
        <v>3474</v>
      </c>
      <c r="AB18" s="430">
        <v>2093</v>
      </c>
      <c r="AC18" s="430">
        <v>4284</v>
      </c>
      <c r="AD18" s="430">
        <v>2170</v>
      </c>
      <c r="AE18" s="430">
        <v>3581</v>
      </c>
      <c r="AF18" s="430">
        <v>2332</v>
      </c>
      <c r="AG18" s="430">
        <v>3792</v>
      </c>
      <c r="AH18" s="430">
        <v>1318</v>
      </c>
      <c r="AI18" s="430">
        <v>4469</v>
      </c>
      <c r="AJ18" s="430">
        <v>6853</v>
      </c>
      <c r="AK18" s="430">
        <v>1570</v>
      </c>
      <c r="AL18" s="430">
        <v>4056</v>
      </c>
      <c r="AM18" s="430">
        <v>2445</v>
      </c>
      <c r="AN18" s="430">
        <v>2370</v>
      </c>
      <c r="AO18" s="430">
        <v>3122</v>
      </c>
      <c r="AP18" s="430">
        <v>1095</v>
      </c>
      <c r="AQ18" s="430">
        <v>1348</v>
      </c>
      <c r="AR18" s="430">
        <v>1329</v>
      </c>
      <c r="AS18" s="430">
        <v>746</v>
      </c>
      <c r="AT18" s="430">
        <v>559</v>
      </c>
      <c r="AU18" s="430">
        <v>710</v>
      </c>
      <c r="AV18" s="430">
        <v>456</v>
      </c>
      <c r="AW18" s="430">
        <v>1081</v>
      </c>
      <c r="AX18" s="430">
        <v>543</v>
      </c>
      <c r="AY18" s="430">
        <v>1059</v>
      </c>
      <c r="AZ18" s="430">
        <v>1393</v>
      </c>
      <c r="BA18" s="430">
        <v>1090</v>
      </c>
    </row>
    <row r="19" spans="2:53">
      <c r="B19" t="s">
        <v>783</v>
      </c>
      <c r="C19" s="430">
        <v>1004950</v>
      </c>
      <c r="D19" s="430">
        <v>216096</v>
      </c>
      <c r="E19" s="430">
        <v>28465</v>
      </c>
      <c r="F19" s="430">
        <v>16431</v>
      </c>
      <c r="G19" s="430">
        <v>15012</v>
      </c>
      <c r="H19" s="430">
        <v>11392</v>
      </c>
      <c r="I19" s="430">
        <v>17277</v>
      </c>
      <c r="J19" s="430">
        <v>24980</v>
      </c>
      <c r="K19" s="430">
        <v>34451</v>
      </c>
      <c r="L19" s="430">
        <v>29183</v>
      </c>
      <c r="M19" s="430">
        <v>38905</v>
      </c>
      <c r="N19" s="430">
        <v>175612</v>
      </c>
      <c r="O19" s="430">
        <v>77023</v>
      </c>
      <c r="P19" s="430">
        <v>48382</v>
      </c>
      <c r="Q19" s="430">
        <v>69878</v>
      </c>
      <c r="R19" s="430">
        <v>10009</v>
      </c>
      <c r="S19" s="430">
        <v>6891</v>
      </c>
      <c r="T19" s="430">
        <v>30327</v>
      </c>
      <c r="U19" s="430">
        <v>5291</v>
      </c>
      <c r="V19" s="430">
        <v>29609</v>
      </c>
      <c r="W19" s="430">
        <v>50717</v>
      </c>
      <c r="X19" s="430">
        <v>12969</v>
      </c>
      <c r="Y19" s="430">
        <v>8610</v>
      </c>
      <c r="Z19" s="430">
        <v>25695</v>
      </c>
      <c r="AA19" s="430">
        <v>16227</v>
      </c>
      <c r="AB19" s="430">
        <v>16103</v>
      </c>
      <c r="AC19" s="430">
        <v>17188</v>
      </c>
      <c r="AD19" s="430">
        <v>10023</v>
      </c>
      <c r="AE19" s="430">
        <v>21143</v>
      </c>
      <c r="AF19" s="430">
        <v>10806</v>
      </c>
      <c r="AG19" s="430">
        <v>10594</v>
      </c>
      <c r="AH19" s="430">
        <v>5998</v>
      </c>
      <c r="AI19" s="430">
        <v>20750</v>
      </c>
      <c r="AJ19" s="430">
        <v>12201</v>
      </c>
      <c r="AK19" s="430">
        <v>9035</v>
      </c>
      <c r="AL19" s="430">
        <v>11556</v>
      </c>
      <c r="AM19" s="430">
        <v>10704</v>
      </c>
      <c r="AN19" s="430">
        <v>9496</v>
      </c>
      <c r="AO19" s="430">
        <v>15579</v>
      </c>
      <c r="AP19" s="430">
        <v>3207</v>
      </c>
      <c r="AQ19" s="430">
        <v>4221</v>
      </c>
      <c r="AR19" s="430">
        <v>3654</v>
      </c>
      <c r="AS19" s="430">
        <v>3318</v>
      </c>
      <c r="AT19" s="430">
        <v>1620</v>
      </c>
      <c r="AU19" s="430">
        <v>3545</v>
      </c>
      <c r="AV19" s="430">
        <v>2045</v>
      </c>
      <c r="AW19" s="430">
        <v>3730</v>
      </c>
      <c r="AX19" s="430">
        <v>2365</v>
      </c>
      <c r="AY19" s="430">
        <v>4127</v>
      </c>
      <c r="AZ19" s="430">
        <v>4562</v>
      </c>
      <c r="BA19" s="430">
        <v>4044</v>
      </c>
    </row>
    <row r="20" spans="2:53">
      <c r="B20" t="s">
        <v>784</v>
      </c>
      <c r="C20" s="430">
        <v>1125676</v>
      </c>
      <c r="D20" s="430">
        <v>351804</v>
      </c>
      <c r="E20" s="430">
        <v>53539</v>
      </c>
      <c r="F20" s="430">
        <v>35851</v>
      </c>
      <c r="G20" s="430">
        <v>24328</v>
      </c>
      <c r="H20" s="430">
        <v>21324</v>
      </c>
      <c r="I20" s="430">
        <v>40253</v>
      </c>
      <c r="J20" s="430">
        <v>53990</v>
      </c>
      <c r="K20" s="430">
        <v>48583</v>
      </c>
      <c r="L20" s="430">
        <v>22831</v>
      </c>
      <c r="M20" s="430">
        <v>51105</v>
      </c>
      <c r="N20" s="430">
        <v>51343</v>
      </c>
      <c r="O20" s="430">
        <v>90275</v>
      </c>
      <c r="P20" s="430">
        <v>67146</v>
      </c>
      <c r="Q20" s="430">
        <v>119292</v>
      </c>
      <c r="R20" s="430">
        <v>4579</v>
      </c>
      <c r="S20" s="430">
        <v>25971</v>
      </c>
      <c r="T20" s="430">
        <v>43193</v>
      </c>
      <c r="U20" s="430">
        <v>5838</v>
      </c>
      <c r="V20" s="430">
        <v>3868</v>
      </c>
      <c r="W20" s="430">
        <v>55178</v>
      </c>
      <c r="X20" s="430">
        <v>5506</v>
      </c>
      <c r="Y20" s="430">
        <v>7919</v>
      </c>
      <c r="Z20" s="430">
        <v>60031</v>
      </c>
      <c r="AA20" s="430">
        <v>14669</v>
      </c>
      <c r="AB20" s="430">
        <v>20463</v>
      </c>
      <c r="AC20" s="430">
        <v>40234</v>
      </c>
      <c r="AD20" s="430">
        <v>10857</v>
      </c>
      <c r="AE20" s="430">
        <v>24013</v>
      </c>
      <c r="AF20" s="430">
        <v>7528</v>
      </c>
      <c r="AG20" s="430">
        <v>5421</v>
      </c>
      <c r="AH20" s="430">
        <v>3155</v>
      </c>
      <c r="AI20" s="430">
        <v>5662</v>
      </c>
      <c r="AJ20" s="430">
        <v>4145</v>
      </c>
      <c r="AK20" s="430">
        <v>3488</v>
      </c>
      <c r="AL20" s="430">
        <v>4027</v>
      </c>
      <c r="AM20" s="430">
        <v>4400</v>
      </c>
      <c r="AN20" s="430">
        <v>8543</v>
      </c>
      <c r="AO20" s="430">
        <v>15369</v>
      </c>
      <c r="AP20" s="430">
        <v>8632</v>
      </c>
      <c r="AQ20" s="430">
        <v>4136</v>
      </c>
      <c r="AR20" s="430">
        <v>8656</v>
      </c>
      <c r="AS20" s="430">
        <v>10524</v>
      </c>
      <c r="AT20" s="430">
        <v>3344</v>
      </c>
      <c r="AU20" s="430">
        <v>4856</v>
      </c>
      <c r="AV20" s="430">
        <v>2572</v>
      </c>
      <c r="AW20" s="430">
        <v>10425</v>
      </c>
      <c r="AX20" s="430">
        <v>3334</v>
      </c>
      <c r="AY20" s="430">
        <v>2135</v>
      </c>
      <c r="AZ20" s="430">
        <v>1870</v>
      </c>
      <c r="BA20" s="430">
        <v>1275</v>
      </c>
    </row>
    <row r="21" spans="2:53">
      <c r="B21" t="s">
        <v>785</v>
      </c>
      <c r="C21" s="430">
        <v>197912</v>
      </c>
      <c r="D21" s="430">
        <v>197912</v>
      </c>
      <c r="E21" s="430">
        <v>20999</v>
      </c>
      <c r="F21" s="430">
        <v>20711</v>
      </c>
      <c r="G21" s="430">
        <v>17064</v>
      </c>
      <c r="H21" s="430">
        <v>15983</v>
      </c>
      <c r="I21" s="430">
        <v>28831</v>
      </c>
      <c r="J21" s="430">
        <v>33861</v>
      </c>
      <c r="K21" s="430">
        <v>24344</v>
      </c>
      <c r="L21" s="430">
        <v>10524</v>
      </c>
      <c r="M21" s="430">
        <v>25595</v>
      </c>
      <c r="N21" s="430" t="s">
        <v>773</v>
      </c>
      <c r="O21" s="430" t="s">
        <v>773</v>
      </c>
      <c r="P21" s="430" t="s">
        <v>773</v>
      </c>
      <c r="Q21" s="430" t="s">
        <v>773</v>
      </c>
      <c r="R21" s="430" t="s">
        <v>773</v>
      </c>
      <c r="S21" s="430" t="s">
        <v>773</v>
      </c>
      <c r="T21" s="430" t="s">
        <v>773</v>
      </c>
      <c r="U21" s="430" t="s">
        <v>773</v>
      </c>
      <c r="V21" s="430" t="s">
        <v>773</v>
      </c>
      <c r="W21" s="430" t="s">
        <v>773</v>
      </c>
      <c r="X21" s="430" t="s">
        <v>773</v>
      </c>
      <c r="Y21" s="430" t="s">
        <v>773</v>
      </c>
      <c r="Z21" s="430" t="s">
        <v>773</v>
      </c>
      <c r="AA21" s="430" t="s">
        <v>773</v>
      </c>
      <c r="AB21" s="430" t="s">
        <v>773</v>
      </c>
      <c r="AC21" s="430" t="s">
        <v>773</v>
      </c>
      <c r="AD21" s="430" t="s">
        <v>773</v>
      </c>
      <c r="AE21" s="430" t="s">
        <v>773</v>
      </c>
      <c r="AF21" s="430" t="s">
        <v>773</v>
      </c>
      <c r="AG21" s="430" t="s">
        <v>773</v>
      </c>
      <c r="AH21" s="430" t="s">
        <v>773</v>
      </c>
      <c r="AI21" s="430" t="s">
        <v>773</v>
      </c>
      <c r="AJ21" s="430" t="s">
        <v>773</v>
      </c>
      <c r="AK21" s="430" t="s">
        <v>773</v>
      </c>
      <c r="AL21" s="430" t="s">
        <v>773</v>
      </c>
      <c r="AM21" s="430" t="s">
        <v>773</v>
      </c>
      <c r="AN21" s="430" t="s">
        <v>773</v>
      </c>
      <c r="AO21" s="430" t="s">
        <v>773</v>
      </c>
      <c r="AP21" s="430" t="s">
        <v>773</v>
      </c>
      <c r="AQ21" s="430" t="s">
        <v>773</v>
      </c>
      <c r="AR21" s="430" t="s">
        <v>773</v>
      </c>
      <c r="AS21" s="430" t="s">
        <v>773</v>
      </c>
      <c r="AT21" s="430" t="s">
        <v>773</v>
      </c>
      <c r="AU21" s="430" t="s">
        <v>773</v>
      </c>
      <c r="AV21" s="430" t="s">
        <v>773</v>
      </c>
      <c r="AW21" s="430" t="s">
        <v>773</v>
      </c>
      <c r="AX21" s="430" t="s">
        <v>773</v>
      </c>
      <c r="AY21" s="430" t="s">
        <v>773</v>
      </c>
      <c r="AZ21" s="430" t="s">
        <v>773</v>
      </c>
      <c r="BA21" s="430" t="s">
        <v>773</v>
      </c>
    </row>
    <row r="22" spans="2:53">
      <c r="B22" t="s">
        <v>786</v>
      </c>
      <c r="C22" s="430">
        <v>594063</v>
      </c>
      <c r="D22" s="430">
        <v>82817</v>
      </c>
      <c r="E22" s="430">
        <v>11979</v>
      </c>
      <c r="F22" s="430">
        <v>5870</v>
      </c>
      <c r="G22" s="430">
        <v>3450</v>
      </c>
      <c r="H22" s="430">
        <v>2526</v>
      </c>
      <c r="I22" s="430">
        <v>5889</v>
      </c>
      <c r="J22" s="430">
        <v>13029</v>
      </c>
      <c r="K22" s="430">
        <v>15883</v>
      </c>
      <c r="L22" s="430">
        <v>5108</v>
      </c>
      <c r="M22" s="430">
        <v>19083</v>
      </c>
      <c r="N22" s="430">
        <v>45579</v>
      </c>
      <c r="O22" s="430">
        <v>31311</v>
      </c>
      <c r="P22" s="430">
        <v>57823</v>
      </c>
      <c r="Q22" s="430">
        <v>54467</v>
      </c>
      <c r="R22" s="430">
        <v>4320</v>
      </c>
      <c r="S22" s="430">
        <v>13744</v>
      </c>
      <c r="T22" s="430">
        <v>22140</v>
      </c>
      <c r="U22" s="430">
        <v>5569</v>
      </c>
      <c r="V22" s="430">
        <v>2909</v>
      </c>
      <c r="W22" s="430">
        <v>50322</v>
      </c>
      <c r="X22" s="430">
        <v>4295</v>
      </c>
      <c r="Y22" s="430">
        <v>7556</v>
      </c>
      <c r="Z22" s="430">
        <v>28865</v>
      </c>
      <c r="AA22" s="430">
        <v>13727</v>
      </c>
      <c r="AB22" s="430">
        <v>19296</v>
      </c>
      <c r="AC22" s="430">
        <v>14213</v>
      </c>
      <c r="AD22" s="430">
        <v>10448</v>
      </c>
      <c r="AE22" s="430">
        <v>15423</v>
      </c>
      <c r="AF22" s="430">
        <v>7179</v>
      </c>
      <c r="AG22" s="430">
        <v>4120</v>
      </c>
      <c r="AH22" s="430">
        <v>2953</v>
      </c>
      <c r="AI22" s="430">
        <v>3442</v>
      </c>
      <c r="AJ22" s="430">
        <v>3789</v>
      </c>
      <c r="AK22" s="430">
        <v>2847</v>
      </c>
      <c r="AL22" s="430">
        <v>3753</v>
      </c>
      <c r="AM22" s="430">
        <v>4207</v>
      </c>
      <c r="AN22" s="430">
        <v>8057</v>
      </c>
      <c r="AO22" s="430">
        <v>14662</v>
      </c>
      <c r="AP22" s="430">
        <v>4192</v>
      </c>
      <c r="AQ22" s="430">
        <v>3985</v>
      </c>
      <c r="AR22" s="430">
        <v>8218</v>
      </c>
      <c r="AS22" s="430">
        <v>9914</v>
      </c>
      <c r="AT22" s="430">
        <v>3285</v>
      </c>
      <c r="AU22" s="430">
        <v>4658</v>
      </c>
      <c r="AV22" s="430">
        <v>2515</v>
      </c>
      <c r="AW22" s="430">
        <v>10102</v>
      </c>
      <c r="AX22" s="430">
        <v>3033</v>
      </c>
      <c r="AY22" s="430">
        <v>1876</v>
      </c>
      <c r="AZ22" s="430">
        <v>1764</v>
      </c>
      <c r="BA22" s="430">
        <v>688</v>
      </c>
    </row>
    <row r="23" spans="2:53">
      <c r="B23" t="s">
        <v>787</v>
      </c>
      <c r="C23" s="430">
        <v>312512</v>
      </c>
      <c r="D23" s="430">
        <v>64685</v>
      </c>
      <c r="E23" s="430">
        <v>19718</v>
      </c>
      <c r="F23" s="430">
        <v>8696</v>
      </c>
      <c r="G23" s="430">
        <v>3308</v>
      </c>
      <c r="H23" s="430">
        <v>2235</v>
      </c>
      <c r="I23" s="430">
        <v>4886</v>
      </c>
      <c r="J23" s="430">
        <v>6117</v>
      </c>
      <c r="K23" s="430">
        <v>7413</v>
      </c>
      <c r="L23" s="430">
        <v>6798</v>
      </c>
      <c r="M23" s="430">
        <v>5514</v>
      </c>
      <c r="N23" s="430">
        <v>4746</v>
      </c>
      <c r="O23" s="430">
        <v>56618</v>
      </c>
      <c r="P23" s="430">
        <v>7924</v>
      </c>
      <c r="Q23" s="430">
        <v>62724</v>
      </c>
      <c r="R23" s="430">
        <v>169</v>
      </c>
      <c r="S23" s="430">
        <v>11695</v>
      </c>
      <c r="T23" s="430">
        <v>20311</v>
      </c>
      <c r="U23" s="430">
        <v>241</v>
      </c>
      <c r="V23" s="430">
        <v>868</v>
      </c>
      <c r="W23" s="430">
        <v>3668</v>
      </c>
      <c r="X23" s="430">
        <v>1091</v>
      </c>
      <c r="Y23" s="430">
        <v>188</v>
      </c>
      <c r="Z23" s="430">
        <v>29919</v>
      </c>
      <c r="AA23" s="430">
        <v>743</v>
      </c>
      <c r="AB23" s="430">
        <v>925</v>
      </c>
      <c r="AC23" s="430">
        <v>25486</v>
      </c>
      <c r="AD23" s="430">
        <v>266</v>
      </c>
      <c r="AE23" s="430">
        <v>8156</v>
      </c>
      <c r="AF23" s="430">
        <v>166</v>
      </c>
      <c r="AG23" s="430">
        <v>1196</v>
      </c>
      <c r="AH23" s="430">
        <v>159</v>
      </c>
      <c r="AI23" s="430">
        <v>2053</v>
      </c>
      <c r="AJ23" s="430">
        <v>245</v>
      </c>
      <c r="AK23" s="430">
        <v>578</v>
      </c>
      <c r="AL23" s="430">
        <v>209</v>
      </c>
      <c r="AM23" s="430">
        <v>104</v>
      </c>
      <c r="AN23" s="430">
        <v>286</v>
      </c>
      <c r="AO23" s="430">
        <v>447</v>
      </c>
      <c r="AP23" s="430">
        <v>4240</v>
      </c>
      <c r="AQ23" s="430">
        <v>63</v>
      </c>
      <c r="AR23" s="430">
        <v>326</v>
      </c>
      <c r="AS23" s="430">
        <v>463</v>
      </c>
      <c r="AT23" s="430">
        <v>44</v>
      </c>
      <c r="AU23" s="430">
        <v>103</v>
      </c>
      <c r="AV23" s="430">
        <v>36</v>
      </c>
      <c r="AW23" s="430">
        <v>266</v>
      </c>
      <c r="AX23" s="430">
        <v>268</v>
      </c>
      <c r="AY23" s="430">
        <v>229</v>
      </c>
      <c r="AZ23" s="430">
        <v>64</v>
      </c>
      <c r="BA23" s="430">
        <v>544</v>
      </c>
    </row>
    <row r="24" spans="2:53">
      <c r="B24" t="s">
        <v>788</v>
      </c>
      <c r="C24" s="430">
        <v>21189</v>
      </c>
      <c r="D24" s="430">
        <v>6390</v>
      </c>
      <c r="E24" s="430">
        <v>843</v>
      </c>
      <c r="F24" s="430">
        <v>574</v>
      </c>
      <c r="G24" s="430">
        <v>506</v>
      </c>
      <c r="H24" s="430">
        <v>580</v>
      </c>
      <c r="I24" s="430">
        <v>647</v>
      </c>
      <c r="J24" s="430">
        <v>983</v>
      </c>
      <c r="K24" s="430">
        <v>943</v>
      </c>
      <c r="L24" s="430">
        <v>401</v>
      </c>
      <c r="M24" s="430">
        <v>913</v>
      </c>
      <c r="N24" s="430">
        <v>1018</v>
      </c>
      <c r="O24" s="430">
        <v>2346</v>
      </c>
      <c r="P24" s="430">
        <v>1399</v>
      </c>
      <c r="Q24" s="430">
        <v>2101</v>
      </c>
      <c r="R24" s="430">
        <v>90</v>
      </c>
      <c r="S24" s="430">
        <v>532</v>
      </c>
      <c r="T24" s="430">
        <v>742</v>
      </c>
      <c r="U24" s="430">
        <v>28</v>
      </c>
      <c r="V24" s="430">
        <v>91</v>
      </c>
      <c r="W24" s="430">
        <v>1188</v>
      </c>
      <c r="X24" s="430">
        <v>120</v>
      </c>
      <c r="Y24" s="430">
        <v>175</v>
      </c>
      <c r="Z24" s="430">
        <v>1247</v>
      </c>
      <c r="AA24" s="430">
        <v>199</v>
      </c>
      <c r="AB24" s="430">
        <v>242</v>
      </c>
      <c r="AC24" s="430">
        <v>535</v>
      </c>
      <c r="AD24" s="430">
        <v>143</v>
      </c>
      <c r="AE24" s="430">
        <v>434</v>
      </c>
      <c r="AF24" s="430">
        <v>183</v>
      </c>
      <c r="AG24" s="430">
        <v>105</v>
      </c>
      <c r="AH24" s="430">
        <v>43</v>
      </c>
      <c r="AI24" s="430">
        <v>167</v>
      </c>
      <c r="AJ24" s="430">
        <v>111</v>
      </c>
      <c r="AK24" s="430">
        <v>63</v>
      </c>
      <c r="AL24" s="430">
        <v>65</v>
      </c>
      <c r="AM24" s="430">
        <v>89</v>
      </c>
      <c r="AN24" s="430">
        <v>200</v>
      </c>
      <c r="AO24" s="430">
        <v>260</v>
      </c>
      <c r="AP24" s="430">
        <v>200</v>
      </c>
      <c r="AQ24" s="430">
        <v>88</v>
      </c>
      <c r="AR24" s="430">
        <v>112</v>
      </c>
      <c r="AS24" s="430">
        <v>147</v>
      </c>
      <c r="AT24" s="430">
        <v>15</v>
      </c>
      <c r="AU24" s="430">
        <v>95</v>
      </c>
      <c r="AV24" s="430">
        <v>21</v>
      </c>
      <c r="AW24" s="430">
        <v>57</v>
      </c>
      <c r="AX24" s="430">
        <v>33</v>
      </c>
      <c r="AY24" s="430">
        <v>30</v>
      </c>
      <c r="AZ24" s="430">
        <v>42</v>
      </c>
      <c r="BA24" s="430">
        <v>43</v>
      </c>
    </row>
    <row r="25" spans="2:53">
      <c r="B25" s="489" t="s">
        <v>789</v>
      </c>
      <c r="C25" s="722">
        <v>60902</v>
      </c>
      <c r="D25" s="722">
        <v>21213</v>
      </c>
      <c r="E25" s="722">
        <v>2398</v>
      </c>
      <c r="F25" s="722">
        <v>1870</v>
      </c>
      <c r="G25" s="722">
        <v>1970</v>
      </c>
      <c r="H25" s="722">
        <v>1862</v>
      </c>
      <c r="I25" s="722">
        <v>2087</v>
      </c>
      <c r="J25" s="722">
        <v>2643</v>
      </c>
      <c r="K25" s="722">
        <v>3113</v>
      </c>
      <c r="L25" s="722">
        <v>2334</v>
      </c>
      <c r="M25" s="722">
        <v>2936</v>
      </c>
      <c r="N25" s="722">
        <v>2620</v>
      </c>
      <c r="O25" s="722">
        <v>6585</v>
      </c>
      <c r="P25" s="722">
        <v>4002</v>
      </c>
      <c r="Q25" s="722">
        <v>5335</v>
      </c>
      <c r="R25" s="722">
        <v>597</v>
      </c>
      <c r="S25" s="722">
        <v>1045</v>
      </c>
      <c r="T25" s="722">
        <v>2733</v>
      </c>
      <c r="U25" s="722">
        <v>42</v>
      </c>
      <c r="V25" s="722">
        <v>302</v>
      </c>
      <c r="W25" s="722">
        <v>3992</v>
      </c>
      <c r="X25" s="722">
        <v>351</v>
      </c>
      <c r="Y25" s="722">
        <v>620</v>
      </c>
      <c r="Z25" s="722">
        <v>2570</v>
      </c>
      <c r="AA25" s="722">
        <v>319</v>
      </c>
      <c r="AB25" s="722">
        <v>630</v>
      </c>
      <c r="AC25" s="722">
        <v>1047</v>
      </c>
      <c r="AD25" s="722">
        <v>313</v>
      </c>
      <c r="AE25" s="722">
        <v>1026</v>
      </c>
      <c r="AF25" s="722">
        <v>718</v>
      </c>
      <c r="AG25" s="722">
        <v>200</v>
      </c>
      <c r="AH25" s="722">
        <v>80</v>
      </c>
      <c r="AI25" s="722">
        <v>340</v>
      </c>
      <c r="AJ25" s="722">
        <v>538</v>
      </c>
      <c r="AK25" s="722">
        <v>133</v>
      </c>
      <c r="AL25" s="722">
        <v>237</v>
      </c>
      <c r="AM25" s="722">
        <v>237</v>
      </c>
      <c r="AN25" s="722">
        <v>574</v>
      </c>
      <c r="AO25" s="722">
        <v>770</v>
      </c>
      <c r="AP25" s="722">
        <v>294</v>
      </c>
      <c r="AQ25" s="722">
        <v>243</v>
      </c>
      <c r="AR25" s="722">
        <v>257</v>
      </c>
      <c r="AS25" s="722">
        <v>313</v>
      </c>
      <c r="AT25" s="722">
        <v>23</v>
      </c>
      <c r="AU25" s="722">
        <v>167</v>
      </c>
      <c r="AV25" s="722">
        <v>41</v>
      </c>
      <c r="AW25" s="722">
        <v>94</v>
      </c>
      <c r="AX25" s="722">
        <v>41</v>
      </c>
      <c r="AY25" s="722">
        <v>55</v>
      </c>
      <c r="AZ25" s="722">
        <v>77</v>
      </c>
      <c r="BA25" s="722">
        <v>128</v>
      </c>
    </row>
    <row r="26" spans="2:53">
      <c r="B26" t="s">
        <v>790</v>
      </c>
      <c r="C26" s="430">
        <v>312512</v>
      </c>
      <c r="D26" s="430">
        <v>147502</v>
      </c>
      <c r="E26" s="430">
        <v>52696</v>
      </c>
      <c r="F26" s="430">
        <v>35277</v>
      </c>
      <c r="G26" s="430">
        <v>23822</v>
      </c>
      <c r="H26" s="430">
        <v>20744</v>
      </c>
      <c r="I26" s="430">
        <v>39606</v>
      </c>
      <c r="J26" s="430">
        <v>53007</v>
      </c>
      <c r="K26" s="430">
        <v>47640</v>
      </c>
      <c r="L26" s="430">
        <v>22430</v>
      </c>
      <c r="M26" s="430">
        <v>50192</v>
      </c>
      <c r="N26" s="430">
        <v>50325</v>
      </c>
      <c r="O26" s="430">
        <v>87929</v>
      </c>
      <c r="P26" s="430">
        <v>65747</v>
      </c>
      <c r="Q26" s="430">
        <v>117191</v>
      </c>
      <c r="R26" s="430">
        <v>4489</v>
      </c>
      <c r="S26" s="430">
        <v>25439</v>
      </c>
      <c r="T26" s="430">
        <v>42451</v>
      </c>
      <c r="U26" s="430">
        <v>5810</v>
      </c>
      <c r="V26" s="430">
        <v>3777</v>
      </c>
      <c r="W26" s="430">
        <v>53990</v>
      </c>
      <c r="X26" s="430">
        <v>5386</v>
      </c>
      <c r="Y26" s="430">
        <v>7744</v>
      </c>
      <c r="Z26" s="430">
        <v>58784</v>
      </c>
      <c r="AA26" s="430">
        <v>14470</v>
      </c>
      <c r="AB26" s="430">
        <v>20221</v>
      </c>
      <c r="AC26" s="430">
        <v>39699</v>
      </c>
      <c r="AD26" s="430">
        <v>10714</v>
      </c>
      <c r="AE26" s="430">
        <v>23579</v>
      </c>
      <c r="AF26" s="430">
        <v>7345</v>
      </c>
      <c r="AG26" s="430">
        <v>5316</v>
      </c>
      <c r="AH26" s="430">
        <v>3112</v>
      </c>
      <c r="AI26" s="430">
        <v>5495</v>
      </c>
      <c r="AJ26" s="430">
        <v>4034</v>
      </c>
      <c r="AK26" s="430">
        <v>3425</v>
      </c>
      <c r="AL26" s="430">
        <v>3962</v>
      </c>
      <c r="AM26" s="430">
        <v>4311</v>
      </c>
      <c r="AN26" s="430">
        <v>8343</v>
      </c>
      <c r="AO26" s="430">
        <v>15109</v>
      </c>
      <c r="AP26" s="430">
        <v>8432</v>
      </c>
      <c r="AQ26" s="430">
        <v>4048</v>
      </c>
      <c r="AR26" s="430">
        <v>8544</v>
      </c>
      <c r="AS26" s="430">
        <v>10377</v>
      </c>
      <c r="AT26" s="430">
        <v>3329</v>
      </c>
      <c r="AU26" s="430">
        <v>4761</v>
      </c>
      <c r="AV26" s="430">
        <v>2551</v>
      </c>
      <c r="AW26" s="430">
        <v>10368</v>
      </c>
      <c r="AX26" s="430">
        <v>3301</v>
      </c>
      <c r="AY26" s="430">
        <v>2105</v>
      </c>
      <c r="AZ26" s="430">
        <v>1828</v>
      </c>
      <c r="BA26" s="430">
        <v>1232</v>
      </c>
    </row>
    <row r="27" spans="2:53">
      <c r="B27" t="s">
        <v>791</v>
      </c>
      <c r="C27" s="430">
        <v>2178718</v>
      </c>
      <c r="D27" s="430">
        <v>652945</v>
      </c>
      <c r="E27" s="430">
        <v>77145</v>
      </c>
      <c r="F27" s="430">
        <v>46492</v>
      </c>
      <c r="G27" s="430">
        <v>60540</v>
      </c>
      <c r="H27" s="430">
        <v>36467</v>
      </c>
      <c r="I27" s="430">
        <v>42344</v>
      </c>
      <c r="J27" s="430">
        <v>47064</v>
      </c>
      <c r="K27" s="430">
        <v>62983</v>
      </c>
      <c r="L27" s="430">
        <v>184742</v>
      </c>
      <c r="M27" s="430">
        <v>95168</v>
      </c>
      <c r="N27" s="430">
        <v>250439</v>
      </c>
      <c r="O27" s="430">
        <v>174721</v>
      </c>
      <c r="P27" s="430">
        <v>100759</v>
      </c>
      <c r="Q27" s="430">
        <v>149467</v>
      </c>
      <c r="R27" s="430">
        <v>19932</v>
      </c>
      <c r="S27" s="430">
        <v>24356</v>
      </c>
      <c r="T27" s="430">
        <v>70245</v>
      </c>
      <c r="U27" s="430">
        <v>11558</v>
      </c>
      <c r="V27" s="430">
        <v>40243</v>
      </c>
      <c r="W27" s="430">
        <v>94641</v>
      </c>
      <c r="X27" s="430">
        <v>19419</v>
      </c>
      <c r="Y27" s="430">
        <v>17811</v>
      </c>
      <c r="Z27" s="430">
        <v>56119</v>
      </c>
      <c r="AA27" s="430">
        <v>35943</v>
      </c>
      <c r="AB27" s="430">
        <v>40098</v>
      </c>
      <c r="AC27" s="430">
        <v>38206</v>
      </c>
      <c r="AD27" s="430">
        <v>24784</v>
      </c>
      <c r="AE27" s="430">
        <v>42795</v>
      </c>
      <c r="AF27" s="430">
        <v>25385</v>
      </c>
      <c r="AG27" s="430">
        <v>18550</v>
      </c>
      <c r="AH27" s="430">
        <v>10688</v>
      </c>
      <c r="AI27" s="430">
        <v>30406</v>
      </c>
      <c r="AJ27" s="430">
        <v>22975</v>
      </c>
      <c r="AK27" s="430">
        <v>14185</v>
      </c>
      <c r="AL27" s="430">
        <v>19642</v>
      </c>
      <c r="AM27" s="430">
        <v>15959</v>
      </c>
      <c r="AN27" s="430">
        <v>24598</v>
      </c>
      <c r="AO27" s="430">
        <v>34235</v>
      </c>
      <c r="AP27" s="430">
        <v>7873</v>
      </c>
      <c r="AQ27" s="430">
        <v>8324</v>
      </c>
      <c r="AR27" s="430">
        <v>13918</v>
      </c>
      <c r="AS27" s="430">
        <v>11159</v>
      </c>
      <c r="AT27" s="430">
        <v>4182</v>
      </c>
      <c r="AU27" s="430">
        <v>12048</v>
      </c>
      <c r="AV27" s="430">
        <v>3922</v>
      </c>
      <c r="AW27" s="430">
        <v>10227</v>
      </c>
      <c r="AX27" s="430">
        <v>5126</v>
      </c>
      <c r="AY27" s="430">
        <v>7526</v>
      </c>
      <c r="AZ27" s="430">
        <v>7192</v>
      </c>
      <c r="BA27" s="430">
        <v>6117</v>
      </c>
    </row>
    <row r="28" spans="2:53">
      <c r="B28" t="s">
        <v>792</v>
      </c>
      <c r="C28" s="430">
        <v>905751</v>
      </c>
      <c r="D28" s="430">
        <v>366533</v>
      </c>
      <c r="E28" s="430">
        <v>39151</v>
      </c>
      <c r="F28" s="430">
        <v>23613</v>
      </c>
      <c r="G28" s="430">
        <v>39912</v>
      </c>
      <c r="H28" s="430">
        <v>19725</v>
      </c>
      <c r="I28" s="430">
        <v>18548</v>
      </c>
      <c r="J28" s="430">
        <v>13556</v>
      </c>
      <c r="K28" s="430">
        <v>18388</v>
      </c>
      <c r="L28" s="430">
        <v>148499</v>
      </c>
      <c r="M28" s="430">
        <v>45141</v>
      </c>
      <c r="N28" s="430">
        <v>54368</v>
      </c>
      <c r="O28" s="430">
        <v>77058</v>
      </c>
      <c r="P28" s="430">
        <v>40032</v>
      </c>
      <c r="Q28" s="430">
        <v>58139</v>
      </c>
      <c r="R28" s="430">
        <v>5728</v>
      </c>
      <c r="S28" s="430">
        <v>12613</v>
      </c>
      <c r="T28" s="430">
        <v>31777</v>
      </c>
      <c r="U28" s="430">
        <v>5282</v>
      </c>
      <c r="V28" s="430">
        <v>4826</v>
      </c>
      <c r="W28" s="430">
        <v>32329</v>
      </c>
      <c r="X28" s="430">
        <v>4479</v>
      </c>
      <c r="Y28" s="430">
        <v>6275</v>
      </c>
      <c r="Z28" s="430">
        <v>20045</v>
      </c>
      <c r="AA28" s="430">
        <v>15724</v>
      </c>
      <c r="AB28" s="430">
        <v>21030</v>
      </c>
      <c r="AC28" s="430">
        <v>15152</v>
      </c>
      <c r="AD28" s="430">
        <v>12135</v>
      </c>
      <c r="AE28" s="430">
        <v>16611</v>
      </c>
      <c r="AF28" s="430">
        <v>11346</v>
      </c>
      <c r="AG28" s="430">
        <v>3859</v>
      </c>
      <c r="AH28" s="430">
        <v>3249</v>
      </c>
      <c r="AI28" s="430">
        <v>4680</v>
      </c>
      <c r="AJ28" s="430">
        <v>3272</v>
      </c>
      <c r="AK28" s="430">
        <v>3384</v>
      </c>
      <c r="AL28" s="430">
        <v>3728</v>
      </c>
      <c r="AM28" s="430">
        <v>2484</v>
      </c>
      <c r="AN28" s="430">
        <v>11958</v>
      </c>
      <c r="AO28" s="430">
        <v>14504</v>
      </c>
      <c r="AP28" s="430">
        <v>3077</v>
      </c>
      <c r="AQ28" s="430">
        <v>2424</v>
      </c>
      <c r="AR28" s="430">
        <v>8566</v>
      </c>
      <c r="AS28" s="430">
        <v>6635</v>
      </c>
      <c r="AT28" s="430">
        <v>1965</v>
      </c>
      <c r="AU28" s="430">
        <v>7531</v>
      </c>
      <c r="AV28" s="430">
        <v>1359</v>
      </c>
      <c r="AW28" s="430">
        <v>5265</v>
      </c>
      <c r="AX28" s="430">
        <v>2144</v>
      </c>
      <c r="AY28" s="430">
        <v>2255</v>
      </c>
      <c r="AZ28" s="430">
        <v>1118</v>
      </c>
      <c r="BA28" s="430">
        <v>812</v>
      </c>
    </row>
    <row r="29" spans="2:53">
      <c r="B29" t="s">
        <v>793</v>
      </c>
      <c r="C29" s="430">
        <v>197912</v>
      </c>
      <c r="D29" s="430">
        <v>197912</v>
      </c>
      <c r="E29" s="430">
        <v>17276</v>
      </c>
      <c r="F29" s="430">
        <v>13219</v>
      </c>
      <c r="G29" s="430">
        <v>25978</v>
      </c>
      <c r="H29" s="430">
        <v>14325</v>
      </c>
      <c r="I29" s="430">
        <v>13305</v>
      </c>
      <c r="J29" s="430">
        <v>7789</v>
      </c>
      <c r="K29" s="430">
        <v>6266</v>
      </c>
      <c r="L29" s="430">
        <v>80627</v>
      </c>
      <c r="M29" s="430">
        <v>19127</v>
      </c>
      <c r="N29" s="430" t="s">
        <v>773</v>
      </c>
      <c r="O29" s="430" t="s">
        <v>773</v>
      </c>
      <c r="P29" s="430" t="s">
        <v>773</v>
      </c>
      <c r="Q29" s="430" t="s">
        <v>773</v>
      </c>
      <c r="R29" s="430" t="s">
        <v>773</v>
      </c>
      <c r="S29" s="430" t="s">
        <v>773</v>
      </c>
      <c r="T29" s="430" t="s">
        <v>773</v>
      </c>
      <c r="U29" s="430" t="s">
        <v>773</v>
      </c>
      <c r="V29" s="430" t="s">
        <v>773</v>
      </c>
      <c r="W29" s="430" t="s">
        <v>773</v>
      </c>
      <c r="X29" s="430" t="s">
        <v>773</v>
      </c>
      <c r="Y29" s="430" t="s">
        <v>773</v>
      </c>
      <c r="Z29" s="430" t="s">
        <v>773</v>
      </c>
      <c r="AA29" s="430" t="s">
        <v>773</v>
      </c>
      <c r="AB29" s="430" t="s">
        <v>773</v>
      </c>
      <c r="AC29" s="430" t="s">
        <v>773</v>
      </c>
      <c r="AD29" s="430" t="s">
        <v>773</v>
      </c>
      <c r="AE29" s="430" t="s">
        <v>773</v>
      </c>
      <c r="AF29" s="430" t="s">
        <v>773</v>
      </c>
      <c r="AG29" s="430" t="s">
        <v>773</v>
      </c>
      <c r="AH29" s="430" t="s">
        <v>773</v>
      </c>
      <c r="AI29" s="430" t="s">
        <v>773</v>
      </c>
      <c r="AJ29" s="430" t="s">
        <v>773</v>
      </c>
      <c r="AK29" s="430" t="s">
        <v>773</v>
      </c>
      <c r="AL29" s="430" t="s">
        <v>773</v>
      </c>
      <c r="AM29" s="430" t="s">
        <v>773</v>
      </c>
      <c r="AN29" s="430" t="s">
        <v>773</v>
      </c>
      <c r="AO29" s="430" t="s">
        <v>773</v>
      </c>
      <c r="AP29" s="430" t="s">
        <v>773</v>
      </c>
      <c r="AQ29" s="430" t="s">
        <v>773</v>
      </c>
      <c r="AR29" s="430" t="s">
        <v>773</v>
      </c>
      <c r="AS29" s="430" t="s">
        <v>773</v>
      </c>
      <c r="AT29" s="430" t="s">
        <v>773</v>
      </c>
      <c r="AU29" s="430" t="s">
        <v>773</v>
      </c>
      <c r="AV29" s="430" t="s">
        <v>773</v>
      </c>
      <c r="AW29" s="430" t="s">
        <v>773</v>
      </c>
      <c r="AX29" s="430" t="s">
        <v>773</v>
      </c>
      <c r="AY29" s="430" t="s">
        <v>773</v>
      </c>
      <c r="AZ29" s="430" t="s">
        <v>773</v>
      </c>
      <c r="BA29" s="430" t="s">
        <v>773</v>
      </c>
    </row>
    <row r="30" spans="2:53">
      <c r="B30" t="s">
        <v>794</v>
      </c>
      <c r="C30" s="430">
        <v>594063</v>
      </c>
      <c r="D30" s="430">
        <v>136188</v>
      </c>
      <c r="E30" s="430">
        <v>16279</v>
      </c>
      <c r="F30" s="430">
        <v>7601</v>
      </c>
      <c r="G30" s="430">
        <v>11544</v>
      </c>
      <c r="H30" s="430">
        <v>4595</v>
      </c>
      <c r="I30" s="430">
        <v>4430</v>
      </c>
      <c r="J30" s="430">
        <v>5356</v>
      </c>
      <c r="K30" s="430">
        <v>11005</v>
      </c>
      <c r="L30" s="430">
        <v>50969</v>
      </c>
      <c r="M30" s="430">
        <v>24409</v>
      </c>
      <c r="N30" s="430">
        <v>51811</v>
      </c>
      <c r="O30" s="430">
        <v>47195</v>
      </c>
      <c r="P30" s="430">
        <v>38840</v>
      </c>
      <c r="Q30" s="430">
        <v>43115</v>
      </c>
      <c r="R30" s="430">
        <v>5431</v>
      </c>
      <c r="S30" s="430">
        <v>10664</v>
      </c>
      <c r="T30" s="430">
        <v>22835</v>
      </c>
      <c r="U30" s="430">
        <v>5105</v>
      </c>
      <c r="V30" s="430">
        <v>3391</v>
      </c>
      <c r="W30" s="430">
        <v>31683</v>
      </c>
      <c r="X30" s="430">
        <v>3691</v>
      </c>
      <c r="Y30" s="430">
        <v>6125</v>
      </c>
      <c r="Z30" s="430">
        <v>15750</v>
      </c>
      <c r="AA30" s="430">
        <v>15395</v>
      </c>
      <c r="AB30" s="430">
        <v>20764</v>
      </c>
      <c r="AC30" s="430">
        <v>9352</v>
      </c>
      <c r="AD30" s="430">
        <v>11979</v>
      </c>
      <c r="AE30" s="430">
        <v>14527</v>
      </c>
      <c r="AF30" s="430">
        <v>10982</v>
      </c>
      <c r="AG30" s="430">
        <v>3322</v>
      </c>
      <c r="AH30" s="430">
        <v>3167</v>
      </c>
      <c r="AI30" s="430">
        <v>3609</v>
      </c>
      <c r="AJ30" s="430">
        <v>2972</v>
      </c>
      <c r="AK30" s="430">
        <v>3132</v>
      </c>
      <c r="AL30" s="430">
        <v>3396</v>
      </c>
      <c r="AM30" s="430">
        <v>2417</v>
      </c>
      <c r="AN30" s="430">
        <v>11610</v>
      </c>
      <c r="AO30" s="430">
        <v>14300</v>
      </c>
      <c r="AP30" s="430">
        <v>2409</v>
      </c>
      <c r="AQ30" s="430">
        <v>2393</v>
      </c>
      <c r="AR30" s="430">
        <v>8507</v>
      </c>
      <c r="AS30" s="430">
        <v>6560</v>
      </c>
      <c r="AT30" s="430">
        <v>1958</v>
      </c>
      <c r="AU30" s="430">
        <v>7441</v>
      </c>
      <c r="AV30" s="430">
        <v>1327</v>
      </c>
      <c r="AW30" s="430">
        <v>5219</v>
      </c>
      <c r="AX30" s="430">
        <v>2060</v>
      </c>
      <c r="AY30" s="430">
        <v>1886</v>
      </c>
      <c r="AZ30" s="430">
        <v>1040</v>
      </c>
      <c r="BA30" s="430">
        <v>515</v>
      </c>
    </row>
    <row r="31" spans="2:53">
      <c r="B31" t="s">
        <v>795</v>
      </c>
      <c r="C31" s="430">
        <v>113776</v>
      </c>
      <c r="D31" s="430">
        <v>32433</v>
      </c>
      <c r="E31" s="430">
        <v>5596</v>
      </c>
      <c r="F31" s="430">
        <v>2793</v>
      </c>
      <c r="G31" s="430">
        <v>2390</v>
      </c>
      <c r="H31" s="430">
        <v>805</v>
      </c>
      <c r="I31" s="430">
        <v>813</v>
      </c>
      <c r="J31" s="430">
        <v>411</v>
      </c>
      <c r="K31" s="430">
        <v>1117</v>
      </c>
      <c r="L31" s="430">
        <v>16903</v>
      </c>
      <c r="M31" s="430">
        <v>1605</v>
      </c>
      <c r="N31" s="430">
        <v>2557</v>
      </c>
      <c r="O31" s="430">
        <v>29863</v>
      </c>
      <c r="P31" s="430">
        <v>1192</v>
      </c>
      <c r="Q31" s="430">
        <v>15024</v>
      </c>
      <c r="R31" s="430">
        <v>297</v>
      </c>
      <c r="S31" s="430">
        <v>1949</v>
      </c>
      <c r="T31" s="430">
        <v>8942</v>
      </c>
      <c r="U31" s="430">
        <v>177</v>
      </c>
      <c r="V31" s="430">
        <v>1435</v>
      </c>
      <c r="W31" s="430">
        <v>646</v>
      </c>
      <c r="X31" s="430">
        <v>788</v>
      </c>
      <c r="Y31" s="430">
        <v>150</v>
      </c>
      <c r="Z31" s="430">
        <v>4295</v>
      </c>
      <c r="AA31" s="430">
        <v>329</v>
      </c>
      <c r="AB31" s="430">
        <v>266</v>
      </c>
      <c r="AC31" s="430">
        <v>5800</v>
      </c>
      <c r="AD31" s="430">
        <v>156</v>
      </c>
      <c r="AE31" s="430">
        <v>2084</v>
      </c>
      <c r="AF31" s="430">
        <v>364</v>
      </c>
      <c r="AG31" s="430">
        <v>537</v>
      </c>
      <c r="AH31" s="430">
        <v>82</v>
      </c>
      <c r="AI31" s="430">
        <v>1071</v>
      </c>
      <c r="AJ31" s="430">
        <v>300</v>
      </c>
      <c r="AK31" s="430">
        <v>252</v>
      </c>
      <c r="AL31" s="430">
        <v>332</v>
      </c>
      <c r="AM31" s="430">
        <v>67</v>
      </c>
      <c r="AN31" s="430">
        <v>348</v>
      </c>
      <c r="AO31" s="430">
        <v>204</v>
      </c>
      <c r="AP31" s="430">
        <v>668</v>
      </c>
      <c r="AQ31" s="430">
        <v>31</v>
      </c>
      <c r="AR31" s="430">
        <v>59</v>
      </c>
      <c r="AS31" s="430">
        <v>75</v>
      </c>
      <c r="AT31" s="430">
        <v>7</v>
      </c>
      <c r="AU31" s="430">
        <v>90</v>
      </c>
      <c r="AV31" s="430">
        <v>32</v>
      </c>
      <c r="AW31" s="430">
        <v>46</v>
      </c>
      <c r="AX31" s="430">
        <v>84</v>
      </c>
      <c r="AY31" s="430">
        <v>369</v>
      </c>
      <c r="AZ31" s="430">
        <v>78</v>
      </c>
      <c r="BA31" s="430">
        <v>297</v>
      </c>
    </row>
    <row r="32" spans="2:53">
      <c r="B32" t="s">
        <v>817</v>
      </c>
      <c r="C32" s="430">
        <v>82091</v>
      </c>
      <c r="D32" s="430">
        <v>27603</v>
      </c>
      <c r="E32" s="430">
        <v>3241</v>
      </c>
      <c r="F32" s="430">
        <v>2444</v>
      </c>
      <c r="G32" s="430">
        <v>2476</v>
      </c>
      <c r="H32" s="430">
        <v>2442</v>
      </c>
      <c r="I32" s="430">
        <v>2734</v>
      </c>
      <c r="J32" s="430">
        <v>3626</v>
      </c>
      <c r="K32" s="430">
        <v>4056</v>
      </c>
      <c r="L32" s="430">
        <v>2735</v>
      </c>
      <c r="M32" s="430">
        <v>3849</v>
      </c>
      <c r="N32" s="430">
        <v>3638</v>
      </c>
      <c r="O32" s="430">
        <v>8931</v>
      </c>
      <c r="P32" s="430">
        <v>5401</v>
      </c>
      <c r="Q32" s="430">
        <v>7436</v>
      </c>
      <c r="R32" s="430">
        <v>687</v>
      </c>
      <c r="S32" s="430">
        <v>1577</v>
      </c>
      <c r="T32" s="430">
        <v>3475</v>
      </c>
      <c r="U32" s="430">
        <v>70</v>
      </c>
      <c r="V32" s="430">
        <v>393</v>
      </c>
      <c r="W32" s="430">
        <v>5180</v>
      </c>
      <c r="X32" s="430">
        <v>471</v>
      </c>
      <c r="Y32" s="430">
        <v>795</v>
      </c>
      <c r="Z32" s="430">
        <v>3817</v>
      </c>
      <c r="AA32" s="430">
        <v>518</v>
      </c>
      <c r="AB32" s="430">
        <v>872</v>
      </c>
      <c r="AC32" s="430">
        <v>1582</v>
      </c>
      <c r="AD32" s="430">
        <v>456</v>
      </c>
      <c r="AE32" s="430">
        <v>1460</v>
      </c>
      <c r="AF32" s="430">
        <v>901</v>
      </c>
      <c r="AG32" s="430">
        <v>305</v>
      </c>
      <c r="AH32" s="430">
        <v>123</v>
      </c>
      <c r="AI32" s="430">
        <v>507</v>
      </c>
      <c r="AJ32" s="430">
        <v>649</v>
      </c>
      <c r="AK32" s="430">
        <v>196</v>
      </c>
      <c r="AL32" s="430">
        <v>302</v>
      </c>
      <c r="AM32" s="430">
        <v>326</v>
      </c>
      <c r="AN32" s="430">
        <v>774</v>
      </c>
      <c r="AO32" s="430">
        <v>1030</v>
      </c>
      <c r="AP32" s="430">
        <v>494</v>
      </c>
      <c r="AQ32" s="430">
        <v>331</v>
      </c>
      <c r="AR32" s="430">
        <v>369</v>
      </c>
      <c r="AS32" s="430">
        <v>460</v>
      </c>
      <c r="AT32" s="430">
        <v>38</v>
      </c>
      <c r="AU32" s="430">
        <v>262</v>
      </c>
      <c r="AV32" s="430">
        <v>62</v>
      </c>
      <c r="AW32" s="430">
        <v>151</v>
      </c>
      <c r="AX32" s="430">
        <v>74</v>
      </c>
      <c r="AY32" s="430">
        <v>85</v>
      </c>
      <c r="AZ32" s="430">
        <v>119</v>
      </c>
      <c r="BA32" s="430">
        <v>171</v>
      </c>
    </row>
    <row r="33" spans="2:53">
      <c r="B33" t="s">
        <v>796</v>
      </c>
      <c r="C33" s="430">
        <v>113776</v>
      </c>
      <c r="D33" s="430">
        <v>168621</v>
      </c>
      <c r="E33" s="430">
        <v>39151</v>
      </c>
      <c r="F33" s="430">
        <v>23613</v>
      </c>
      <c r="G33" s="430">
        <v>39912</v>
      </c>
      <c r="H33" s="430">
        <v>19725</v>
      </c>
      <c r="I33" s="430">
        <v>18548</v>
      </c>
      <c r="J33" s="430">
        <v>13556</v>
      </c>
      <c r="K33" s="430">
        <v>18388</v>
      </c>
      <c r="L33" s="430">
        <v>148499</v>
      </c>
      <c r="M33" s="430">
        <v>45141</v>
      </c>
      <c r="N33" s="430">
        <v>54368</v>
      </c>
      <c r="O33" s="430">
        <v>77058</v>
      </c>
      <c r="P33" s="430">
        <v>40032</v>
      </c>
      <c r="Q33" s="430">
        <v>58139</v>
      </c>
      <c r="R33" s="430">
        <v>5728</v>
      </c>
      <c r="S33" s="430">
        <v>12613</v>
      </c>
      <c r="T33" s="430">
        <v>31777</v>
      </c>
      <c r="U33" s="430">
        <v>5282</v>
      </c>
      <c r="V33" s="430">
        <v>4826</v>
      </c>
      <c r="W33" s="430">
        <v>32329</v>
      </c>
      <c r="X33" s="430">
        <v>4479</v>
      </c>
      <c r="Y33" s="430">
        <v>6275</v>
      </c>
      <c r="Z33" s="430">
        <v>20045</v>
      </c>
      <c r="AA33" s="430">
        <v>15724</v>
      </c>
      <c r="AB33" s="430">
        <v>21030</v>
      </c>
      <c r="AC33" s="430">
        <v>15152</v>
      </c>
      <c r="AD33" s="430">
        <v>12135</v>
      </c>
      <c r="AE33" s="430">
        <v>16611</v>
      </c>
      <c r="AF33" s="430">
        <v>11346</v>
      </c>
      <c r="AG33" s="430">
        <v>3859</v>
      </c>
      <c r="AH33" s="430">
        <v>3249</v>
      </c>
      <c r="AI33" s="430">
        <v>4680</v>
      </c>
      <c r="AJ33" s="430">
        <v>3272</v>
      </c>
      <c r="AK33" s="430">
        <v>3384</v>
      </c>
      <c r="AL33" s="430">
        <v>3728</v>
      </c>
      <c r="AM33" s="430">
        <v>2484</v>
      </c>
      <c r="AN33" s="430">
        <v>11958</v>
      </c>
      <c r="AO33" s="430">
        <v>14504</v>
      </c>
      <c r="AP33" s="430">
        <v>3077</v>
      </c>
      <c r="AQ33" s="430">
        <v>2424</v>
      </c>
      <c r="AR33" s="430">
        <v>8566</v>
      </c>
      <c r="AS33" s="430">
        <v>6635</v>
      </c>
      <c r="AT33" s="430">
        <v>1965</v>
      </c>
      <c r="AU33" s="430">
        <v>7531</v>
      </c>
      <c r="AV33" s="430">
        <v>1359</v>
      </c>
      <c r="AW33" s="430">
        <v>5265</v>
      </c>
      <c r="AX33" s="430">
        <v>2144</v>
      </c>
      <c r="AY33" s="430">
        <v>2255</v>
      </c>
      <c r="AZ33" s="430">
        <v>1118</v>
      </c>
      <c r="BA33" s="430">
        <v>812</v>
      </c>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A4EE7-505E-45A6-8383-02634B4F2849}">
  <dimension ref="A1:Z265"/>
  <sheetViews>
    <sheetView workbookViewId="0">
      <pane xSplit="7" ySplit="10" topLeftCell="H11" activePane="bottomRight" state="frozen"/>
      <selection pane="topRight" activeCell="H1" sqref="H1"/>
      <selection pane="bottomLeft" activeCell="A11" sqref="A11"/>
      <selection pane="bottomRight" activeCell="H18" sqref="H18"/>
    </sheetView>
  </sheetViews>
  <sheetFormatPr defaultColWidth="12.6328125" defaultRowHeight="12" outlineLevelRow="1"/>
  <cols>
    <col min="1" max="1" width="2.36328125" style="412" bestFit="1" customWidth="1"/>
    <col min="2" max="2" width="11.26953125" style="412" bestFit="1" customWidth="1"/>
    <col min="3" max="3" width="18.36328125" style="412" customWidth="1"/>
    <col min="4" max="4" width="7.90625" style="412" customWidth="1"/>
    <col min="5" max="5" width="13.1796875" style="412" customWidth="1"/>
    <col min="6" max="6" width="5.90625" style="412" bestFit="1" customWidth="1"/>
    <col min="7" max="10" width="12.6328125" style="412"/>
    <col min="11" max="12" width="0" style="412" hidden="1" customWidth="1"/>
    <col min="13" max="13" width="12.6328125" style="412"/>
    <col min="14" max="17" width="0" style="412" hidden="1" customWidth="1"/>
    <col min="18" max="21" width="12.6328125" style="412"/>
    <col min="22" max="24" width="0" style="412" hidden="1" customWidth="1"/>
    <col min="25" max="16384" width="12.6328125" style="412"/>
  </cols>
  <sheetData>
    <row r="1" spans="1:26" s="403" customFormat="1">
      <c r="A1" s="403" t="s">
        <v>774</v>
      </c>
    </row>
    <row r="2" spans="1:26" s="403" customFormat="1">
      <c r="A2" s="403" t="s">
        <v>775</v>
      </c>
    </row>
    <row r="3" spans="1:26" s="403" customFormat="1"/>
    <row r="4" spans="1:26" s="403" customFormat="1" outlineLevel="1">
      <c r="A4" s="403" t="s">
        <v>776</v>
      </c>
    </row>
    <row r="5" spans="1:26" s="403" customFormat="1">
      <c r="H5" s="404" t="s">
        <v>777</v>
      </c>
      <c r="I5" s="404" t="s">
        <v>777</v>
      </c>
      <c r="J5" s="405" t="s">
        <v>777</v>
      </c>
      <c r="K5" s="404" t="s">
        <v>777</v>
      </c>
      <c r="L5" s="404" t="s">
        <v>777</v>
      </c>
      <c r="M5" s="404" t="s">
        <v>777</v>
      </c>
      <c r="N5" s="404" t="s">
        <v>777</v>
      </c>
      <c r="O5" s="405" t="s">
        <v>777</v>
      </c>
      <c r="P5" s="405" t="s">
        <v>777</v>
      </c>
      <c r="Q5" s="404" t="s">
        <v>777</v>
      </c>
      <c r="R5" s="404" t="s">
        <v>777</v>
      </c>
      <c r="S5" s="404" t="s">
        <v>777</v>
      </c>
      <c r="T5" s="404" t="s">
        <v>777</v>
      </c>
      <c r="U5" s="404" t="s">
        <v>777</v>
      </c>
      <c r="V5" s="404" t="s">
        <v>777</v>
      </c>
      <c r="W5" s="404" t="s">
        <v>777</v>
      </c>
      <c r="X5" s="404" t="s">
        <v>777</v>
      </c>
      <c r="Y5" s="404" t="s">
        <v>777</v>
      </c>
      <c r="Z5" s="404" t="s">
        <v>777</v>
      </c>
    </row>
    <row r="6" spans="1:26" s="403" customFormat="1" ht="24">
      <c r="H6" s="404" t="s">
        <v>778</v>
      </c>
      <c r="I6" s="404" t="s">
        <v>778</v>
      </c>
      <c r="J6" s="404" t="s">
        <v>778</v>
      </c>
      <c r="K6" s="404" t="s">
        <v>778</v>
      </c>
      <c r="L6" s="404" t="s">
        <v>778</v>
      </c>
      <c r="M6" s="404" t="s">
        <v>778</v>
      </c>
      <c r="N6" s="404" t="s">
        <v>778</v>
      </c>
      <c r="O6" s="404" t="s">
        <v>778</v>
      </c>
      <c r="P6" s="404" t="s">
        <v>778</v>
      </c>
      <c r="Q6" s="404" t="s">
        <v>778</v>
      </c>
      <c r="R6" s="404" t="s">
        <v>778</v>
      </c>
      <c r="S6" s="404" t="s">
        <v>778</v>
      </c>
      <c r="T6" s="404" t="s">
        <v>778</v>
      </c>
      <c r="U6" s="404" t="s">
        <v>778</v>
      </c>
      <c r="V6" s="404" t="s">
        <v>778</v>
      </c>
      <c r="W6" s="404" t="s">
        <v>778</v>
      </c>
      <c r="X6" s="404" t="s">
        <v>778</v>
      </c>
      <c r="Y6" s="404" t="s">
        <v>778</v>
      </c>
      <c r="Z6" s="404" t="s">
        <v>778</v>
      </c>
    </row>
    <row r="7" spans="1:26" s="403" customFormat="1">
      <c r="H7" s="404">
        <v>1</v>
      </c>
      <c r="I7" s="404">
        <v>2</v>
      </c>
      <c r="J7" s="404">
        <v>2</v>
      </c>
      <c r="K7" s="404">
        <v>3</v>
      </c>
      <c r="L7" s="404">
        <v>3</v>
      </c>
      <c r="M7" s="404">
        <v>2</v>
      </c>
      <c r="N7" s="404">
        <v>3</v>
      </c>
      <c r="O7" s="404">
        <v>3</v>
      </c>
      <c r="P7" s="404">
        <v>3</v>
      </c>
      <c r="Q7" s="404">
        <v>3</v>
      </c>
      <c r="R7" s="404">
        <v>2</v>
      </c>
      <c r="S7" s="404">
        <v>2</v>
      </c>
      <c r="T7" s="404">
        <v>1</v>
      </c>
      <c r="U7" s="404">
        <v>2</v>
      </c>
      <c r="V7" s="404">
        <v>3</v>
      </c>
      <c r="W7" s="404">
        <v>3</v>
      </c>
      <c r="X7" s="404">
        <v>3</v>
      </c>
      <c r="Y7" s="404">
        <v>2</v>
      </c>
      <c r="Z7" s="404">
        <v>2</v>
      </c>
    </row>
    <row r="8" spans="1:26" s="403" customFormat="1" ht="29.5" customHeight="1">
      <c r="H8" s="405" t="s">
        <v>779</v>
      </c>
      <c r="I8" s="404" t="s">
        <v>780</v>
      </c>
      <c r="J8" s="405" t="s">
        <v>781</v>
      </c>
      <c r="K8" s="404" t="s">
        <v>782</v>
      </c>
      <c r="L8" s="404" t="s">
        <v>783</v>
      </c>
      <c r="M8" s="404" t="s">
        <v>784</v>
      </c>
      <c r="N8" s="404" t="s">
        <v>785</v>
      </c>
      <c r="O8" s="405" t="s">
        <v>786</v>
      </c>
      <c r="P8" s="405" t="s">
        <v>787</v>
      </c>
      <c r="Q8" s="404" t="s">
        <v>788</v>
      </c>
      <c r="R8" s="404" t="s">
        <v>789</v>
      </c>
      <c r="S8" s="404" t="s">
        <v>790</v>
      </c>
      <c r="T8" s="404" t="s">
        <v>791</v>
      </c>
      <c r="U8" s="404" t="s">
        <v>792</v>
      </c>
      <c r="V8" s="406" t="s">
        <v>793</v>
      </c>
      <c r="W8" s="406" t="s">
        <v>794</v>
      </c>
      <c r="X8" s="406" t="s">
        <v>795</v>
      </c>
      <c r="Y8" s="404" t="s">
        <v>810</v>
      </c>
      <c r="Z8" s="404" t="s">
        <v>796</v>
      </c>
    </row>
    <row r="9" spans="1:26" s="403" customFormat="1">
      <c r="H9" s="407" t="s">
        <v>701</v>
      </c>
      <c r="I9" s="407" t="s">
        <v>701</v>
      </c>
      <c r="J9" s="407" t="s">
        <v>701</v>
      </c>
      <c r="K9" s="407" t="s">
        <v>701</v>
      </c>
      <c r="L9" s="407" t="s">
        <v>701</v>
      </c>
      <c r="M9" s="407" t="s">
        <v>701</v>
      </c>
      <c r="N9" s="407" t="s">
        <v>701</v>
      </c>
      <c r="O9" s="407" t="s">
        <v>701</v>
      </c>
      <c r="P9" s="407" t="s">
        <v>701</v>
      </c>
      <c r="Q9" s="407" t="s">
        <v>701</v>
      </c>
      <c r="R9" s="407" t="s">
        <v>701</v>
      </c>
      <c r="S9" s="407" t="s">
        <v>701</v>
      </c>
      <c r="T9" s="407" t="s">
        <v>701</v>
      </c>
      <c r="U9" s="407" t="s">
        <v>701</v>
      </c>
      <c r="V9" s="407" t="s">
        <v>701</v>
      </c>
      <c r="W9" s="407" t="s">
        <v>701</v>
      </c>
      <c r="X9" s="407" t="s">
        <v>701</v>
      </c>
      <c r="Y9" s="407" t="s">
        <v>701</v>
      </c>
      <c r="Z9" s="407" t="s">
        <v>701</v>
      </c>
    </row>
    <row r="10" spans="1:26" s="403" customFormat="1">
      <c r="A10" s="408" t="s">
        <v>797</v>
      </c>
      <c r="B10" s="408" t="s">
        <v>798</v>
      </c>
      <c r="C10" s="408" t="s">
        <v>799</v>
      </c>
      <c r="D10" s="408" t="s">
        <v>800</v>
      </c>
      <c r="E10" s="408" t="s">
        <v>801</v>
      </c>
      <c r="F10" s="408" t="s">
        <v>802</v>
      </c>
      <c r="G10" s="408" t="s">
        <v>803</v>
      </c>
      <c r="H10" s="408" t="s">
        <v>288</v>
      </c>
      <c r="I10" s="408"/>
      <c r="J10" s="408"/>
      <c r="K10" s="408"/>
      <c r="L10" s="408"/>
      <c r="M10" s="408"/>
      <c r="N10" s="408"/>
      <c r="O10" s="408"/>
      <c r="P10" s="408"/>
      <c r="Q10" s="408"/>
      <c r="R10" s="408"/>
      <c r="S10" s="408"/>
      <c r="T10" s="408"/>
      <c r="U10" s="408"/>
      <c r="V10" s="408"/>
      <c r="W10" s="408"/>
      <c r="X10" s="408"/>
      <c r="Y10" s="408"/>
      <c r="Z10" s="408"/>
    </row>
    <row r="11" spans="1:26">
      <c r="A11" s="409" t="s">
        <v>516</v>
      </c>
      <c r="B11" s="409" t="s">
        <v>710</v>
      </c>
      <c r="C11" s="409" t="s">
        <v>711</v>
      </c>
      <c r="D11" s="409" t="s">
        <v>700</v>
      </c>
      <c r="E11" s="409" t="s">
        <v>700</v>
      </c>
      <c r="F11" s="409" t="s">
        <v>804</v>
      </c>
      <c r="G11" s="409" t="s">
        <v>700</v>
      </c>
      <c r="H11" s="410">
        <v>2377454</v>
      </c>
      <c r="I11" s="411" t="s">
        <v>773</v>
      </c>
      <c r="J11" s="410">
        <v>1190876</v>
      </c>
      <c r="K11" s="410">
        <v>185926</v>
      </c>
      <c r="L11" s="410">
        <v>1004950</v>
      </c>
      <c r="M11" s="410">
        <v>1125676</v>
      </c>
      <c r="N11" s="410">
        <v>197912</v>
      </c>
      <c r="O11" s="410">
        <v>594063</v>
      </c>
      <c r="P11" s="410">
        <v>312512</v>
      </c>
      <c r="Q11" s="410">
        <v>21189</v>
      </c>
      <c r="R11" s="410">
        <v>60902</v>
      </c>
      <c r="S11" s="410">
        <v>312512</v>
      </c>
      <c r="T11" s="410">
        <v>2178718</v>
      </c>
      <c r="U11" s="410">
        <v>905751</v>
      </c>
      <c r="V11" s="410">
        <v>197912</v>
      </c>
      <c r="W11" s="410">
        <v>594063</v>
      </c>
      <c r="X11" s="410">
        <v>113776</v>
      </c>
      <c r="Y11" s="410">
        <v>82091</v>
      </c>
      <c r="Z11" s="410">
        <v>113776</v>
      </c>
    </row>
    <row r="12" spans="1:26">
      <c r="A12" s="409" t="s">
        <v>809</v>
      </c>
      <c r="B12" s="409" t="s">
        <v>710</v>
      </c>
      <c r="C12" s="409" t="s">
        <v>723</v>
      </c>
      <c r="D12" s="409" t="s">
        <v>700</v>
      </c>
      <c r="E12" s="409" t="s">
        <v>700</v>
      </c>
      <c r="F12" s="409" t="s">
        <v>804</v>
      </c>
      <c r="G12" s="409" t="s">
        <v>700</v>
      </c>
      <c r="H12" s="410">
        <v>631826</v>
      </c>
      <c r="I12" s="411" t="s">
        <v>773</v>
      </c>
      <c r="J12" s="410">
        <v>258809</v>
      </c>
      <c r="K12" s="410">
        <v>42713</v>
      </c>
      <c r="L12" s="410">
        <v>216096</v>
      </c>
      <c r="M12" s="410">
        <v>351804</v>
      </c>
      <c r="N12" s="410">
        <v>197912</v>
      </c>
      <c r="O12" s="410">
        <v>82817</v>
      </c>
      <c r="P12" s="410">
        <v>64685</v>
      </c>
      <c r="Q12" s="410">
        <v>6390</v>
      </c>
      <c r="R12" s="410">
        <v>21213</v>
      </c>
      <c r="S12" s="410">
        <v>147502</v>
      </c>
      <c r="T12" s="410">
        <v>652945</v>
      </c>
      <c r="U12" s="410">
        <v>366533</v>
      </c>
      <c r="V12" s="410">
        <v>197912</v>
      </c>
      <c r="W12" s="410">
        <v>136188</v>
      </c>
      <c r="X12" s="410">
        <v>32433</v>
      </c>
      <c r="Y12" s="410">
        <v>27603</v>
      </c>
      <c r="Z12" s="410">
        <v>168621</v>
      </c>
    </row>
    <row r="13" spans="1:26">
      <c r="A13" s="409" t="s">
        <v>773</v>
      </c>
      <c r="B13" s="409" t="s">
        <v>710</v>
      </c>
      <c r="C13" s="409" t="s">
        <v>724</v>
      </c>
      <c r="D13" s="409" t="s">
        <v>700</v>
      </c>
      <c r="E13" s="409" t="s">
        <v>700</v>
      </c>
      <c r="F13" s="409" t="s">
        <v>804</v>
      </c>
      <c r="G13" s="409" t="s">
        <v>700</v>
      </c>
      <c r="H13" s="410">
        <v>90690</v>
      </c>
      <c r="I13" s="411" t="s">
        <v>773</v>
      </c>
      <c r="J13" s="410">
        <v>34753</v>
      </c>
      <c r="K13" s="410">
        <v>6288</v>
      </c>
      <c r="L13" s="410">
        <v>28465</v>
      </c>
      <c r="M13" s="410">
        <v>53539</v>
      </c>
      <c r="N13" s="410">
        <v>20999</v>
      </c>
      <c r="O13" s="410">
        <v>11979</v>
      </c>
      <c r="P13" s="410">
        <v>19718</v>
      </c>
      <c r="Q13" s="410">
        <v>843</v>
      </c>
      <c r="R13" s="410">
        <v>2398</v>
      </c>
      <c r="S13" s="410">
        <v>52696</v>
      </c>
      <c r="T13" s="410">
        <v>77145</v>
      </c>
      <c r="U13" s="410">
        <v>39151</v>
      </c>
      <c r="V13" s="410">
        <v>17276</v>
      </c>
      <c r="W13" s="410">
        <v>16279</v>
      </c>
      <c r="X13" s="410">
        <v>5596</v>
      </c>
      <c r="Y13" s="410">
        <v>3241</v>
      </c>
      <c r="Z13" s="410">
        <v>39151</v>
      </c>
    </row>
    <row r="14" spans="1:26">
      <c r="A14" s="409" t="s">
        <v>773</v>
      </c>
      <c r="B14" s="409" t="s">
        <v>710</v>
      </c>
      <c r="C14" s="409" t="s">
        <v>725</v>
      </c>
      <c r="D14" s="409" t="s">
        <v>700</v>
      </c>
      <c r="E14" s="409" t="s">
        <v>700</v>
      </c>
      <c r="F14" s="409" t="s">
        <v>804</v>
      </c>
      <c r="G14" s="409" t="s">
        <v>700</v>
      </c>
      <c r="H14" s="410">
        <v>58156</v>
      </c>
      <c r="I14" s="411" t="s">
        <v>773</v>
      </c>
      <c r="J14" s="410">
        <v>20435</v>
      </c>
      <c r="K14" s="410">
        <v>4004</v>
      </c>
      <c r="L14" s="410">
        <v>16431</v>
      </c>
      <c r="M14" s="410">
        <v>35851</v>
      </c>
      <c r="N14" s="410">
        <v>20711</v>
      </c>
      <c r="O14" s="410">
        <v>5870</v>
      </c>
      <c r="P14" s="410">
        <v>8696</v>
      </c>
      <c r="Q14" s="410">
        <v>574</v>
      </c>
      <c r="R14" s="410">
        <v>1870</v>
      </c>
      <c r="S14" s="410">
        <v>35277</v>
      </c>
      <c r="T14" s="410">
        <v>46492</v>
      </c>
      <c r="U14" s="410">
        <v>23613</v>
      </c>
      <c r="V14" s="410">
        <v>13219</v>
      </c>
      <c r="W14" s="410">
        <v>7601</v>
      </c>
      <c r="X14" s="410">
        <v>2793</v>
      </c>
      <c r="Y14" s="410">
        <v>2444</v>
      </c>
      <c r="Z14" s="410">
        <v>23613</v>
      </c>
    </row>
    <row r="15" spans="1:26">
      <c r="A15" s="409" t="s">
        <v>773</v>
      </c>
      <c r="B15" s="409" t="s">
        <v>710</v>
      </c>
      <c r="C15" s="409" t="s">
        <v>726</v>
      </c>
      <c r="D15" s="409" t="s">
        <v>700</v>
      </c>
      <c r="E15" s="409" t="s">
        <v>700</v>
      </c>
      <c r="F15" s="409" t="s">
        <v>804</v>
      </c>
      <c r="G15" s="409" t="s">
        <v>700</v>
      </c>
      <c r="H15" s="410">
        <v>44450</v>
      </c>
      <c r="I15" s="411" t="s">
        <v>773</v>
      </c>
      <c r="J15" s="410">
        <v>18152</v>
      </c>
      <c r="K15" s="410">
        <v>3140</v>
      </c>
      <c r="L15" s="410">
        <v>15012</v>
      </c>
      <c r="M15" s="410">
        <v>24328</v>
      </c>
      <c r="N15" s="410">
        <v>17064</v>
      </c>
      <c r="O15" s="410">
        <v>3450</v>
      </c>
      <c r="P15" s="410">
        <v>3308</v>
      </c>
      <c r="Q15" s="410">
        <v>506</v>
      </c>
      <c r="R15" s="410">
        <v>1970</v>
      </c>
      <c r="S15" s="410">
        <v>23822</v>
      </c>
      <c r="T15" s="410">
        <v>60540</v>
      </c>
      <c r="U15" s="410">
        <v>39912</v>
      </c>
      <c r="V15" s="410">
        <v>25978</v>
      </c>
      <c r="W15" s="410">
        <v>11544</v>
      </c>
      <c r="X15" s="410">
        <v>2390</v>
      </c>
      <c r="Y15" s="410">
        <v>2476</v>
      </c>
      <c r="Z15" s="410">
        <v>39912</v>
      </c>
    </row>
    <row r="16" spans="1:26">
      <c r="A16" s="409" t="s">
        <v>773</v>
      </c>
      <c r="B16" s="409" t="s">
        <v>710</v>
      </c>
      <c r="C16" s="409" t="s">
        <v>727</v>
      </c>
      <c r="D16" s="409" t="s">
        <v>700</v>
      </c>
      <c r="E16" s="409" t="s">
        <v>700</v>
      </c>
      <c r="F16" s="409" t="s">
        <v>804</v>
      </c>
      <c r="G16" s="409" t="s">
        <v>700</v>
      </c>
      <c r="H16" s="410">
        <v>37486</v>
      </c>
      <c r="I16" s="411" t="s">
        <v>773</v>
      </c>
      <c r="J16" s="410">
        <v>14300</v>
      </c>
      <c r="K16" s="410">
        <v>2908</v>
      </c>
      <c r="L16" s="410">
        <v>11392</v>
      </c>
      <c r="M16" s="410">
        <v>21324</v>
      </c>
      <c r="N16" s="410">
        <v>15983</v>
      </c>
      <c r="O16" s="410">
        <v>2526</v>
      </c>
      <c r="P16" s="410">
        <v>2235</v>
      </c>
      <c r="Q16" s="410">
        <v>580</v>
      </c>
      <c r="R16" s="410">
        <v>1862</v>
      </c>
      <c r="S16" s="410">
        <v>20744</v>
      </c>
      <c r="T16" s="410">
        <v>36467</v>
      </c>
      <c r="U16" s="410">
        <v>19725</v>
      </c>
      <c r="V16" s="410">
        <v>14325</v>
      </c>
      <c r="W16" s="410">
        <v>4595</v>
      </c>
      <c r="X16" s="410">
        <v>805</v>
      </c>
      <c r="Y16" s="410">
        <v>2442</v>
      </c>
      <c r="Z16" s="410">
        <v>19725</v>
      </c>
    </row>
    <row r="17" spans="1:26">
      <c r="A17" s="409" t="s">
        <v>773</v>
      </c>
      <c r="B17" s="409" t="s">
        <v>710</v>
      </c>
      <c r="C17" s="409" t="s">
        <v>728</v>
      </c>
      <c r="D17" s="409" t="s">
        <v>700</v>
      </c>
      <c r="E17" s="409" t="s">
        <v>700</v>
      </c>
      <c r="F17" s="409" t="s">
        <v>804</v>
      </c>
      <c r="G17" s="409" t="s">
        <v>700</v>
      </c>
      <c r="H17" s="410">
        <v>63402</v>
      </c>
      <c r="I17" s="411" t="s">
        <v>773</v>
      </c>
      <c r="J17" s="410">
        <v>21062</v>
      </c>
      <c r="K17" s="410">
        <v>3785</v>
      </c>
      <c r="L17" s="410">
        <v>17277</v>
      </c>
      <c r="M17" s="410">
        <v>40253</v>
      </c>
      <c r="N17" s="410">
        <v>28831</v>
      </c>
      <c r="O17" s="410">
        <v>5889</v>
      </c>
      <c r="P17" s="410">
        <v>4886</v>
      </c>
      <c r="Q17" s="410">
        <v>647</v>
      </c>
      <c r="R17" s="410">
        <v>2087</v>
      </c>
      <c r="S17" s="410">
        <v>39606</v>
      </c>
      <c r="T17" s="410">
        <v>42344</v>
      </c>
      <c r="U17" s="410">
        <v>18548</v>
      </c>
      <c r="V17" s="410">
        <v>13305</v>
      </c>
      <c r="W17" s="410">
        <v>4430</v>
      </c>
      <c r="X17" s="410">
        <v>813</v>
      </c>
      <c r="Y17" s="410">
        <v>2734</v>
      </c>
      <c r="Z17" s="410">
        <v>18548</v>
      </c>
    </row>
    <row r="18" spans="1:26">
      <c r="A18" s="409" t="s">
        <v>773</v>
      </c>
      <c r="B18" s="409" t="s">
        <v>710</v>
      </c>
      <c r="C18" s="409" t="s">
        <v>729</v>
      </c>
      <c r="D18" s="409" t="s">
        <v>700</v>
      </c>
      <c r="E18" s="409" t="s">
        <v>700</v>
      </c>
      <c r="F18" s="409" t="s">
        <v>804</v>
      </c>
      <c r="G18" s="409" t="s">
        <v>700</v>
      </c>
      <c r="H18" s="410">
        <v>86515</v>
      </c>
      <c r="I18" s="411" t="s">
        <v>773</v>
      </c>
      <c r="J18" s="410">
        <v>29882</v>
      </c>
      <c r="K18" s="410">
        <v>4902</v>
      </c>
      <c r="L18" s="410">
        <v>24980</v>
      </c>
      <c r="M18" s="410">
        <v>53990</v>
      </c>
      <c r="N18" s="410">
        <v>33861</v>
      </c>
      <c r="O18" s="410">
        <v>13029</v>
      </c>
      <c r="P18" s="410">
        <v>6117</v>
      </c>
      <c r="Q18" s="410">
        <v>983</v>
      </c>
      <c r="R18" s="410">
        <v>2643</v>
      </c>
      <c r="S18" s="410">
        <v>53007</v>
      </c>
      <c r="T18" s="410">
        <v>47064</v>
      </c>
      <c r="U18" s="410">
        <v>13556</v>
      </c>
      <c r="V18" s="410">
        <v>7789</v>
      </c>
      <c r="W18" s="410">
        <v>5356</v>
      </c>
      <c r="X18" s="410">
        <v>411</v>
      </c>
      <c r="Y18" s="410">
        <v>3626</v>
      </c>
      <c r="Z18" s="410">
        <v>13556</v>
      </c>
    </row>
    <row r="19" spans="1:26">
      <c r="A19" s="409" t="s">
        <v>773</v>
      </c>
      <c r="B19" s="409" t="s">
        <v>710</v>
      </c>
      <c r="C19" s="409" t="s">
        <v>730</v>
      </c>
      <c r="D19" s="409" t="s">
        <v>700</v>
      </c>
      <c r="E19" s="409" t="s">
        <v>700</v>
      </c>
      <c r="F19" s="409" t="s">
        <v>804</v>
      </c>
      <c r="G19" s="409" t="s">
        <v>700</v>
      </c>
      <c r="H19" s="410">
        <v>92235</v>
      </c>
      <c r="I19" s="411" t="s">
        <v>773</v>
      </c>
      <c r="J19" s="410">
        <v>40539</v>
      </c>
      <c r="K19" s="410">
        <v>6088</v>
      </c>
      <c r="L19" s="410">
        <v>34451</v>
      </c>
      <c r="M19" s="410">
        <v>48583</v>
      </c>
      <c r="N19" s="410">
        <v>24344</v>
      </c>
      <c r="O19" s="410">
        <v>15883</v>
      </c>
      <c r="P19" s="410">
        <v>7413</v>
      </c>
      <c r="Q19" s="410">
        <v>943</v>
      </c>
      <c r="R19" s="410">
        <v>3113</v>
      </c>
      <c r="S19" s="410">
        <v>47640</v>
      </c>
      <c r="T19" s="410">
        <v>62983</v>
      </c>
      <c r="U19" s="410">
        <v>18388</v>
      </c>
      <c r="V19" s="410">
        <v>6266</v>
      </c>
      <c r="W19" s="410">
        <v>11005</v>
      </c>
      <c r="X19" s="410">
        <v>1117</v>
      </c>
      <c r="Y19" s="410">
        <v>4056</v>
      </c>
      <c r="Z19" s="410">
        <v>18388</v>
      </c>
    </row>
    <row r="20" spans="1:26">
      <c r="A20" s="409" t="s">
        <v>773</v>
      </c>
      <c r="B20" s="409" t="s">
        <v>710</v>
      </c>
      <c r="C20" s="409" t="s">
        <v>731</v>
      </c>
      <c r="D20" s="409" t="s">
        <v>700</v>
      </c>
      <c r="E20" s="409" t="s">
        <v>700</v>
      </c>
      <c r="F20" s="409" t="s">
        <v>804</v>
      </c>
      <c r="G20" s="409" t="s">
        <v>700</v>
      </c>
      <c r="H20" s="410">
        <v>58673</v>
      </c>
      <c r="I20" s="411" t="s">
        <v>773</v>
      </c>
      <c r="J20" s="410">
        <v>33508</v>
      </c>
      <c r="K20" s="410">
        <v>4325</v>
      </c>
      <c r="L20" s="410">
        <v>29183</v>
      </c>
      <c r="M20" s="410">
        <v>22831</v>
      </c>
      <c r="N20" s="410">
        <v>10524</v>
      </c>
      <c r="O20" s="410">
        <v>5108</v>
      </c>
      <c r="P20" s="410">
        <v>6798</v>
      </c>
      <c r="Q20" s="410">
        <v>401</v>
      </c>
      <c r="R20" s="410">
        <v>2334</v>
      </c>
      <c r="S20" s="410">
        <v>22430</v>
      </c>
      <c r="T20" s="410">
        <v>184742</v>
      </c>
      <c r="U20" s="410">
        <v>148499</v>
      </c>
      <c r="V20" s="410">
        <v>80627</v>
      </c>
      <c r="W20" s="410">
        <v>50969</v>
      </c>
      <c r="X20" s="410">
        <v>16903</v>
      </c>
      <c r="Y20" s="410">
        <v>2735</v>
      </c>
      <c r="Z20" s="410">
        <v>148499</v>
      </c>
    </row>
    <row r="21" spans="1:26">
      <c r="A21" s="409" t="s">
        <v>773</v>
      </c>
      <c r="B21" s="409" t="s">
        <v>710</v>
      </c>
      <c r="C21" s="409" t="s">
        <v>732</v>
      </c>
      <c r="D21" s="409" t="s">
        <v>700</v>
      </c>
      <c r="E21" s="409" t="s">
        <v>700</v>
      </c>
      <c r="F21" s="409" t="s">
        <v>804</v>
      </c>
      <c r="G21" s="409" t="s">
        <v>700</v>
      </c>
      <c r="H21" s="410">
        <v>100219</v>
      </c>
      <c r="I21" s="411" t="s">
        <v>773</v>
      </c>
      <c r="J21" s="410">
        <v>46178</v>
      </c>
      <c r="K21" s="410">
        <v>7273</v>
      </c>
      <c r="L21" s="410">
        <v>38905</v>
      </c>
      <c r="M21" s="410">
        <v>51105</v>
      </c>
      <c r="N21" s="410">
        <v>25595</v>
      </c>
      <c r="O21" s="410">
        <v>19083</v>
      </c>
      <c r="P21" s="410">
        <v>5514</v>
      </c>
      <c r="Q21" s="410">
        <v>913</v>
      </c>
      <c r="R21" s="410">
        <v>2936</v>
      </c>
      <c r="S21" s="410">
        <v>50192</v>
      </c>
      <c r="T21" s="410">
        <v>95168</v>
      </c>
      <c r="U21" s="410">
        <v>45141</v>
      </c>
      <c r="V21" s="410">
        <v>19127</v>
      </c>
      <c r="W21" s="410">
        <v>24409</v>
      </c>
      <c r="X21" s="410">
        <v>1605</v>
      </c>
      <c r="Y21" s="410">
        <v>3849</v>
      </c>
      <c r="Z21" s="410">
        <v>45141</v>
      </c>
    </row>
    <row r="22" spans="1:26">
      <c r="A22" s="409" t="s">
        <v>225</v>
      </c>
      <c r="B22" s="409" t="s">
        <v>710</v>
      </c>
      <c r="C22" s="409" t="s">
        <v>733</v>
      </c>
      <c r="D22" s="409" t="s">
        <v>700</v>
      </c>
      <c r="E22" s="409" t="s">
        <v>700</v>
      </c>
      <c r="F22" s="409" t="s">
        <v>804</v>
      </c>
      <c r="G22" s="409" t="s">
        <v>700</v>
      </c>
      <c r="H22" s="410">
        <v>246396</v>
      </c>
      <c r="I22" s="411" t="s">
        <v>773</v>
      </c>
      <c r="J22" s="410">
        <v>192433</v>
      </c>
      <c r="K22" s="410">
        <v>16821</v>
      </c>
      <c r="L22" s="410">
        <v>175612</v>
      </c>
      <c r="M22" s="410">
        <v>51343</v>
      </c>
      <c r="N22" s="411" t="s">
        <v>773</v>
      </c>
      <c r="O22" s="410">
        <v>45579</v>
      </c>
      <c r="P22" s="410">
        <v>4746</v>
      </c>
      <c r="Q22" s="410">
        <v>1018</v>
      </c>
      <c r="R22" s="410">
        <v>2620</v>
      </c>
      <c r="S22" s="410">
        <v>50325</v>
      </c>
      <c r="T22" s="410">
        <v>250439</v>
      </c>
      <c r="U22" s="410">
        <v>54368</v>
      </c>
      <c r="V22" s="411" t="s">
        <v>773</v>
      </c>
      <c r="W22" s="410">
        <v>51811</v>
      </c>
      <c r="X22" s="410">
        <v>2557</v>
      </c>
      <c r="Y22" s="410">
        <v>3638</v>
      </c>
      <c r="Z22" s="410">
        <v>54368</v>
      </c>
    </row>
    <row r="23" spans="1:26">
      <c r="A23" s="409" t="s">
        <v>225</v>
      </c>
      <c r="B23" s="409" t="s">
        <v>710</v>
      </c>
      <c r="C23" s="409" t="s">
        <v>734</v>
      </c>
      <c r="D23" s="409" t="s">
        <v>700</v>
      </c>
      <c r="E23" s="409" t="s">
        <v>700</v>
      </c>
      <c r="F23" s="409" t="s">
        <v>804</v>
      </c>
      <c r="G23" s="409" t="s">
        <v>700</v>
      </c>
      <c r="H23" s="410">
        <v>185592</v>
      </c>
      <c r="I23" s="411" t="s">
        <v>773</v>
      </c>
      <c r="J23" s="410">
        <v>88732</v>
      </c>
      <c r="K23" s="410">
        <v>11709</v>
      </c>
      <c r="L23" s="410">
        <v>77023</v>
      </c>
      <c r="M23" s="410">
        <v>90275</v>
      </c>
      <c r="N23" s="411" t="s">
        <v>773</v>
      </c>
      <c r="O23" s="410">
        <v>31311</v>
      </c>
      <c r="P23" s="410">
        <v>56618</v>
      </c>
      <c r="Q23" s="410">
        <v>2346</v>
      </c>
      <c r="R23" s="410">
        <v>6585</v>
      </c>
      <c r="S23" s="410">
        <v>87929</v>
      </c>
      <c r="T23" s="410">
        <v>174721</v>
      </c>
      <c r="U23" s="410">
        <v>77058</v>
      </c>
      <c r="V23" s="411" t="s">
        <v>773</v>
      </c>
      <c r="W23" s="410">
        <v>47195</v>
      </c>
      <c r="X23" s="410">
        <v>29863</v>
      </c>
      <c r="Y23" s="410">
        <v>8931</v>
      </c>
      <c r="Z23" s="410">
        <v>77058</v>
      </c>
    </row>
    <row r="24" spans="1:26">
      <c r="A24" s="409" t="s">
        <v>225</v>
      </c>
      <c r="B24" s="409" t="s">
        <v>710</v>
      </c>
      <c r="C24" s="409" t="s">
        <v>735</v>
      </c>
      <c r="D24" s="409" t="s">
        <v>700</v>
      </c>
      <c r="E24" s="409" t="s">
        <v>700</v>
      </c>
      <c r="F24" s="409" t="s">
        <v>804</v>
      </c>
      <c r="G24" s="409" t="s">
        <v>700</v>
      </c>
      <c r="H24" s="410">
        <v>126474</v>
      </c>
      <c r="I24" s="411" t="s">
        <v>773</v>
      </c>
      <c r="J24" s="410">
        <v>55326</v>
      </c>
      <c r="K24" s="410">
        <v>6944</v>
      </c>
      <c r="L24" s="410">
        <v>48382</v>
      </c>
      <c r="M24" s="410">
        <v>67146</v>
      </c>
      <c r="N24" s="411" t="s">
        <v>773</v>
      </c>
      <c r="O24" s="410">
        <v>57823</v>
      </c>
      <c r="P24" s="410">
        <v>7924</v>
      </c>
      <c r="Q24" s="410">
        <v>1399</v>
      </c>
      <c r="R24" s="410">
        <v>4002</v>
      </c>
      <c r="S24" s="410">
        <v>65747</v>
      </c>
      <c r="T24" s="410">
        <v>100759</v>
      </c>
      <c r="U24" s="410">
        <v>40032</v>
      </c>
      <c r="V24" s="411" t="s">
        <v>773</v>
      </c>
      <c r="W24" s="410">
        <v>38840</v>
      </c>
      <c r="X24" s="410">
        <v>1192</v>
      </c>
      <c r="Y24" s="410">
        <v>5401</v>
      </c>
      <c r="Z24" s="410">
        <v>40032</v>
      </c>
    </row>
    <row r="25" spans="1:26">
      <c r="A25" s="409" t="s">
        <v>225</v>
      </c>
      <c r="B25" s="409" t="s">
        <v>710</v>
      </c>
      <c r="C25" s="409" t="s">
        <v>736</v>
      </c>
      <c r="D25" s="409" t="s">
        <v>700</v>
      </c>
      <c r="E25" s="409" t="s">
        <v>700</v>
      </c>
      <c r="F25" s="409" t="s">
        <v>804</v>
      </c>
      <c r="G25" s="409" t="s">
        <v>700</v>
      </c>
      <c r="H25" s="410">
        <v>208519</v>
      </c>
      <c r="I25" s="411" t="s">
        <v>773</v>
      </c>
      <c r="J25" s="410">
        <v>83892</v>
      </c>
      <c r="K25" s="410">
        <v>14014</v>
      </c>
      <c r="L25" s="410">
        <v>69878</v>
      </c>
      <c r="M25" s="410">
        <v>119292</v>
      </c>
      <c r="N25" s="411" t="s">
        <v>773</v>
      </c>
      <c r="O25" s="410">
        <v>54467</v>
      </c>
      <c r="P25" s="410">
        <v>62724</v>
      </c>
      <c r="Q25" s="410">
        <v>2101</v>
      </c>
      <c r="R25" s="410">
        <v>5335</v>
      </c>
      <c r="S25" s="410">
        <v>117191</v>
      </c>
      <c r="T25" s="410">
        <v>149467</v>
      </c>
      <c r="U25" s="410">
        <v>58139</v>
      </c>
      <c r="V25" s="411" t="s">
        <v>773</v>
      </c>
      <c r="W25" s="410">
        <v>43115</v>
      </c>
      <c r="X25" s="410">
        <v>15024</v>
      </c>
      <c r="Y25" s="410">
        <v>7436</v>
      </c>
      <c r="Z25" s="410">
        <v>58139</v>
      </c>
    </row>
    <row r="26" spans="1:26">
      <c r="A26" s="409" t="s">
        <v>225</v>
      </c>
      <c r="B26" s="409" t="s">
        <v>710</v>
      </c>
      <c r="C26" s="409" t="s">
        <v>737</v>
      </c>
      <c r="D26" s="409" t="s">
        <v>700</v>
      </c>
      <c r="E26" s="409" t="s">
        <v>700</v>
      </c>
      <c r="F26" s="409" t="s">
        <v>804</v>
      </c>
      <c r="G26" s="409" t="s">
        <v>700</v>
      </c>
      <c r="H26" s="410">
        <v>18693</v>
      </c>
      <c r="I26" s="411" t="s">
        <v>773</v>
      </c>
      <c r="J26" s="410">
        <v>13517</v>
      </c>
      <c r="K26" s="410">
        <v>3508</v>
      </c>
      <c r="L26" s="410">
        <v>10009</v>
      </c>
      <c r="M26" s="410">
        <v>4579</v>
      </c>
      <c r="N26" s="411" t="s">
        <v>773</v>
      </c>
      <c r="O26" s="410">
        <v>4320</v>
      </c>
      <c r="P26" s="410">
        <v>169</v>
      </c>
      <c r="Q26" s="410">
        <v>90</v>
      </c>
      <c r="R26" s="410">
        <v>597</v>
      </c>
      <c r="S26" s="410">
        <v>4489</v>
      </c>
      <c r="T26" s="410">
        <v>19932</v>
      </c>
      <c r="U26" s="410">
        <v>5728</v>
      </c>
      <c r="V26" s="411" t="s">
        <v>773</v>
      </c>
      <c r="W26" s="410">
        <v>5431</v>
      </c>
      <c r="X26" s="410">
        <v>297</v>
      </c>
      <c r="Y26" s="410">
        <v>687</v>
      </c>
      <c r="Z26" s="410">
        <v>5728</v>
      </c>
    </row>
    <row r="27" spans="1:26">
      <c r="A27" s="409" t="s">
        <v>225</v>
      </c>
      <c r="B27" s="409" t="s">
        <v>710</v>
      </c>
      <c r="C27" s="409" t="s">
        <v>738</v>
      </c>
      <c r="D27" s="409" t="s">
        <v>700</v>
      </c>
      <c r="E27" s="409" t="s">
        <v>700</v>
      </c>
      <c r="F27" s="409" t="s">
        <v>804</v>
      </c>
      <c r="G27" s="409" t="s">
        <v>700</v>
      </c>
      <c r="H27" s="410">
        <v>37182</v>
      </c>
      <c r="I27" s="411" t="s">
        <v>773</v>
      </c>
      <c r="J27" s="410">
        <v>10166</v>
      </c>
      <c r="K27" s="410">
        <v>3275</v>
      </c>
      <c r="L27" s="410">
        <v>6891</v>
      </c>
      <c r="M27" s="410">
        <v>25971</v>
      </c>
      <c r="N27" s="411" t="s">
        <v>773</v>
      </c>
      <c r="O27" s="410">
        <v>13744</v>
      </c>
      <c r="P27" s="410">
        <v>11695</v>
      </c>
      <c r="Q27" s="410">
        <v>532</v>
      </c>
      <c r="R27" s="410">
        <v>1045</v>
      </c>
      <c r="S27" s="410">
        <v>25439</v>
      </c>
      <c r="T27" s="410">
        <v>24356</v>
      </c>
      <c r="U27" s="410">
        <v>12613</v>
      </c>
      <c r="V27" s="411" t="s">
        <v>773</v>
      </c>
      <c r="W27" s="410">
        <v>10664</v>
      </c>
      <c r="X27" s="410">
        <v>1949</v>
      </c>
      <c r="Y27" s="410">
        <v>1577</v>
      </c>
      <c r="Z27" s="410">
        <v>12613</v>
      </c>
    </row>
    <row r="28" spans="1:26">
      <c r="A28" s="409" t="s">
        <v>225</v>
      </c>
      <c r="B28" s="409" t="s">
        <v>710</v>
      </c>
      <c r="C28" s="409" t="s">
        <v>739</v>
      </c>
      <c r="D28" s="409" t="s">
        <v>700</v>
      </c>
      <c r="E28" s="409" t="s">
        <v>700</v>
      </c>
      <c r="F28" s="409" t="s">
        <v>804</v>
      </c>
      <c r="G28" s="409" t="s">
        <v>700</v>
      </c>
      <c r="H28" s="410">
        <v>80919</v>
      </c>
      <c r="I28" s="411" t="s">
        <v>773</v>
      </c>
      <c r="J28" s="410">
        <v>34993</v>
      </c>
      <c r="K28" s="410">
        <v>4666</v>
      </c>
      <c r="L28" s="410">
        <v>30327</v>
      </c>
      <c r="M28" s="410">
        <v>43193</v>
      </c>
      <c r="N28" s="411" t="s">
        <v>773</v>
      </c>
      <c r="O28" s="410">
        <v>22140</v>
      </c>
      <c r="P28" s="410">
        <v>20311</v>
      </c>
      <c r="Q28" s="410">
        <v>742</v>
      </c>
      <c r="R28" s="410">
        <v>2733</v>
      </c>
      <c r="S28" s="410">
        <v>42451</v>
      </c>
      <c r="T28" s="410">
        <v>70245</v>
      </c>
      <c r="U28" s="410">
        <v>31777</v>
      </c>
      <c r="V28" s="411" t="s">
        <v>773</v>
      </c>
      <c r="W28" s="410">
        <v>22835</v>
      </c>
      <c r="X28" s="410">
        <v>8942</v>
      </c>
      <c r="Y28" s="410">
        <v>3475</v>
      </c>
      <c r="Z28" s="410">
        <v>31777</v>
      </c>
    </row>
    <row r="29" spans="1:26">
      <c r="A29" s="409" t="s">
        <v>225</v>
      </c>
      <c r="B29" s="409" t="s">
        <v>710</v>
      </c>
      <c r="C29" s="409" t="s">
        <v>740</v>
      </c>
      <c r="D29" s="409" t="s">
        <v>700</v>
      </c>
      <c r="E29" s="409" t="s">
        <v>700</v>
      </c>
      <c r="F29" s="409" t="s">
        <v>804</v>
      </c>
      <c r="G29" s="409" t="s">
        <v>700</v>
      </c>
      <c r="H29" s="410">
        <v>12086</v>
      </c>
      <c r="I29" s="411" t="s">
        <v>773</v>
      </c>
      <c r="J29" s="410">
        <v>6206</v>
      </c>
      <c r="K29" s="410">
        <v>915</v>
      </c>
      <c r="L29" s="410">
        <v>5291</v>
      </c>
      <c r="M29" s="410">
        <v>5838</v>
      </c>
      <c r="N29" s="411" t="s">
        <v>773</v>
      </c>
      <c r="O29" s="410">
        <v>5569</v>
      </c>
      <c r="P29" s="410">
        <v>241</v>
      </c>
      <c r="Q29" s="410">
        <v>28</v>
      </c>
      <c r="R29" s="410">
        <v>42</v>
      </c>
      <c r="S29" s="410">
        <v>5810</v>
      </c>
      <c r="T29" s="410">
        <v>11558</v>
      </c>
      <c r="U29" s="410">
        <v>5282</v>
      </c>
      <c r="V29" s="411" t="s">
        <v>773</v>
      </c>
      <c r="W29" s="410">
        <v>5105</v>
      </c>
      <c r="X29" s="410">
        <v>177</v>
      </c>
      <c r="Y29" s="410">
        <v>70</v>
      </c>
      <c r="Z29" s="410">
        <v>5282</v>
      </c>
    </row>
    <row r="30" spans="1:26">
      <c r="A30" s="409" t="s">
        <v>225</v>
      </c>
      <c r="B30" s="409" t="s">
        <v>710</v>
      </c>
      <c r="C30" s="409" t="s">
        <v>741</v>
      </c>
      <c r="D30" s="409" t="s">
        <v>700</v>
      </c>
      <c r="E30" s="409" t="s">
        <v>700</v>
      </c>
      <c r="F30" s="409" t="s">
        <v>804</v>
      </c>
      <c r="G30" s="409" t="s">
        <v>700</v>
      </c>
      <c r="H30" s="410">
        <v>39194</v>
      </c>
      <c r="I30" s="411" t="s">
        <v>773</v>
      </c>
      <c r="J30" s="410">
        <v>35024</v>
      </c>
      <c r="K30" s="410">
        <v>5415</v>
      </c>
      <c r="L30" s="410">
        <v>29609</v>
      </c>
      <c r="M30" s="410">
        <v>3868</v>
      </c>
      <c r="N30" s="411" t="s">
        <v>773</v>
      </c>
      <c r="O30" s="410">
        <v>2909</v>
      </c>
      <c r="P30" s="410">
        <v>868</v>
      </c>
      <c r="Q30" s="410">
        <v>91</v>
      </c>
      <c r="R30" s="410">
        <v>302</v>
      </c>
      <c r="S30" s="410">
        <v>3777</v>
      </c>
      <c r="T30" s="410">
        <v>40243</v>
      </c>
      <c r="U30" s="410">
        <v>4826</v>
      </c>
      <c r="V30" s="411" t="s">
        <v>773</v>
      </c>
      <c r="W30" s="410">
        <v>3391</v>
      </c>
      <c r="X30" s="410">
        <v>1435</v>
      </c>
      <c r="Y30" s="410">
        <v>393</v>
      </c>
      <c r="Z30" s="410">
        <v>4826</v>
      </c>
    </row>
    <row r="31" spans="1:26">
      <c r="A31" s="409" t="s">
        <v>225</v>
      </c>
      <c r="B31" s="409" t="s">
        <v>710</v>
      </c>
      <c r="C31" s="409" t="s">
        <v>742</v>
      </c>
      <c r="D31" s="409" t="s">
        <v>700</v>
      </c>
      <c r="E31" s="409" t="s">
        <v>700</v>
      </c>
      <c r="F31" s="409" t="s">
        <v>804</v>
      </c>
      <c r="G31" s="409" t="s">
        <v>700</v>
      </c>
      <c r="H31" s="410">
        <v>116302</v>
      </c>
      <c r="I31" s="411" t="s">
        <v>773</v>
      </c>
      <c r="J31" s="410">
        <v>57132</v>
      </c>
      <c r="K31" s="410">
        <v>6415</v>
      </c>
      <c r="L31" s="410">
        <v>50717</v>
      </c>
      <c r="M31" s="410">
        <v>55178</v>
      </c>
      <c r="N31" s="411" t="s">
        <v>773</v>
      </c>
      <c r="O31" s="410">
        <v>50322</v>
      </c>
      <c r="P31" s="410">
        <v>3668</v>
      </c>
      <c r="Q31" s="410">
        <v>1188</v>
      </c>
      <c r="R31" s="410">
        <v>3992</v>
      </c>
      <c r="S31" s="410">
        <v>53990</v>
      </c>
      <c r="T31" s="410">
        <v>94641</v>
      </c>
      <c r="U31" s="410">
        <v>32329</v>
      </c>
      <c r="V31" s="411" t="s">
        <v>773</v>
      </c>
      <c r="W31" s="410">
        <v>31683</v>
      </c>
      <c r="X31" s="410">
        <v>646</v>
      </c>
      <c r="Y31" s="410">
        <v>5180</v>
      </c>
      <c r="Z31" s="410">
        <v>32329</v>
      </c>
    </row>
    <row r="32" spans="1:26">
      <c r="A32" s="409" t="s">
        <v>225</v>
      </c>
      <c r="B32" s="409" t="s">
        <v>710</v>
      </c>
      <c r="C32" s="409" t="s">
        <v>743</v>
      </c>
      <c r="D32" s="409" t="s">
        <v>700</v>
      </c>
      <c r="E32" s="409" t="s">
        <v>700</v>
      </c>
      <c r="F32" s="409" t="s">
        <v>804</v>
      </c>
      <c r="G32" s="409" t="s">
        <v>700</v>
      </c>
      <c r="H32" s="410">
        <v>20326</v>
      </c>
      <c r="I32" s="411" t="s">
        <v>773</v>
      </c>
      <c r="J32" s="410">
        <v>14469</v>
      </c>
      <c r="K32" s="410">
        <v>1500</v>
      </c>
      <c r="L32" s="410">
        <v>12969</v>
      </c>
      <c r="M32" s="410">
        <v>5506</v>
      </c>
      <c r="N32" s="411" t="s">
        <v>773</v>
      </c>
      <c r="O32" s="410">
        <v>4295</v>
      </c>
      <c r="P32" s="410">
        <v>1091</v>
      </c>
      <c r="Q32" s="410">
        <v>120</v>
      </c>
      <c r="R32" s="410">
        <v>351</v>
      </c>
      <c r="S32" s="410">
        <v>5386</v>
      </c>
      <c r="T32" s="410">
        <v>19419</v>
      </c>
      <c r="U32" s="410">
        <v>4479</v>
      </c>
      <c r="V32" s="411" t="s">
        <v>773</v>
      </c>
      <c r="W32" s="410">
        <v>3691</v>
      </c>
      <c r="X32" s="410">
        <v>788</v>
      </c>
      <c r="Y32" s="410">
        <v>471</v>
      </c>
      <c r="Z32" s="410">
        <v>4479</v>
      </c>
    </row>
    <row r="33" spans="1:26">
      <c r="A33" s="409" t="s">
        <v>225</v>
      </c>
      <c r="B33" s="409" t="s">
        <v>710</v>
      </c>
      <c r="C33" s="409" t="s">
        <v>744</v>
      </c>
      <c r="D33" s="409" t="s">
        <v>700</v>
      </c>
      <c r="E33" s="409" t="s">
        <v>700</v>
      </c>
      <c r="F33" s="409" t="s">
        <v>804</v>
      </c>
      <c r="G33" s="409" t="s">
        <v>700</v>
      </c>
      <c r="H33" s="410">
        <v>19280</v>
      </c>
      <c r="I33" s="411" t="s">
        <v>773</v>
      </c>
      <c r="J33" s="410">
        <v>10741</v>
      </c>
      <c r="K33" s="410">
        <v>2131</v>
      </c>
      <c r="L33" s="410">
        <v>8610</v>
      </c>
      <c r="M33" s="410">
        <v>7919</v>
      </c>
      <c r="N33" s="411" t="s">
        <v>773</v>
      </c>
      <c r="O33" s="410">
        <v>7556</v>
      </c>
      <c r="P33" s="410">
        <v>188</v>
      </c>
      <c r="Q33" s="410">
        <v>175</v>
      </c>
      <c r="R33" s="410">
        <v>620</v>
      </c>
      <c r="S33" s="410">
        <v>7744</v>
      </c>
      <c r="T33" s="410">
        <v>17811</v>
      </c>
      <c r="U33" s="410">
        <v>6275</v>
      </c>
      <c r="V33" s="411" t="s">
        <v>773</v>
      </c>
      <c r="W33" s="410">
        <v>6125</v>
      </c>
      <c r="X33" s="410">
        <v>150</v>
      </c>
      <c r="Y33" s="410">
        <v>795</v>
      </c>
      <c r="Z33" s="410">
        <v>6275</v>
      </c>
    </row>
    <row r="34" spans="1:26">
      <c r="A34" s="409" t="s">
        <v>225</v>
      </c>
      <c r="B34" s="409" t="s">
        <v>710</v>
      </c>
      <c r="C34" s="409" t="s">
        <v>745</v>
      </c>
      <c r="D34" s="409" t="s">
        <v>700</v>
      </c>
      <c r="E34" s="409" t="s">
        <v>700</v>
      </c>
      <c r="F34" s="409" t="s">
        <v>804</v>
      </c>
      <c r="G34" s="409" t="s">
        <v>700</v>
      </c>
      <c r="H34" s="410">
        <v>94858</v>
      </c>
      <c r="I34" s="411" t="s">
        <v>773</v>
      </c>
      <c r="J34" s="410">
        <v>32257</v>
      </c>
      <c r="K34" s="410">
        <v>6562</v>
      </c>
      <c r="L34" s="410">
        <v>25695</v>
      </c>
      <c r="M34" s="410">
        <v>60031</v>
      </c>
      <c r="N34" s="411" t="s">
        <v>773</v>
      </c>
      <c r="O34" s="410">
        <v>28865</v>
      </c>
      <c r="P34" s="410">
        <v>29919</v>
      </c>
      <c r="Q34" s="410">
        <v>1247</v>
      </c>
      <c r="R34" s="410">
        <v>2570</v>
      </c>
      <c r="S34" s="410">
        <v>58784</v>
      </c>
      <c r="T34" s="410">
        <v>56119</v>
      </c>
      <c r="U34" s="410">
        <v>20045</v>
      </c>
      <c r="V34" s="411" t="s">
        <v>773</v>
      </c>
      <c r="W34" s="410">
        <v>15750</v>
      </c>
      <c r="X34" s="410">
        <v>4295</v>
      </c>
      <c r="Y34" s="410">
        <v>3817</v>
      </c>
      <c r="Z34" s="410">
        <v>20045</v>
      </c>
    </row>
    <row r="35" spans="1:26">
      <c r="A35" s="409" t="s">
        <v>225</v>
      </c>
      <c r="B35" s="409" t="s">
        <v>710</v>
      </c>
      <c r="C35" s="409" t="s">
        <v>746</v>
      </c>
      <c r="D35" s="409" t="s">
        <v>700</v>
      </c>
      <c r="E35" s="409" t="s">
        <v>700</v>
      </c>
      <c r="F35" s="409" t="s">
        <v>804</v>
      </c>
      <c r="G35" s="409" t="s">
        <v>700</v>
      </c>
      <c r="H35" s="410">
        <v>34689</v>
      </c>
      <c r="I35" s="411" t="s">
        <v>773</v>
      </c>
      <c r="J35" s="410">
        <v>19701</v>
      </c>
      <c r="K35" s="410">
        <v>3474</v>
      </c>
      <c r="L35" s="410">
        <v>16227</v>
      </c>
      <c r="M35" s="410">
        <v>14669</v>
      </c>
      <c r="N35" s="411" t="s">
        <v>773</v>
      </c>
      <c r="O35" s="410">
        <v>13727</v>
      </c>
      <c r="P35" s="410">
        <v>743</v>
      </c>
      <c r="Q35" s="410">
        <v>199</v>
      </c>
      <c r="R35" s="410">
        <v>319</v>
      </c>
      <c r="S35" s="410">
        <v>14470</v>
      </c>
      <c r="T35" s="410">
        <v>35943</v>
      </c>
      <c r="U35" s="410">
        <v>15724</v>
      </c>
      <c r="V35" s="411" t="s">
        <v>773</v>
      </c>
      <c r="W35" s="410">
        <v>15395</v>
      </c>
      <c r="X35" s="410">
        <v>329</v>
      </c>
      <c r="Y35" s="410">
        <v>518</v>
      </c>
      <c r="Z35" s="410">
        <v>15724</v>
      </c>
    </row>
    <row r="36" spans="1:26">
      <c r="A36" s="409" t="s">
        <v>225</v>
      </c>
      <c r="B36" s="409" t="s">
        <v>710</v>
      </c>
      <c r="C36" s="409" t="s">
        <v>747</v>
      </c>
      <c r="D36" s="409" t="s">
        <v>700</v>
      </c>
      <c r="E36" s="409" t="s">
        <v>700</v>
      </c>
      <c r="F36" s="409" t="s">
        <v>804</v>
      </c>
      <c r="G36" s="409" t="s">
        <v>700</v>
      </c>
      <c r="H36" s="410">
        <v>39289</v>
      </c>
      <c r="I36" s="411" t="s">
        <v>773</v>
      </c>
      <c r="J36" s="410">
        <v>18196</v>
      </c>
      <c r="K36" s="410">
        <v>2093</v>
      </c>
      <c r="L36" s="410">
        <v>16103</v>
      </c>
      <c r="M36" s="410">
        <v>20463</v>
      </c>
      <c r="N36" s="411" t="s">
        <v>773</v>
      </c>
      <c r="O36" s="410">
        <v>19296</v>
      </c>
      <c r="P36" s="410">
        <v>925</v>
      </c>
      <c r="Q36" s="410">
        <v>242</v>
      </c>
      <c r="R36" s="410">
        <v>630</v>
      </c>
      <c r="S36" s="410">
        <v>20221</v>
      </c>
      <c r="T36" s="410">
        <v>40098</v>
      </c>
      <c r="U36" s="410">
        <v>21030</v>
      </c>
      <c r="V36" s="411" t="s">
        <v>773</v>
      </c>
      <c r="W36" s="410">
        <v>20764</v>
      </c>
      <c r="X36" s="410">
        <v>266</v>
      </c>
      <c r="Y36" s="410">
        <v>872</v>
      </c>
      <c r="Z36" s="410">
        <v>21030</v>
      </c>
    </row>
    <row r="37" spans="1:26">
      <c r="A37" s="409" t="s">
        <v>225</v>
      </c>
      <c r="B37" s="409" t="s">
        <v>710</v>
      </c>
      <c r="C37" s="409" t="s">
        <v>748</v>
      </c>
      <c r="D37" s="409" t="s">
        <v>700</v>
      </c>
      <c r="E37" s="409" t="s">
        <v>700</v>
      </c>
      <c r="F37" s="409" t="s">
        <v>804</v>
      </c>
      <c r="G37" s="409" t="s">
        <v>700</v>
      </c>
      <c r="H37" s="410">
        <v>62753</v>
      </c>
      <c r="I37" s="411" t="s">
        <v>773</v>
      </c>
      <c r="J37" s="410">
        <v>21472</v>
      </c>
      <c r="K37" s="410">
        <v>4284</v>
      </c>
      <c r="L37" s="410">
        <v>17188</v>
      </c>
      <c r="M37" s="410">
        <v>40234</v>
      </c>
      <c r="N37" s="411" t="s">
        <v>773</v>
      </c>
      <c r="O37" s="410">
        <v>14213</v>
      </c>
      <c r="P37" s="410">
        <v>25486</v>
      </c>
      <c r="Q37" s="410">
        <v>535</v>
      </c>
      <c r="R37" s="410">
        <v>1047</v>
      </c>
      <c r="S37" s="410">
        <v>39699</v>
      </c>
      <c r="T37" s="410">
        <v>38206</v>
      </c>
      <c r="U37" s="410">
        <v>15152</v>
      </c>
      <c r="V37" s="411" t="s">
        <v>773</v>
      </c>
      <c r="W37" s="410">
        <v>9352</v>
      </c>
      <c r="X37" s="410">
        <v>5800</v>
      </c>
      <c r="Y37" s="410">
        <v>1582</v>
      </c>
      <c r="Z37" s="410">
        <v>15152</v>
      </c>
    </row>
    <row r="38" spans="1:26">
      <c r="A38" s="409" t="s">
        <v>225</v>
      </c>
      <c r="B38" s="409" t="s">
        <v>710</v>
      </c>
      <c r="C38" s="409" t="s">
        <v>749</v>
      </c>
      <c r="D38" s="409" t="s">
        <v>700</v>
      </c>
      <c r="E38" s="409" t="s">
        <v>700</v>
      </c>
      <c r="F38" s="409" t="s">
        <v>804</v>
      </c>
      <c r="G38" s="409" t="s">
        <v>700</v>
      </c>
      <c r="H38" s="410">
        <v>23363</v>
      </c>
      <c r="I38" s="411" t="s">
        <v>773</v>
      </c>
      <c r="J38" s="410">
        <v>12193</v>
      </c>
      <c r="K38" s="410">
        <v>2170</v>
      </c>
      <c r="L38" s="410">
        <v>10023</v>
      </c>
      <c r="M38" s="410">
        <v>10857</v>
      </c>
      <c r="N38" s="411" t="s">
        <v>773</v>
      </c>
      <c r="O38" s="410">
        <v>10448</v>
      </c>
      <c r="P38" s="410">
        <v>266</v>
      </c>
      <c r="Q38" s="410">
        <v>143</v>
      </c>
      <c r="R38" s="410">
        <v>313</v>
      </c>
      <c r="S38" s="410">
        <v>10714</v>
      </c>
      <c r="T38" s="410">
        <v>24784</v>
      </c>
      <c r="U38" s="410">
        <v>12135</v>
      </c>
      <c r="V38" s="411" t="s">
        <v>773</v>
      </c>
      <c r="W38" s="410">
        <v>11979</v>
      </c>
      <c r="X38" s="410">
        <v>156</v>
      </c>
      <c r="Y38" s="410">
        <v>456</v>
      </c>
      <c r="Z38" s="410">
        <v>12135</v>
      </c>
    </row>
    <row r="39" spans="1:26">
      <c r="A39" s="409" t="s">
        <v>225</v>
      </c>
      <c r="B39" s="409" t="s">
        <v>710</v>
      </c>
      <c r="C39" s="409" t="s">
        <v>750</v>
      </c>
      <c r="D39" s="409" t="s">
        <v>700</v>
      </c>
      <c r="E39" s="409" t="s">
        <v>700</v>
      </c>
      <c r="F39" s="409" t="s">
        <v>804</v>
      </c>
      <c r="G39" s="409" t="s">
        <v>700</v>
      </c>
      <c r="H39" s="410">
        <v>49763</v>
      </c>
      <c r="I39" s="411" t="s">
        <v>773</v>
      </c>
      <c r="J39" s="410">
        <v>24724</v>
      </c>
      <c r="K39" s="410">
        <v>3581</v>
      </c>
      <c r="L39" s="410">
        <v>21143</v>
      </c>
      <c r="M39" s="410">
        <v>24013</v>
      </c>
      <c r="N39" s="411" t="s">
        <v>773</v>
      </c>
      <c r="O39" s="410">
        <v>15423</v>
      </c>
      <c r="P39" s="410">
        <v>8156</v>
      </c>
      <c r="Q39" s="410">
        <v>434</v>
      </c>
      <c r="R39" s="410">
        <v>1026</v>
      </c>
      <c r="S39" s="410">
        <v>23579</v>
      </c>
      <c r="T39" s="410">
        <v>42795</v>
      </c>
      <c r="U39" s="410">
        <v>16611</v>
      </c>
      <c r="V39" s="411" t="s">
        <v>773</v>
      </c>
      <c r="W39" s="410">
        <v>14527</v>
      </c>
      <c r="X39" s="410">
        <v>2084</v>
      </c>
      <c r="Y39" s="410">
        <v>1460</v>
      </c>
      <c r="Z39" s="410">
        <v>16611</v>
      </c>
    </row>
    <row r="40" spans="1:26">
      <c r="A40" s="409" t="s">
        <v>225</v>
      </c>
      <c r="B40" s="409" t="s">
        <v>710</v>
      </c>
      <c r="C40" s="409" t="s">
        <v>751</v>
      </c>
      <c r="D40" s="409" t="s">
        <v>700</v>
      </c>
      <c r="E40" s="409" t="s">
        <v>700</v>
      </c>
      <c r="F40" s="409" t="s">
        <v>804</v>
      </c>
      <c r="G40" s="409" t="s">
        <v>700</v>
      </c>
      <c r="H40" s="410">
        <v>21384</v>
      </c>
      <c r="I40" s="411" t="s">
        <v>773</v>
      </c>
      <c r="J40" s="410">
        <v>13138</v>
      </c>
      <c r="K40" s="410">
        <v>2332</v>
      </c>
      <c r="L40" s="410">
        <v>10806</v>
      </c>
      <c r="M40" s="410">
        <v>7528</v>
      </c>
      <c r="N40" s="411" t="s">
        <v>773</v>
      </c>
      <c r="O40" s="410">
        <v>7179</v>
      </c>
      <c r="P40" s="410">
        <v>166</v>
      </c>
      <c r="Q40" s="410">
        <v>183</v>
      </c>
      <c r="R40" s="410">
        <v>718</v>
      </c>
      <c r="S40" s="410">
        <v>7345</v>
      </c>
      <c r="T40" s="410">
        <v>25385</v>
      </c>
      <c r="U40" s="410">
        <v>11346</v>
      </c>
      <c r="V40" s="411" t="s">
        <v>773</v>
      </c>
      <c r="W40" s="410">
        <v>10982</v>
      </c>
      <c r="X40" s="410">
        <v>364</v>
      </c>
      <c r="Y40" s="410">
        <v>901</v>
      </c>
      <c r="Z40" s="410">
        <v>11346</v>
      </c>
    </row>
    <row r="41" spans="1:26">
      <c r="A41" s="409" t="s">
        <v>225</v>
      </c>
      <c r="B41" s="409" t="s">
        <v>710</v>
      </c>
      <c r="C41" s="409" t="s">
        <v>752</v>
      </c>
      <c r="D41" s="409" t="s">
        <v>700</v>
      </c>
      <c r="E41" s="409" t="s">
        <v>700</v>
      </c>
      <c r="F41" s="409" t="s">
        <v>804</v>
      </c>
      <c r="G41" s="409" t="s">
        <v>700</v>
      </c>
      <c r="H41" s="410">
        <v>20007</v>
      </c>
      <c r="I41" s="411" t="s">
        <v>773</v>
      </c>
      <c r="J41" s="410">
        <v>14386</v>
      </c>
      <c r="K41" s="410">
        <v>3792</v>
      </c>
      <c r="L41" s="410">
        <v>10594</v>
      </c>
      <c r="M41" s="410">
        <v>5421</v>
      </c>
      <c r="N41" s="411" t="s">
        <v>773</v>
      </c>
      <c r="O41" s="410">
        <v>4120</v>
      </c>
      <c r="P41" s="410">
        <v>1196</v>
      </c>
      <c r="Q41" s="410">
        <v>105</v>
      </c>
      <c r="R41" s="410">
        <v>200</v>
      </c>
      <c r="S41" s="410">
        <v>5316</v>
      </c>
      <c r="T41" s="410">
        <v>18550</v>
      </c>
      <c r="U41" s="410">
        <v>3859</v>
      </c>
      <c r="V41" s="411" t="s">
        <v>773</v>
      </c>
      <c r="W41" s="410">
        <v>3322</v>
      </c>
      <c r="X41" s="410">
        <v>537</v>
      </c>
      <c r="Y41" s="410">
        <v>305</v>
      </c>
      <c r="Z41" s="410">
        <v>3859</v>
      </c>
    </row>
    <row r="42" spans="1:26">
      <c r="A42" s="409" t="s">
        <v>225</v>
      </c>
      <c r="B42" s="409" t="s">
        <v>710</v>
      </c>
      <c r="C42" s="409" t="s">
        <v>753</v>
      </c>
      <c r="D42" s="409" t="s">
        <v>700</v>
      </c>
      <c r="E42" s="409" t="s">
        <v>700</v>
      </c>
      <c r="F42" s="409" t="s">
        <v>804</v>
      </c>
      <c r="G42" s="409" t="s">
        <v>700</v>
      </c>
      <c r="H42" s="410">
        <v>10551</v>
      </c>
      <c r="I42" s="411" t="s">
        <v>773</v>
      </c>
      <c r="J42" s="410">
        <v>7316</v>
      </c>
      <c r="K42" s="410">
        <v>1318</v>
      </c>
      <c r="L42" s="410">
        <v>5998</v>
      </c>
      <c r="M42" s="410">
        <v>3155</v>
      </c>
      <c r="N42" s="411" t="s">
        <v>773</v>
      </c>
      <c r="O42" s="410">
        <v>2953</v>
      </c>
      <c r="P42" s="410">
        <v>159</v>
      </c>
      <c r="Q42" s="410">
        <v>43</v>
      </c>
      <c r="R42" s="410">
        <v>80</v>
      </c>
      <c r="S42" s="410">
        <v>3112</v>
      </c>
      <c r="T42" s="410">
        <v>10688</v>
      </c>
      <c r="U42" s="410">
        <v>3249</v>
      </c>
      <c r="V42" s="411" t="s">
        <v>773</v>
      </c>
      <c r="W42" s="410">
        <v>3167</v>
      </c>
      <c r="X42" s="410">
        <v>82</v>
      </c>
      <c r="Y42" s="410">
        <v>123</v>
      </c>
      <c r="Z42" s="410">
        <v>3249</v>
      </c>
    </row>
    <row r="43" spans="1:26">
      <c r="A43" s="409" t="s">
        <v>225</v>
      </c>
      <c r="B43" s="409" t="s">
        <v>710</v>
      </c>
      <c r="C43" s="409" t="s">
        <v>754</v>
      </c>
      <c r="D43" s="409" t="s">
        <v>700</v>
      </c>
      <c r="E43" s="409" t="s">
        <v>700</v>
      </c>
      <c r="F43" s="409" t="s">
        <v>804</v>
      </c>
      <c r="G43" s="409" t="s">
        <v>700</v>
      </c>
      <c r="H43" s="410">
        <v>31221</v>
      </c>
      <c r="I43" s="411" t="s">
        <v>773</v>
      </c>
      <c r="J43" s="410">
        <v>25219</v>
      </c>
      <c r="K43" s="410">
        <v>4469</v>
      </c>
      <c r="L43" s="410">
        <v>20750</v>
      </c>
      <c r="M43" s="410">
        <v>5662</v>
      </c>
      <c r="N43" s="411" t="s">
        <v>773</v>
      </c>
      <c r="O43" s="410">
        <v>3442</v>
      </c>
      <c r="P43" s="410">
        <v>2053</v>
      </c>
      <c r="Q43" s="410">
        <v>167</v>
      </c>
      <c r="R43" s="410">
        <v>340</v>
      </c>
      <c r="S43" s="410">
        <v>5495</v>
      </c>
      <c r="T43" s="410">
        <v>30406</v>
      </c>
      <c r="U43" s="410">
        <v>4680</v>
      </c>
      <c r="V43" s="411" t="s">
        <v>773</v>
      </c>
      <c r="W43" s="410">
        <v>3609</v>
      </c>
      <c r="X43" s="410">
        <v>1071</v>
      </c>
      <c r="Y43" s="410">
        <v>507</v>
      </c>
      <c r="Z43" s="410">
        <v>4680</v>
      </c>
    </row>
    <row r="44" spans="1:26">
      <c r="A44" s="409" t="s">
        <v>225</v>
      </c>
      <c r="B44" s="409" t="s">
        <v>710</v>
      </c>
      <c r="C44" s="409" t="s">
        <v>755</v>
      </c>
      <c r="D44" s="409" t="s">
        <v>700</v>
      </c>
      <c r="E44" s="409" t="s">
        <v>700</v>
      </c>
      <c r="F44" s="409" t="s">
        <v>804</v>
      </c>
      <c r="G44" s="409" t="s">
        <v>700</v>
      </c>
      <c r="H44" s="410">
        <v>23737</v>
      </c>
      <c r="I44" s="411" t="s">
        <v>773</v>
      </c>
      <c r="J44" s="410">
        <v>19054</v>
      </c>
      <c r="K44" s="410">
        <v>6853</v>
      </c>
      <c r="L44" s="410">
        <v>12201</v>
      </c>
      <c r="M44" s="410">
        <v>4145</v>
      </c>
      <c r="N44" s="411" t="s">
        <v>773</v>
      </c>
      <c r="O44" s="410">
        <v>3789</v>
      </c>
      <c r="P44" s="410">
        <v>245</v>
      </c>
      <c r="Q44" s="410">
        <v>111</v>
      </c>
      <c r="R44" s="410">
        <v>538</v>
      </c>
      <c r="S44" s="410">
        <v>4034</v>
      </c>
      <c r="T44" s="410">
        <v>22975</v>
      </c>
      <c r="U44" s="410">
        <v>3272</v>
      </c>
      <c r="V44" s="411" t="s">
        <v>773</v>
      </c>
      <c r="W44" s="410">
        <v>2972</v>
      </c>
      <c r="X44" s="410">
        <v>300</v>
      </c>
      <c r="Y44" s="410">
        <v>649</v>
      </c>
      <c r="Z44" s="410">
        <v>3272</v>
      </c>
    </row>
    <row r="45" spans="1:26">
      <c r="A45" s="409" t="s">
        <v>225</v>
      </c>
      <c r="B45" s="409" t="s">
        <v>710</v>
      </c>
      <c r="C45" s="409" t="s">
        <v>756</v>
      </c>
      <c r="D45" s="409" t="s">
        <v>700</v>
      </c>
      <c r="E45" s="409" t="s">
        <v>700</v>
      </c>
      <c r="F45" s="409" t="s">
        <v>804</v>
      </c>
      <c r="G45" s="409" t="s">
        <v>700</v>
      </c>
      <c r="H45" s="410">
        <v>14226</v>
      </c>
      <c r="I45" s="411" t="s">
        <v>773</v>
      </c>
      <c r="J45" s="410">
        <v>10605</v>
      </c>
      <c r="K45" s="410">
        <v>1570</v>
      </c>
      <c r="L45" s="410">
        <v>9035</v>
      </c>
      <c r="M45" s="410">
        <v>3488</v>
      </c>
      <c r="N45" s="411" t="s">
        <v>773</v>
      </c>
      <c r="O45" s="410">
        <v>2847</v>
      </c>
      <c r="P45" s="410">
        <v>578</v>
      </c>
      <c r="Q45" s="410">
        <v>63</v>
      </c>
      <c r="R45" s="410">
        <v>133</v>
      </c>
      <c r="S45" s="410">
        <v>3425</v>
      </c>
      <c r="T45" s="410">
        <v>14185</v>
      </c>
      <c r="U45" s="410">
        <v>3384</v>
      </c>
      <c r="V45" s="411" t="s">
        <v>773</v>
      </c>
      <c r="W45" s="410">
        <v>3132</v>
      </c>
      <c r="X45" s="410">
        <v>252</v>
      </c>
      <c r="Y45" s="410">
        <v>196</v>
      </c>
      <c r="Z45" s="410">
        <v>3384</v>
      </c>
    </row>
    <row r="46" spans="1:26">
      <c r="A46" s="409" t="s">
        <v>225</v>
      </c>
      <c r="B46" s="409" t="s">
        <v>710</v>
      </c>
      <c r="C46" s="409" t="s">
        <v>757</v>
      </c>
      <c r="D46" s="409" t="s">
        <v>700</v>
      </c>
      <c r="E46" s="409" t="s">
        <v>700</v>
      </c>
      <c r="F46" s="409" t="s">
        <v>804</v>
      </c>
      <c r="G46" s="409" t="s">
        <v>700</v>
      </c>
      <c r="H46" s="410">
        <v>19876</v>
      </c>
      <c r="I46" s="411" t="s">
        <v>773</v>
      </c>
      <c r="J46" s="410">
        <v>15612</v>
      </c>
      <c r="K46" s="410">
        <v>4056</v>
      </c>
      <c r="L46" s="410">
        <v>11556</v>
      </c>
      <c r="M46" s="410">
        <v>4027</v>
      </c>
      <c r="N46" s="411" t="s">
        <v>773</v>
      </c>
      <c r="O46" s="410">
        <v>3753</v>
      </c>
      <c r="P46" s="410">
        <v>209</v>
      </c>
      <c r="Q46" s="410">
        <v>65</v>
      </c>
      <c r="R46" s="410">
        <v>237</v>
      </c>
      <c r="S46" s="410">
        <v>3962</v>
      </c>
      <c r="T46" s="410">
        <v>19642</v>
      </c>
      <c r="U46" s="410">
        <v>3728</v>
      </c>
      <c r="V46" s="411" t="s">
        <v>773</v>
      </c>
      <c r="W46" s="410">
        <v>3396</v>
      </c>
      <c r="X46" s="410">
        <v>332</v>
      </c>
      <c r="Y46" s="410">
        <v>302</v>
      </c>
      <c r="Z46" s="410">
        <v>3728</v>
      </c>
    </row>
    <row r="47" spans="1:26">
      <c r="A47" s="409" t="s">
        <v>225</v>
      </c>
      <c r="B47" s="409" t="s">
        <v>710</v>
      </c>
      <c r="C47" s="409" t="s">
        <v>758</v>
      </c>
      <c r="D47" s="409" t="s">
        <v>700</v>
      </c>
      <c r="E47" s="409" t="s">
        <v>700</v>
      </c>
      <c r="F47" s="409" t="s">
        <v>804</v>
      </c>
      <c r="G47" s="409" t="s">
        <v>700</v>
      </c>
      <c r="H47" s="410">
        <v>17786</v>
      </c>
      <c r="I47" s="411" t="s">
        <v>773</v>
      </c>
      <c r="J47" s="410">
        <v>13149</v>
      </c>
      <c r="K47" s="410">
        <v>2445</v>
      </c>
      <c r="L47" s="410">
        <v>10704</v>
      </c>
      <c r="M47" s="410">
        <v>4400</v>
      </c>
      <c r="N47" s="411" t="s">
        <v>773</v>
      </c>
      <c r="O47" s="410">
        <v>4207</v>
      </c>
      <c r="P47" s="410">
        <v>104</v>
      </c>
      <c r="Q47" s="410">
        <v>89</v>
      </c>
      <c r="R47" s="410">
        <v>237</v>
      </c>
      <c r="S47" s="410">
        <v>4311</v>
      </c>
      <c r="T47" s="410">
        <v>15959</v>
      </c>
      <c r="U47" s="410">
        <v>2484</v>
      </c>
      <c r="V47" s="411" t="s">
        <v>773</v>
      </c>
      <c r="W47" s="410">
        <v>2417</v>
      </c>
      <c r="X47" s="410">
        <v>67</v>
      </c>
      <c r="Y47" s="410">
        <v>326</v>
      </c>
      <c r="Z47" s="410">
        <v>2484</v>
      </c>
    </row>
    <row r="48" spans="1:26">
      <c r="A48" s="409" t="s">
        <v>225</v>
      </c>
      <c r="B48" s="409" t="s">
        <v>710</v>
      </c>
      <c r="C48" s="409" t="s">
        <v>759</v>
      </c>
      <c r="D48" s="409" t="s">
        <v>700</v>
      </c>
      <c r="E48" s="409" t="s">
        <v>700</v>
      </c>
      <c r="F48" s="409" t="s">
        <v>804</v>
      </c>
      <c r="G48" s="409" t="s">
        <v>700</v>
      </c>
      <c r="H48" s="410">
        <v>20983</v>
      </c>
      <c r="I48" s="411" t="s">
        <v>773</v>
      </c>
      <c r="J48" s="410">
        <v>11866</v>
      </c>
      <c r="K48" s="410">
        <v>2370</v>
      </c>
      <c r="L48" s="410">
        <v>9496</v>
      </c>
      <c r="M48" s="410">
        <v>8543</v>
      </c>
      <c r="N48" s="411" t="s">
        <v>773</v>
      </c>
      <c r="O48" s="410">
        <v>8057</v>
      </c>
      <c r="P48" s="410">
        <v>286</v>
      </c>
      <c r="Q48" s="410">
        <v>200</v>
      </c>
      <c r="R48" s="410">
        <v>574</v>
      </c>
      <c r="S48" s="410">
        <v>8343</v>
      </c>
      <c r="T48" s="410">
        <v>24598</v>
      </c>
      <c r="U48" s="410">
        <v>11958</v>
      </c>
      <c r="V48" s="411" t="s">
        <v>773</v>
      </c>
      <c r="W48" s="410">
        <v>11610</v>
      </c>
      <c r="X48" s="410">
        <v>348</v>
      </c>
      <c r="Y48" s="410">
        <v>774</v>
      </c>
      <c r="Z48" s="410">
        <v>11958</v>
      </c>
    </row>
    <row r="49" spans="1:26">
      <c r="A49" s="409" t="s">
        <v>225</v>
      </c>
      <c r="B49" s="409" t="s">
        <v>710</v>
      </c>
      <c r="C49" s="409" t="s">
        <v>760</v>
      </c>
      <c r="D49" s="409" t="s">
        <v>700</v>
      </c>
      <c r="E49" s="409" t="s">
        <v>700</v>
      </c>
      <c r="F49" s="409" t="s">
        <v>804</v>
      </c>
      <c r="G49" s="409" t="s">
        <v>700</v>
      </c>
      <c r="H49" s="410">
        <v>34840</v>
      </c>
      <c r="I49" s="411" t="s">
        <v>773</v>
      </c>
      <c r="J49" s="410">
        <v>18701</v>
      </c>
      <c r="K49" s="410">
        <v>3122</v>
      </c>
      <c r="L49" s="410">
        <v>15579</v>
      </c>
      <c r="M49" s="410">
        <v>15369</v>
      </c>
      <c r="N49" s="411" t="s">
        <v>773</v>
      </c>
      <c r="O49" s="410">
        <v>14662</v>
      </c>
      <c r="P49" s="410">
        <v>447</v>
      </c>
      <c r="Q49" s="410">
        <v>260</v>
      </c>
      <c r="R49" s="410">
        <v>770</v>
      </c>
      <c r="S49" s="410">
        <v>15109</v>
      </c>
      <c r="T49" s="410">
        <v>34235</v>
      </c>
      <c r="U49" s="410">
        <v>14504</v>
      </c>
      <c r="V49" s="411" t="s">
        <v>773</v>
      </c>
      <c r="W49" s="410">
        <v>14300</v>
      </c>
      <c r="X49" s="410">
        <v>204</v>
      </c>
      <c r="Y49" s="410">
        <v>1030</v>
      </c>
      <c r="Z49" s="410">
        <v>14504</v>
      </c>
    </row>
    <row r="50" spans="1:26">
      <c r="A50" s="409" t="s">
        <v>226</v>
      </c>
      <c r="B50" s="409" t="s">
        <v>710</v>
      </c>
      <c r="C50" s="409" t="s">
        <v>761</v>
      </c>
      <c r="D50" s="409" t="s">
        <v>700</v>
      </c>
      <c r="E50" s="409" t="s">
        <v>700</v>
      </c>
      <c r="F50" s="409" t="s">
        <v>804</v>
      </c>
      <c r="G50" s="409" t="s">
        <v>700</v>
      </c>
      <c r="H50" s="410">
        <v>13228</v>
      </c>
      <c r="I50" s="411" t="s">
        <v>773</v>
      </c>
      <c r="J50" s="410">
        <v>4302</v>
      </c>
      <c r="K50" s="410">
        <v>1095</v>
      </c>
      <c r="L50" s="410">
        <v>3207</v>
      </c>
      <c r="M50" s="410">
        <v>8632</v>
      </c>
      <c r="N50" s="411" t="s">
        <v>773</v>
      </c>
      <c r="O50" s="410">
        <v>4192</v>
      </c>
      <c r="P50" s="410">
        <v>4240</v>
      </c>
      <c r="Q50" s="410">
        <v>200</v>
      </c>
      <c r="R50" s="410">
        <v>294</v>
      </c>
      <c r="S50" s="410">
        <v>8432</v>
      </c>
      <c r="T50" s="410">
        <v>7873</v>
      </c>
      <c r="U50" s="410">
        <v>3077</v>
      </c>
      <c r="V50" s="411" t="s">
        <v>773</v>
      </c>
      <c r="W50" s="410">
        <v>2409</v>
      </c>
      <c r="X50" s="410">
        <v>668</v>
      </c>
      <c r="Y50" s="410">
        <v>494</v>
      </c>
      <c r="Z50" s="410">
        <v>3077</v>
      </c>
    </row>
    <row r="51" spans="1:26">
      <c r="A51" s="409" t="s">
        <v>226</v>
      </c>
      <c r="B51" s="409" t="s">
        <v>710</v>
      </c>
      <c r="C51" s="409" t="s">
        <v>762</v>
      </c>
      <c r="D51" s="409" t="s">
        <v>700</v>
      </c>
      <c r="E51" s="409" t="s">
        <v>700</v>
      </c>
      <c r="F51" s="409" t="s">
        <v>804</v>
      </c>
      <c r="G51" s="409" t="s">
        <v>700</v>
      </c>
      <c r="H51" s="410">
        <v>9948</v>
      </c>
      <c r="I51" s="411" t="s">
        <v>773</v>
      </c>
      <c r="J51" s="410">
        <v>5569</v>
      </c>
      <c r="K51" s="410">
        <v>1348</v>
      </c>
      <c r="L51" s="410">
        <v>4221</v>
      </c>
      <c r="M51" s="410">
        <v>4136</v>
      </c>
      <c r="N51" s="411" t="s">
        <v>773</v>
      </c>
      <c r="O51" s="410">
        <v>3985</v>
      </c>
      <c r="P51" s="410">
        <v>63</v>
      </c>
      <c r="Q51" s="410">
        <v>88</v>
      </c>
      <c r="R51" s="410">
        <v>243</v>
      </c>
      <c r="S51" s="410">
        <v>4048</v>
      </c>
      <c r="T51" s="410">
        <v>8324</v>
      </c>
      <c r="U51" s="410">
        <v>2424</v>
      </c>
      <c r="V51" s="411" t="s">
        <v>773</v>
      </c>
      <c r="W51" s="410">
        <v>2393</v>
      </c>
      <c r="X51" s="410">
        <v>31</v>
      </c>
      <c r="Y51" s="410">
        <v>331</v>
      </c>
      <c r="Z51" s="410">
        <v>2424</v>
      </c>
    </row>
    <row r="52" spans="1:26">
      <c r="A52" s="409" t="s">
        <v>226</v>
      </c>
      <c r="B52" s="409" t="s">
        <v>710</v>
      </c>
      <c r="C52" s="409" t="s">
        <v>763</v>
      </c>
      <c r="D52" s="409" t="s">
        <v>700</v>
      </c>
      <c r="E52" s="409" t="s">
        <v>700</v>
      </c>
      <c r="F52" s="409" t="s">
        <v>804</v>
      </c>
      <c r="G52" s="409" t="s">
        <v>700</v>
      </c>
      <c r="H52" s="410">
        <v>13896</v>
      </c>
      <c r="I52" s="411" t="s">
        <v>773</v>
      </c>
      <c r="J52" s="410">
        <v>4983</v>
      </c>
      <c r="K52" s="410">
        <v>1329</v>
      </c>
      <c r="L52" s="410">
        <v>3654</v>
      </c>
      <c r="M52" s="410">
        <v>8656</v>
      </c>
      <c r="N52" s="411" t="s">
        <v>773</v>
      </c>
      <c r="O52" s="410">
        <v>8218</v>
      </c>
      <c r="P52" s="410">
        <v>326</v>
      </c>
      <c r="Q52" s="410">
        <v>112</v>
      </c>
      <c r="R52" s="410">
        <v>257</v>
      </c>
      <c r="S52" s="410">
        <v>8544</v>
      </c>
      <c r="T52" s="410">
        <v>13918</v>
      </c>
      <c r="U52" s="410">
        <v>8566</v>
      </c>
      <c r="V52" s="411" t="s">
        <v>773</v>
      </c>
      <c r="W52" s="410">
        <v>8507</v>
      </c>
      <c r="X52" s="410">
        <v>59</v>
      </c>
      <c r="Y52" s="410">
        <v>369</v>
      </c>
      <c r="Z52" s="410">
        <v>8566</v>
      </c>
    </row>
    <row r="53" spans="1:26">
      <c r="A53" s="409" t="s">
        <v>226</v>
      </c>
      <c r="B53" s="409" t="s">
        <v>710</v>
      </c>
      <c r="C53" s="409" t="s">
        <v>764</v>
      </c>
      <c r="D53" s="409" t="s">
        <v>700</v>
      </c>
      <c r="E53" s="409" t="s">
        <v>700</v>
      </c>
      <c r="F53" s="409" t="s">
        <v>804</v>
      </c>
      <c r="G53" s="409" t="s">
        <v>700</v>
      </c>
      <c r="H53" s="410">
        <v>14901</v>
      </c>
      <c r="I53" s="411" t="s">
        <v>773</v>
      </c>
      <c r="J53" s="410">
        <v>4064</v>
      </c>
      <c r="K53" s="410">
        <v>746</v>
      </c>
      <c r="L53" s="410">
        <v>3318</v>
      </c>
      <c r="M53" s="410">
        <v>10524</v>
      </c>
      <c r="N53" s="411" t="s">
        <v>773</v>
      </c>
      <c r="O53" s="410">
        <v>9914</v>
      </c>
      <c r="P53" s="410">
        <v>463</v>
      </c>
      <c r="Q53" s="410">
        <v>147</v>
      </c>
      <c r="R53" s="410">
        <v>313</v>
      </c>
      <c r="S53" s="410">
        <v>10377</v>
      </c>
      <c r="T53" s="410">
        <v>11159</v>
      </c>
      <c r="U53" s="410">
        <v>6635</v>
      </c>
      <c r="V53" s="411" t="s">
        <v>773</v>
      </c>
      <c r="W53" s="410">
        <v>6560</v>
      </c>
      <c r="X53" s="410">
        <v>75</v>
      </c>
      <c r="Y53" s="410">
        <v>460</v>
      </c>
      <c r="Z53" s="410">
        <v>6635</v>
      </c>
    </row>
    <row r="54" spans="1:26">
      <c r="A54" s="409" t="s">
        <v>226</v>
      </c>
      <c r="B54" s="409" t="s">
        <v>710</v>
      </c>
      <c r="C54" s="409" t="s">
        <v>765</v>
      </c>
      <c r="D54" s="409" t="s">
        <v>700</v>
      </c>
      <c r="E54" s="409" t="s">
        <v>700</v>
      </c>
      <c r="F54" s="409" t="s">
        <v>804</v>
      </c>
      <c r="G54" s="409" t="s">
        <v>700</v>
      </c>
      <c r="H54" s="410">
        <v>5546</v>
      </c>
      <c r="I54" s="411" t="s">
        <v>773</v>
      </c>
      <c r="J54" s="410">
        <v>2179</v>
      </c>
      <c r="K54" s="410">
        <v>559</v>
      </c>
      <c r="L54" s="410">
        <v>1620</v>
      </c>
      <c r="M54" s="410">
        <v>3344</v>
      </c>
      <c r="N54" s="411" t="s">
        <v>773</v>
      </c>
      <c r="O54" s="410">
        <v>3285</v>
      </c>
      <c r="P54" s="410">
        <v>44</v>
      </c>
      <c r="Q54" s="410">
        <v>15</v>
      </c>
      <c r="R54" s="410">
        <v>23</v>
      </c>
      <c r="S54" s="410">
        <v>3329</v>
      </c>
      <c r="T54" s="410">
        <v>4182</v>
      </c>
      <c r="U54" s="410">
        <v>1965</v>
      </c>
      <c r="V54" s="411" t="s">
        <v>773</v>
      </c>
      <c r="W54" s="410">
        <v>1958</v>
      </c>
      <c r="X54" s="410">
        <v>7</v>
      </c>
      <c r="Y54" s="410">
        <v>38</v>
      </c>
      <c r="Z54" s="410">
        <v>1965</v>
      </c>
    </row>
    <row r="55" spans="1:26">
      <c r="A55" s="409" t="s">
        <v>226</v>
      </c>
      <c r="B55" s="409" t="s">
        <v>710</v>
      </c>
      <c r="C55" s="409" t="s">
        <v>766</v>
      </c>
      <c r="D55" s="409" t="s">
        <v>700</v>
      </c>
      <c r="E55" s="409" t="s">
        <v>700</v>
      </c>
      <c r="F55" s="409" t="s">
        <v>804</v>
      </c>
      <c r="G55" s="409" t="s">
        <v>700</v>
      </c>
      <c r="H55" s="410">
        <v>9278</v>
      </c>
      <c r="I55" s="411" t="s">
        <v>773</v>
      </c>
      <c r="J55" s="410">
        <v>4255</v>
      </c>
      <c r="K55" s="410">
        <v>710</v>
      </c>
      <c r="L55" s="410">
        <v>3545</v>
      </c>
      <c r="M55" s="410">
        <v>4856</v>
      </c>
      <c r="N55" s="411" t="s">
        <v>773</v>
      </c>
      <c r="O55" s="410">
        <v>4658</v>
      </c>
      <c r="P55" s="410">
        <v>103</v>
      </c>
      <c r="Q55" s="410">
        <v>95</v>
      </c>
      <c r="R55" s="410">
        <v>167</v>
      </c>
      <c r="S55" s="410">
        <v>4761</v>
      </c>
      <c r="T55" s="410">
        <v>12048</v>
      </c>
      <c r="U55" s="410">
        <v>7531</v>
      </c>
      <c r="V55" s="411" t="s">
        <v>773</v>
      </c>
      <c r="W55" s="410">
        <v>7441</v>
      </c>
      <c r="X55" s="410">
        <v>90</v>
      </c>
      <c r="Y55" s="410">
        <v>262</v>
      </c>
      <c r="Z55" s="410">
        <v>7531</v>
      </c>
    </row>
    <row r="56" spans="1:26">
      <c r="A56" s="409" t="s">
        <v>226</v>
      </c>
      <c r="B56" s="409" t="s">
        <v>710</v>
      </c>
      <c r="C56" s="409" t="s">
        <v>767</v>
      </c>
      <c r="D56" s="409" t="s">
        <v>700</v>
      </c>
      <c r="E56" s="409" t="s">
        <v>700</v>
      </c>
      <c r="F56" s="409" t="s">
        <v>804</v>
      </c>
      <c r="G56" s="409" t="s">
        <v>700</v>
      </c>
      <c r="H56" s="410">
        <v>5114</v>
      </c>
      <c r="I56" s="411" t="s">
        <v>773</v>
      </c>
      <c r="J56" s="410">
        <v>2501</v>
      </c>
      <c r="K56" s="410">
        <v>456</v>
      </c>
      <c r="L56" s="410">
        <v>2045</v>
      </c>
      <c r="M56" s="410">
        <v>2572</v>
      </c>
      <c r="N56" s="411" t="s">
        <v>773</v>
      </c>
      <c r="O56" s="410">
        <v>2515</v>
      </c>
      <c r="P56" s="410">
        <v>36</v>
      </c>
      <c r="Q56" s="410">
        <v>21</v>
      </c>
      <c r="R56" s="410">
        <v>41</v>
      </c>
      <c r="S56" s="410">
        <v>2551</v>
      </c>
      <c r="T56" s="410">
        <v>3922</v>
      </c>
      <c r="U56" s="410">
        <v>1359</v>
      </c>
      <c r="V56" s="411" t="s">
        <v>773</v>
      </c>
      <c r="W56" s="410">
        <v>1327</v>
      </c>
      <c r="X56" s="410">
        <v>32</v>
      </c>
      <c r="Y56" s="410">
        <v>62</v>
      </c>
      <c r="Z56" s="410">
        <v>1359</v>
      </c>
    </row>
    <row r="57" spans="1:26">
      <c r="A57" s="409" t="s">
        <v>226</v>
      </c>
      <c r="B57" s="409" t="s">
        <v>710</v>
      </c>
      <c r="C57" s="409" t="s">
        <v>768</v>
      </c>
      <c r="D57" s="409" t="s">
        <v>700</v>
      </c>
      <c r="E57" s="409" t="s">
        <v>700</v>
      </c>
      <c r="F57" s="409" t="s">
        <v>804</v>
      </c>
      <c r="G57" s="409" t="s">
        <v>700</v>
      </c>
      <c r="H57" s="410">
        <v>15330</v>
      </c>
      <c r="I57" s="411" t="s">
        <v>773</v>
      </c>
      <c r="J57" s="410">
        <v>4811</v>
      </c>
      <c r="K57" s="410">
        <v>1081</v>
      </c>
      <c r="L57" s="410">
        <v>3730</v>
      </c>
      <c r="M57" s="410">
        <v>10425</v>
      </c>
      <c r="N57" s="411" t="s">
        <v>773</v>
      </c>
      <c r="O57" s="410">
        <v>10102</v>
      </c>
      <c r="P57" s="410">
        <v>266</v>
      </c>
      <c r="Q57" s="410">
        <v>57</v>
      </c>
      <c r="R57" s="410">
        <v>94</v>
      </c>
      <c r="S57" s="410">
        <v>10368</v>
      </c>
      <c r="T57" s="410">
        <v>10227</v>
      </c>
      <c r="U57" s="410">
        <v>5265</v>
      </c>
      <c r="V57" s="411" t="s">
        <v>773</v>
      </c>
      <c r="W57" s="410">
        <v>5219</v>
      </c>
      <c r="X57" s="410">
        <v>46</v>
      </c>
      <c r="Y57" s="410">
        <v>151</v>
      </c>
      <c r="Z57" s="410">
        <v>5265</v>
      </c>
    </row>
    <row r="58" spans="1:26">
      <c r="A58" s="409" t="s">
        <v>226</v>
      </c>
      <c r="B58" s="409" t="s">
        <v>710</v>
      </c>
      <c r="C58" s="409" t="s">
        <v>769</v>
      </c>
      <c r="D58" s="409" t="s">
        <v>700</v>
      </c>
      <c r="E58" s="409" t="s">
        <v>700</v>
      </c>
      <c r="F58" s="409" t="s">
        <v>804</v>
      </c>
      <c r="G58" s="409" t="s">
        <v>700</v>
      </c>
      <c r="H58" s="410">
        <v>6283</v>
      </c>
      <c r="I58" s="411" t="s">
        <v>773</v>
      </c>
      <c r="J58" s="410">
        <v>2908</v>
      </c>
      <c r="K58" s="410">
        <v>543</v>
      </c>
      <c r="L58" s="410">
        <v>2365</v>
      </c>
      <c r="M58" s="410">
        <v>3334</v>
      </c>
      <c r="N58" s="411" t="s">
        <v>773</v>
      </c>
      <c r="O58" s="410">
        <v>3033</v>
      </c>
      <c r="P58" s="410">
        <v>268</v>
      </c>
      <c r="Q58" s="410">
        <v>33</v>
      </c>
      <c r="R58" s="410">
        <v>41</v>
      </c>
      <c r="S58" s="410">
        <v>3301</v>
      </c>
      <c r="T58" s="410">
        <v>5126</v>
      </c>
      <c r="U58" s="410">
        <v>2144</v>
      </c>
      <c r="V58" s="411" t="s">
        <v>773</v>
      </c>
      <c r="W58" s="410">
        <v>2060</v>
      </c>
      <c r="X58" s="410">
        <v>84</v>
      </c>
      <c r="Y58" s="410">
        <v>74</v>
      </c>
      <c r="Z58" s="410">
        <v>2144</v>
      </c>
    </row>
    <row r="59" spans="1:26">
      <c r="A59" s="409" t="s">
        <v>226</v>
      </c>
      <c r="B59" s="409" t="s">
        <v>710</v>
      </c>
      <c r="C59" s="409" t="s">
        <v>770</v>
      </c>
      <c r="D59" s="409" t="s">
        <v>700</v>
      </c>
      <c r="E59" s="409" t="s">
        <v>700</v>
      </c>
      <c r="F59" s="409" t="s">
        <v>804</v>
      </c>
      <c r="G59" s="409" t="s">
        <v>700</v>
      </c>
      <c r="H59" s="410">
        <v>7376</v>
      </c>
      <c r="I59" s="411" t="s">
        <v>773</v>
      </c>
      <c r="J59" s="410">
        <v>5186</v>
      </c>
      <c r="K59" s="410">
        <v>1059</v>
      </c>
      <c r="L59" s="410">
        <v>4127</v>
      </c>
      <c r="M59" s="410">
        <v>2135</v>
      </c>
      <c r="N59" s="411" t="s">
        <v>773</v>
      </c>
      <c r="O59" s="410">
        <v>1876</v>
      </c>
      <c r="P59" s="410">
        <v>229</v>
      </c>
      <c r="Q59" s="410">
        <v>30</v>
      </c>
      <c r="R59" s="410">
        <v>55</v>
      </c>
      <c r="S59" s="410">
        <v>2105</v>
      </c>
      <c r="T59" s="410">
        <v>7526</v>
      </c>
      <c r="U59" s="410">
        <v>2255</v>
      </c>
      <c r="V59" s="411" t="s">
        <v>773</v>
      </c>
      <c r="W59" s="410">
        <v>1886</v>
      </c>
      <c r="X59" s="410">
        <v>369</v>
      </c>
      <c r="Y59" s="410">
        <v>85</v>
      </c>
      <c r="Z59" s="410">
        <v>2255</v>
      </c>
    </row>
    <row r="60" spans="1:26">
      <c r="A60" s="409" t="s">
        <v>226</v>
      </c>
      <c r="B60" s="409" t="s">
        <v>710</v>
      </c>
      <c r="C60" s="409" t="s">
        <v>771</v>
      </c>
      <c r="D60" s="409" t="s">
        <v>700</v>
      </c>
      <c r="E60" s="409" t="s">
        <v>700</v>
      </c>
      <c r="F60" s="409" t="s">
        <v>804</v>
      </c>
      <c r="G60" s="409" t="s">
        <v>700</v>
      </c>
      <c r="H60" s="410">
        <v>7902</v>
      </c>
      <c r="I60" s="411" t="s">
        <v>773</v>
      </c>
      <c r="J60" s="410">
        <v>5955</v>
      </c>
      <c r="K60" s="410">
        <v>1393</v>
      </c>
      <c r="L60" s="410">
        <v>4562</v>
      </c>
      <c r="M60" s="410">
        <v>1870</v>
      </c>
      <c r="N60" s="411" t="s">
        <v>773</v>
      </c>
      <c r="O60" s="410">
        <v>1764</v>
      </c>
      <c r="P60" s="410">
        <v>64</v>
      </c>
      <c r="Q60" s="410">
        <v>42</v>
      </c>
      <c r="R60" s="410">
        <v>77</v>
      </c>
      <c r="S60" s="410">
        <v>1828</v>
      </c>
      <c r="T60" s="410">
        <v>7192</v>
      </c>
      <c r="U60" s="410">
        <v>1118</v>
      </c>
      <c r="V60" s="411" t="s">
        <v>773</v>
      </c>
      <c r="W60" s="410">
        <v>1040</v>
      </c>
      <c r="X60" s="410">
        <v>78</v>
      </c>
      <c r="Y60" s="410">
        <v>119</v>
      </c>
      <c r="Z60" s="410">
        <v>1118</v>
      </c>
    </row>
    <row r="61" spans="1:26">
      <c r="A61" s="409" t="s">
        <v>226</v>
      </c>
      <c r="B61" s="409" t="s">
        <v>710</v>
      </c>
      <c r="C61" s="409" t="s">
        <v>772</v>
      </c>
      <c r="D61" s="409" t="s">
        <v>700</v>
      </c>
      <c r="E61" s="409" t="s">
        <v>700</v>
      </c>
      <c r="F61" s="409" t="s">
        <v>804</v>
      </c>
      <c r="G61" s="409" t="s">
        <v>700</v>
      </c>
      <c r="H61" s="410">
        <v>6537</v>
      </c>
      <c r="I61" s="411" t="s">
        <v>773</v>
      </c>
      <c r="J61" s="410">
        <v>5134</v>
      </c>
      <c r="K61" s="410">
        <v>1090</v>
      </c>
      <c r="L61" s="410">
        <v>4044</v>
      </c>
      <c r="M61" s="410">
        <v>1275</v>
      </c>
      <c r="N61" s="411" t="s">
        <v>773</v>
      </c>
      <c r="O61" s="410">
        <v>688</v>
      </c>
      <c r="P61" s="410">
        <v>544</v>
      </c>
      <c r="Q61" s="410">
        <v>43</v>
      </c>
      <c r="R61" s="410">
        <v>128</v>
      </c>
      <c r="S61" s="410">
        <v>1232</v>
      </c>
      <c r="T61" s="410">
        <v>6117</v>
      </c>
      <c r="U61" s="410">
        <v>812</v>
      </c>
      <c r="V61" s="411" t="s">
        <v>773</v>
      </c>
      <c r="W61" s="410">
        <v>515</v>
      </c>
      <c r="X61" s="410">
        <v>297</v>
      </c>
      <c r="Y61" s="410">
        <v>171</v>
      </c>
      <c r="Z61" s="410">
        <v>812</v>
      </c>
    </row>
    <row r="62" spans="1:26">
      <c r="A62" s="409" t="s">
        <v>516</v>
      </c>
      <c r="B62" s="409" t="s">
        <v>710</v>
      </c>
      <c r="C62" s="409" t="s">
        <v>711</v>
      </c>
      <c r="D62" s="409" t="s">
        <v>700</v>
      </c>
      <c r="E62" s="409" t="s">
        <v>805</v>
      </c>
      <c r="F62" s="409" t="s">
        <v>804</v>
      </c>
      <c r="G62" s="409" t="s">
        <v>700</v>
      </c>
      <c r="H62" s="410">
        <v>1962167</v>
      </c>
      <c r="I62" s="411" t="s">
        <v>773</v>
      </c>
      <c r="J62" s="410">
        <v>907774</v>
      </c>
      <c r="K62" s="410">
        <v>40798</v>
      </c>
      <c r="L62" s="410">
        <v>866976</v>
      </c>
      <c r="M62" s="410">
        <v>1028914</v>
      </c>
      <c r="N62" s="410">
        <v>179376</v>
      </c>
      <c r="O62" s="410">
        <v>550679</v>
      </c>
      <c r="P62" s="410">
        <v>281962</v>
      </c>
      <c r="Q62" s="410">
        <v>16897</v>
      </c>
      <c r="R62" s="410">
        <v>25479</v>
      </c>
      <c r="S62" s="410">
        <v>281962</v>
      </c>
      <c r="T62" s="410">
        <v>1783921</v>
      </c>
      <c r="U62" s="410">
        <v>833771</v>
      </c>
      <c r="V62" s="410">
        <v>179376</v>
      </c>
      <c r="W62" s="410">
        <v>550679</v>
      </c>
      <c r="X62" s="410">
        <v>103716</v>
      </c>
      <c r="Y62" s="410">
        <v>42376</v>
      </c>
      <c r="Z62" s="410">
        <v>103716</v>
      </c>
    </row>
    <row r="63" spans="1:26">
      <c r="A63" s="409" t="s">
        <v>809</v>
      </c>
      <c r="B63" s="409" t="s">
        <v>710</v>
      </c>
      <c r="C63" s="409" t="s">
        <v>723</v>
      </c>
      <c r="D63" s="409" t="s">
        <v>700</v>
      </c>
      <c r="E63" s="409" t="s">
        <v>805</v>
      </c>
      <c r="F63" s="409" t="s">
        <v>804</v>
      </c>
      <c r="G63" s="409" t="s">
        <v>700</v>
      </c>
      <c r="H63" s="410">
        <v>524939</v>
      </c>
      <c r="I63" s="411" t="s">
        <v>773</v>
      </c>
      <c r="J63" s="410">
        <v>196949</v>
      </c>
      <c r="K63" s="410">
        <v>11589</v>
      </c>
      <c r="L63" s="410">
        <v>185360</v>
      </c>
      <c r="M63" s="410">
        <v>318959</v>
      </c>
      <c r="N63" s="410">
        <v>179376</v>
      </c>
      <c r="O63" s="410">
        <v>75893</v>
      </c>
      <c r="P63" s="410">
        <v>58611</v>
      </c>
      <c r="Q63" s="410">
        <v>5079</v>
      </c>
      <c r="R63" s="410">
        <v>9031</v>
      </c>
      <c r="S63" s="410">
        <v>134504</v>
      </c>
      <c r="T63" s="410">
        <v>546587</v>
      </c>
      <c r="U63" s="410">
        <v>335528</v>
      </c>
      <c r="V63" s="410">
        <v>179376</v>
      </c>
      <c r="W63" s="410">
        <v>126376</v>
      </c>
      <c r="X63" s="410">
        <v>29776</v>
      </c>
      <c r="Y63" s="410">
        <v>14110</v>
      </c>
      <c r="Z63" s="410">
        <v>156152</v>
      </c>
    </row>
    <row r="64" spans="1:26">
      <c r="A64" s="409" t="s">
        <v>773</v>
      </c>
      <c r="B64" s="409" t="s">
        <v>710</v>
      </c>
      <c r="C64" s="409" t="s">
        <v>724</v>
      </c>
      <c r="D64" s="409" t="s">
        <v>700</v>
      </c>
      <c r="E64" s="409" t="s">
        <v>805</v>
      </c>
      <c r="F64" s="409" t="s">
        <v>804</v>
      </c>
      <c r="G64" s="409" t="s">
        <v>700</v>
      </c>
      <c r="H64" s="410">
        <v>75231</v>
      </c>
      <c r="I64" s="411" t="s">
        <v>773</v>
      </c>
      <c r="J64" s="410">
        <v>26619</v>
      </c>
      <c r="K64" s="410">
        <v>2021</v>
      </c>
      <c r="L64" s="410">
        <v>24598</v>
      </c>
      <c r="M64" s="410">
        <v>47573</v>
      </c>
      <c r="N64" s="410">
        <v>18537</v>
      </c>
      <c r="O64" s="410">
        <v>10805</v>
      </c>
      <c r="P64" s="410">
        <v>17571</v>
      </c>
      <c r="Q64" s="410">
        <v>660</v>
      </c>
      <c r="R64" s="410">
        <v>1039</v>
      </c>
      <c r="S64" s="410">
        <v>46913</v>
      </c>
      <c r="T64" s="410">
        <v>64528</v>
      </c>
      <c r="U64" s="410">
        <v>36210</v>
      </c>
      <c r="V64" s="410">
        <v>16144</v>
      </c>
      <c r="W64" s="410">
        <v>14965</v>
      </c>
      <c r="X64" s="410">
        <v>5101</v>
      </c>
      <c r="Y64" s="410">
        <v>1699</v>
      </c>
      <c r="Z64" s="410">
        <v>36210</v>
      </c>
    </row>
    <row r="65" spans="1:26">
      <c r="A65" s="409" t="s">
        <v>773</v>
      </c>
      <c r="B65" s="409" t="s">
        <v>710</v>
      </c>
      <c r="C65" s="409" t="s">
        <v>725</v>
      </c>
      <c r="D65" s="409" t="s">
        <v>700</v>
      </c>
      <c r="E65" s="409" t="s">
        <v>805</v>
      </c>
      <c r="F65" s="409" t="s">
        <v>804</v>
      </c>
      <c r="G65" s="409" t="s">
        <v>700</v>
      </c>
      <c r="H65" s="410">
        <v>48260</v>
      </c>
      <c r="I65" s="411" t="s">
        <v>773</v>
      </c>
      <c r="J65" s="410">
        <v>14957</v>
      </c>
      <c r="K65" s="410">
        <v>1251</v>
      </c>
      <c r="L65" s="410">
        <v>13706</v>
      </c>
      <c r="M65" s="410">
        <v>32560</v>
      </c>
      <c r="N65" s="410">
        <v>18745</v>
      </c>
      <c r="O65" s="410">
        <v>5423</v>
      </c>
      <c r="P65" s="410">
        <v>7950</v>
      </c>
      <c r="Q65" s="410">
        <v>442</v>
      </c>
      <c r="R65" s="410">
        <v>743</v>
      </c>
      <c r="S65" s="410">
        <v>32118</v>
      </c>
      <c r="T65" s="410">
        <v>37465</v>
      </c>
      <c r="U65" s="410">
        <v>21323</v>
      </c>
      <c r="V65" s="410">
        <v>11858</v>
      </c>
      <c r="W65" s="410">
        <v>6945</v>
      </c>
      <c r="X65" s="410">
        <v>2520</v>
      </c>
      <c r="Y65" s="410">
        <v>1185</v>
      </c>
      <c r="Z65" s="410">
        <v>21323</v>
      </c>
    </row>
    <row r="66" spans="1:26">
      <c r="A66" s="409" t="s">
        <v>773</v>
      </c>
      <c r="B66" s="409" t="s">
        <v>710</v>
      </c>
      <c r="C66" s="409" t="s">
        <v>726</v>
      </c>
      <c r="D66" s="409" t="s">
        <v>700</v>
      </c>
      <c r="E66" s="409" t="s">
        <v>805</v>
      </c>
      <c r="F66" s="409" t="s">
        <v>804</v>
      </c>
      <c r="G66" s="409" t="s">
        <v>700</v>
      </c>
      <c r="H66" s="410">
        <v>36216</v>
      </c>
      <c r="I66" s="411" t="s">
        <v>773</v>
      </c>
      <c r="J66" s="410">
        <v>13100</v>
      </c>
      <c r="K66" s="410">
        <v>786</v>
      </c>
      <c r="L66" s="410">
        <v>12314</v>
      </c>
      <c r="M66" s="410">
        <v>22345</v>
      </c>
      <c r="N66" s="410">
        <v>15613</v>
      </c>
      <c r="O66" s="410">
        <v>3236</v>
      </c>
      <c r="P66" s="410">
        <v>3087</v>
      </c>
      <c r="Q66" s="410">
        <v>409</v>
      </c>
      <c r="R66" s="410">
        <v>771</v>
      </c>
      <c r="S66" s="410">
        <v>21936</v>
      </c>
      <c r="T66" s="410">
        <v>50673</v>
      </c>
      <c r="U66" s="410">
        <v>36393</v>
      </c>
      <c r="V66" s="410">
        <v>23395</v>
      </c>
      <c r="W66" s="410">
        <v>10783</v>
      </c>
      <c r="X66" s="410">
        <v>2215</v>
      </c>
      <c r="Y66" s="410">
        <v>1180</v>
      </c>
      <c r="Z66" s="410">
        <v>36393</v>
      </c>
    </row>
    <row r="67" spans="1:26">
      <c r="A67" s="409" t="s">
        <v>773</v>
      </c>
      <c r="B67" s="409" t="s">
        <v>710</v>
      </c>
      <c r="C67" s="409" t="s">
        <v>727</v>
      </c>
      <c r="D67" s="409" t="s">
        <v>700</v>
      </c>
      <c r="E67" s="409" t="s">
        <v>805</v>
      </c>
      <c r="F67" s="409" t="s">
        <v>804</v>
      </c>
      <c r="G67" s="409" t="s">
        <v>700</v>
      </c>
      <c r="H67" s="410">
        <v>29877</v>
      </c>
      <c r="I67" s="411" t="s">
        <v>773</v>
      </c>
      <c r="J67" s="410">
        <v>9607</v>
      </c>
      <c r="K67" s="410">
        <v>621</v>
      </c>
      <c r="L67" s="410">
        <v>8986</v>
      </c>
      <c r="M67" s="410">
        <v>19522</v>
      </c>
      <c r="N67" s="410">
        <v>14645</v>
      </c>
      <c r="O67" s="410">
        <v>2347</v>
      </c>
      <c r="P67" s="410">
        <v>2057</v>
      </c>
      <c r="Q67" s="410">
        <v>473</v>
      </c>
      <c r="R67" s="410">
        <v>748</v>
      </c>
      <c r="S67" s="410">
        <v>19049</v>
      </c>
      <c r="T67" s="410">
        <v>27918</v>
      </c>
      <c r="U67" s="410">
        <v>17090</v>
      </c>
      <c r="V67" s="410">
        <v>12165</v>
      </c>
      <c r="W67" s="410">
        <v>4225</v>
      </c>
      <c r="X67" s="410">
        <v>700</v>
      </c>
      <c r="Y67" s="410">
        <v>1221</v>
      </c>
      <c r="Z67" s="410">
        <v>17090</v>
      </c>
    </row>
    <row r="68" spans="1:26">
      <c r="A68" s="409" t="s">
        <v>773</v>
      </c>
      <c r="B68" s="409" t="s">
        <v>710</v>
      </c>
      <c r="C68" s="409" t="s">
        <v>728</v>
      </c>
      <c r="D68" s="409" t="s">
        <v>700</v>
      </c>
      <c r="E68" s="409" t="s">
        <v>805</v>
      </c>
      <c r="F68" s="409" t="s">
        <v>804</v>
      </c>
      <c r="G68" s="409" t="s">
        <v>700</v>
      </c>
      <c r="H68" s="410">
        <v>53208</v>
      </c>
      <c r="I68" s="411" t="s">
        <v>773</v>
      </c>
      <c r="J68" s="410">
        <v>15862</v>
      </c>
      <c r="K68" s="410">
        <v>1047</v>
      </c>
      <c r="L68" s="410">
        <v>14815</v>
      </c>
      <c r="M68" s="410">
        <v>36400</v>
      </c>
      <c r="N68" s="410">
        <v>26014</v>
      </c>
      <c r="O68" s="410">
        <v>5387</v>
      </c>
      <c r="P68" s="410">
        <v>4471</v>
      </c>
      <c r="Q68" s="410">
        <v>528</v>
      </c>
      <c r="R68" s="410">
        <v>946</v>
      </c>
      <c r="S68" s="410">
        <v>35872</v>
      </c>
      <c r="T68" s="410">
        <v>34399</v>
      </c>
      <c r="U68" s="410">
        <v>17063</v>
      </c>
      <c r="V68" s="410">
        <v>12209</v>
      </c>
      <c r="W68" s="410">
        <v>4111</v>
      </c>
      <c r="X68" s="410">
        <v>743</v>
      </c>
      <c r="Y68" s="410">
        <v>1474</v>
      </c>
      <c r="Z68" s="410">
        <v>17063</v>
      </c>
    </row>
    <row r="69" spans="1:26">
      <c r="A69" s="409" t="s">
        <v>773</v>
      </c>
      <c r="B69" s="409" t="s">
        <v>710</v>
      </c>
      <c r="C69" s="409" t="s">
        <v>729</v>
      </c>
      <c r="D69" s="409" t="s">
        <v>700</v>
      </c>
      <c r="E69" s="409" t="s">
        <v>805</v>
      </c>
      <c r="F69" s="409" t="s">
        <v>804</v>
      </c>
      <c r="G69" s="409" t="s">
        <v>700</v>
      </c>
      <c r="H69" s="410">
        <v>73724</v>
      </c>
      <c r="I69" s="411" t="s">
        <v>773</v>
      </c>
      <c r="J69" s="410">
        <v>22938</v>
      </c>
      <c r="K69" s="410">
        <v>1390</v>
      </c>
      <c r="L69" s="410">
        <v>21548</v>
      </c>
      <c r="M69" s="410">
        <v>49567</v>
      </c>
      <c r="N69" s="410">
        <v>31123</v>
      </c>
      <c r="O69" s="410">
        <v>12024</v>
      </c>
      <c r="P69" s="410">
        <v>5618</v>
      </c>
      <c r="Q69" s="410">
        <v>802</v>
      </c>
      <c r="R69" s="410">
        <v>1219</v>
      </c>
      <c r="S69" s="410">
        <v>48765</v>
      </c>
      <c r="T69" s="410">
        <v>37239</v>
      </c>
      <c r="U69" s="410">
        <v>12280</v>
      </c>
      <c r="V69" s="410">
        <v>7010</v>
      </c>
      <c r="W69" s="410">
        <v>4906</v>
      </c>
      <c r="X69" s="410">
        <v>364</v>
      </c>
      <c r="Y69" s="410">
        <v>2021</v>
      </c>
      <c r="Z69" s="410">
        <v>12280</v>
      </c>
    </row>
    <row r="70" spans="1:26">
      <c r="A70" s="409" t="s">
        <v>773</v>
      </c>
      <c r="B70" s="409" t="s">
        <v>710</v>
      </c>
      <c r="C70" s="409" t="s">
        <v>730</v>
      </c>
      <c r="D70" s="409" t="s">
        <v>700</v>
      </c>
      <c r="E70" s="409" t="s">
        <v>805</v>
      </c>
      <c r="F70" s="409" t="s">
        <v>804</v>
      </c>
      <c r="G70" s="409" t="s">
        <v>700</v>
      </c>
      <c r="H70" s="410">
        <v>77341</v>
      </c>
      <c r="I70" s="411" t="s">
        <v>773</v>
      </c>
      <c r="J70" s="410">
        <v>31974</v>
      </c>
      <c r="K70" s="410">
        <v>1452</v>
      </c>
      <c r="L70" s="410">
        <v>30522</v>
      </c>
      <c r="M70" s="410">
        <v>43920</v>
      </c>
      <c r="N70" s="410">
        <v>21796</v>
      </c>
      <c r="O70" s="410">
        <v>14740</v>
      </c>
      <c r="P70" s="410">
        <v>6649</v>
      </c>
      <c r="Q70" s="410">
        <v>735</v>
      </c>
      <c r="R70" s="410">
        <v>1447</v>
      </c>
      <c r="S70" s="410">
        <v>43185</v>
      </c>
      <c r="T70" s="410">
        <v>51128</v>
      </c>
      <c r="U70" s="410">
        <v>16972</v>
      </c>
      <c r="V70" s="410">
        <v>5676</v>
      </c>
      <c r="W70" s="410">
        <v>10334</v>
      </c>
      <c r="X70" s="410">
        <v>962</v>
      </c>
      <c r="Y70" s="410">
        <v>2182</v>
      </c>
      <c r="Z70" s="410">
        <v>16972</v>
      </c>
    </row>
    <row r="71" spans="1:26">
      <c r="A71" s="409" t="s">
        <v>773</v>
      </c>
      <c r="B71" s="409" t="s">
        <v>710</v>
      </c>
      <c r="C71" s="409" t="s">
        <v>731</v>
      </c>
      <c r="D71" s="409" t="s">
        <v>700</v>
      </c>
      <c r="E71" s="409" t="s">
        <v>805</v>
      </c>
      <c r="F71" s="409" t="s">
        <v>804</v>
      </c>
      <c r="G71" s="409" t="s">
        <v>700</v>
      </c>
      <c r="H71" s="410">
        <v>46603</v>
      </c>
      <c r="I71" s="411" t="s">
        <v>773</v>
      </c>
      <c r="J71" s="410">
        <v>25337</v>
      </c>
      <c r="K71" s="410">
        <v>1348</v>
      </c>
      <c r="L71" s="410">
        <v>23989</v>
      </c>
      <c r="M71" s="410">
        <v>20502</v>
      </c>
      <c r="N71" s="410">
        <v>9422</v>
      </c>
      <c r="O71" s="410">
        <v>4609</v>
      </c>
      <c r="P71" s="410">
        <v>6152</v>
      </c>
      <c r="Q71" s="410">
        <v>319</v>
      </c>
      <c r="R71" s="410">
        <v>764</v>
      </c>
      <c r="S71" s="410">
        <v>20183</v>
      </c>
      <c r="T71" s="410">
        <v>162661</v>
      </c>
      <c r="U71" s="410">
        <v>136241</v>
      </c>
      <c r="V71" s="410">
        <v>73178</v>
      </c>
      <c r="W71" s="410">
        <v>47383</v>
      </c>
      <c r="X71" s="410">
        <v>15680</v>
      </c>
      <c r="Y71" s="410">
        <v>1083</v>
      </c>
      <c r="Z71" s="410">
        <v>136241</v>
      </c>
    </row>
    <row r="72" spans="1:26">
      <c r="A72" s="409" t="s">
        <v>773</v>
      </c>
      <c r="B72" s="409" t="s">
        <v>710</v>
      </c>
      <c r="C72" s="409" t="s">
        <v>732</v>
      </c>
      <c r="D72" s="409" t="s">
        <v>700</v>
      </c>
      <c r="E72" s="409" t="s">
        <v>805</v>
      </c>
      <c r="F72" s="409" t="s">
        <v>804</v>
      </c>
      <c r="G72" s="409" t="s">
        <v>700</v>
      </c>
      <c r="H72" s="410">
        <v>84479</v>
      </c>
      <c r="I72" s="411" t="s">
        <v>773</v>
      </c>
      <c r="J72" s="410">
        <v>36555</v>
      </c>
      <c r="K72" s="410">
        <v>1673</v>
      </c>
      <c r="L72" s="410">
        <v>34882</v>
      </c>
      <c r="M72" s="410">
        <v>46570</v>
      </c>
      <c r="N72" s="410">
        <v>23481</v>
      </c>
      <c r="O72" s="410">
        <v>17322</v>
      </c>
      <c r="P72" s="410">
        <v>5056</v>
      </c>
      <c r="Q72" s="410">
        <v>711</v>
      </c>
      <c r="R72" s="410">
        <v>1354</v>
      </c>
      <c r="S72" s="410">
        <v>45859</v>
      </c>
      <c r="T72" s="410">
        <v>80576</v>
      </c>
      <c r="U72" s="410">
        <v>41956</v>
      </c>
      <c r="V72" s="410">
        <v>17741</v>
      </c>
      <c r="W72" s="410">
        <v>22724</v>
      </c>
      <c r="X72" s="410">
        <v>1491</v>
      </c>
      <c r="Y72" s="410">
        <v>2065</v>
      </c>
      <c r="Z72" s="410">
        <v>41956</v>
      </c>
    </row>
    <row r="73" spans="1:26">
      <c r="A73" s="409" t="s">
        <v>225</v>
      </c>
      <c r="B73" s="409" t="s">
        <v>710</v>
      </c>
      <c r="C73" s="409" t="s">
        <v>733</v>
      </c>
      <c r="D73" s="409" t="s">
        <v>700</v>
      </c>
      <c r="E73" s="409" t="s">
        <v>805</v>
      </c>
      <c r="F73" s="409" t="s">
        <v>804</v>
      </c>
      <c r="G73" s="409" t="s">
        <v>700</v>
      </c>
      <c r="H73" s="410">
        <v>204906</v>
      </c>
      <c r="I73" s="411" t="s">
        <v>773</v>
      </c>
      <c r="J73" s="410">
        <v>155756</v>
      </c>
      <c r="K73" s="410">
        <v>4042</v>
      </c>
      <c r="L73" s="410">
        <v>151714</v>
      </c>
      <c r="M73" s="410">
        <v>47768</v>
      </c>
      <c r="N73" s="411" t="s">
        <v>773</v>
      </c>
      <c r="O73" s="410">
        <v>42580</v>
      </c>
      <c r="P73" s="410">
        <v>4348</v>
      </c>
      <c r="Q73" s="410">
        <v>840</v>
      </c>
      <c r="R73" s="410">
        <v>1382</v>
      </c>
      <c r="S73" s="410">
        <v>46928</v>
      </c>
      <c r="T73" s="410">
        <v>208359</v>
      </c>
      <c r="U73" s="410">
        <v>50381</v>
      </c>
      <c r="V73" s="411" t="s">
        <v>773</v>
      </c>
      <c r="W73" s="410">
        <v>48117</v>
      </c>
      <c r="X73" s="410">
        <v>2264</v>
      </c>
      <c r="Y73" s="410">
        <v>2222</v>
      </c>
      <c r="Z73" s="410">
        <v>50381</v>
      </c>
    </row>
    <row r="74" spans="1:26">
      <c r="A74" s="409" t="s">
        <v>225</v>
      </c>
      <c r="B74" s="409" t="s">
        <v>710</v>
      </c>
      <c r="C74" s="409" t="s">
        <v>734</v>
      </c>
      <c r="D74" s="409" t="s">
        <v>700</v>
      </c>
      <c r="E74" s="409" t="s">
        <v>805</v>
      </c>
      <c r="F74" s="409" t="s">
        <v>804</v>
      </c>
      <c r="G74" s="409" t="s">
        <v>700</v>
      </c>
      <c r="H74" s="410">
        <v>155659</v>
      </c>
      <c r="I74" s="411" t="s">
        <v>773</v>
      </c>
      <c r="J74" s="410">
        <v>69533</v>
      </c>
      <c r="K74" s="410">
        <v>3152</v>
      </c>
      <c r="L74" s="410">
        <v>66381</v>
      </c>
      <c r="M74" s="410">
        <v>83298</v>
      </c>
      <c r="N74" s="411" t="s">
        <v>773</v>
      </c>
      <c r="O74" s="410">
        <v>29097</v>
      </c>
      <c r="P74" s="410">
        <v>52342</v>
      </c>
      <c r="Q74" s="410">
        <v>1859</v>
      </c>
      <c r="R74" s="410">
        <v>2828</v>
      </c>
      <c r="S74" s="410">
        <v>81439</v>
      </c>
      <c r="T74" s="410">
        <v>144310</v>
      </c>
      <c r="U74" s="410">
        <v>70090</v>
      </c>
      <c r="V74" s="411" t="s">
        <v>773</v>
      </c>
      <c r="W74" s="410">
        <v>42736</v>
      </c>
      <c r="X74" s="410">
        <v>27354</v>
      </c>
      <c r="Y74" s="410">
        <v>4687</v>
      </c>
      <c r="Z74" s="410">
        <v>70090</v>
      </c>
    </row>
    <row r="75" spans="1:26">
      <c r="A75" s="409" t="s">
        <v>225</v>
      </c>
      <c r="B75" s="409" t="s">
        <v>710</v>
      </c>
      <c r="C75" s="409" t="s">
        <v>735</v>
      </c>
      <c r="D75" s="409" t="s">
        <v>700</v>
      </c>
      <c r="E75" s="409" t="s">
        <v>805</v>
      </c>
      <c r="F75" s="409" t="s">
        <v>804</v>
      </c>
      <c r="G75" s="409" t="s">
        <v>700</v>
      </c>
      <c r="H75" s="410">
        <v>109103</v>
      </c>
      <c r="I75" s="411" t="s">
        <v>773</v>
      </c>
      <c r="J75" s="410">
        <v>44599</v>
      </c>
      <c r="K75" s="410">
        <v>1814</v>
      </c>
      <c r="L75" s="410">
        <v>42785</v>
      </c>
      <c r="M75" s="410">
        <v>62810</v>
      </c>
      <c r="N75" s="411" t="s">
        <v>773</v>
      </c>
      <c r="O75" s="410">
        <v>54223</v>
      </c>
      <c r="P75" s="410">
        <v>7430</v>
      </c>
      <c r="Q75" s="410">
        <v>1157</v>
      </c>
      <c r="R75" s="410">
        <v>1694</v>
      </c>
      <c r="S75" s="410">
        <v>61653</v>
      </c>
      <c r="T75" s="410">
        <v>84536</v>
      </c>
      <c r="U75" s="410">
        <v>37086</v>
      </c>
      <c r="V75" s="411" t="s">
        <v>773</v>
      </c>
      <c r="W75" s="410">
        <v>36025</v>
      </c>
      <c r="X75" s="410">
        <v>1061</v>
      </c>
      <c r="Y75" s="410">
        <v>2851</v>
      </c>
      <c r="Z75" s="410">
        <v>37086</v>
      </c>
    </row>
    <row r="76" spans="1:26">
      <c r="A76" s="409" t="s">
        <v>225</v>
      </c>
      <c r="B76" s="409" t="s">
        <v>710</v>
      </c>
      <c r="C76" s="409" t="s">
        <v>736</v>
      </c>
      <c r="D76" s="409" t="s">
        <v>700</v>
      </c>
      <c r="E76" s="409" t="s">
        <v>805</v>
      </c>
      <c r="F76" s="409" t="s">
        <v>804</v>
      </c>
      <c r="G76" s="409" t="s">
        <v>700</v>
      </c>
      <c r="H76" s="410">
        <v>174602</v>
      </c>
      <c r="I76" s="411" t="s">
        <v>773</v>
      </c>
      <c r="J76" s="410">
        <v>65300</v>
      </c>
      <c r="K76" s="410">
        <v>4346</v>
      </c>
      <c r="L76" s="410">
        <v>60954</v>
      </c>
      <c r="M76" s="410">
        <v>107003</v>
      </c>
      <c r="N76" s="411" t="s">
        <v>773</v>
      </c>
      <c r="O76" s="410">
        <v>49551</v>
      </c>
      <c r="P76" s="410">
        <v>55825</v>
      </c>
      <c r="Q76" s="410">
        <v>1627</v>
      </c>
      <c r="R76" s="410">
        <v>2299</v>
      </c>
      <c r="S76" s="410">
        <v>105376</v>
      </c>
      <c r="T76" s="410">
        <v>122921</v>
      </c>
      <c r="U76" s="410">
        <v>53695</v>
      </c>
      <c r="V76" s="411" t="s">
        <v>773</v>
      </c>
      <c r="W76" s="410">
        <v>39866</v>
      </c>
      <c r="X76" s="410">
        <v>13829</v>
      </c>
      <c r="Y76" s="410">
        <v>3926</v>
      </c>
      <c r="Z76" s="410">
        <v>53695</v>
      </c>
    </row>
    <row r="77" spans="1:26">
      <c r="A77" s="409" t="s">
        <v>225</v>
      </c>
      <c r="B77" s="409" t="s">
        <v>710</v>
      </c>
      <c r="C77" s="409" t="s">
        <v>737</v>
      </c>
      <c r="D77" s="409" t="s">
        <v>700</v>
      </c>
      <c r="E77" s="409" t="s">
        <v>805</v>
      </c>
      <c r="F77" s="409" t="s">
        <v>804</v>
      </c>
      <c r="G77" s="409" t="s">
        <v>700</v>
      </c>
      <c r="H77" s="410">
        <v>13152</v>
      </c>
      <c r="I77" s="411" t="s">
        <v>773</v>
      </c>
      <c r="J77" s="410">
        <v>8750</v>
      </c>
      <c r="K77" s="410">
        <v>373</v>
      </c>
      <c r="L77" s="410">
        <v>8377</v>
      </c>
      <c r="M77" s="410">
        <v>4260</v>
      </c>
      <c r="N77" s="411" t="s">
        <v>773</v>
      </c>
      <c r="O77" s="410">
        <v>4038</v>
      </c>
      <c r="P77" s="410">
        <v>147</v>
      </c>
      <c r="Q77" s="410">
        <v>75</v>
      </c>
      <c r="R77" s="410">
        <v>142</v>
      </c>
      <c r="S77" s="410">
        <v>4185</v>
      </c>
      <c r="T77" s="410">
        <v>14358</v>
      </c>
      <c r="U77" s="410">
        <v>5391</v>
      </c>
      <c r="V77" s="411" t="s">
        <v>773</v>
      </c>
      <c r="W77" s="410">
        <v>5125</v>
      </c>
      <c r="X77" s="410">
        <v>266</v>
      </c>
      <c r="Y77" s="410">
        <v>217</v>
      </c>
      <c r="Z77" s="410">
        <v>5391</v>
      </c>
    </row>
    <row r="78" spans="1:26">
      <c r="A78" s="409" t="s">
        <v>225</v>
      </c>
      <c r="B78" s="409" t="s">
        <v>710</v>
      </c>
      <c r="C78" s="409" t="s">
        <v>738</v>
      </c>
      <c r="D78" s="409" t="s">
        <v>700</v>
      </c>
      <c r="E78" s="409" t="s">
        <v>805</v>
      </c>
      <c r="F78" s="409" t="s">
        <v>804</v>
      </c>
      <c r="G78" s="409" t="s">
        <v>700</v>
      </c>
      <c r="H78" s="410">
        <v>27808</v>
      </c>
      <c r="I78" s="411" t="s">
        <v>773</v>
      </c>
      <c r="J78" s="410">
        <v>6261</v>
      </c>
      <c r="K78" s="410">
        <v>883</v>
      </c>
      <c r="L78" s="410">
        <v>5378</v>
      </c>
      <c r="M78" s="410">
        <v>21157</v>
      </c>
      <c r="N78" s="411" t="s">
        <v>773</v>
      </c>
      <c r="O78" s="410">
        <v>11475</v>
      </c>
      <c r="P78" s="410">
        <v>9310</v>
      </c>
      <c r="Q78" s="410">
        <v>372</v>
      </c>
      <c r="R78" s="410">
        <v>390</v>
      </c>
      <c r="S78" s="410">
        <v>20785</v>
      </c>
      <c r="T78" s="410">
        <v>18323</v>
      </c>
      <c r="U78" s="410">
        <v>11300</v>
      </c>
      <c r="V78" s="411" t="s">
        <v>773</v>
      </c>
      <c r="W78" s="410">
        <v>9584</v>
      </c>
      <c r="X78" s="410">
        <v>1716</v>
      </c>
      <c r="Y78" s="410">
        <v>762</v>
      </c>
      <c r="Z78" s="410">
        <v>11300</v>
      </c>
    </row>
    <row r="79" spans="1:26">
      <c r="A79" s="409" t="s">
        <v>225</v>
      </c>
      <c r="B79" s="409" t="s">
        <v>710</v>
      </c>
      <c r="C79" s="409" t="s">
        <v>739</v>
      </c>
      <c r="D79" s="409" t="s">
        <v>700</v>
      </c>
      <c r="E79" s="409" t="s">
        <v>805</v>
      </c>
      <c r="F79" s="409" t="s">
        <v>804</v>
      </c>
      <c r="G79" s="409" t="s">
        <v>700</v>
      </c>
      <c r="H79" s="410">
        <v>68596</v>
      </c>
      <c r="I79" s="411" t="s">
        <v>773</v>
      </c>
      <c r="J79" s="410">
        <v>28106</v>
      </c>
      <c r="K79" s="410">
        <v>1240</v>
      </c>
      <c r="L79" s="410">
        <v>26866</v>
      </c>
      <c r="M79" s="410">
        <v>39879</v>
      </c>
      <c r="N79" s="411" t="s">
        <v>773</v>
      </c>
      <c r="O79" s="410">
        <v>20551</v>
      </c>
      <c r="P79" s="410">
        <v>18727</v>
      </c>
      <c r="Q79" s="410">
        <v>601</v>
      </c>
      <c r="R79" s="410">
        <v>611</v>
      </c>
      <c r="S79" s="410">
        <v>39278</v>
      </c>
      <c r="T79" s="410">
        <v>58573</v>
      </c>
      <c r="U79" s="410">
        <v>29255</v>
      </c>
      <c r="V79" s="411" t="s">
        <v>773</v>
      </c>
      <c r="W79" s="410">
        <v>21101</v>
      </c>
      <c r="X79" s="410">
        <v>8154</v>
      </c>
      <c r="Y79" s="410">
        <v>1212</v>
      </c>
      <c r="Z79" s="410">
        <v>29255</v>
      </c>
    </row>
    <row r="80" spans="1:26">
      <c r="A80" s="409" t="s">
        <v>225</v>
      </c>
      <c r="B80" s="409" t="s">
        <v>710</v>
      </c>
      <c r="C80" s="409" t="s">
        <v>740</v>
      </c>
      <c r="D80" s="409" t="s">
        <v>700</v>
      </c>
      <c r="E80" s="409" t="s">
        <v>805</v>
      </c>
      <c r="F80" s="409" t="s">
        <v>804</v>
      </c>
      <c r="G80" s="409" t="s">
        <v>700</v>
      </c>
      <c r="H80" s="410">
        <v>10208</v>
      </c>
      <c r="I80" s="411" t="s">
        <v>773</v>
      </c>
      <c r="J80" s="410">
        <v>4683</v>
      </c>
      <c r="K80" s="410">
        <v>166</v>
      </c>
      <c r="L80" s="410">
        <v>4517</v>
      </c>
      <c r="M80" s="410">
        <v>5498</v>
      </c>
      <c r="N80" s="411" t="s">
        <v>773</v>
      </c>
      <c r="O80" s="410">
        <v>5257</v>
      </c>
      <c r="P80" s="410">
        <v>220</v>
      </c>
      <c r="Q80" s="410">
        <v>21</v>
      </c>
      <c r="R80" s="410">
        <v>27</v>
      </c>
      <c r="S80" s="410">
        <v>5477</v>
      </c>
      <c r="T80" s="410">
        <v>9673</v>
      </c>
      <c r="U80" s="410">
        <v>4942</v>
      </c>
      <c r="V80" s="411" t="s">
        <v>773</v>
      </c>
      <c r="W80" s="410">
        <v>4786</v>
      </c>
      <c r="X80" s="410">
        <v>156</v>
      </c>
      <c r="Y80" s="410">
        <v>48</v>
      </c>
      <c r="Z80" s="410">
        <v>4942</v>
      </c>
    </row>
    <row r="81" spans="1:26">
      <c r="A81" s="409" t="s">
        <v>225</v>
      </c>
      <c r="B81" s="409" t="s">
        <v>710</v>
      </c>
      <c r="C81" s="409" t="s">
        <v>741</v>
      </c>
      <c r="D81" s="409" t="s">
        <v>700</v>
      </c>
      <c r="E81" s="409" t="s">
        <v>805</v>
      </c>
      <c r="F81" s="409" t="s">
        <v>804</v>
      </c>
      <c r="G81" s="409" t="s">
        <v>700</v>
      </c>
      <c r="H81" s="410">
        <v>30043</v>
      </c>
      <c r="I81" s="411" t="s">
        <v>773</v>
      </c>
      <c r="J81" s="410">
        <v>26261</v>
      </c>
      <c r="K81" s="410">
        <v>726</v>
      </c>
      <c r="L81" s="410">
        <v>25535</v>
      </c>
      <c r="M81" s="410">
        <v>3625</v>
      </c>
      <c r="N81" s="411" t="s">
        <v>773</v>
      </c>
      <c r="O81" s="410">
        <v>2756</v>
      </c>
      <c r="P81" s="410">
        <v>790</v>
      </c>
      <c r="Q81" s="410">
        <v>79</v>
      </c>
      <c r="R81" s="410">
        <v>157</v>
      </c>
      <c r="S81" s="410">
        <v>3546</v>
      </c>
      <c r="T81" s="410">
        <v>30895</v>
      </c>
      <c r="U81" s="410">
        <v>4398</v>
      </c>
      <c r="V81" s="411" t="s">
        <v>773</v>
      </c>
      <c r="W81" s="410">
        <v>3099</v>
      </c>
      <c r="X81" s="410">
        <v>1299</v>
      </c>
      <c r="Y81" s="410">
        <v>236</v>
      </c>
      <c r="Z81" s="410">
        <v>4398</v>
      </c>
    </row>
    <row r="82" spans="1:26">
      <c r="A82" s="409" t="s">
        <v>225</v>
      </c>
      <c r="B82" s="409" t="s">
        <v>710</v>
      </c>
      <c r="C82" s="409" t="s">
        <v>742</v>
      </c>
      <c r="D82" s="409" t="s">
        <v>700</v>
      </c>
      <c r="E82" s="409" t="s">
        <v>805</v>
      </c>
      <c r="F82" s="409" t="s">
        <v>804</v>
      </c>
      <c r="G82" s="409" t="s">
        <v>700</v>
      </c>
      <c r="H82" s="410">
        <v>99175</v>
      </c>
      <c r="I82" s="411" t="s">
        <v>773</v>
      </c>
      <c r="J82" s="410">
        <v>45779</v>
      </c>
      <c r="K82" s="410">
        <v>1453</v>
      </c>
      <c r="L82" s="410">
        <v>44326</v>
      </c>
      <c r="M82" s="410">
        <v>51648</v>
      </c>
      <c r="N82" s="411" t="s">
        <v>773</v>
      </c>
      <c r="O82" s="410">
        <v>47275</v>
      </c>
      <c r="P82" s="410">
        <v>3396</v>
      </c>
      <c r="Q82" s="410">
        <v>977</v>
      </c>
      <c r="R82" s="410">
        <v>1748</v>
      </c>
      <c r="S82" s="410">
        <v>50671</v>
      </c>
      <c r="T82" s="410">
        <v>78288</v>
      </c>
      <c r="U82" s="410">
        <v>29784</v>
      </c>
      <c r="V82" s="411" t="s">
        <v>773</v>
      </c>
      <c r="W82" s="410">
        <v>29246</v>
      </c>
      <c r="X82" s="410">
        <v>538</v>
      </c>
      <c r="Y82" s="410">
        <v>2725</v>
      </c>
      <c r="Z82" s="410">
        <v>29784</v>
      </c>
    </row>
    <row r="83" spans="1:26">
      <c r="A83" s="409" t="s">
        <v>225</v>
      </c>
      <c r="B83" s="409" t="s">
        <v>710</v>
      </c>
      <c r="C83" s="409" t="s">
        <v>743</v>
      </c>
      <c r="D83" s="409" t="s">
        <v>700</v>
      </c>
      <c r="E83" s="409" t="s">
        <v>805</v>
      </c>
      <c r="F83" s="409" t="s">
        <v>804</v>
      </c>
      <c r="G83" s="409" t="s">
        <v>700</v>
      </c>
      <c r="H83" s="410">
        <v>17189</v>
      </c>
      <c r="I83" s="411" t="s">
        <v>773</v>
      </c>
      <c r="J83" s="410">
        <v>11859</v>
      </c>
      <c r="K83" s="410">
        <v>346</v>
      </c>
      <c r="L83" s="410">
        <v>11513</v>
      </c>
      <c r="M83" s="410">
        <v>5158</v>
      </c>
      <c r="N83" s="411" t="s">
        <v>773</v>
      </c>
      <c r="O83" s="410">
        <v>4064</v>
      </c>
      <c r="P83" s="410">
        <v>1004</v>
      </c>
      <c r="Q83" s="410">
        <v>90</v>
      </c>
      <c r="R83" s="410">
        <v>172</v>
      </c>
      <c r="S83" s="410">
        <v>5068</v>
      </c>
      <c r="T83" s="410">
        <v>16333</v>
      </c>
      <c r="U83" s="410">
        <v>4212</v>
      </c>
      <c r="V83" s="411" t="s">
        <v>773</v>
      </c>
      <c r="W83" s="410">
        <v>3472</v>
      </c>
      <c r="X83" s="410">
        <v>740</v>
      </c>
      <c r="Y83" s="410">
        <v>262</v>
      </c>
      <c r="Z83" s="410">
        <v>4212</v>
      </c>
    </row>
    <row r="84" spans="1:26">
      <c r="A84" s="409" t="s">
        <v>225</v>
      </c>
      <c r="B84" s="409" t="s">
        <v>710</v>
      </c>
      <c r="C84" s="409" t="s">
        <v>744</v>
      </c>
      <c r="D84" s="409" t="s">
        <v>700</v>
      </c>
      <c r="E84" s="409" t="s">
        <v>805</v>
      </c>
      <c r="F84" s="409" t="s">
        <v>804</v>
      </c>
      <c r="G84" s="409" t="s">
        <v>700</v>
      </c>
      <c r="H84" s="410">
        <v>15045</v>
      </c>
      <c r="I84" s="411" t="s">
        <v>773</v>
      </c>
      <c r="J84" s="410">
        <v>7424</v>
      </c>
      <c r="K84" s="410">
        <v>331</v>
      </c>
      <c r="L84" s="410">
        <v>7093</v>
      </c>
      <c r="M84" s="410">
        <v>7437</v>
      </c>
      <c r="N84" s="411" t="s">
        <v>773</v>
      </c>
      <c r="O84" s="410">
        <v>7137</v>
      </c>
      <c r="P84" s="410">
        <v>158</v>
      </c>
      <c r="Q84" s="410">
        <v>142</v>
      </c>
      <c r="R84" s="410">
        <v>184</v>
      </c>
      <c r="S84" s="410">
        <v>7295</v>
      </c>
      <c r="T84" s="410">
        <v>13504</v>
      </c>
      <c r="U84" s="410">
        <v>5754</v>
      </c>
      <c r="V84" s="411" t="s">
        <v>773</v>
      </c>
      <c r="W84" s="410">
        <v>5630</v>
      </c>
      <c r="X84" s="410">
        <v>124</v>
      </c>
      <c r="Y84" s="410">
        <v>326</v>
      </c>
      <c r="Z84" s="410">
        <v>5754</v>
      </c>
    </row>
    <row r="85" spans="1:26">
      <c r="A85" s="409" t="s">
        <v>225</v>
      </c>
      <c r="B85" s="409" t="s">
        <v>710</v>
      </c>
      <c r="C85" s="409" t="s">
        <v>745</v>
      </c>
      <c r="D85" s="409" t="s">
        <v>700</v>
      </c>
      <c r="E85" s="409" t="s">
        <v>805</v>
      </c>
      <c r="F85" s="409" t="s">
        <v>804</v>
      </c>
      <c r="G85" s="409" t="s">
        <v>700</v>
      </c>
      <c r="H85" s="410">
        <v>78965</v>
      </c>
      <c r="I85" s="411" t="s">
        <v>773</v>
      </c>
      <c r="J85" s="410">
        <v>24083</v>
      </c>
      <c r="K85" s="410">
        <v>1821</v>
      </c>
      <c r="L85" s="410">
        <v>22262</v>
      </c>
      <c r="M85" s="410">
        <v>53721</v>
      </c>
      <c r="N85" s="411" t="s">
        <v>773</v>
      </c>
      <c r="O85" s="410">
        <v>26292</v>
      </c>
      <c r="P85" s="410">
        <v>26475</v>
      </c>
      <c r="Q85" s="410">
        <v>954</v>
      </c>
      <c r="R85" s="410">
        <v>1161</v>
      </c>
      <c r="S85" s="410">
        <v>52767</v>
      </c>
      <c r="T85" s="410">
        <v>44539</v>
      </c>
      <c r="U85" s="410">
        <v>18341</v>
      </c>
      <c r="V85" s="411" t="s">
        <v>773</v>
      </c>
      <c r="W85" s="410">
        <v>14506</v>
      </c>
      <c r="X85" s="410">
        <v>3835</v>
      </c>
      <c r="Y85" s="410">
        <v>2115</v>
      </c>
      <c r="Z85" s="410">
        <v>18341</v>
      </c>
    </row>
    <row r="86" spans="1:26">
      <c r="A86" s="409" t="s">
        <v>225</v>
      </c>
      <c r="B86" s="409" t="s">
        <v>710</v>
      </c>
      <c r="C86" s="409" t="s">
        <v>746</v>
      </c>
      <c r="D86" s="409" t="s">
        <v>700</v>
      </c>
      <c r="E86" s="409" t="s">
        <v>805</v>
      </c>
      <c r="F86" s="409" t="s">
        <v>804</v>
      </c>
      <c r="G86" s="409" t="s">
        <v>700</v>
      </c>
      <c r="H86" s="410">
        <v>28201</v>
      </c>
      <c r="I86" s="411" t="s">
        <v>773</v>
      </c>
      <c r="J86" s="410">
        <v>14382</v>
      </c>
      <c r="K86" s="410">
        <v>473</v>
      </c>
      <c r="L86" s="410">
        <v>13909</v>
      </c>
      <c r="M86" s="410">
        <v>13682</v>
      </c>
      <c r="N86" s="411" t="s">
        <v>773</v>
      </c>
      <c r="O86" s="410">
        <v>12843</v>
      </c>
      <c r="P86" s="410">
        <v>667</v>
      </c>
      <c r="Q86" s="410">
        <v>172</v>
      </c>
      <c r="R86" s="410">
        <v>137</v>
      </c>
      <c r="S86" s="410">
        <v>13510</v>
      </c>
      <c r="T86" s="410">
        <v>29147</v>
      </c>
      <c r="U86" s="410">
        <v>14456</v>
      </c>
      <c r="V86" s="411" t="s">
        <v>773</v>
      </c>
      <c r="W86" s="410">
        <v>14175</v>
      </c>
      <c r="X86" s="410">
        <v>281</v>
      </c>
      <c r="Y86" s="410">
        <v>309</v>
      </c>
      <c r="Z86" s="410">
        <v>14456</v>
      </c>
    </row>
    <row r="87" spans="1:26">
      <c r="A87" s="409" t="s">
        <v>225</v>
      </c>
      <c r="B87" s="409" t="s">
        <v>710</v>
      </c>
      <c r="C87" s="409" t="s">
        <v>747</v>
      </c>
      <c r="D87" s="409" t="s">
        <v>700</v>
      </c>
      <c r="E87" s="409" t="s">
        <v>805</v>
      </c>
      <c r="F87" s="409" t="s">
        <v>804</v>
      </c>
      <c r="G87" s="409" t="s">
        <v>700</v>
      </c>
      <c r="H87" s="410">
        <v>33869</v>
      </c>
      <c r="I87" s="411" t="s">
        <v>773</v>
      </c>
      <c r="J87" s="410">
        <v>14559</v>
      </c>
      <c r="K87" s="410">
        <v>478</v>
      </c>
      <c r="L87" s="410">
        <v>14081</v>
      </c>
      <c r="M87" s="410">
        <v>19079</v>
      </c>
      <c r="N87" s="411" t="s">
        <v>773</v>
      </c>
      <c r="O87" s="410">
        <v>18016</v>
      </c>
      <c r="P87" s="410">
        <v>859</v>
      </c>
      <c r="Q87" s="410">
        <v>204</v>
      </c>
      <c r="R87" s="410">
        <v>231</v>
      </c>
      <c r="S87" s="410">
        <v>18875</v>
      </c>
      <c r="T87" s="410">
        <v>34769</v>
      </c>
      <c r="U87" s="410">
        <v>19775</v>
      </c>
      <c r="V87" s="411" t="s">
        <v>773</v>
      </c>
      <c r="W87" s="410">
        <v>19537</v>
      </c>
      <c r="X87" s="410">
        <v>238</v>
      </c>
      <c r="Y87" s="410">
        <v>435</v>
      </c>
      <c r="Z87" s="410">
        <v>19775</v>
      </c>
    </row>
    <row r="88" spans="1:26">
      <c r="A88" s="409" t="s">
        <v>225</v>
      </c>
      <c r="B88" s="409" t="s">
        <v>710</v>
      </c>
      <c r="C88" s="409" t="s">
        <v>748</v>
      </c>
      <c r="D88" s="409" t="s">
        <v>700</v>
      </c>
      <c r="E88" s="409" t="s">
        <v>805</v>
      </c>
      <c r="F88" s="409" t="s">
        <v>804</v>
      </c>
      <c r="G88" s="409" t="s">
        <v>700</v>
      </c>
      <c r="H88" s="410">
        <v>53304</v>
      </c>
      <c r="I88" s="411" t="s">
        <v>773</v>
      </c>
      <c r="J88" s="410">
        <v>15948</v>
      </c>
      <c r="K88" s="410">
        <v>1088</v>
      </c>
      <c r="L88" s="410">
        <v>14860</v>
      </c>
      <c r="M88" s="410">
        <v>36877</v>
      </c>
      <c r="N88" s="411" t="s">
        <v>773</v>
      </c>
      <c r="O88" s="410">
        <v>13237</v>
      </c>
      <c r="P88" s="410">
        <v>23212</v>
      </c>
      <c r="Q88" s="410">
        <v>428</v>
      </c>
      <c r="R88" s="410">
        <v>479</v>
      </c>
      <c r="S88" s="410">
        <v>36449</v>
      </c>
      <c r="T88" s="410">
        <v>30630</v>
      </c>
      <c r="U88" s="410">
        <v>13775</v>
      </c>
      <c r="V88" s="411" t="s">
        <v>773</v>
      </c>
      <c r="W88" s="410">
        <v>8583</v>
      </c>
      <c r="X88" s="410">
        <v>5192</v>
      </c>
      <c r="Y88" s="410">
        <v>907</v>
      </c>
      <c r="Z88" s="410">
        <v>13775</v>
      </c>
    </row>
    <row r="89" spans="1:26">
      <c r="A89" s="409" t="s">
        <v>225</v>
      </c>
      <c r="B89" s="409" t="s">
        <v>710</v>
      </c>
      <c r="C89" s="409" t="s">
        <v>749</v>
      </c>
      <c r="D89" s="409" t="s">
        <v>700</v>
      </c>
      <c r="E89" s="409" t="s">
        <v>805</v>
      </c>
      <c r="F89" s="409" t="s">
        <v>804</v>
      </c>
      <c r="G89" s="409" t="s">
        <v>700</v>
      </c>
      <c r="H89" s="410">
        <v>19411</v>
      </c>
      <c r="I89" s="411" t="s">
        <v>773</v>
      </c>
      <c r="J89" s="410">
        <v>9016</v>
      </c>
      <c r="K89" s="410">
        <v>372</v>
      </c>
      <c r="L89" s="410">
        <v>8644</v>
      </c>
      <c r="M89" s="410">
        <v>10256</v>
      </c>
      <c r="N89" s="411" t="s">
        <v>773</v>
      </c>
      <c r="O89" s="410">
        <v>9898</v>
      </c>
      <c r="P89" s="410">
        <v>235</v>
      </c>
      <c r="Q89" s="410">
        <v>123</v>
      </c>
      <c r="R89" s="410">
        <v>139</v>
      </c>
      <c r="S89" s="410">
        <v>10133</v>
      </c>
      <c r="T89" s="410">
        <v>20761</v>
      </c>
      <c r="U89" s="410">
        <v>11483</v>
      </c>
      <c r="V89" s="411" t="s">
        <v>773</v>
      </c>
      <c r="W89" s="410">
        <v>11345</v>
      </c>
      <c r="X89" s="410">
        <v>138</v>
      </c>
      <c r="Y89" s="410">
        <v>262</v>
      </c>
      <c r="Z89" s="410">
        <v>11483</v>
      </c>
    </row>
    <row r="90" spans="1:26">
      <c r="A90" s="409" t="s">
        <v>225</v>
      </c>
      <c r="B90" s="409" t="s">
        <v>710</v>
      </c>
      <c r="C90" s="409" t="s">
        <v>750</v>
      </c>
      <c r="D90" s="409" t="s">
        <v>700</v>
      </c>
      <c r="E90" s="409" t="s">
        <v>805</v>
      </c>
      <c r="F90" s="409" t="s">
        <v>804</v>
      </c>
      <c r="G90" s="409" t="s">
        <v>700</v>
      </c>
      <c r="H90" s="410">
        <v>42446</v>
      </c>
      <c r="I90" s="411" t="s">
        <v>773</v>
      </c>
      <c r="J90" s="410">
        <v>19985</v>
      </c>
      <c r="K90" s="410">
        <v>822</v>
      </c>
      <c r="L90" s="410">
        <v>19163</v>
      </c>
      <c r="M90" s="410">
        <v>22045</v>
      </c>
      <c r="N90" s="411" t="s">
        <v>773</v>
      </c>
      <c r="O90" s="410">
        <v>14413</v>
      </c>
      <c r="P90" s="410">
        <v>7271</v>
      </c>
      <c r="Q90" s="410">
        <v>361</v>
      </c>
      <c r="R90" s="410">
        <v>416</v>
      </c>
      <c r="S90" s="410">
        <v>21684</v>
      </c>
      <c r="T90" s="410">
        <v>36398</v>
      </c>
      <c r="U90" s="410">
        <v>15636</v>
      </c>
      <c r="V90" s="411" t="s">
        <v>773</v>
      </c>
      <c r="W90" s="410">
        <v>13736</v>
      </c>
      <c r="X90" s="410">
        <v>1900</v>
      </c>
      <c r="Y90" s="410">
        <v>777</v>
      </c>
      <c r="Z90" s="410">
        <v>15636</v>
      </c>
    </row>
    <row r="91" spans="1:26">
      <c r="A91" s="409" t="s">
        <v>225</v>
      </c>
      <c r="B91" s="409" t="s">
        <v>710</v>
      </c>
      <c r="C91" s="409" t="s">
        <v>751</v>
      </c>
      <c r="D91" s="409" t="s">
        <v>700</v>
      </c>
      <c r="E91" s="409" t="s">
        <v>805</v>
      </c>
      <c r="F91" s="409" t="s">
        <v>804</v>
      </c>
      <c r="G91" s="409" t="s">
        <v>700</v>
      </c>
      <c r="H91" s="410">
        <v>16822</v>
      </c>
      <c r="I91" s="411" t="s">
        <v>773</v>
      </c>
      <c r="J91" s="410">
        <v>9527</v>
      </c>
      <c r="K91" s="410">
        <v>398</v>
      </c>
      <c r="L91" s="410">
        <v>9129</v>
      </c>
      <c r="M91" s="410">
        <v>7110</v>
      </c>
      <c r="N91" s="411" t="s">
        <v>773</v>
      </c>
      <c r="O91" s="410">
        <v>6803</v>
      </c>
      <c r="P91" s="410">
        <v>151</v>
      </c>
      <c r="Q91" s="410">
        <v>156</v>
      </c>
      <c r="R91" s="410">
        <v>185</v>
      </c>
      <c r="S91" s="410">
        <v>6954</v>
      </c>
      <c r="T91" s="410">
        <v>20599</v>
      </c>
      <c r="U91" s="410">
        <v>10731</v>
      </c>
      <c r="V91" s="411" t="s">
        <v>773</v>
      </c>
      <c r="W91" s="410">
        <v>10390</v>
      </c>
      <c r="X91" s="410">
        <v>341</v>
      </c>
      <c r="Y91" s="410">
        <v>341</v>
      </c>
      <c r="Z91" s="410">
        <v>10731</v>
      </c>
    </row>
    <row r="92" spans="1:26">
      <c r="A92" s="409" t="s">
        <v>225</v>
      </c>
      <c r="B92" s="409" t="s">
        <v>710</v>
      </c>
      <c r="C92" s="409" t="s">
        <v>752</v>
      </c>
      <c r="D92" s="409" t="s">
        <v>700</v>
      </c>
      <c r="E92" s="409" t="s">
        <v>805</v>
      </c>
      <c r="F92" s="409" t="s">
        <v>804</v>
      </c>
      <c r="G92" s="409" t="s">
        <v>700</v>
      </c>
      <c r="H92" s="410">
        <v>14731</v>
      </c>
      <c r="I92" s="411" t="s">
        <v>773</v>
      </c>
      <c r="J92" s="410">
        <v>9584</v>
      </c>
      <c r="K92" s="410">
        <v>358</v>
      </c>
      <c r="L92" s="410">
        <v>9226</v>
      </c>
      <c r="M92" s="410">
        <v>5064</v>
      </c>
      <c r="N92" s="411" t="s">
        <v>773</v>
      </c>
      <c r="O92" s="410">
        <v>3882</v>
      </c>
      <c r="P92" s="410">
        <v>1100</v>
      </c>
      <c r="Q92" s="410">
        <v>82</v>
      </c>
      <c r="R92" s="410">
        <v>83</v>
      </c>
      <c r="S92" s="410">
        <v>4982</v>
      </c>
      <c r="T92" s="410">
        <v>13270</v>
      </c>
      <c r="U92" s="410">
        <v>3521</v>
      </c>
      <c r="V92" s="411" t="s">
        <v>773</v>
      </c>
      <c r="W92" s="410">
        <v>3052</v>
      </c>
      <c r="X92" s="410">
        <v>469</v>
      </c>
      <c r="Y92" s="410">
        <v>165</v>
      </c>
      <c r="Z92" s="410">
        <v>3521</v>
      </c>
    </row>
    <row r="93" spans="1:26">
      <c r="A93" s="409" t="s">
        <v>225</v>
      </c>
      <c r="B93" s="409" t="s">
        <v>710</v>
      </c>
      <c r="C93" s="409" t="s">
        <v>753</v>
      </c>
      <c r="D93" s="409" t="s">
        <v>700</v>
      </c>
      <c r="E93" s="409" t="s">
        <v>805</v>
      </c>
      <c r="F93" s="409" t="s">
        <v>804</v>
      </c>
      <c r="G93" s="409" t="s">
        <v>700</v>
      </c>
      <c r="H93" s="410">
        <v>8092</v>
      </c>
      <c r="I93" s="411" t="s">
        <v>773</v>
      </c>
      <c r="J93" s="410">
        <v>5103</v>
      </c>
      <c r="K93" s="410">
        <v>130</v>
      </c>
      <c r="L93" s="410">
        <v>4973</v>
      </c>
      <c r="M93" s="410">
        <v>2953</v>
      </c>
      <c r="N93" s="411" t="s">
        <v>773</v>
      </c>
      <c r="O93" s="410">
        <v>2774</v>
      </c>
      <c r="P93" s="410">
        <v>140</v>
      </c>
      <c r="Q93" s="410">
        <v>39</v>
      </c>
      <c r="R93" s="410">
        <v>36</v>
      </c>
      <c r="S93" s="410">
        <v>2914</v>
      </c>
      <c r="T93" s="410">
        <v>8210</v>
      </c>
      <c r="U93" s="410">
        <v>3032</v>
      </c>
      <c r="V93" s="411" t="s">
        <v>773</v>
      </c>
      <c r="W93" s="410">
        <v>2960</v>
      </c>
      <c r="X93" s="410">
        <v>72</v>
      </c>
      <c r="Y93" s="410">
        <v>75</v>
      </c>
      <c r="Z93" s="410">
        <v>3032</v>
      </c>
    </row>
    <row r="94" spans="1:26">
      <c r="A94" s="409" t="s">
        <v>225</v>
      </c>
      <c r="B94" s="409" t="s">
        <v>710</v>
      </c>
      <c r="C94" s="409" t="s">
        <v>754</v>
      </c>
      <c r="D94" s="409" t="s">
        <v>700</v>
      </c>
      <c r="E94" s="409" t="s">
        <v>805</v>
      </c>
      <c r="F94" s="409" t="s">
        <v>804</v>
      </c>
      <c r="G94" s="409" t="s">
        <v>700</v>
      </c>
      <c r="H94" s="410">
        <v>24066</v>
      </c>
      <c r="I94" s="411" t="s">
        <v>773</v>
      </c>
      <c r="J94" s="410">
        <v>18638</v>
      </c>
      <c r="K94" s="410">
        <v>553</v>
      </c>
      <c r="L94" s="410">
        <v>18085</v>
      </c>
      <c r="M94" s="410">
        <v>5280</v>
      </c>
      <c r="N94" s="411" t="s">
        <v>773</v>
      </c>
      <c r="O94" s="410">
        <v>3236</v>
      </c>
      <c r="P94" s="410">
        <v>1906</v>
      </c>
      <c r="Q94" s="410">
        <v>138</v>
      </c>
      <c r="R94" s="410">
        <v>148</v>
      </c>
      <c r="S94" s="410">
        <v>5142</v>
      </c>
      <c r="T94" s="410">
        <v>23210</v>
      </c>
      <c r="U94" s="410">
        <v>4286</v>
      </c>
      <c r="V94" s="411" t="s">
        <v>773</v>
      </c>
      <c r="W94" s="410">
        <v>3314</v>
      </c>
      <c r="X94" s="410">
        <v>972</v>
      </c>
      <c r="Y94" s="410">
        <v>286</v>
      </c>
      <c r="Z94" s="410">
        <v>4286</v>
      </c>
    </row>
    <row r="95" spans="1:26">
      <c r="A95" s="409" t="s">
        <v>225</v>
      </c>
      <c r="B95" s="409" t="s">
        <v>710</v>
      </c>
      <c r="C95" s="409" t="s">
        <v>755</v>
      </c>
      <c r="D95" s="409" t="s">
        <v>700</v>
      </c>
      <c r="E95" s="409" t="s">
        <v>805</v>
      </c>
      <c r="F95" s="409" t="s">
        <v>804</v>
      </c>
      <c r="G95" s="409" t="s">
        <v>700</v>
      </c>
      <c r="H95" s="410">
        <v>14491</v>
      </c>
      <c r="I95" s="411" t="s">
        <v>773</v>
      </c>
      <c r="J95" s="410">
        <v>10474</v>
      </c>
      <c r="K95" s="410">
        <v>430</v>
      </c>
      <c r="L95" s="410">
        <v>10044</v>
      </c>
      <c r="M95" s="410">
        <v>3861</v>
      </c>
      <c r="N95" s="411" t="s">
        <v>773</v>
      </c>
      <c r="O95" s="410">
        <v>3566</v>
      </c>
      <c r="P95" s="410">
        <v>207</v>
      </c>
      <c r="Q95" s="410">
        <v>88</v>
      </c>
      <c r="R95" s="410">
        <v>156</v>
      </c>
      <c r="S95" s="410">
        <v>3773</v>
      </c>
      <c r="T95" s="410">
        <v>13747</v>
      </c>
      <c r="U95" s="410">
        <v>3029</v>
      </c>
      <c r="V95" s="411" t="s">
        <v>773</v>
      </c>
      <c r="W95" s="410">
        <v>2750</v>
      </c>
      <c r="X95" s="410">
        <v>279</v>
      </c>
      <c r="Y95" s="410">
        <v>244</v>
      </c>
      <c r="Z95" s="410">
        <v>3029</v>
      </c>
    </row>
    <row r="96" spans="1:26">
      <c r="A96" s="409" t="s">
        <v>225</v>
      </c>
      <c r="B96" s="409" t="s">
        <v>710</v>
      </c>
      <c r="C96" s="409" t="s">
        <v>756</v>
      </c>
      <c r="D96" s="409" t="s">
        <v>700</v>
      </c>
      <c r="E96" s="409" t="s">
        <v>805</v>
      </c>
      <c r="F96" s="409" t="s">
        <v>804</v>
      </c>
      <c r="G96" s="409" t="s">
        <v>700</v>
      </c>
      <c r="H96" s="410">
        <v>11384</v>
      </c>
      <c r="I96" s="411" t="s">
        <v>773</v>
      </c>
      <c r="J96" s="410">
        <v>8094</v>
      </c>
      <c r="K96" s="410">
        <v>262</v>
      </c>
      <c r="L96" s="410">
        <v>7832</v>
      </c>
      <c r="M96" s="410">
        <v>3213</v>
      </c>
      <c r="N96" s="411" t="s">
        <v>773</v>
      </c>
      <c r="O96" s="410">
        <v>2628</v>
      </c>
      <c r="P96" s="410">
        <v>527</v>
      </c>
      <c r="Q96" s="410">
        <v>58</v>
      </c>
      <c r="R96" s="410">
        <v>77</v>
      </c>
      <c r="S96" s="410">
        <v>3155</v>
      </c>
      <c r="T96" s="410">
        <v>11407</v>
      </c>
      <c r="U96" s="410">
        <v>3178</v>
      </c>
      <c r="V96" s="411" t="s">
        <v>773</v>
      </c>
      <c r="W96" s="410">
        <v>2951</v>
      </c>
      <c r="X96" s="410">
        <v>227</v>
      </c>
      <c r="Y96" s="410">
        <v>135</v>
      </c>
      <c r="Z96" s="410">
        <v>3178</v>
      </c>
    </row>
    <row r="97" spans="1:26">
      <c r="A97" s="409" t="s">
        <v>225</v>
      </c>
      <c r="B97" s="409" t="s">
        <v>710</v>
      </c>
      <c r="C97" s="409" t="s">
        <v>757</v>
      </c>
      <c r="D97" s="409" t="s">
        <v>700</v>
      </c>
      <c r="E97" s="409" t="s">
        <v>805</v>
      </c>
      <c r="F97" s="409" t="s">
        <v>804</v>
      </c>
      <c r="G97" s="409" t="s">
        <v>700</v>
      </c>
      <c r="H97" s="410">
        <v>13666</v>
      </c>
      <c r="I97" s="411" t="s">
        <v>773</v>
      </c>
      <c r="J97" s="410">
        <v>9830</v>
      </c>
      <c r="K97" s="410">
        <v>265</v>
      </c>
      <c r="L97" s="410">
        <v>9565</v>
      </c>
      <c r="M97" s="410">
        <v>3752</v>
      </c>
      <c r="N97" s="411" t="s">
        <v>773</v>
      </c>
      <c r="O97" s="410">
        <v>3521</v>
      </c>
      <c r="P97" s="410">
        <v>176</v>
      </c>
      <c r="Q97" s="410">
        <v>55</v>
      </c>
      <c r="R97" s="410">
        <v>84</v>
      </c>
      <c r="S97" s="410">
        <v>3697</v>
      </c>
      <c r="T97" s="410">
        <v>13389</v>
      </c>
      <c r="U97" s="410">
        <v>3420</v>
      </c>
      <c r="V97" s="411" t="s">
        <v>773</v>
      </c>
      <c r="W97" s="410">
        <v>3146</v>
      </c>
      <c r="X97" s="410">
        <v>274</v>
      </c>
      <c r="Y97" s="410">
        <v>139</v>
      </c>
      <c r="Z97" s="410">
        <v>3420</v>
      </c>
    </row>
    <row r="98" spans="1:26">
      <c r="A98" s="409" t="s">
        <v>225</v>
      </c>
      <c r="B98" s="409" t="s">
        <v>710</v>
      </c>
      <c r="C98" s="409" t="s">
        <v>758</v>
      </c>
      <c r="D98" s="409" t="s">
        <v>700</v>
      </c>
      <c r="E98" s="409" t="s">
        <v>805</v>
      </c>
      <c r="F98" s="409" t="s">
        <v>804</v>
      </c>
      <c r="G98" s="409" t="s">
        <v>700</v>
      </c>
      <c r="H98" s="410">
        <v>13248</v>
      </c>
      <c r="I98" s="411" t="s">
        <v>773</v>
      </c>
      <c r="J98" s="410">
        <v>9144</v>
      </c>
      <c r="K98" s="410">
        <v>306</v>
      </c>
      <c r="L98" s="410">
        <v>8838</v>
      </c>
      <c r="M98" s="410">
        <v>4006</v>
      </c>
      <c r="N98" s="411" t="s">
        <v>773</v>
      </c>
      <c r="O98" s="410">
        <v>3858</v>
      </c>
      <c r="P98" s="410">
        <v>82</v>
      </c>
      <c r="Q98" s="410">
        <v>66</v>
      </c>
      <c r="R98" s="410">
        <v>98</v>
      </c>
      <c r="S98" s="410">
        <v>3940</v>
      </c>
      <c r="T98" s="410">
        <v>11552</v>
      </c>
      <c r="U98" s="410">
        <v>2244</v>
      </c>
      <c r="V98" s="411" t="s">
        <v>773</v>
      </c>
      <c r="W98" s="410">
        <v>2190</v>
      </c>
      <c r="X98" s="410">
        <v>54</v>
      </c>
      <c r="Y98" s="410">
        <v>164</v>
      </c>
      <c r="Z98" s="410">
        <v>2244</v>
      </c>
    </row>
    <row r="99" spans="1:26">
      <c r="A99" s="409" t="s">
        <v>225</v>
      </c>
      <c r="B99" s="409" t="s">
        <v>710</v>
      </c>
      <c r="C99" s="409" t="s">
        <v>759</v>
      </c>
      <c r="D99" s="409" t="s">
        <v>700</v>
      </c>
      <c r="E99" s="409" t="s">
        <v>805</v>
      </c>
      <c r="F99" s="409" t="s">
        <v>804</v>
      </c>
      <c r="G99" s="409" t="s">
        <v>700</v>
      </c>
      <c r="H99" s="410">
        <v>16958</v>
      </c>
      <c r="I99" s="411" t="s">
        <v>773</v>
      </c>
      <c r="J99" s="410">
        <v>8761</v>
      </c>
      <c r="K99" s="410">
        <v>373</v>
      </c>
      <c r="L99" s="410">
        <v>8388</v>
      </c>
      <c r="M99" s="410">
        <v>7936</v>
      </c>
      <c r="N99" s="411" t="s">
        <v>773</v>
      </c>
      <c r="O99" s="410">
        <v>7531</v>
      </c>
      <c r="P99" s="410">
        <v>243</v>
      </c>
      <c r="Q99" s="410">
        <v>162</v>
      </c>
      <c r="R99" s="410">
        <v>261</v>
      </c>
      <c r="S99" s="410">
        <v>7774</v>
      </c>
      <c r="T99" s="410">
        <v>20548</v>
      </c>
      <c r="U99" s="410">
        <v>11364</v>
      </c>
      <c r="V99" s="411" t="s">
        <v>773</v>
      </c>
      <c r="W99" s="410">
        <v>11058</v>
      </c>
      <c r="X99" s="410">
        <v>306</v>
      </c>
      <c r="Y99" s="410">
        <v>423</v>
      </c>
      <c r="Z99" s="410">
        <v>11364</v>
      </c>
    </row>
    <row r="100" spans="1:26">
      <c r="A100" s="409" t="s">
        <v>225</v>
      </c>
      <c r="B100" s="409" t="s">
        <v>710</v>
      </c>
      <c r="C100" s="409" t="s">
        <v>760</v>
      </c>
      <c r="D100" s="409" t="s">
        <v>700</v>
      </c>
      <c r="E100" s="409" t="s">
        <v>805</v>
      </c>
      <c r="F100" s="409" t="s">
        <v>804</v>
      </c>
      <c r="G100" s="409" t="s">
        <v>700</v>
      </c>
      <c r="H100" s="410">
        <v>28096</v>
      </c>
      <c r="I100" s="411" t="s">
        <v>773</v>
      </c>
      <c r="J100" s="410">
        <v>13564</v>
      </c>
      <c r="K100" s="410">
        <v>473</v>
      </c>
      <c r="L100" s="410">
        <v>13091</v>
      </c>
      <c r="M100" s="410">
        <v>14233</v>
      </c>
      <c r="N100" s="411" t="s">
        <v>773</v>
      </c>
      <c r="O100" s="410">
        <v>13630</v>
      </c>
      <c r="P100" s="410">
        <v>400</v>
      </c>
      <c r="Q100" s="410">
        <v>203</v>
      </c>
      <c r="R100" s="410">
        <v>299</v>
      </c>
      <c r="S100" s="410">
        <v>14030</v>
      </c>
      <c r="T100" s="410">
        <v>27558</v>
      </c>
      <c r="U100" s="410">
        <v>13492</v>
      </c>
      <c r="V100" s="411" t="s">
        <v>773</v>
      </c>
      <c r="W100" s="410">
        <v>13314</v>
      </c>
      <c r="X100" s="410">
        <v>178</v>
      </c>
      <c r="Y100" s="410">
        <v>502</v>
      </c>
      <c r="Z100" s="410">
        <v>13492</v>
      </c>
    </row>
    <row r="101" spans="1:26">
      <c r="A101" s="409" t="s">
        <v>226</v>
      </c>
      <c r="B101" s="409" t="s">
        <v>710</v>
      </c>
      <c r="C101" s="409" t="s">
        <v>761</v>
      </c>
      <c r="D101" s="409" t="s">
        <v>700</v>
      </c>
      <c r="E101" s="409" t="s">
        <v>805</v>
      </c>
      <c r="F101" s="409" t="s">
        <v>804</v>
      </c>
      <c r="G101" s="409" t="s">
        <v>700</v>
      </c>
      <c r="H101" s="410">
        <v>10967</v>
      </c>
      <c r="I101" s="411" t="s">
        <v>773</v>
      </c>
      <c r="J101" s="410">
        <v>3043</v>
      </c>
      <c r="K101" s="410">
        <v>225</v>
      </c>
      <c r="L101" s="410">
        <v>2818</v>
      </c>
      <c r="M101" s="410">
        <v>7802</v>
      </c>
      <c r="N101" s="411" t="s">
        <v>773</v>
      </c>
      <c r="O101" s="410">
        <v>3843</v>
      </c>
      <c r="P101" s="410">
        <v>3815</v>
      </c>
      <c r="Q101" s="410">
        <v>144</v>
      </c>
      <c r="R101" s="410">
        <v>122</v>
      </c>
      <c r="S101" s="410">
        <v>7658</v>
      </c>
      <c r="T101" s="410">
        <v>6174</v>
      </c>
      <c r="U101" s="410">
        <v>2865</v>
      </c>
      <c r="V101" s="411" t="s">
        <v>773</v>
      </c>
      <c r="W101" s="410">
        <v>2244</v>
      </c>
      <c r="X101" s="410">
        <v>621</v>
      </c>
      <c r="Y101" s="410">
        <v>266</v>
      </c>
      <c r="Z101" s="410">
        <v>2865</v>
      </c>
    </row>
    <row r="102" spans="1:26">
      <c r="A102" s="409" t="s">
        <v>226</v>
      </c>
      <c r="B102" s="409" t="s">
        <v>710</v>
      </c>
      <c r="C102" s="409" t="s">
        <v>762</v>
      </c>
      <c r="D102" s="409" t="s">
        <v>700</v>
      </c>
      <c r="E102" s="409" t="s">
        <v>805</v>
      </c>
      <c r="F102" s="409" t="s">
        <v>804</v>
      </c>
      <c r="G102" s="409" t="s">
        <v>700</v>
      </c>
      <c r="H102" s="410">
        <v>7665</v>
      </c>
      <c r="I102" s="411" t="s">
        <v>773</v>
      </c>
      <c r="J102" s="410">
        <v>3719</v>
      </c>
      <c r="K102" s="410">
        <v>177</v>
      </c>
      <c r="L102" s="410">
        <v>3542</v>
      </c>
      <c r="M102" s="410">
        <v>3855</v>
      </c>
      <c r="N102" s="411" t="s">
        <v>773</v>
      </c>
      <c r="O102" s="410">
        <v>3732</v>
      </c>
      <c r="P102" s="410">
        <v>53</v>
      </c>
      <c r="Q102" s="410">
        <v>70</v>
      </c>
      <c r="R102" s="410">
        <v>91</v>
      </c>
      <c r="S102" s="410">
        <v>3785</v>
      </c>
      <c r="T102" s="410">
        <v>6150</v>
      </c>
      <c r="U102" s="410">
        <v>2270</v>
      </c>
      <c r="V102" s="411" t="s">
        <v>773</v>
      </c>
      <c r="W102" s="410">
        <v>2248</v>
      </c>
      <c r="X102" s="410">
        <v>22</v>
      </c>
      <c r="Y102" s="410">
        <v>161</v>
      </c>
      <c r="Z102" s="410">
        <v>2270</v>
      </c>
    </row>
    <row r="103" spans="1:26">
      <c r="A103" s="409" t="s">
        <v>226</v>
      </c>
      <c r="B103" s="409" t="s">
        <v>710</v>
      </c>
      <c r="C103" s="409" t="s">
        <v>763</v>
      </c>
      <c r="D103" s="409" t="s">
        <v>700</v>
      </c>
      <c r="E103" s="409" t="s">
        <v>805</v>
      </c>
      <c r="F103" s="409" t="s">
        <v>804</v>
      </c>
      <c r="G103" s="409" t="s">
        <v>700</v>
      </c>
      <c r="H103" s="410">
        <v>11363</v>
      </c>
      <c r="I103" s="411" t="s">
        <v>773</v>
      </c>
      <c r="J103" s="410">
        <v>3226</v>
      </c>
      <c r="K103" s="410">
        <v>196</v>
      </c>
      <c r="L103" s="410">
        <v>3030</v>
      </c>
      <c r="M103" s="410">
        <v>8004</v>
      </c>
      <c r="N103" s="411" t="s">
        <v>773</v>
      </c>
      <c r="O103" s="410">
        <v>7627</v>
      </c>
      <c r="P103" s="410">
        <v>296</v>
      </c>
      <c r="Q103" s="410">
        <v>81</v>
      </c>
      <c r="R103" s="410">
        <v>133</v>
      </c>
      <c r="S103" s="410">
        <v>7923</v>
      </c>
      <c r="T103" s="410">
        <v>11267</v>
      </c>
      <c r="U103" s="410">
        <v>7827</v>
      </c>
      <c r="V103" s="411" t="s">
        <v>773</v>
      </c>
      <c r="W103" s="410">
        <v>7779</v>
      </c>
      <c r="X103" s="410">
        <v>48</v>
      </c>
      <c r="Y103" s="410">
        <v>214</v>
      </c>
      <c r="Z103" s="410">
        <v>7827</v>
      </c>
    </row>
    <row r="104" spans="1:26">
      <c r="A104" s="409" t="s">
        <v>226</v>
      </c>
      <c r="B104" s="409" t="s">
        <v>710</v>
      </c>
      <c r="C104" s="409" t="s">
        <v>764</v>
      </c>
      <c r="D104" s="409" t="s">
        <v>700</v>
      </c>
      <c r="E104" s="409" t="s">
        <v>805</v>
      </c>
      <c r="F104" s="409" t="s">
        <v>804</v>
      </c>
      <c r="G104" s="409" t="s">
        <v>700</v>
      </c>
      <c r="H104" s="410">
        <v>12961</v>
      </c>
      <c r="I104" s="411" t="s">
        <v>773</v>
      </c>
      <c r="J104" s="410">
        <v>2941</v>
      </c>
      <c r="K104" s="410">
        <v>184</v>
      </c>
      <c r="L104" s="410">
        <v>2757</v>
      </c>
      <c r="M104" s="410">
        <v>9861</v>
      </c>
      <c r="N104" s="411" t="s">
        <v>773</v>
      </c>
      <c r="O104" s="410">
        <v>9306</v>
      </c>
      <c r="P104" s="410">
        <v>431</v>
      </c>
      <c r="Q104" s="410">
        <v>124</v>
      </c>
      <c r="R104" s="410">
        <v>159</v>
      </c>
      <c r="S104" s="410">
        <v>9737</v>
      </c>
      <c r="T104" s="410">
        <v>9381</v>
      </c>
      <c r="U104" s="410">
        <v>6157</v>
      </c>
      <c r="V104" s="411" t="s">
        <v>773</v>
      </c>
      <c r="W104" s="410">
        <v>6097</v>
      </c>
      <c r="X104" s="410">
        <v>60</v>
      </c>
      <c r="Y104" s="410">
        <v>283</v>
      </c>
      <c r="Z104" s="410">
        <v>6157</v>
      </c>
    </row>
    <row r="105" spans="1:26">
      <c r="A105" s="409" t="s">
        <v>226</v>
      </c>
      <c r="B105" s="409" t="s">
        <v>710</v>
      </c>
      <c r="C105" s="409" t="s">
        <v>765</v>
      </c>
      <c r="D105" s="409" t="s">
        <v>700</v>
      </c>
      <c r="E105" s="409" t="s">
        <v>805</v>
      </c>
      <c r="F105" s="409" t="s">
        <v>804</v>
      </c>
      <c r="G105" s="409" t="s">
        <v>700</v>
      </c>
      <c r="H105" s="410">
        <v>4541</v>
      </c>
      <c r="I105" s="411" t="s">
        <v>773</v>
      </c>
      <c r="J105" s="410">
        <v>1389</v>
      </c>
      <c r="K105" s="410">
        <v>77</v>
      </c>
      <c r="L105" s="410">
        <v>1312</v>
      </c>
      <c r="M105" s="410">
        <v>3140</v>
      </c>
      <c r="N105" s="411" t="s">
        <v>773</v>
      </c>
      <c r="O105" s="410">
        <v>3087</v>
      </c>
      <c r="P105" s="410">
        <v>39</v>
      </c>
      <c r="Q105" s="410">
        <v>14</v>
      </c>
      <c r="R105" s="410">
        <v>12</v>
      </c>
      <c r="S105" s="410">
        <v>3126</v>
      </c>
      <c r="T105" s="410">
        <v>3237</v>
      </c>
      <c r="U105" s="410">
        <v>1822</v>
      </c>
      <c r="V105" s="411" t="s">
        <v>773</v>
      </c>
      <c r="W105" s="410">
        <v>1818</v>
      </c>
      <c r="X105" s="410">
        <v>4</v>
      </c>
      <c r="Y105" s="410">
        <v>26</v>
      </c>
      <c r="Z105" s="410">
        <v>1822</v>
      </c>
    </row>
    <row r="106" spans="1:26">
      <c r="A106" s="409" t="s">
        <v>226</v>
      </c>
      <c r="B106" s="409" t="s">
        <v>710</v>
      </c>
      <c r="C106" s="409" t="s">
        <v>766</v>
      </c>
      <c r="D106" s="409" t="s">
        <v>700</v>
      </c>
      <c r="E106" s="409" t="s">
        <v>805</v>
      </c>
      <c r="F106" s="409" t="s">
        <v>804</v>
      </c>
      <c r="G106" s="409" t="s">
        <v>700</v>
      </c>
      <c r="H106" s="410">
        <v>7862</v>
      </c>
      <c r="I106" s="411" t="s">
        <v>773</v>
      </c>
      <c r="J106" s="410">
        <v>3238</v>
      </c>
      <c r="K106" s="410">
        <v>147</v>
      </c>
      <c r="L106" s="410">
        <v>3091</v>
      </c>
      <c r="M106" s="410">
        <v>4528</v>
      </c>
      <c r="N106" s="411" t="s">
        <v>773</v>
      </c>
      <c r="O106" s="410">
        <v>4357</v>
      </c>
      <c r="P106" s="410">
        <v>99</v>
      </c>
      <c r="Q106" s="410">
        <v>72</v>
      </c>
      <c r="R106" s="410">
        <v>96</v>
      </c>
      <c r="S106" s="410">
        <v>4456</v>
      </c>
      <c r="T106" s="410">
        <v>10550</v>
      </c>
      <c r="U106" s="410">
        <v>7144</v>
      </c>
      <c r="V106" s="411" t="s">
        <v>773</v>
      </c>
      <c r="W106" s="410">
        <v>7062</v>
      </c>
      <c r="X106" s="410">
        <v>82</v>
      </c>
      <c r="Y106" s="410">
        <v>168</v>
      </c>
      <c r="Z106" s="410">
        <v>7144</v>
      </c>
    </row>
    <row r="107" spans="1:26">
      <c r="A107" s="409" t="s">
        <v>226</v>
      </c>
      <c r="B107" s="409" t="s">
        <v>710</v>
      </c>
      <c r="C107" s="409" t="s">
        <v>767</v>
      </c>
      <c r="D107" s="409" t="s">
        <v>700</v>
      </c>
      <c r="E107" s="409" t="s">
        <v>805</v>
      </c>
      <c r="F107" s="409" t="s">
        <v>804</v>
      </c>
      <c r="G107" s="409" t="s">
        <v>700</v>
      </c>
      <c r="H107" s="410">
        <v>4184</v>
      </c>
      <c r="I107" s="411" t="s">
        <v>773</v>
      </c>
      <c r="J107" s="410">
        <v>1762</v>
      </c>
      <c r="K107" s="410">
        <v>67</v>
      </c>
      <c r="L107" s="410">
        <v>1695</v>
      </c>
      <c r="M107" s="410">
        <v>2399</v>
      </c>
      <c r="N107" s="411" t="s">
        <v>773</v>
      </c>
      <c r="O107" s="410">
        <v>2352</v>
      </c>
      <c r="P107" s="410">
        <v>33</v>
      </c>
      <c r="Q107" s="410">
        <v>14</v>
      </c>
      <c r="R107" s="410">
        <v>23</v>
      </c>
      <c r="S107" s="410">
        <v>2385</v>
      </c>
      <c r="T107" s="410">
        <v>3060</v>
      </c>
      <c r="U107" s="410">
        <v>1261</v>
      </c>
      <c r="V107" s="411" t="s">
        <v>773</v>
      </c>
      <c r="W107" s="410">
        <v>1234</v>
      </c>
      <c r="X107" s="410">
        <v>27</v>
      </c>
      <c r="Y107" s="410">
        <v>37</v>
      </c>
      <c r="Z107" s="410">
        <v>1261</v>
      </c>
    </row>
    <row r="108" spans="1:26">
      <c r="A108" s="409" t="s">
        <v>226</v>
      </c>
      <c r="B108" s="409" t="s">
        <v>710</v>
      </c>
      <c r="C108" s="409" t="s">
        <v>768</v>
      </c>
      <c r="D108" s="409" t="s">
        <v>700</v>
      </c>
      <c r="E108" s="409" t="s">
        <v>805</v>
      </c>
      <c r="F108" s="409" t="s">
        <v>804</v>
      </c>
      <c r="G108" s="409" t="s">
        <v>700</v>
      </c>
      <c r="H108" s="410">
        <v>13069</v>
      </c>
      <c r="I108" s="411" t="s">
        <v>773</v>
      </c>
      <c r="J108" s="410">
        <v>3296</v>
      </c>
      <c r="K108" s="410">
        <v>213</v>
      </c>
      <c r="L108" s="410">
        <v>3083</v>
      </c>
      <c r="M108" s="410">
        <v>9739</v>
      </c>
      <c r="N108" s="411" t="s">
        <v>773</v>
      </c>
      <c r="O108" s="410">
        <v>9450</v>
      </c>
      <c r="P108" s="410">
        <v>245</v>
      </c>
      <c r="Q108" s="410">
        <v>44</v>
      </c>
      <c r="R108" s="410">
        <v>34</v>
      </c>
      <c r="S108" s="410">
        <v>9695</v>
      </c>
      <c r="T108" s="410">
        <v>8232</v>
      </c>
      <c r="U108" s="410">
        <v>4858</v>
      </c>
      <c r="V108" s="411" t="s">
        <v>773</v>
      </c>
      <c r="W108" s="410">
        <v>4816</v>
      </c>
      <c r="X108" s="410">
        <v>42</v>
      </c>
      <c r="Y108" s="410">
        <v>78</v>
      </c>
      <c r="Z108" s="410">
        <v>4858</v>
      </c>
    </row>
    <row r="109" spans="1:26">
      <c r="A109" s="409" t="s">
        <v>226</v>
      </c>
      <c r="B109" s="409" t="s">
        <v>710</v>
      </c>
      <c r="C109" s="409" t="s">
        <v>769</v>
      </c>
      <c r="D109" s="409" t="s">
        <v>700</v>
      </c>
      <c r="E109" s="409" t="s">
        <v>805</v>
      </c>
      <c r="F109" s="409" t="s">
        <v>804</v>
      </c>
      <c r="G109" s="409" t="s">
        <v>700</v>
      </c>
      <c r="H109" s="410">
        <v>5208</v>
      </c>
      <c r="I109" s="411" t="s">
        <v>773</v>
      </c>
      <c r="J109" s="410">
        <v>2055</v>
      </c>
      <c r="K109" s="410">
        <v>75</v>
      </c>
      <c r="L109" s="410">
        <v>1980</v>
      </c>
      <c r="M109" s="410">
        <v>3134</v>
      </c>
      <c r="N109" s="411" t="s">
        <v>773</v>
      </c>
      <c r="O109" s="410">
        <v>2863</v>
      </c>
      <c r="P109" s="410">
        <v>245</v>
      </c>
      <c r="Q109" s="410">
        <v>26</v>
      </c>
      <c r="R109" s="410">
        <v>19</v>
      </c>
      <c r="S109" s="410">
        <v>3108</v>
      </c>
      <c r="T109" s="410">
        <v>4137</v>
      </c>
      <c r="U109" s="410">
        <v>2037</v>
      </c>
      <c r="V109" s="411" t="s">
        <v>773</v>
      </c>
      <c r="W109" s="410">
        <v>1959</v>
      </c>
      <c r="X109" s="410">
        <v>78</v>
      </c>
      <c r="Y109" s="410">
        <v>45</v>
      </c>
      <c r="Z109" s="410">
        <v>2037</v>
      </c>
    </row>
    <row r="110" spans="1:26">
      <c r="A110" s="409" t="s">
        <v>226</v>
      </c>
      <c r="B110" s="409" t="s">
        <v>710</v>
      </c>
      <c r="C110" s="409" t="s">
        <v>770</v>
      </c>
      <c r="D110" s="409" t="s">
        <v>700</v>
      </c>
      <c r="E110" s="409" t="s">
        <v>805</v>
      </c>
      <c r="F110" s="409" t="s">
        <v>804</v>
      </c>
      <c r="G110" s="409" t="s">
        <v>700</v>
      </c>
      <c r="H110" s="410">
        <v>5715</v>
      </c>
      <c r="I110" s="411" t="s">
        <v>773</v>
      </c>
      <c r="J110" s="410">
        <v>3690</v>
      </c>
      <c r="K110" s="410">
        <v>116</v>
      </c>
      <c r="L110" s="410">
        <v>3574</v>
      </c>
      <c r="M110" s="410">
        <v>1993</v>
      </c>
      <c r="N110" s="411" t="s">
        <v>773</v>
      </c>
      <c r="O110" s="410">
        <v>1754</v>
      </c>
      <c r="P110" s="410">
        <v>212</v>
      </c>
      <c r="Q110" s="410">
        <v>27</v>
      </c>
      <c r="R110" s="410">
        <v>32</v>
      </c>
      <c r="S110" s="410">
        <v>1966</v>
      </c>
      <c r="T110" s="410">
        <v>5898</v>
      </c>
      <c r="U110" s="410">
        <v>2149</v>
      </c>
      <c r="V110" s="411" t="s">
        <v>773</v>
      </c>
      <c r="W110" s="410">
        <v>1797</v>
      </c>
      <c r="X110" s="410">
        <v>352</v>
      </c>
      <c r="Y110" s="410">
        <v>59</v>
      </c>
      <c r="Z110" s="410">
        <v>2149</v>
      </c>
    </row>
    <row r="111" spans="1:26">
      <c r="A111" s="409" t="s">
        <v>226</v>
      </c>
      <c r="B111" s="409" t="s">
        <v>710</v>
      </c>
      <c r="C111" s="409" t="s">
        <v>771</v>
      </c>
      <c r="D111" s="409" t="s">
        <v>700</v>
      </c>
      <c r="E111" s="409" t="s">
        <v>805</v>
      </c>
      <c r="F111" s="409" t="s">
        <v>804</v>
      </c>
      <c r="G111" s="409" t="s">
        <v>700</v>
      </c>
      <c r="H111" s="410">
        <v>5677</v>
      </c>
      <c r="I111" s="411" t="s">
        <v>773</v>
      </c>
      <c r="J111" s="410">
        <v>3916</v>
      </c>
      <c r="K111" s="410">
        <v>157</v>
      </c>
      <c r="L111" s="410">
        <v>3759</v>
      </c>
      <c r="M111" s="410">
        <v>1714</v>
      </c>
      <c r="N111" s="411" t="s">
        <v>773</v>
      </c>
      <c r="O111" s="410">
        <v>1630</v>
      </c>
      <c r="P111" s="410">
        <v>48</v>
      </c>
      <c r="Q111" s="410">
        <v>36</v>
      </c>
      <c r="R111" s="410">
        <v>47</v>
      </c>
      <c r="S111" s="410">
        <v>1678</v>
      </c>
      <c r="T111" s="410">
        <v>5046</v>
      </c>
      <c r="U111" s="410">
        <v>1047</v>
      </c>
      <c r="V111" s="411" t="s">
        <v>773</v>
      </c>
      <c r="W111" s="410">
        <v>978</v>
      </c>
      <c r="X111" s="410">
        <v>69</v>
      </c>
      <c r="Y111" s="410">
        <v>83</v>
      </c>
      <c r="Z111" s="410">
        <v>1047</v>
      </c>
    </row>
    <row r="112" spans="1:26">
      <c r="A112" s="409" t="s">
        <v>226</v>
      </c>
      <c r="B112" s="409" t="s">
        <v>710</v>
      </c>
      <c r="C112" s="409" t="s">
        <v>772</v>
      </c>
      <c r="D112" s="409" t="s">
        <v>700</v>
      </c>
      <c r="E112" s="409" t="s">
        <v>805</v>
      </c>
      <c r="F112" s="409" t="s">
        <v>804</v>
      </c>
      <c r="G112" s="409" t="s">
        <v>700</v>
      </c>
      <c r="H112" s="410">
        <v>4780</v>
      </c>
      <c r="I112" s="411" t="s">
        <v>773</v>
      </c>
      <c r="J112" s="410">
        <v>3547</v>
      </c>
      <c r="K112" s="410">
        <v>101</v>
      </c>
      <c r="L112" s="410">
        <v>3446</v>
      </c>
      <c r="M112" s="410">
        <v>1177</v>
      </c>
      <c r="N112" s="411" t="s">
        <v>773</v>
      </c>
      <c r="O112" s="410">
        <v>653</v>
      </c>
      <c r="P112" s="410">
        <v>487</v>
      </c>
      <c r="Q112" s="410">
        <v>37</v>
      </c>
      <c r="R112" s="410">
        <v>56</v>
      </c>
      <c r="S112" s="410">
        <v>1140</v>
      </c>
      <c r="T112" s="410">
        <v>4395</v>
      </c>
      <c r="U112" s="410">
        <v>755</v>
      </c>
      <c r="V112" s="411" t="s">
        <v>773</v>
      </c>
      <c r="W112" s="410">
        <v>477</v>
      </c>
      <c r="X112" s="410">
        <v>278</v>
      </c>
      <c r="Y112" s="410">
        <v>93</v>
      </c>
      <c r="Z112" s="410">
        <v>755</v>
      </c>
    </row>
    <row r="113" spans="1:26">
      <c r="A113" s="409" t="s">
        <v>516</v>
      </c>
      <c r="B113" s="409" t="s">
        <v>710</v>
      </c>
      <c r="C113" s="409" t="s">
        <v>711</v>
      </c>
      <c r="D113" s="409" t="s">
        <v>700</v>
      </c>
      <c r="E113" s="409" t="s">
        <v>806</v>
      </c>
      <c r="F113" s="409" t="s">
        <v>804</v>
      </c>
      <c r="G113" s="409" t="s">
        <v>700</v>
      </c>
      <c r="H113" s="410">
        <v>1238745</v>
      </c>
      <c r="I113" s="411" t="s">
        <v>773</v>
      </c>
      <c r="J113" s="410">
        <v>469701</v>
      </c>
      <c r="K113" s="410">
        <v>29310</v>
      </c>
      <c r="L113" s="410">
        <v>440391</v>
      </c>
      <c r="M113" s="410">
        <v>757872</v>
      </c>
      <c r="N113" s="410">
        <v>121785</v>
      </c>
      <c r="O113" s="410">
        <v>396142</v>
      </c>
      <c r="P113" s="410">
        <v>229161</v>
      </c>
      <c r="Q113" s="410">
        <v>10784</v>
      </c>
      <c r="R113" s="410">
        <v>11172</v>
      </c>
      <c r="S113" s="410">
        <v>229161</v>
      </c>
      <c r="T113" s="410">
        <v>1092052</v>
      </c>
      <c r="U113" s="410">
        <v>600395</v>
      </c>
      <c r="V113" s="410">
        <v>121785</v>
      </c>
      <c r="W113" s="410">
        <v>396142</v>
      </c>
      <c r="X113" s="410">
        <v>82468</v>
      </c>
      <c r="Y113" s="410">
        <v>21956</v>
      </c>
      <c r="Z113" s="410">
        <v>82468</v>
      </c>
    </row>
    <row r="114" spans="1:26">
      <c r="A114" s="409" t="s">
        <v>809</v>
      </c>
      <c r="B114" s="409" t="s">
        <v>710</v>
      </c>
      <c r="C114" s="409" t="s">
        <v>723</v>
      </c>
      <c r="D114" s="409" t="s">
        <v>700</v>
      </c>
      <c r="E114" s="409" t="s">
        <v>806</v>
      </c>
      <c r="F114" s="409" t="s">
        <v>804</v>
      </c>
      <c r="G114" s="409" t="s">
        <v>700</v>
      </c>
      <c r="H114" s="410">
        <v>327839</v>
      </c>
      <c r="I114" s="411" t="s">
        <v>773</v>
      </c>
      <c r="J114" s="410">
        <v>92549</v>
      </c>
      <c r="K114" s="410">
        <v>8158</v>
      </c>
      <c r="L114" s="410">
        <v>84391</v>
      </c>
      <c r="M114" s="410">
        <v>231361</v>
      </c>
      <c r="N114" s="410">
        <v>121785</v>
      </c>
      <c r="O114" s="410">
        <v>56529</v>
      </c>
      <c r="P114" s="410">
        <v>49844</v>
      </c>
      <c r="Q114" s="410">
        <v>3203</v>
      </c>
      <c r="R114" s="410">
        <v>3929</v>
      </c>
      <c r="S114" s="410">
        <v>106373</v>
      </c>
      <c r="T114" s="410">
        <v>338916</v>
      </c>
      <c r="U114" s="410">
        <v>239235</v>
      </c>
      <c r="V114" s="410">
        <v>121785</v>
      </c>
      <c r="W114" s="410">
        <v>93181</v>
      </c>
      <c r="X114" s="410">
        <v>24269</v>
      </c>
      <c r="Y114" s="410">
        <v>7132</v>
      </c>
      <c r="Z114" s="410">
        <v>117450</v>
      </c>
    </row>
    <row r="115" spans="1:26">
      <c r="A115" s="409" t="s">
        <v>773</v>
      </c>
      <c r="B115" s="409" t="s">
        <v>710</v>
      </c>
      <c r="C115" s="409" t="s">
        <v>724</v>
      </c>
      <c r="D115" s="409" t="s">
        <v>700</v>
      </c>
      <c r="E115" s="409" t="s">
        <v>806</v>
      </c>
      <c r="F115" s="409" t="s">
        <v>804</v>
      </c>
      <c r="G115" s="409" t="s">
        <v>700</v>
      </c>
      <c r="H115" s="410">
        <v>48451</v>
      </c>
      <c r="I115" s="411" t="s">
        <v>773</v>
      </c>
      <c r="J115" s="410">
        <v>11899</v>
      </c>
      <c r="K115" s="410">
        <v>1421</v>
      </c>
      <c r="L115" s="410">
        <v>10478</v>
      </c>
      <c r="M115" s="410">
        <v>36113</v>
      </c>
      <c r="N115" s="410">
        <v>13138</v>
      </c>
      <c r="O115" s="410">
        <v>7536</v>
      </c>
      <c r="P115" s="410">
        <v>14993</v>
      </c>
      <c r="Q115" s="410">
        <v>446</v>
      </c>
      <c r="R115" s="410">
        <v>439</v>
      </c>
      <c r="S115" s="410">
        <v>35667</v>
      </c>
      <c r="T115" s="410">
        <v>37671</v>
      </c>
      <c r="U115" s="410">
        <v>24887</v>
      </c>
      <c r="V115" s="410">
        <v>10931</v>
      </c>
      <c r="W115" s="410">
        <v>10124</v>
      </c>
      <c r="X115" s="410">
        <v>3832</v>
      </c>
      <c r="Y115" s="410">
        <v>885</v>
      </c>
      <c r="Z115" s="410">
        <v>24887</v>
      </c>
    </row>
    <row r="116" spans="1:26">
      <c r="A116" s="409" t="s">
        <v>773</v>
      </c>
      <c r="B116" s="409" t="s">
        <v>710</v>
      </c>
      <c r="C116" s="409" t="s">
        <v>725</v>
      </c>
      <c r="D116" s="409" t="s">
        <v>700</v>
      </c>
      <c r="E116" s="409" t="s">
        <v>806</v>
      </c>
      <c r="F116" s="409" t="s">
        <v>804</v>
      </c>
      <c r="G116" s="409" t="s">
        <v>700</v>
      </c>
      <c r="H116" s="410">
        <v>30478</v>
      </c>
      <c r="I116" s="411" t="s">
        <v>773</v>
      </c>
      <c r="J116" s="410">
        <v>6564</v>
      </c>
      <c r="K116" s="410">
        <v>904</v>
      </c>
      <c r="L116" s="410">
        <v>5660</v>
      </c>
      <c r="M116" s="410">
        <v>23615</v>
      </c>
      <c r="N116" s="410">
        <v>12450</v>
      </c>
      <c r="O116" s="410">
        <v>4172</v>
      </c>
      <c r="P116" s="410">
        <v>6718</v>
      </c>
      <c r="Q116" s="410">
        <v>275</v>
      </c>
      <c r="R116" s="410">
        <v>299</v>
      </c>
      <c r="S116" s="410">
        <v>23340</v>
      </c>
      <c r="T116" s="410">
        <v>21547</v>
      </c>
      <c r="U116" s="410">
        <v>14409</v>
      </c>
      <c r="V116" s="410">
        <v>7862</v>
      </c>
      <c r="W116" s="410">
        <v>4968</v>
      </c>
      <c r="X116" s="410">
        <v>1579</v>
      </c>
      <c r="Y116" s="410">
        <v>574</v>
      </c>
      <c r="Z116" s="410">
        <v>14409</v>
      </c>
    </row>
    <row r="117" spans="1:26">
      <c r="A117" s="409" t="s">
        <v>773</v>
      </c>
      <c r="B117" s="409" t="s">
        <v>710</v>
      </c>
      <c r="C117" s="409" t="s">
        <v>726</v>
      </c>
      <c r="D117" s="409" t="s">
        <v>700</v>
      </c>
      <c r="E117" s="409" t="s">
        <v>806</v>
      </c>
      <c r="F117" s="409" t="s">
        <v>804</v>
      </c>
      <c r="G117" s="409" t="s">
        <v>700</v>
      </c>
      <c r="H117" s="410">
        <v>23047</v>
      </c>
      <c r="I117" s="411" t="s">
        <v>773</v>
      </c>
      <c r="J117" s="410">
        <v>7072</v>
      </c>
      <c r="K117" s="410">
        <v>587</v>
      </c>
      <c r="L117" s="410">
        <v>6485</v>
      </c>
      <c r="M117" s="410">
        <v>15658</v>
      </c>
      <c r="N117" s="410">
        <v>10144</v>
      </c>
      <c r="O117" s="410">
        <v>2659</v>
      </c>
      <c r="P117" s="410">
        <v>2621</v>
      </c>
      <c r="Q117" s="410">
        <v>234</v>
      </c>
      <c r="R117" s="410">
        <v>317</v>
      </c>
      <c r="S117" s="410">
        <v>15424</v>
      </c>
      <c r="T117" s="410">
        <v>36375</v>
      </c>
      <c r="U117" s="410">
        <v>28752</v>
      </c>
      <c r="V117" s="410">
        <v>17543</v>
      </c>
      <c r="W117" s="410">
        <v>9304</v>
      </c>
      <c r="X117" s="410">
        <v>1905</v>
      </c>
      <c r="Y117" s="410">
        <v>551</v>
      </c>
      <c r="Z117" s="410">
        <v>28752</v>
      </c>
    </row>
    <row r="118" spans="1:26">
      <c r="A118" s="409" t="s">
        <v>773</v>
      </c>
      <c r="B118" s="409" t="s">
        <v>710</v>
      </c>
      <c r="C118" s="409" t="s">
        <v>727</v>
      </c>
      <c r="D118" s="409" t="s">
        <v>700</v>
      </c>
      <c r="E118" s="409" t="s">
        <v>806</v>
      </c>
      <c r="F118" s="409" t="s">
        <v>804</v>
      </c>
      <c r="G118" s="409" t="s">
        <v>700</v>
      </c>
      <c r="H118" s="410">
        <v>17599</v>
      </c>
      <c r="I118" s="411" t="s">
        <v>773</v>
      </c>
      <c r="J118" s="410">
        <v>4422</v>
      </c>
      <c r="K118" s="410">
        <v>441</v>
      </c>
      <c r="L118" s="410">
        <v>3981</v>
      </c>
      <c r="M118" s="410">
        <v>12853</v>
      </c>
      <c r="N118" s="410">
        <v>9014</v>
      </c>
      <c r="O118" s="410">
        <v>1837</v>
      </c>
      <c r="P118" s="410">
        <v>1736</v>
      </c>
      <c r="Q118" s="410">
        <v>266</v>
      </c>
      <c r="R118" s="410">
        <v>324</v>
      </c>
      <c r="S118" s="410">
        <v>12587</v>
      </c>
      <c r="T118" s="410">
        <v>17001</v>
      </c>
      <c r="U118" s="410">
        <v>11989</v>
      </c>
      <c r="V118" s="410">
        <v>8097</v>
      </c>
      <c r="W118" s="410">
        <v>3306</v>
      </c>
      <c r="X118" s="410">
        <v>586</v>
      </c>
      <c r="Y118" s="410">
        <v>590</v>
      </c>
      <c r="Z118" s="410">
        <v>11989</v>
      </c>
    </row>
    <row r="119" spans="1:26">
      <c r="A119" s="409" t="s">
        <v>773</v>
      </c>
      <c r="B119" s="409" t="s">
        <v>710</v>
      </c>
      <c r="C119" s="409" t="s">
        <v>728</v>
      </c>
      <c r="D119" s="409" t="s">
        <v>700</v>
      </c>
      <c r="E119" s="409" t="s">
        <v>806</v>
      </c>
      <c r="F119" s="409" t="s">
        <v>804</v>
      </c>
      <c r="G119" s="409" t="s">
        <v>700</v>
      </c>
      <c r="H119" s="410">
        <v>32352</v>
      </c>
      <c r="I119" s="411" t="s">
        <v>773</v>
      </c>
      <c r="J119" s="410">
        <v>6584</v>
      </c>
      <c r="K119" s="410">
        <v>680</v>
      </c>
      <c r="L119" s="410">
        <v>5904</v>
      </c>
      <c r="M119" s="410">
        <v>25345</v>
      </c>
      <c r="N119" s="410">
        <v>16853</v>
      </c>
      <c r="O119" s="410">
        <v>4359</v>
      </c>
      <c r="P119" s="410">
        <v>3811</v>
      </c>
      <c r="Q119" s="410">
        <v>322</v>
      </c>
      <c r="R119" s="410">
        <v>423</v>
      </c>
      <c r="S119" s="410">
        <v>25023</v>
      </c>
      <c r="T119" s="410">
        <v>18235</v>
      </c>
      <c r="U119" s="410">
        <v>10906</v>
      </c>
      <c r="V119" s="410">
        <v>7272</v>
      </c>
      <c r="W119" s="410">
        <v>3085</v>
      </c>
      <c r="X119" s="410">
        <v>549</v>
      </c>
      <c r="Y119" s="410">
        <v>745</v>
      </c>
      <c r="Z119" s="410">
        <v>10906</v>
      </c>
    </row>
    <row r="120" spans="1:26">
      <c r="A120" s="409" t="s">
        <v>773</v>
      </c>
      <c r="B120" s="409" t="s">
        <v>710</v>
      </c>
      <c r="C120" s="409" t="s">
        <v>729</v>
      </c>
      <c r="D120" s="409" t="s">
        <v>700</v>
      </c>
      <c r="E120" s="409" t="s">
        <v>806</v>
      </c>
      <c r="F120" s="409" t="s">
        <v>804</v>
      </c>
      <c r="G120" s="409" t="s">
        <v>700</v>
      </c>
      <c r="H120" s="410">
        <v>45508</v>
      </c>
      <c r="I120" s="411" t="s">
        <v>773</v>
      </c>
      <c r="J120" s="410">
        <v>8981</v>
      </c>
      <c r="K120" s="410">
        <v>942</v>
      </c>
      <c r="L120" s="410">
        <v>8039</v>
      </c>
      <c r="M120" s="410">
        <v>36008</v>
      </c>
      <c r="N120" s="410">
        <v>21335</v>
      </c>
      <c r="O120" s="410">
        <v>9411</v>
      </c>
      <c r="P120" s="410">
        <v>4758</v>
      </c>
      <c r="Q120" s="410">
        <v>504</v>
      </c>
      <c r="R120" s="410">
        <v>519</v>
      </c>
      <c r="S120" s="410">
        <v>35504</v>
      </c>
      <c r="T120" s="410">
        <v>18385</v>
      </c>
      <c r="U120" s="410">
        <v>8381</v>
      </c>
      <c r="V120" s="410">
        <v>4691</v>
      </c>
      <c r="W120" s="410">
        <v>3399</v>
      </c>
      <c r="X120" s="410">
        <v>291</v>
      </c>
      <c r="Y120" s="410">
        <v>1023</v>
      </c>
      <c r="Z120" s="410">
        <v>8381</v>
      </c>
    </row>
    <row r="121" spans="1:26">
      <c r="A121" s="409" t="s">
        <v>773</v>
      </c>
      <c r="B121" s="409" t="s">
        <v>710</v>
      </c>
      <c r="C121" s="409" t="s">
        <v>730</v>
      </c>
      <c r="D121" s="409" t="s">
        <v>700</v>
      </c>
      <c r="E121" s="409" t="s">
        <v>806</v>
      </c>
      <c r="F121" s="409" t="s">
        <v>804</v>
      </c>
      <c r="G121" s="409" t="s">
        <v>700</v>
      </c>
      <c r="H121" s="410">
        <v>46494</v>
      </c>
      <c r="I121" s="411" t="s">
        <v>773</v>
      </c>
      <c r="J121" s="410">
        <v>13867</v>
      </c>
      <c r="K121" s="410">
        <v>999</v>
      </c>
      <c r="L121" s="410">
        <v>12868</v>
      </c>
      <c r="M121" s="410">
        <v>31951</v>
      </c>
      <c r="N121" s="410">
        <v>15327</v>
      </c>
      <c r="O121" s="410">
        <v>10512</v>
      </c>
      <c r="P121" s="410">
        <v>5634</v>
      </c>
      <c r="Q121" s="410">
        <v>478</v>
      </c>
      <c r="R121" s="410">
        <v>676</v>
      </c>
      <c r="S121" s="410">
        <v>31473</v>
      </c>
      <c r="T121" s="410">
        <v>26305</v>
      </c>
      <c r="U121" s="410">
        <v>11284</v>
      </c>
      <c r="V121" s="410">
        <v>4340</v>
      </c>
      <c r="W121" s="410">
        <v>6155</v>
      </c>
      <c r="X121" s="410">
        <v>789</v>
      </c>
      <c r="Y121" s="410">
        <v>1154</v>
      </c>
      <c r="Z121" s="410">
        <v>11284</v>
      </c>
    </row>
    <row r="122" spans="1:26">
      <c r="A122" s="409" t="s">
        <v>773</v>
      </c>
      <c r="B122" s="409" t="s">
        <v>710</v>
      </c>
      <c r="C122" s="409" t="s">
        <v>731</v>
      </c>
      <c r="D122" s="409" t="s">
        <v>700</v>
      </c>
      <c r="E122" s="409" t="s">
        <v>806</v>
      </c>
      <c r="F122" s="409" t="s">
        <v>804</v>
      </c>
      <c r="G122" s="409" t="s">
        <v>700</v>
      </c>
      <c r="H122" s="410">
        <v>31923</v>
      </c>
      <c r="I122" s="411" t="s">
        <v>773</v>
      </c>
      <c r="J122" s="410">
        <v>15646</v>
      </c>
      <c r="K122" s="410">
        <v>1038</v>
      </c>
      <c r="L122" s="410">
        <v>14608</v>
      </c>
      <c r="M122" s="410">
        <v>15947</v>
      </c>
      <c r="N122" s="410">
        <v>6729</v>
      </c>
      <c r="O122" s="410">
        <v>3710</v>
      </c>
      <c r="P122" s="410">
        <v>5308</v>
      </c>
      <c r="Q122" s="410">
        <v>200</v>
      </c>
      <c r="R122" s="410">
        <v>330</v>
      </c>
      <c r="S122" s="410">
        <v>15747</v>
      </c>
      <c r="T122" s="410">
        <v>115756</v>
      </c>
      <c r="U122" s="410">
        <v>99580</v>
      </c>
      <c r="V122" s="410">
        <v>48816</v>
      </c>
      <c r="W122" s="410">
        <v>37140</v>
      </c>
      <c r="X122" s="410">
        <v>13624</v>
      </c>
      <c r="Y122" s="410">
        <v>530</v>
      </c>
      <c r="Z122" s="410">
        <v>99580</v>
      </c>
    </row>
    <row r="123" spans="1:26">
      <c r="A123" s="409" t="s">
        <v>773</v>
      </c>
      <c r="B123" s="409" t="s">
        <v>710</v>
      </c>
      <c r="C123" s="409" t="s">
        <v>732</v>
      </c>
      <c r="D123" s="409" t="s">
        <v>700</v>
      </c>
      <c r="E123" s="409" t="s">
        <v>806</v>
      </c>
      <c r="F123" s="409" t="s">
        <v>804</v>
      </c>
      <c r="G123" s="409" t="s">
        <v>700</v>
      </c>
      <c r="H123" s="410">
        <v>51987</v>
      </c>
      <c r="I123" s="411" t="s">
        <v>773</v>
      </c>
      <c r="J123" s="410">
        <v>17514</v>
      </c>
      <c r="K123" s="410">
        <v>1146</v>
      </c>
      <c r="L123" s="410">
        <v>16368</v>
      </c>
      <c r="M123" s="410">
        <v>33871</v>
      </c>
      <c r="N123" s="410">
        <v>16795</v>
      </c>
      <c r="O123" s="410">
        <v>12333</v>
      </c>
      <c r="P123" s="410">
        <v>4265</v>
      </c>
      <c r="Q123" s="410">
        <v>478</v>
      </c>
      <c r="R123" s="410">
        <v>602</v>
      </c>
      <c r="S123" s="410">
        <v>33393</v>
      </c>
      <c r="T123" s="410">
        <v>47641</v>
      </c>
      <c r="U123" s="410">
        <v>29047</v>
      </c>
      <c r="V123" s="410">
        <v>12233</v>
      </c>
      <c r="W123" s="410">
        <v>15700</v>
      </c>
      <c r="X123" s="410">
        <v>1114</v>
      </c>
      <c r="Y123" s="410">
        <v>1080</v>
      </c>
      <c r="Z123" s="410">
        <v>29047</v>
      </c>
    </row>
    <row r="124" spans="1:26">
      <c r="A124" s="409" t="s">
        <v>225</v>
      </c>
      <c r="B124" s="409" t="s">
        <v>710</v>
      </c>
      <c r="C124" s="409" t="s">
        <v>733</v>
      </c>
      <c r="D124" s="409" t="s">
        <v>700</v>
      </c>
      <c r="E124" s="409" t="s">
        <v>806</v>
      </c>
      <c r="F124" s="409" t="s">
        <v>804</v>
      </c>
      <c r="G124" s="409" t="s">
        <v>700</v>
      </c>
      <c r="H124" s="410">
        <v>132899</v>
      </c>
      <c r="I124" s="411" t="s">
        <v>773</v>
      </c>
      <c r="J124" s="410">
        <v>95074</v>
      </c>
      <c r="K124" s="410">
        <v>2925</v>
      </c>
      <c r="L124" s="410">
        <v>92149</v>
      </c>
      <c r="M124" s="410">
        <v>37243</v>
      </c>
      <c r="N124" s="411" t="s">
        <v>773</v>
      </c>
      <c r="O124" s="410">
        <v>32992</v>
      </c>
      <c r="P124" s="410">
        <v>3661</v>
      </c>
      <c r="Q124" s="410">
        <v>590</v>
      </c>
      <c r="R124" s="410">
        <v>582</v>
      </c>
      <c r="S124" s="410">
        <v>36653</v>
      </c>
      <c r="T124" s="410">
        <v>135417</v>
      </c>
      <c r="U124" s="410">
        <v>39171</v>
      </c>
      <c r="V124" s="411" t="s">
        <v>773</v>
      </c>
      <c r="W124" s="410">
        <v>37154</v>
      </c>
      <c r="X124" s="410">
        <v>2017</v>
      </c>
      <c r="Y124" s="410">
        <v>1172</v>
      </c>
      <c r="Z124" s="410">
        <v>39171</v>
      </c>
    </row>
    <row r="125" spans="1:26">
      <c r="A125" s="409" t="s">
        <v>225</v>
      </c>
      <c r="B125" s="409" t="s">
        <v>710</v>
      </c>
      <c r="C125" s="409" t="s">
        <v>734</v>
      </c>
      <c r="D125" s="409" t="s">
        <v>700</v>
      </c>
      <c r="E125" s="409" t="s">
        <v>806</v>
      </c>
      <c r="F125" s="409" t="s">
        <v>804</v>
      </c>
      <c r="G125" s="409" t="s">
        <v>700</v>
      </c>
      <c r="H125" s="410">
        <v>98988</v>
      </c>
      <c r="I125" s="411" t="s">
        <v>773</v>
      </c>
      <c r="J125" s="410">
        <v>35349</v>
      </c>
      <c r="K125" s="410">
        <v>2318</v>
      </c>
      <c r="L125" s="410">
        <v>33031</v>
      </c>
      <c r="M125" s="410">
        <v>62368</v>
      </c>
      <c r="N125" s="411" t="s">
        <v>773</v>
      </c>
      <c r="O125" s="410">
        <v>20459</v>
      </c>
      <c r="P125" s="410">
        <v>40762</v>
      </c>
      <c r="Q125" s="410">
        <v>1147</v>
      </c>
      <c r="R125" s="410">
        <v>1271</v>
      </c>
      <c r="S125" s="410">
        <v>61221</v>
      </c>
      <c r="T125" s="410">
        <v>92958</v>
      </c>
      <c r="U125" s="410">
        <v>55191</v>
      </c>
      <c r="V125" s="411" t="s">
        <v>773</v>
      </c>
      <c r="W125" s="410">
        <v>32429</v>
      </c>
      <c r="X125" s="410">
        <v>22762</v>
      </c>
      <c r="Y125" s="410">
        <v>2418</v>
      </c>
      <c r="Z125" s="410">
        <v>55191</v>
      </c>
    </row>
    <row r="126" spans="1:26">
      <c r="A126" s="409" t="s">
        <v>225</v>
      </c>
      <c r="B126" s="409" t="s">
        <v>710</v>
      </c>
      <c r="C126" s="409" t="s">
        <v>735</v>
      </c>
      <c r="D126" s="409" t="s">
        <v>700</v>
      </c>
      <c r="E126" s="409" t="s">
        <v>806</v>
      </c>
      <c r="F126" s="409" t="s">
        <v>804</v>
      </c>
      <c r="G126" s="409" t="s">
        <v>700</v>
      </c>
      <c r="H126" s="410">
        <v>70726</v>
      </c>
      <c r="I126" s="411" t="s">
        <v>773</v>
      </c>
      <c r="J126" s="410">
        <v>22535</v>
      </c>
      <c r="K126" s="410">
        <v>1307</v>
      </c>
      <c r="L126" s="410">
        <v>21228</v>
      </c>
      <c r="M126" s="410">
        <v>47373</v>
      </c>
      <c r="N126" s="411" t="s">
        <v>773</v>
      </c>
      <c r="O126" s="410">
        <v>40227</v>
      </c>
      <c r="P126" s="410">
        <v>6398</v>
      </c>
      <c r="Q126" s="410">
        <v>748</v>
      </c>
      <c r="R126" s="410">
        <v>818</v>
      </c>
      <c r="S126" s="410">
        <v>46625</v>
      </c>
      <c r="T126" s="410">
        <v>52016</v>
      </c>
      <c r="U126" s="410">
        <v>27915</v>
      </c>
      <c r="V126" s="411" t="s">
        <v>773</v>
      </c>
      <c r="W126" s="410">
        <v>26985</v>
      </c>
      <c r="X126" s="410">
        <v>930</v>
      </c>
      <c r="Y126" s="410">
        <v>1566</v>
      </c>
      <c r="Z126" s="410">
        <v>27915</v>
      </c>
    </row>
    <row r="127" spans="1:26">
      <c r="A127" s="409" t="s">
        <v>225</v>
      </c>
      <c r="B127" s="409" t="s">
        <v>710</v>
      </c>
      <c r="C127" s="409" t="s">
        <v>736</v>
      </c>
      <c r="D127" s="409" t="s">
        <v>700</v>
      </c>
      <c r="E127" s="409" t="s">
        <v>806</v>
      </c>
      <c r="F127" s="409" t="s">
        <v>804</v>
      </c>
      <c r="G127" s="409" t="s">
        <v>700</v>
      </c>
      <c r="H127" s="410">
        <v>111476</v>
      </c>
      <c r="I127" s="411" t="s">
        <v>773</v>
      </c>
      <c r="J127" s="410">
        <v>27635</v>
      </c>
      <c r="K127" s="410">
        <v>3095</v>
      </c>
      <c r="L127" s="410">
        <v>24540</v>
      </c>
      <c r="M127" s="410">
        <v>82874</v>
      </c>
      <c r="N127" s="411" t="s">
        <v>773</v>
      </c>
      <c r="O127" s="410">
        <v>35341</v>
      </c>
      <c r="P127" s="410">
        <v>46475</v>
      </c>
      <c r="Q127" s="410">
        <v>1058</v>
      </c>
      <c r="R127" s="410">
        <v>967</v>
      </c>
      <c r="S127" s="410">
        <v>81816</v>
      </c>
      <c r="T127" s="410">
        <v>64896</v>
      </c>
      <c r="U127" s="410">
        <v>35236</v>
      </c>
      <c r="V127" s="411" t="s">
        <v>773</v>
      </c>
      <c r="W127" s="410">
        <v>25431</v>
      </c>
      <c r="X127" s="410">
        <v>9805</v>
      </c>
      <c r="Y127" s="410">
        <v>2025</v>
      </c>
      <c r="Z127" s="410">
        <v>35236</v>
      </c>
    </row>
    <row r="128" spans="1:26">
      <c r="A128" s="409" t="s">
        <v>225</v>
      </c>
      <c r="B128" s="409" t="s">
        <v>710</v>
      </c>
      <c r="C128" s="409" t="s">
        <v>737</v>
      </c>
      <c r="D128" s="409" t="s">
        <v>700</v>
      </c>
      <c r="E128" s="409" t="s">
        <v>806</v>
      </c>
      <c r="F128" s="409" t="s">
        <v>804</v>
      </c>
      <c r="G128" s="409" t="s">
        <v>700</v>
      </c>
      <c r="H128" s="410">
        <v>8221</v>
      </c>
      <c r="I128" s="411" t="s">
        <v>773</v>
      </c>
      <c r="J128" s="410">
        <v>5136</v>
      </c>
      <c r="K128" s="410">
        <v>281</v>
      </c>
      <c r="L128" s="410">
        <v>4855</v>
      </c>
      <c r="M128" s="410">
        <v>3022</v>
      </c>
      <c r="N128" s="411" t="s">
        <v>773</v>
      </c>
      <c r="O128" s="410">
        <v>2851</v>
      </c>
      <c r="P128" s="410">
        <v>123</v>
      </c>
      <c r="Q128" s="410">
        <v>48</v>
      </c>
      <c r="R128" s="410">
        <v>63</v>
      </c>
      <c r="S128" s="410">
        <v>2974</v>
      </c>
      <c r="T128" s="410">
        <v>9118</v>
      </c>
      <c r="U128" s="410">
        <v>3871</v>
      </c>
      <c r="V128" s="411" t="s">
        <v>773</v>
      </c>
      <c r="W128" s="410">
        <v>3672</v>
      </c>
      <c r="X128" s="410">
        <v>199</v>
      </c>
      <c r="Y128" s="410">
        <v>111</v>
      </c>
      <c r="Z128" s="410">
        <v>3871</v>
      </c>
    </row>
    <row r="129" spans="1:26">
      <c r="A129" s="409" t="s">
        <v>225</v>
      </c>
      <c r="B129" s="409" t="s">
        <v>710</v>
      </c>
      <c r="C129" s="409" t="s">
        <v>738</v>
      </c>
      <c r="D129" s="409" t="s">
        <v>700</v>
      </c>
      <c r="E129" s="409" t="s">
        <v>806</v>
      </c>
      <c r="F129" s="409" t="s">
        <v>804</v>
      </c>
      <c r="G129" s="409" t="s">
        <v>700</v>
      </c>
      <c r="H129" s="410">
        <v>17995</v>
      </c>
      <c r="I129" s="411" t="s">
        <v>773</v>
      </c>
      <c r="J129" s="410">
        <v>2345</v>
      </c>
      <c r="K129" s="410">
        <v>639</v>
      </c>
      <c r="L129" s="410">
        <v>1706</v>
      </c>
      <c r="M129" s="410">
        <v>15448</v>
      </c>
      <c r="N129" s="411" t="s">
        <v>773</v>
      </c>
      <c r="O129" s="410">
        <v>7421</v>
      </c>
      <c r="P129" s="410">
        <v>7783</v>
      </c>
      <c r="Q129" s="410">
        <v>244</v>
      </c>
      <c r="R129" s="410">
        <v>202</v>
      </c>
      <c r="S129" s="410">
        <v>15204</v>
      </c>
      <c r="T129" s="410">
        <v>9879</v>
      </c>
      <c r="U129" s="410">
        <v>7088</v>
      </c>
      <c r="V129" s="411" t="s">
        <v>773</v>
      </c>
      <c r="W129" s="410">
        <v>5750</v>
      </c>
      <c r="X129" s="410">
        <v>1338</v>
      </c>
      <c r="Y129" s="410">
        <v>446</v>
      </c>
      <c r="Z129" s="410">
        <v>7088</v>
      </c>
    </row>
    <row r="130" spans="1:26">
      <c r="A130" s="409" t="s">
        <v>225</v>
      </c>
      <c r="B130" s="409" t="s">
        <v>710</v>
      </c>
      <c r="C130" s="409" t="s">
        <v>739</v>
      </c>
      <c r="D130" s="409" t="s">
        <v>700</v>
      </c>
      <c r="E130" s="409" t="s">
        <v>806</v>
      </c>
      <c r="F130" s="409" t="s">
        <v>804</v>
      </c>
      <c r="G130" s="409" t="s">
        <v>700</v>
      </c>
      <c r="H130" s="410">
        <v>43527</v>
      </c>
      <c r="I130" s="411" t="s">
        <v>773</v>
      </c>
      <c r="J130" s="410">
        <v>13827</v>
      </c>
      <c r="K130" s="410">
        <v>877</v>
      </c>
      <c r="L130" s="410">
        <v>12950</v>
      </c>
      <c r="M130" s="410">
        <v>29454</v>
      </c>
      <c r="N130" s="411" t="s">
        <v>773</v>
      </c>
      <c r="O130" s="410">
        <v>14016</v>
      </c>
      <c r="P130" s="410">
        <v>15054</v>
      </c>
      <c r="Q130" s="410">
        <v>384</v>
      </c>
      <c r="R130" s="410">
        <v>246</v>
      </c>
      <c r="S130" s="410">
        <v>29070</v>
      </c>
      <c r="T130" s="410">
        <v>35519</v>
      </c>
      <c r="U130" s="410">
        <v>21062</v>
      </c>
      <c r="V130" s="411" t="s">
        <v>773</v>
      </c>
      <c r="W130" s="410">
        <v>14322</v>
      </c>
      <c r="X130" s="410">
        <v>6740</v>
      </c>
      <c r="Y130" s="410">
        <v>630</v>
      </c>
      <c r="Z130" s="410">
        <v>21062</v>
      </c>
    </row>
    <row r="131" spans="1:26">
      <c r="A131" s="409" t="s">
        <v>225</v>
      </c>
      <c r="B131" s="409" t="s">
        <v>710</v>
      </c>
      <c r="C131" s="409" t="s">
        <v>740</v>
      </c>
      <c r="D131" s="409" t="s">
        <v>700</v>
      </c>
      <c r="E131" s="409" t="s">
        <v>806</v>
      </c>
      <c r="F131" s="409" t="s">
        <v>804</v>
      </c>
      <c r="G131" s="409" t="s">
        <v>700</v>
      </c>
      <c r="H131" s="410">
        <v>6615</v>
      </c>
      <c r="I131" s="411" t="s">
        <v>773</v>
      </c>
      <c r="J131" s="410">
        <v>2536</v>
      </c>
      <c r="K131" s="410">
        <v>116</v>
      </c>
      <c r="L131" s="410">
        <v>2420</v>
      </c>
      <c r="M131" s="410">
        <v>4069</v>
      </c>
      <c r="N131" s="411" t="s">
        <v>773</v>
      </c>
      <c r="O131" s="410">
        <v>3874</v>
      </c>
      <c r="P131" s="410">
        <v>183</v>
      </c>
      <c r="Q131" s="410">
        <v>12</v>
      </c>
      <c r="R131" s="410">
        <v>10</v>
      </c>
      <c r="S131" s="410">
        <v>4057</v>
      </c>
      <c r="T131" s="410">
        <v>6179</v>
      </c>
      <c r="U131" s="410">
        <v>3621</v>
      </c>
      <c r="V131" s="411" t="s">
        <v>773</v>
      </c>
      <c r="W131" s="410">
        <v>3486</v>
      </c>
      <c r="X131" s="410">
        <v>135</v>
      </c>
      <c r="Y131" s="410">
        <v>22</v>
      </c>
      <c r="Z131" s="410">
        <v>3621</v>
      </c>
    </row>
    <row r="132" spans="1:26">
      <c r="A132" s="409" t="s">
        <v>225</v>
      </c>
      <c r="B132" s="409" t="s">
        <v>710</v>
      </c>
      <c r="C132" s="409" t="s">
        <v>741</v>
      </c>
      <c r="D132" s="409" t="s">
        <v>700</v>
      </c>
      <c r="E132" s="409" t="s">
        <v>806</v>
      </c>
      <c r="F132" s="409" t="s">
        <v>804</v>
      </c>
      <c r="G132" s="409" t="s">
        <v>700</v>
      </c>
      <c r="H132" s="410">
        <v>19320</v>
      </c>
      <c r="I132" s="411" t="s">
        <v>773</v>
      </c>
      <c r="J132" s="410">
        <v>16344</v>
      </c>
      <c r="K132" s="410">
        <v>526</v>
      </c>
      <c r="L132" s="410">
        <v>15818</v>
      </c>
      <c r="M132" s="410">
        <v>2899</v>
      </c>
      <c r="N132" s="411" t="s">
        <v>773</v>
      </c>
      <c r="O132" s="410">
        <v>2192</v>
      </c>
      <c r="P132" s="410">
        <v>657</v>
      </c>
      <c r="Q132" s="410">
        <v>50</v>
      </c>
      <c r="R132" s="410">
        <v>77</v>
      </c>
      <c r="S132" s="410">
        <v>2849</v>
      </c>
      <c r="T132" s="410">
        <v>19786</v>
      </c>
      <c r="U132" s="410">
        <v>3315</v>
      </c>
      <c r="V132" s="411" t="s">
        <v>773</v>
      </c>
      <c r="W132" s="410">
        <v>2371</v>
      </c>
      <c r="X132" s="410">
        <v>944</v>
      </c>
      <c r="Y132" s="410">
        <v>127</v>
      </c>
      <c r="Z132" s="410">
        <v>3315</v>
      </c>
    </row>
    <row r="133" spans="1:26">
      <c r="A133" s="409" t="s">
        <v>225</v>
      </c>
      <c r="B133" s="409" t="s">
        <v>710</v>
      </c>
      <c r="C133" s="409" t="s">
        <v>742</v>
      </c>
      <c r="D133" s="409" t="s">
        <v>700</v>
      </c>
      <c r="E133" s="409" t="s">
        <v>806</v>
      </c>
      <c r="F133" s="409" t="s">
        <v>804</v>
      </c>
      <c r="G133" s="409" t="s">
        <v>700</v>
      </c>
      <c r="H133" s="410">
        <v>63964</v>
      </c>
      <c r="I133" s="411" t="s">
        <v>773</v>
      </c>
      <c r="J133" s="410">
        <v>24005</v>
      </c>
      <c r="K133" s="410">
        <v>1051</v>
      </c>
      <c r="L133" s="410">
        <v>22954</v>
      </c>
      <c r="M133" s="410">
        <v>39093</v>
      </c>
      <c r="N133" s="411" t="s">
        <v>773</v>
      </c>
      <c r="O133" s="410">
        <v>35663</v>
      </c>
      <c r="P133" s="410">
        <v>2791</v>
      </c>
      <c r="Q133" s="410">
        <v>639</v>
      </c>
      <c r="R133" s="410">
        <v>866</v>
      </c>
      <c r="S133" s="410">
        <v>38454</v>
      </c>
      <c r="T133" s="410">
        <v>47539</v>
      </c>
      <c r="U133" s="410">
        <v>22029</v>
      </c>
      <c r="V133" s="411" t="s">
        <v>773</v>
      </c>
      <c r="W133" s="410">
        <v>21544</v>
      </c>
      <c r="X133" s="410">
        <v>485</v>
      </c>
      <c r="Y133" s="410">
        <v>1505</v>
      </c>
      <c r="Z133" s="410">
        <v>22029</v>
      </c>
    </row>
    <row r="134" spans="1:26">
      <c r="A134" s="409" t="s">
        <v>225</v>
      </c>
      <c r="B134" s="409" t="s">
        <v>710</v>
      </c>
      <c r="C134" s="409" t="s">
        <v>743</v>
      </c>
      <c r="D134" s="409" t="s">
        <v>700</v>
      </c>
      <c r="E134" s="409" t="s">
        <v>806</v>
      </c>
      <c r="F134" s="409" t="s">
        <v>804</v>
      </c>
      <c r="G134" s="409" t="s">
        <v>700</v>
      </c>
      <c r="H134" s="410">
        <v>10968</v>
      </c>
      <c r="I134" s="411" t="s">
        <v>773</v>
      </c>
      <c r="J134" s="410">
        <v>6880</v>
      </c>
      <c r="K134" s="410">
        <v>266</v>
      </c>
      <c r="L134" s="410">
        <v>6614</v>
      </c>
      <c r="M134" s="410">
        <v>4008</v>
      </c>
      <c r="N134" s="411" t="s">
        <v>773</v>
      </c>
      <c r="O134" s="410">
        <v>3098</v>
      </c>
      <c r="P134" s="410">
        <v>842</v>
      </c>
      <c r="Q134" s="410">
        <v>68</v>
      </c>
      <c r="R134" s="410">
        <v>80</v>
      </c>
      <c r="S134" s="410">
        <v>3940</v>
      </c>
      <c r="T134" s="410">
        <v>10171</v>
      </c>
      <c r="U134" s="410">
        <v>3143</v>
      </c>
      <c r="V134" s="411" t="s">
        <v>773</v>
      </c>
      <c r="W134" s="410">
        <v>2625</v>
      </c>
      <c r="X134" s="410">
        <v>518</v>
      </c>
      <c r="Y134" s="410">
        <v>148</v>
      </c>
      <c r="Z134" s="410">
        <v>3143</v>
      </c>
    </row>
    <row r="135" spans="1:26">
      <c r="A135" s="409" t="s">
        <v>225</v>
      </c>
      <c r="B135" s="409" t="s">
        <v>710</v>
      </c>
      <c r="C135" s="409" t="s">
        <v>744</v>
      </c>
      <c r="D135" s="409" t="s">
        <v>700</v>
      </c>
      <c r="E135" s="409" t="s">
        <v>806</v>
      </c>
      <c r="F135" s="409" t="s">
        <v>804</v>
      </c>
      <c r="G135" s="409" t="s">
        <v>700</v>
      </c>
      <c r="H135" s="410">
        <v>9324</v>
      </c>
      <c r="I135" s="411" t="s">
        <v>773</v>
      </c>
      <c r="J135" s="410">
        <v>4022</v>
      </c>
      <c r="K135" s="410">
        <v>268</v>
      </c>
      <c r="L135" s="410">
        <v>3754</v>
      </c>
      <c r="M135" s="410">
        <v>5239</v>
      </c>
      <c r="N135" s="411" t="s">
        <v>773</v>
      </c>
      <c r="O135" s="410">
        <v>5023</v>
      </c>
      <c r="P135" s="410">
        <v>120</v>
      </c>
      <c r="Q135" s="410">
        <v>96</v>
      </c>
      <c r="R135" s="410">
        <v>63</v>
      </c>
      <c r="S135" s="410">
        <v>5143</v>
      </c>
      <c r="T135" s="410">
        <v>8192</v>
      </c>
      <c r="U135" s="410">
        <v>4011</v>
      </c>
      <c r="V135" s="411" t="s">
        <v>773</v>
      </c>
      <c r="W135" s="410">
        <v>3914</v>
      </c>
      <c r="X135" s="410">
        <v>97</v>
      </c>
      <c r="Y135" s="410">
        <v>159</v>
      </c>
      <c r="Z135" s="410">
        <v>4011</v>
      </c>
    </row>
    <row r="136" spans="1:26">
      <c r="A136" s="409" t="s">
        <v>225</v>
      </c>
      <c r="B136" s="409" t="s">
        <v>710</v>
      </c>
      <c r="C136" s="409" t="s">
        <v>745</v>
      </c>
      <c r="D136" s="409" t="s">
        <v>700</v>
      </c>
      <c r="E136" s="409" t="s">
        <v>806</v>
      </c>
      <c r="F136" s="409" t="s">
        <v>804</v>
      </c>
      <c r="G136" s="409" t="s">
        <v>700</v>
      </c>
      <c r="H136" s="410">
        <v>49257</v>
      </c>
      <c r="I136" s="411" t="s">
        <v>773</v>
      </c>
      <c r="J136" s="410">
        <v>9480</v>
      </c>
      <c r="K136" s="410">
        <v>1283</v>
      </c>
      <c r="L136" s="410">
        <v>8197</v>
      </c>
      <c r="M136" s="410">
        <v>39303</v>
      </c>
      <c r="N136" s="411" t="s">
        <v>773</v>
      </c>
      <c r="O136" s="410">
        <v>17598</v>
      </c>
      <c r="P136" s="410">
        <v>21118</v>
      </c>
      <c r="Q136" s="410">
        <v>587</v>
      </c>
      <c r="R136" s="410">
        <v>474</v>
      </c>
      <c r="S136" s="410">
        <v>38716</v>
      </c>
      <c r="T136" s="410">
        <v>22504</v>
      </c>
      <c r="U136" s="410">
        <v>11963</v>
      </c>
      <c r="V136" s="411" t="s">
        <v>773</v>
      </c>
      <c r="W136" s="410">
        <v>9028</v>
      </c>
      <c r="X136" s="410">
        <v>2935</v>
      </c>
      <c r="Y136" s="410">
        <v>1061</v>
      </c>
      <c r="Z136" s="410">
        <v>11963</v>
      </c>
    </row>
    <row r="137" spans="1:26">
      <c r="A137" s="409" t="s">
        <v>225</v>
      </c>
      <c r="B137" s="409" t="s">
        <v>710</v>
      </c>
      <c r="C137" s="409" t="s">
        <v>746</v>
      </c>
      <c r="D137" s="409" t="s">
        <v>700</v>
      </c>
      <c r="E137" s="409" t="s">
        <v>806</v>
      </c>
      <c r="F137" s="409" t="s">
        <v>804</v>
      </c>
      <c r="G137" s="409" t="s">
        <v>700</v>
      </c>
      <c r="H137" s="410">
        <v>16655</v>
      </c>
      <c r="I137" s="411" t="s">
        <v>773</v>
      </c>
      <c r="J137" s="410">
        <v>6952</v>
      </c>
      <c r="K137" s="410">
        <v>353</v>
      </c>
      <c r="L137" s="410">
        <v>6599</v>
      </c>
      <c r="M137" s="410">
        <v>9665</v>
      </c>
      <c r="N137" s="411" t="s">
        <v>773</v>
      </c>
      <c r="O137" s="410">
        <v>9007</v>
      </c>
      <c r="P137" s="410">
        <v>539</v>
      </c>
      <c r="Q137" s="410">
        <v>119</v>
      </c>
      <c r="R137" s="410">
        <v>38</v>
      </c>
      <c r="S137" s="410">
        <v>9546</v>
      </c>
      <c r="T137" s="410">
        <v>16827</v>
      </c>
      <c r="U137" s="410">
        <v>9718</v>
      </c>
      <c r="V137" s="411" t="s">
        <v>773</v>
      </c>
      <c r="W137" s="410">
        <v>9494</v>
      </c>
      <c r="X137" s="410">
        <v>224</v>
      </c>
      <c r="Y137" s="410">
        <v>157</v>
      </c>
      <c r="Z137" s="410">
        <v>9718</v>
      </c>
    </row>
    <row r="138" spans="1:26">
      <c r="A138" s="409" t="s">
        <v>225</v>
      </c>
      <c r="B138" s="409" t="s">
        <v>710</v>
      </c>
      <c r="C138" s="409" t="s">
        <v>747</v>
      </c>
      <c r="D138" s="409" t="s">
        <v>700</v>
      </c>
      <c r="E138" s="409" t="s">
        <v>806</v>
      </c>
      <c r="F138" s="409" t="s">
        <v>804</v>
      </c>
      <c r="G138" s="409" t="s">
        <v>700</v>
      </c>
      <c r="H138" s="410">
        <v>22181</v>
      </c>
      <c r="I138" s="411" t="s">
        <v>773</v>
      </c>
      <c r="J138" s="410">
        <v>8610</v>
      </c>
      <c r="K138" s="410">
        <v>344</v>
      </c>
      <c r="L138" s="410">
        <v>8266</v>
      </c>
      <c r="M138" s="410">
        <v>13470</v>
      </c>
      <c r="N138" s="411" t="s">
        <v>773</v>
      </c>
      <c r="O138" s="410">
        <v>12645</v>
      </c>
      <c r="P138" s="410">
        <v>708</v>
      </c>
      <c r="Q138" s="410">
        <v>117</v>
      </c>
      <c r="R138" s="410">
        <v>101</v>
      </c>
      <c r="S138" s="410">
        <v>13353</v>
      </c>
      <c r="T138" s="410">
        <v>24889</v>
      </c>
      <c r="U138" s="410">
        <v>16061</v>
      </c>
      <c r="V138" s="411" t="s">
        <v>773</v>
      </c>
      <c r="W138" s="410">
        <v>15845</v>
      </c>
      <c r="X138" s="410">
        <v>216</v>
      </c>
      <c r="Y138" s="410">
        <v>218</v>
      </c>
      <c r="Z138" s="410">
        <v>16061</v>
      </c>
    </row>
    <row r="139" spans="1:26">
      <c r="A139" s="409" t="s">
        <v>225</v>
      </c>
      <c r="B139" s="409" t="s">
        <v>710</v>
      </c>
      <c r="C139" s="409" t="s">
        <v>748</v>
      </c>
      <c r="D139" s="409" t="s">
        <v>700</v>
      </c>
      <c r="E139" s="409" t="s">
        <v>806</v>
      </c>
      <c r="F139" s="409" t="s">
        <v>804</v>
      </c>
      <c r="G139" s="409" t="s">
        <v>700</v>
      </c>
      <c r="H139" s="410">
        <v>32744</v>
      </c>
      <c r="I139" s="411" t="s">
        <v>773</v>
      </c>
      <c r="J139" s="410">
        <v>6268</v>
      </c>
      <c r="K139" s="410">
        <v>743</v>
      </c>
      <c r="L139" s="410">
        <v>5525</v>
      </c>
      <c r="M139" s="410">
        <v>26305</v>
      </c>
      <c r="N139" s="411" t="s">
        <v>773</v>
      </c>
      <c r="O139" s="410">
        <v>8724</v>
      </c>
      <c r="P139" s="410">
        <v>17322</v>
      </c>
      <c r="Q139" s="410">
        <v>259</v>
      </c>
      <c r="R139" s="410">
        <v>171</v>
      </c>
      <c r="S139" s="410">
        <v>26046</v>
      </c>
      <c r="T139" s="410">
        <v>15682</v>
      </c>
      <c r="U139" s="410">
        <v>8984</v>
      </c>
      <c r="V139" s="411" t="s">
        <v>773</v>
      </c>
      <c r="W139" s="410">
        <v>5392</v>
      </c>
      <c r="X139" s="410">
        <v>3592</v>
      </c>
      <c r="Y139" s="410">
        <v>430</v>
      </c>
      <c r="Z139" s="410">
        <v>8984</v>
      </c>
    </row>
    <row r="140" spans="1:26">
      <c r="A140" s="409" t="s">
        <v>225</v>
      </c>
      <c r="B140" s="409" t="s">
        <v>710</v>
      </c>
      <c r="C140" s="409" t="s">
        <v>749</v>
      </c>
      <c r="D140" s="409" t="s">
        <v>700</v>
      </c>
      <c r="E140" s="409" t="s">
        <v>806</v>
      </c>
      <c r="F140" s="409" t="s">
        <v>804</v>
      </c>
      <c r="G140" s="409" t="s">
        <v>700</v>
      </c>
      <c r="H140" s="410">
        <v>11961</v>
      </c>
      <c r="I140" s="411" t="s">
        <v>773</v>
      </c>
      <c r="J140" s="410">
        <v>4744</v>
      </c>
      <c r="K140" s="410">
        <v>282</v>
      </c>
      <c r="L140" s="410">
        <v>4462</v>
      </c>
      <c r="M140" s="410">
        <v>7161</v>
      </c>
      <c r="N140" s="411" t="s">
        <v>773</v>
      </c>
      <c r="O140" s="410">
        <v>6908</v>
      </c>
      <c r="P140" s="410">
        <v>182</v>
      </c>
      <c r="Q140" s="410">
        <v>71</v>
      </c>
      <c r="R140" s="410">
        <v>56</v>
      </c>
      <c r="S140" s="410">
        <v>7090</v>
      </c>
      <c r="T140" s="410">
        <v>12491</v>
      </c>
      <c r="U140" s="410">
        <v>7620</v>
      </c>
      <c r="V140" s="411" t="s">
        <v>773</v>
      </c>
      <c r="W140" s="410">
        <v>7499</v>
      </c>
      <c r="X140" s="410">
        <v>121</v>
      </c>
      <c r="Y140" s="410">
        <v>127</v>
      </c>
      <c r="Z140" s="410">
        <v>7620</v>
      </c>
    </row>
    <row r="141" spans="1:26">
      <c r="A141" s="409" t="s">
        <v>225</v>
      </c>
      <c r="B141" s="409" t="s">
        <v>710</v>
      </c>
      <c r="C141" s="409" t="s">
        <v>750</v>
      </c>
      <c r="D141" s="409" t="s">
        <v>700</v>
      </c>
      <c r="E141" s="409" t="s">
        <v>806</v>
      </c>
      <c r="F141" s="409" t="s">
        <v>804</v>
      </c>
      <c r="G141" s="409" t="s">
        <v>700</v>
      </c>
      <c r="H141" s="410">
        <v>24741</v>
      </c>
      <c r="I141" s="411" t="s">
        <v>773</v>
      </c>
      <c r="J141" s="410">
        <v>8609</v>
      </c>
      <c r="K141" s="410">
        <v>563</v>
      </c>
      <c r="L141" s="410">
        <v>8046</v>
      </c>
      <c r="M141" s="410">
        <v>15971</v>
      </c>
      <c r="N141" s="411" t="s">
        <v>773</v>
      </c>
      <c r="O141" s="410">
        <v>9582</v>
      </c>
      <c r="P141" s="410">
        <v>6160</v>
      </c>
      <c r="Q141" s="410">
        <v>229</v>
      </c>
      <c r="R141" s="410">
        <v>161</v>
      </c>
      <c r="S141" s="410">
        <v>15742</v>
      </c>
      <c r="T141" s="410">
        <v>20164</v>
      </c>
      <c r="U141" s="410">
        <v>11165</v>
      </c>
      <c r="V141" s="411" t="s">
        <v>773</v>
      </c>
      <c r="W141" s="410">
        <v>9717</v>
      </c>
      <c r="X141" s="410">
        <v>1448</v>
      </c>
      <c r="Y141" s="410">
        <v>390</v>
      </c>
      <c r="Z141" s="410">
        <v>11165</v>
      </c>
    </row>
    <row r="142" spans="1:26">
      <c r="A142" s="409" t="s">
        <v>225</v>
      </c>
      <c r="B142" s="409" t="s">
        <v>710</v>
      </c>
      <c r="C142" s="409" t="s">
        <v>751</v>
      </c>
      <c r="D142" s="409" t="s">
        <v>700</v>
      </c>
      <c r="E142" s="409" t="s">
        <v>806</v>
      </c>
      <c r="F142" s="409" t="s">
        <v>804</v>
      </c>
      <c r="G142" s="409" t="s">
        <v>700</v>
      </c>
      <c r="H142" s="410">
        <v>10623</v>
      </c>
      <c r="I142" s="411" t="s">
        <v>773</v>
      </c>
      <c r="J142" s="410">
        <v>5488</v>
      </c>
      <c r="K142" s="410">
        <v>325</v>
      </c>
      <c r="L142" s="410">
        <v>5163</v>
      </c>
      <c r="M142" s="410">
        <v>5046</v>
      </c>
      <c r="N142" s="411" t="s">
        <v>773</v>
      </c>
      <c r="O142" s="410">
        <v>4814</v>
      </c>
      <c r="P142" s="410">
        <v>125</v>
      </c>
      <c r="Q142" s="410">
        <v>107</v>
      </c>
      <c r="R142" s="410">
        <v>89</v>
      </c>
      <c r="S142" s="410">
        <v>4939</v>
      </c>
      <c r="T142" s="410">
        <v>13447</v>
      </c>
      <c r="U142" s="410">
        <v>7763</v>
      </c>
      <c r="V142" s="411" t="s">
        <v>773</v>
      </c>
      <c r="W142" s="410">
        <v>7479</v>
      </c>
      <c r="X142" s="410">
        <v>284</v>
      </c>
      <c r="Y142" s="410">
        <v>196</v>
      </c>
      <c r="Z142" s="410">
        <v>7763</v>
      </c>
    </row>
    <row r="143" spans="1:26">
      <c r="A143" s="409" t="s">
        <v>225</v>
      </c>
      <c r="B143" s="409" t="s">
        <v>710</v>
      </c>
      <c r="C143" s="409" t="s">
        <v>752</v>
      </c>
      <c r="D143" s="409" t="s">
        <v>700</v>
      </c>
      <c r="E143" s="409" t="s">
        <v>806</v>
      </c>
      <c r="F143" s="409" t="s">
        <v>804</v>
      </c>
      <c r="G143" s="409" t="s">
        <v>700</v>
      </c>
      <c r="H143" s="410">
        <v>8642</v>
      </c>
      <c r="I143" s="411" t="s">
        <v>773</v>
      </c>
      <c r="J143" s="410">
        <v>4818</v>
      </c>
      <c r="K143" s="410">
        <v>247</v>
      </c>
      <c r="L143" s="410">
        <v>4571</v>
      </c>
      <c r="M143" s="410">
        <v>3790</v>
      </c>
      <c r="N143" s="411" t="s">
        <v>773</v>
      </c>
      <c r="O143" s="410">
        <v>2836</v>
      </c>
      <c r="P143" s="410">
        <v>903</v>
      </c>
      <c r="Q143" s="410">
        <v>51</v>
      </c>
      <c r="R143" s="410">
        <v>34</v>
      </c>
      <c r="S143" s="410">
        <v>3739</v>
      </c>
      <c r="T143" s="410">
        <v>7573</v>
      </c>
      <c r="U143" s="410">
        <v>2670</v>
      </c>
      <c r="V143" s="411" t="s">
        <v>773</v>
      </c>
      <c r="W143" s="410">
        <v>2311</v>
      </c>
      <c r="X143" s="410">
        <v>359</v>
      </c>
      <c r="Y143" s="410">
        <v>85</v>
      </c>
      <c r="Z143" s="410">
        <v>2670</v>
      </c>
    </row>
    <row r="144" spans="1:26">
      <c r="A144" s="409" t="s">
        <v>225</v>
      </c>
      <c r="B144" s="409" t="s">
        <v>710</v>
      </c>
      <c r="C144" s="409" t="s">
        <v>753</v>
      </c>
      <c r="D144" s="409" t="s">
        <v>700</v>
      </c>
      <c r="E144" s="409" t="s">
        <v>806</v>
      </c>
      <c r="F144" s="409" t="s">
        <v>804</v>
      </c>
      <c r="G144" s="409" t="s">
        <v>700</v>
      </c>
      <c r="H144" s="410">
        <v>5237</v>
      </c>
      <c r="I144" s="411" t="s">
        <v>773</v>
      </c>
      <c r="J144" s="410">
        <v>3098</v>
      </c>
      <c r="K144" s="410">
        <v>105</v>
      </c>
      <c r="L144" s="410">
        <v>2993</v>
      </c>
      <c r="M144" s="410">
        <v>2124</v>
      </c>
      <c r="N144" s="411" t="s">
        <v>773</v>
      </c>
      <c r="O144" s="410">
        <v>1989</v>
      </c>
      <c r="P144" s="410">
        <v>112</v>
      </c>
      <c r="Q144" s="410">
        <v>23</v>
      </c>
      <c r="R144" s="410">
        <v>15</v>
      </c>
      <c r="S144" s="410">
        <v>2101</v>
      </c>
      <c r="T144" s="410">
        <v>5390</v>
      </c>
      <c r="U144" s="410">
        <v>2254</v>
      </c>
      <c r="V144" s="411" t="s">
        <v>773</v>
      </c>
      <c r="W144" s="410">
        <v>2195</v>
      </c>
      <c r="X144" s="410">
        <v>59</v>
      </c>
      <c r="Y144" s="410">
        <v>38</v>
      </c>
      <c r="Z144" s="410">
        <v>2254</v>
      </c>
    </row>
    <row r="145" spans="1:26">
      <c r="A145" s="409" t="s">
        <v>225</v>
      </c>
      <c r="B145" s="409" t="s">
        <v>710</v>
      </c>
      <c r="C145" s="409" t="s">
        <v>754</v>
      </c>
      <c r="D145" s="409" t="s">
        <v>700</v>
      </c>
      <c r="E145" s="409" t="s">
        <v>806</v>
      </c>
      <c r="F145" s="409" t="s">
        <v>804</v>
      </c>
      <c r="G145" s="409" t="s">
        <v>700</v>
      </c>
      <c r="H145" s="410">
        <v>15177</v>
      </c>
      <c r="I145" s="411" t="s">
        <v>773</v>
      </c>
      <c r="J145" s="410">
        <v>11216</v>
      </c>
      <c r="K145" s="410">
        <v>397</v>
      </c>
      <c r="L145" s="410">
        <v>10819</v>
      </c>
      <c r="M145" s="410">
        <v>3891</v>
      </c>
      <c r="N145" s="411" t="s">
        <v>773</v>
      </c>
      <c r="O145" s="410">
        <v>2423</v>
      </c>
      <c r="P145" s="410">
        <v>1378</v>
      </c>
      <c r="Q145" s="410">
        <v>90</v>
      </c>
      <c r="R145" s="410">
        <v>70</v>
      </c>
      <c r="S145" s="410">
        <v>3801</v>
      </c>
      <c r="T145" s="410">
        <v>14806</v>
      </c>
      <c r="U145" s="410">
        <v>3430</v>
      </c>
      <c r="V145" s="411" t="s">
        <v>773</v>
      </c>
      <c r="W145" s="410">
        <v>2694</v>
      </c>
      <c r="X145" s="410">
        <v>736</v>
      </c>
      <c r="Y145" s="410">
        <v>160</v>
      </c>
      <c r="Z145" s="410">
        <v>3430</v>
      </c>
    </row>
    <row r="146" spans="1:26">
      <c r="A146" s="409" t="s">
        <v>225</v>
      </c>
      <c r="B146" s="409" t="s">
        <v>710</v>
      </c>
      <c r="C146" s="409" t="s">
        <v>755</v>
      </c>
      <c r="D146" s="409" t="s">
        <v>700</v>
      </c>
      <c r="E146" s="409" t="s">
        <v>806</v>
      </c>
      <c r="F146" s="409" t="s">
        <v>804</v>
      </c>
      <c r="G146" s="409" t="s">
        <v>700</v>
      </c>
      <c r="H146" s="410">
        <v>9133</v>
      </c>
      <c r="I146" s="411" t="s">
        <v>773</v>
      </c>
      <c r="J146" s="410">
        <v>6288</v>
      </c>
      <c r="K146" s="410">
        <v>329</v>
      </c>
      <c r="L146" s="410">
        <v>5959</v>
      </c>
      <c r="M146" s="410">
        <v>2799</v>
      </c>
      <c r="N146" s="411" t="s">
        <v>773</v>
      </c>
      <c r="O146" s="410">
        <v>2553</v>
      </c>
      <c r="P146" s="410">
        <v>182</v>
      </c>
      <c r="Q146" s="410">
        <v>64</v>
      </c>
      <c r="R146" s="410">
        <v>46</v>
      </c>
      <c r="S146" s="410">
        <v>2735</v>
      </c>
      <c r="T146" s="410">
        <v>8638</v>
      </c>
      <c r="U146" s="410">
        <v>2240</v>
      </c>
      <c r="V146" s="411" t="s">
        <v>773</v>
      </c>
      <c r="W146" s="410">
        <v>2027</v>
      </c>
      <c r="X146" s="410">
        <v>213</v>
      </c>
      <c r="Y146" s="410">
        <v>110</v>
      </c>
      <c r="Z146" s="410">
        <v>2240</v>
      </c>
    </row>
    <row r="147" spans="1:26">
      <c r="A147" s="409" t="s">
        <v>225</v>
      </c>
      <c r="B147" s="409" t="s">
        <v>710</v>
      </c>
      <c r="C147" s="409" t="s">
        <v>756</v>
      </c>
      <c r="D147" s="409" t="s">
        <v>700</v>
      </c>
      <c r="E147" s="409" t="s">
        <v>806</v>
      </c>
      <c r="F147" s="409" t="s">
        <v>804</v>
      </c>
      <c r="G147" s="409" t="s">
        <v>700</v>
      </c>
      <c r="H147" s="410">
        <v>7212</v>
      </c>
      <c r="I147" s="411" t="s">
        <v>773</v>
      </c>
      <c r="J147" s="410">
        <v>4796</v>
      </c>
      <c r="K147" s="410">
        <v>204</v>
      </c>
      <c r="L147" s="410">
        <v>4592</v>
      </c>
      <c r="M147" s="410">
        <v>2378</v>
      </c>
      <c r="N147" s="411" t="s">
        <v>773</v>
      </c>
      <c r="O147" s="410">
        <v>1947</v>
      </c>
      <c r="P147" s="410">
        <v>398</v>
      </c>
      <c r="Q147" s="410">
        <v>33</v>
      </c>
      <c r="R147" s="410">
        <v>38</v>
      </c>
      <c r="S147" s="410">
        <v>2345</v>
      </c>
      <c r="T147" s="410">
        <v>7233</v>
      </c>
      <c r="U147" s="410">
        <v>2366</v>
      </c>
      <c r="V147" s="411" t="s">
        <v>773</v>
      </c>
      <c r="W147" s="410">
        <v>2190</v>
      </c>
      <c r="X147" s="410">
        <v>176</v>
      </c>
      <c r="Y147" s="410">
        <v>71</v>
      </c>
      <c r="Z147" s="410">
        <v>2366</v>
      </c>
    </row>
    <row r="148" spans="1:26">
      <c r="A148" s="409" t="s">
        <v>225</v>
      </c>
      <c r="B148" s="409" t="s">
        <v>710</v>
      </c>
      <c r="C148" s="409" t="s">
        <v>757</v>
      </c>
      <c r="D148" s="409" t="s">
        <v>700</v>
      </c>
      <c r="E148" s="409" t="s">
        <v>806</v>
      </c>
      <c r="F148" s="409" t="s">
        <v>804</v>
      </c>
      <c r="G148" s="409" t="s">
        <v>700</v>
      </c>
      <c r="H148" s="410">
        <v>8121</v>
      </c>
      <c r="I148" s="411" t="s">
        <v>773</v>
      </c>
      <c r="J148" s="410">
        <v>5242</v>
      </c>
      <c r="K148" s="410">
        <v>193</v>
      </c>
      <c r="L148" s="410">
        <v>5049</v>
      </c>
      <c r="M148" s="410">
        <v>2841</v>
      </c>
      <c r="N148" s="411" t="s">
        <v>773</v>
      </c>
      <c r="O148" s="410">
        <v>2656</v>
      </c>
      <c r="P148" s="410">
        <v>141</v>
      </c>
      <c r="Q148" s="410">
        <v>44</v>
      </c>
      <c r="R148" s="410">
        <v>38</v>
      </c>
      <c r="S148" s="410">
        <v>2797</v>
      </c>
      <c r="T148" s="410">
        <v>7793</v>
      </c>
      <c r="U148" s="410">
        <v>2469</v>
      </c>
      <c r="V148" s="411" t="s">
        <v>773</v>
      </c>
      <c r="W148" s="410">
        <v>2275</v>
      </c>
      <c r="X148" s="410">
        <v>194</v>
      </c>
      <c r="Y148" s="410">
        <v>82</v>
      </c>
      <c r="Z148" s="410">
        <v>2469</v>
      </c>
    </row>
    <row r="149" spans="1:26">
      <c r="A149" s="409" t="s">
        <v>225</v>
      </c>
      <c r="B149" s="409" t="s">
        <v>710</v>
      </c>
      <c r="C149" s="409" t="s">
        <v>758</v>
      </c>
      <c r="D149" s="409" t="s">
        <v>700</v>
      </c>
      <c r="E149" s="409" t="s">
        <v>806</v>
      </c>
      <c r="F149" s="409" t="s">
        <v>804</v>
      </c>
      <c r="G149" s="409" t="s">
        <v>700</v>
      </c>
      <c r="H149" s="410">
        <v>8375</v>
      </c>
      <c r="I149" s="411" t="s">
        <v>773</v>
      </c>
      <c r="J149" s="410">
        <v>5274</v>
      </c>
      <c r="K149" s="410">
        <v>235</v>
      </c>
      <c r="L149" s="410">
        <v>5039</v>
      </c>
      <c r="M149" s="410">
        <v>3062</v>
      </c>
      <c r="N149" s="411" t="s">
        <v>773</v>
      </c>
      <c r="O149" s="410">
        <v>2960</v>
      </c>
      <c r="P149" s="410">
        <v>62</v>
      </c>
      <c r="Q149" s="410">
        <v>40</v>
      </c>
      <c r="R149" s="410">
        <v>39</v>
      </c>
      <c r="S149" s="410">
        <v>3022</v>
      </c>
      <c r="T149" s="410">
        <v>7037</v>
      </c>
      <c r="U149" s="410">
        <v>1684</v>
      </c>
      <c r="V149" s="411" t="s">
        <v>773</v>
      </c>
      <c r="W149" s="410">
        <v>1641</v>
      </c>
      <c r="X149" s="410">
        <v>43</v>
      </c>
      <c r="Y149" s="410">
        <v>79</v>
      </c>
      <c r="Z149" s="410">
        <v>1684</v>
      </c>
    </row>
    <row r="150" spans="1:26">
      <c r="A150" s="409" t="s">
        <v>225</v>
      </c>
      <c r="B150" s="409" t="s">
        <v>710</v>
      </c>
      <c r="C150" s="409" t="s">
        <v>759</v>
      </c>
      <c r="D150" s="409" t="s">
        <v>700</v>
      </c>
      <c r="E150" s="409" t="s">
        <v>806</v>
      </c>
      <c r="F150" s="409" t="s">
        <v>804</v>
      </c>
      <c r="G150" s="409" t="s">
        <v>700</v>
      </c>
      <c r="H150" s="410">
        <v>10335</v>
      </c>
      <c r="I150" s="411" t="s">
        <v>773</v>
      </c>
      <c r="J150" s="410">
        <v>4693</v>
      </c>
      <c r="K150" s="410">
        <v>274</v>
      </c>
      <c r="L150" s="410">
        <v>4419</v>
      </c>
      <c r="M150" s="410">
        <v>5520</v>
      </c>
      <c r="N150" s="411" t="s">
        <v>773</v>
      </c>
      <c r="O150" s="410">
        <v>5227</v>
      </c>
      <c r="P150" s="410">
        <v>195</v>
      </c>
      <c r="Q150" s="410">
        <v>98</v>
      </c>
      <c r="R150" s="410">
        <v>122</v>
      </c>
      <c r="S150" s="410">
        <v>5422</v>
      </c>
      <c r="T150" s="410">
        <v>12596</v>
      </c>
      <c r="U150" s="410">
        <v>7683</v>
      </c>
      <c r="V150" s="411" t="s">
        <v>773</v>
      </c>
      <c r="W150" s="410">
        <v>7419</v>
      </c>
      <c r="X150" s="410">
        <v>264</v>
      </c>
      <c r="Y150" s="410">
        <v>220</v>
      </c>
      <c r="Z150" s="410">
        <v>7683</v>
      </c>
    </row>
    <row r="151" spans="1:26">
      <c r="A151" s="409" t="s">
        <v>225</v>
      </c>
      <c r="B151" s="409" t="s">
        <v>710</v>
      </c>
      <c r="C151" s="409" t="s">
        <v>760</v>
      </c>
      <c r="D151" s="409" t="s">
        <v>700</v>
      </c>
      <c r="E151" s="409" t="s">
        <v>806</v>
      </c>
      <c r="F151" s="409" t="s">
        <v>804</v>
      </c>
      <c r="G151" s="409" t="s">
        <v>700</v>
      </c>
      <c r="H151" s="410">
        <v>17982</v>
      </c>
      <c r="I151" s="411" t="s">
        <v>773</v>
      </c>
      <c r="J151" s="410">
        <v>7494</v>
      </c>
      <c r="K151" s="410">
        <v>353</v>
      </c>
      <c r="L151" s="410">
        <v>7141</v>
      </c>
      <c r="M151" s="410">
        <v>10345</v>
      </c>
      <c r="N151" s="411" t="s">
        <v>773</v>
      </c>
      <c r="O151" s="410">
        <v>9872</v>
      </c>
      <c r="P151" s="410">
        <v>332</v>
      </c>
      <c r="Q151" s="410">
        <v>141</v>
      </c>
      <c r="R151" s="410">
        <v>143</v>
      </c>
      <c r="S151" s="410">
        <v>10204</v>
      </c>
      <c r="T151" s="410">
        <v>17672</v>
      </c>
      <c r="U151" s="410">
        <v>9894</v>
      </c>
      <c r="V151" s="411" t="s">
        <v>773</v>
      </c>
      <c r="W151" s="410">
        <v>9746</v>
      </c>
      <c r="X151" s="410">
        <v>148</v>
      </c>
      <c r="Y151" s="410">
        <v>284</v>
      </c>
      <c r="Z151" s="410">
        <v>9894</v>
      </c>
    </row>
    <row r="152" spans="1:26">
      <c r="A152" s="409" t="s">
        <v>226</v>
      </c>
      <c r="B152" s="409" t="s">
        <v>710</v>
      </c>
      <c r="C152" s="409" t="s">
        <v>761</v>
      </c>
      <c r="D152" s="409" t="s">
        <v>700</v>
      </c>
      <c r="E152" s="409" t="s">
        <v>806</v>
      </c>
      <c r="F152" s="409" t="s">
        <v>804</v>
      </c>
      <c r="G152" s="409" t="s">
        <v>700</v>
      </c>
      <c r="H152" s="410">
        <v>6366</v>
      </c>
      <c r="I152" s="411" t="s">
        <v>773</v>
      </c>
      <c r="J152" s="410">
        <v>985</v>
      </c>
      <c r="K152" s="410">
        <v>153</v>
      </c>
      <c r="L152" s="410">
        <v>832</v>
      </c>
      <c r="M152" s="410">
        <v>5338</v>
      </c>
      <c r="N152" s="411" t="s">
        <v>773</v>
      </c>
      <c r="O152" s="410">
        <v>2354</v>
      </c>
      <c r="P152" s="410">
        <v>2896</v>
      </c>
      <c r="Q152" s="410">
        <v>88</v>
      </c>
      <c r="R152" s="410">
        <v>43</v>
      </c>
      <c r="S152" s="410">
        <v>5250</v>
      </c>
      <c r="T152" s="410">
        <v>2752</v>
      </c>
      <c r="U152" s="410">
        <v>1636</v>
      </c>
      <c r="V152" s="411" t="s">
        <v>773</v>
      </c>
      <c r="W152" s="410">
        <v>1235</v>
      </c>
      <c r="X152" s="410">
        <v>401</v>
      </c>
      <c r="Y152" s="410">
        <v>131</v>
      </c>
      <c r="Z152" s="410">
        <v>1636</v>
      </c>
    </row>
    <row r="153" spans="1:26">
      <c r="A153" s="409" t="s">
        <v>226</v>
      </c>
      <c r="B153" s="409" t="s">
        <v>710</v>
      </c>
      <c r="C153" s="409" t="s">
        <v>762</v>
      </c>
      <c r="D153" s="409" t="s">
        <v>700</v>
      </c>
      <c r="E153" s="409" t="s">
        <v>806</v>
      </c>
      <c r="F153" s="409" t="s">
        <v>804</v>
      </c>
      <c r="G153" s="409" t="s">
        <v>700</v>
      </c>
      <c r="H153" s="410">
        <v>4733</v>
      </c>
      <c r="I153" s="411" t="s">
        <v>773</v>
      </c>
      <c r="J153" s="410">
        <v>2069</v>
      </c>
      <c r="K153" s="410">
        <v>126</v>
      </c>
      <c r="L153" s="410">
        <v>1943</v>
      </c>
      <c r="M153" s="410">
        <v>2621</v>
      </c>
      <c r="N153" s="411" t="s">
        <v>773</v>
      </c>
      <c r="O153" s="410">
        <v>2549</v>
      </c>
      <c r="P153" s="410">
        <v>39</v>
      </c>
      <c r="Q153" s="410">
        <v>33</v>
      </c>
      <c r="R153" s="410">
        <v>43</v>
      </c>
      <c r="S153" s="410">
        <v>2588</v>
      </c>
      <c r="T153" s="410">
        <v>3848</v>
      </c>
      <c r="U153" s="410">
        <v>1703</v>
      </c>
      <c r="V153" s="411" t="s">
        <v>773</v>
      </c>
      <c r="W153" s="410">
        <v>1684</v>
      </c>
      <c r="X153" s="410">
        <v>19</v>
      </c>
      <c r="Y153" s="410">
        <v>76</v>
      </c>
      <c r="Z153" s="410">
        <v>1703</v>
      </c>
    </row>
    <row r="154" spans="1:26">
      <c r="A154" s="409" t="s">
        <v>226</v>
      </c>
      <c r="B154" s="409" t="s">
        <v>710</v>
      </c>
      <c r="C154" s="409" t="s">
        <v>763</v>
      </c>
      <c r="D154" s="409" t="s">
        <v>700</v>
      </c>
      <c r="E154" s="409" t="s">
        <v>806</v>
      </c>
      <c r="F154" s="409" t="s">
        <v>804</v>
      </c>
      <c r="G154" s="409" t="s">
        <v>700</v>
      </c>
      <c r="H154" s="410">
        <v>6977</v>
      </c>
      <c r="I154" s="411" t="s">
        <v>773</v>
      </c>
      <c r="J154" s="410">
        <v>1372</v>
      </c>
      <c r="K154" s="410">
        <v>120</v>
      </c>
      <c r="L154" s="410">
        <v>1252</v>
      </c>
      <c r="M154" s="410">
        <v>5552</v>
      </c>
      <c r="N154" s="411" t="s">
        <v>773</v>
      </c>
      <c r="O154" s="410">
        <v>5257</v>
      </c>
      <c r="P154" s="410">
        <v>242</v>
      </c>
      <c r="Q154" s="410">
        <v>53</v>
      </c>
      <c r="R154" s="410">
        <v>53</v>
      </c>
      <c r="S154" s="410">
        <v>5499</v>
      </c>
      <c r="T154" s="410">
        <v>6583</v>
      </c>
      <c r="U154" s="410">
        <v>5105</v>
      </c>
      <c r="V154" s="411" t="s">
        <v>773</v>
      </c>
      <c r="W154" s="410">
        <v>5059</v>
      </c>
      <c r="X154" s="410">
        <v>46</v>
      </c>
      <c r="Y154" s="410">
        <v>106</v>
      </c>
      <c r="Z154" s="410">
        <v>5105</v>
      </c>
    </row>
    <row r="155" spans="1:26">
      <c r="A155" s="409" t="s">
        <v>226</v>
      </c>
      <c r="B155" s="409" t="s">
        <v>710</v>
      </c>
      <c r="C155" s="409" t="s">
        <v>764</v>
      </c>
      <c r="D155" s="409" t="s">
        <v>700</v>
      </c>
      <c r="E155" s="409" t="s">
        <v>806</v>
      </c>
      <c r="F155" s="409" t="s">
        <v>804</v>
      </c>
      <c r="G155" s="409" t="s">
        <v>700</v>
      </c>
      <c r="H155" s="410">
        <v>8253</v>
      </c>
      <c r="I155" s="411" t="s">
        <v>773</v>
      </c>
      <c r="J155" s="410">
        <v>1442</v>
      </c>
      <c r="K155" s="410">
        <v>140</v>
      </c>
      <c r="L155" s="410">
        <v>1302</v>
      </c>
      <c r="M155" s="410">
        <v>6729</v>
      </c>
      <c r="N155" s="411" t="s">
        <v>773</v>
      </c>
      <c r="O155" s="410">
        <v>6309</v>
      </c>
      <c r="P155" s="410">
        <v>356</v>
      </c>
      <c r="Q155" s="410">
        <v>64</v>
      </c>
      <c r="R155" s="410">
        <v>82</v>
      </c>
      <c r="S155" s="410">
        <v>6665</v>
      </c>
      <c r="T155" s="410">
        <v>6177</v>
      </c>
      <c r="U155" s="410">
        <v>4589</v>
      </c>
      <c r="V155" s="411" t="s">
        <v>773</v>
      </c>
      <c r="W155" s="410">
        <v>4537</v>
      </c>
      <c r="X155" s="410">
        <v>52</v>
      </c>
      <c r="Y155" s="410">
        <v>146</v>
      </c>
      <c r="Z155" s="410">
        <v>4589</v>
      </c>
    </row>
    <row r="156" spans="1:26">
      <c r="A156" s="409" t="s">
        <v>226</v>
      </c>
      <c r="B156" s="409" t="s">
        <v>710</v>
      </c>
      <c r="C156" s="409" t="s">
        <v>765</v>
      </c>
      <c r="D156" s="409" t="s">
        <v>700</v>
      </c>
      <c r="E156" s="409" t="s">
        <v>806</v>
      </c>
      <c r="F156" s="409" t="s">
        <v>804</v>
      </c>
      <c r="G156" s="409" t="s">
        <v>700</v>
      </c>
      <c r="H156" s="410">
        <v>2713</v>
      </c>
      <c r="I156" s="411" t="s">
        <v>773</v>
      </c>
      <c r="J156" s="410">
        <v>695</v>
      </c>
      <c r="K156" s="410">
        <v>51</v>
      </c>
      <c r="L156" s="410">
        <v>644</v>
      </c>
      <c r="M156" s="410">
        <v>2017</v>
      </c>
      <c r="N156" s="411" t="s">
        <v>773</v>
      </c>
      <c r="O156" s="410">
        <v>1977</v>
      </c>
      <c r="P156" s="410">
        <v>30</v>
      </c>
      <c r="Q156" s="410">
        <v>10</v>
      </c>
      <c r="R156" s="410">
        <v>1</v>
      </c>
      <c r="S156" s="410">
        <v>2007</v>
      </c>
      <c r="T156" s="410">
        <v>1920</v>
      </c>
      <c r="U156" s="410">
        <v>1214</v>
      </c>
      <c r="V156" s="411" t="s">
        <v>773</v>
      </c>
      <c r="W156" s="410">
        <v>1211</v>
      </c>
      <c r="X156" s="410">
        <v>3</v>
      </c>
      <c r="Y156" s="410">
        <v>11</v>
      </c>
      <c r="Z156" s="410">
        <v>1214</v>
      </c>
    </row>
    <row r="157" spans="1:26">
      <c r="A157" s="409" t="s">
        <v>226</v>
      </c>
      <c r="B157" s="409" t="s">
        <v>710</v>
      </c>
      <c r="C157" s="409" t="s">
        <v>766</v>
      </c>
      <c r="D157" s="409" t="s">
        <v>700</v>
      </c>
      <c r="E157" s="409" t="s">
        <v>806</v>
      </c>
      <c r="F157" s="409" t="s">
        <v>804</v>
      </c>
      <c r="G157" s="409" t="s">
        <v>700</v>
      </c>
      <c r="H157" s="410">
        <v>4928</v>
      </c>
      <c r="I157" s="411" t="s">
        <v>773</v>
      </c>
      <c r="J157" s="410">
        <v>1659</v>
      </c>
      <c r="K157" s="410">
        <v>104</v>
      </c>
      <c r="L157" s="410">
        <v>1555</v>
      </c>
      <c r="M157" s="410">
        <v>3232</v>
      </c>
      <c r="N157" s="411" t="s">
        <v>773</v>
      </c>
      <c r="O157" s="410">
        <v>3111</v>
      </c>
      <c r="P157" s="410">
        <v>75</v>
      </c>
      <c r="Q157" s="410">
        <v>46</v>
      </c>
      <c r="R157" s="410">
        <v>37</v>
      </c>
      <c r="S157" s="410">
        <v>3186</v>
      </c>
      <c r="T157" s="410">
        <v>6393</v>
      </c>
      <c r="U157" s="410">
        <v>4651</v>
      </c>
      <c r="V157" s="411" t="s">
        <v>773</v>
      </c>
      <c r="W157" s="410">
        <v>4580</v>
      </c>
      <c r="X157" s="410">
        <v>71</v>
      </c>
      <c r="Y157" s="410">
        <v>83</v>
      </c>
      <c r="Z157" s="410">
        <v>4651</v>
      </c>
    </row>
    <row r="158" spans="1:26">
      <c r="A158" s="409" t="s">
        <v>226</v>
      </c>
      <c r="B158" s="409" t="s">
        <v>710</v>
      </c>
      <c r="C158" s="409" t="s">
        <v>767</v>
      </c>
      <c r="D158" s="409" t="s">
        <v>700</v>
      </c>
      <c r="E158" s="409" t="s">
        <v>806</v>
      </c>
      <c r="F158" s="409" t="s">
        <v>804</v>
      </c>
      <c r="G158" s="409" t="s">
        <v>700</v>
      </c>
      <c r="H158" s="410">
        <v>2510</v>
      </c>
      <c r="I158" s="411" t="s">
        <v>773</v>
      </c>
      <c r="J158" s="410">
        <v>859</v>
      </c>
      <c r="K158" s="410">
        <v>45</v>
      </c>
      <c r="L158" s="410">
        <v>814</v>
      </c>
      <c r="M158" s="410">
        <v>1644</v>
      </c>
      <c r="N158" s="411" t="s">
        <v>773</v>
      </c>
      <c r="O158" s="410">
        <v>1607</v>
      </c>
      <c r="P158" s="410">
        <v>27</v>
      </c>
      <c r="Q158" s="410">
        <v>10</v>
      </c>
      <c r="R158" s="410">
        <v>7</v>
      </c>
      <c r="S158" s="410">
        <v>1634</v>
      </c>
      <c r="T158" s="410">
        <v>1799</v>
      </c>
      <c r="U158" s="410">
        <v>923</v>
      </c>
      <c r="V158" s="411" t="s">
        <v>773</v>
      </c>
      <c r="W158" s="410">
        <v>897</v>
      </c>
      <c r="X158" s="410">
        <v>26</v>
      </c>
      <c r="Y158" s="410">
        <v>17</v>
      </c>
      <c r="Z158" s="410">
        <v>923</v>
      </c>
    </row>
    <row r="159" spans="1:26">
      <c r="A159" s="409" t="s">
        <v>226</v>
      </c>
      <c r="B159" s="409" t="s">
        <v>710</v>
      </c>
      <c r="C159" s="409" t="s">
        <v>768</v>
      </c>
      <c r="D159" s="409" t="s">
        <v>700</v>
      </c>
      <c r="E159" s="409" t="s">
        <v>806</v>
      </c>
      <c r="F159" s="409" t="s">
        <v>804</v>
      </c>
      <c r="G159" s="409" t="s">
        <v>700</v>
      </c>
      <c r="H159" s="410">
        <v>8418</v>
      </c>
      <c r="I159" s="411" t="s">
        <v>773</v>
      </c>
      <c r="J159" s="410">
        <v>1599</v>
      </c>
      <c r="K159" s="410">
        <v>161</v>
      </c>
      <c r="L159" s="410">
        <v>1438</v>
      </c>
      <c r="M159" s="410">
        <v>6806</v>
      </c>
      <c r="N159" s="411" t="s">
        <v>773</v>
      </c>
      <c r="O159" s="410">
        <v>6569</v>
      </c>
      <c r="P159" s="410">
        <v>206</v>
      </c>
      <c r="Q159" s="410">
        <v>31</v>
      </c>
      <c r="R159" s="410">
        <v>13</v>
      </c>
      <c r="S159" s="410">
        <v>6775</v>
      </c>
      <c r="T159" s="410">
        <v>4888</v>
      </c>
      <c r="U159" s="410">
        <v>3245</v>
      </c>
      <c r="V159" s="411" t="s">
        <v>773</v>
      </c>
      <c r="W159" s="410">
        <v>3211</v>
      </c>
      <c r="X159" s="410">
        <v>34</v>
      </c>
      <c r="Y159" s="410">
        <v>44</v>
      </c>
      <c r="Z159" s="410">
        <v>3245</v>
      </c>
    </row>
    <row r="160" spans="1:26">
      <c r="A160" s="409" t="s">
        <v>226</v>
      </c>
      <c r="B160" s="409" t="s">
        <v>710</v>
      </c>
      <c r="C160" s="409" t="s">
        <v>769</v>
      </c>
      <c r="D160" s="409" t="s">
        <v>700</v>
      </c>
      <c r="E160" s="409" t="s">
        <v>806</v>
      </c>
      <c r="F160" s="409" t="s">
        <v>804</v>
      </c>
      <c r="G160" s="409" t="s">
        <v>700</v>
      </c>
      <c r="H160" s="410">
        <v>3224</v>
      </c>
      <c r="I160" s="411" t="s">
        <v>773</v>
      </c>
      <c r="J160" s="410">
        <v>1010</v>
      </c>
      <c r="K160" s="410">
        <v>54</v>
      </c>
      <c r="L160" s="410">
        <v>956</v>
      </c>
      <c r="M160" s="410">
        <v>2205</v>
      </c>
      <c r="N160" s="411" t="s">
        <v>773</v>
      </c>
      <c r="O160" s="410">
        <v>2001</v>
      </c>
      <c r="P160" s="410">
        <v>187</v>
      </c>
      <c r="Q160" s="410">
        <v>17</v>
      </c>
      <c r="R160" s="410">
        <v>9</v>
      </c>
      <c r="S160" s="410">
        <v>2188</v>
      </c>
      <c r="T160" s="410">
        <v>2406</v>
      </c>
      <c r="U160" s="410">
        <v>1370</v>
      </c>
      <c r="V160" s="411" t="s">
        <v>773</v>
      </c>
      <c r="W160" s="410">
        <v>1316</v>
      </c>
      <c r="X160" s="410">
        <v>54</v>
      </c>
      <c r="Y160" s="410">
        <v>26</v>
      </c>
      <c r="Z160" s="410">
        <v>1370</v>
      </c>
    </row>
    <row r="161" spans="1:26">
      <c r="A161" s="409" t="s">
        <v>226</v>
      </c>
      <c r="B161" s="409" t="s">
        <v>710</v>
      </c>
      <c r="C161" s="409" t="s">
        <v>770</v>
      </c>
      <c r="D161" s="409" t="s">
        <v>700</v>
      </c>
      <c r="E161" s="409" t="s">
        <v>806</v>
      </c>
      <c r="F161" s="409" t="s">
        <v>804</v>
      </c>
      <c r="G161" s="409" t="s">
        <v>700</v>
      </c>
      <c r="H161" s="410">
        <v>3515</v>
      </c>
      <c r="I161" s="411" t="s">
        <v>773</v>
      </c>
      <c r="J161" s="410">
        <v>2069</v>
      </c>
      <c r="K161" s="410">
        <v>81</v>
      </c>
      <c r="L161" s="410">
        <v>1988</v>
      </c>
      <c r="M161" s="410">
        <v>1430</v>
      </c>
      <c r="N161" s="411" t="s">
        <v>773</v>
      </c>
      <c r="O161" s="410">
        <v>1245</v>
      </c>
      <c r="P161" s="410">
        <v>164</v>
      </c>
      <c r="Q161" s="410">
        <v>21</v>
      </c>
      <c r="R161" s="410">
        <v>16</v>
      </c>
      <c r="S161" s="410">
        <v>1409</v>
      </c>
      <c r="T161" s="410">
        <v>3764</v>
      </c>
      <c r="U161" s="410">
        <v>1658</v>
      </c>
      <c r="V161" s="411" t="s">
        <v>773</v>
      </c>
      <c r="W161" s="410">
        <v>1430</v>
      </c>
      <c r="X161" s="410">
        <v>228</v>
      </c>
      <c r="Y161" s="410">
        <v>37</v>
      </c>
      <c r="Z161" s="410">
        <v>1658</v>
      </c>
    </row>
    <row r="162" spans="1:26">
      <c r="A162" s="409" t="s">
        <v>226</v>
      </c>
      <c r="B162" s="409" t="s">
        <v>710</v>
      </c>
      <c r="C162" s="409" t="s">
        <v>771</v>
      </c>
      <c r="D162" s="409" t="s">
        <v>700</v>
      </c>
      <c r="E162" s="409" t="s">
        <v>806</v>
      </c>
      <c r="F162" s="409" t="s">
        <v>804</v>
      </c>
      <c r="G162" s="409" t="s">
        <v>700</v>
      </c>
      <c r="H162" s="410">
        <v>3716</v>
      </c>
      <c r="I162" s="411" t="s">
        <v>773</v>
      </c>
      <c r="J162" s="410">
        <v>2422</v>
      </c>
      <c r="K162" s="410">
        <v>130</v>
      </c>
      <c r="L162" s="410">
        <v>2292</v>
      </c>
      <c r="M162" s="410">
        <v>1264</v>
      </c>
      <c r="N162" s="411" t="s">
        <v>773</v>
      </c>
      <c r="O162" s="410">
        <v>1201</v>
      </c>
      <c r="P162" s="410">
        <v>40</v>
      </c>
      <c r="Q162" s="410">
        <v>23</v>
      </c>
      <c r="R162" s="410">
        <v>30</v>
      </c>
      <c r="S162" s="410">
        <v>1241</v>
      </c>
      <c r="T162" s="410">
        <v>3330</v>
      </c>
      <c r="U162" s="410">
        <v>855</v>
      </c>
      <c r="V162" s="411" t="s">
        <v>773</v>
      </c>
      <c r="W162" s="410">
        <v>799</v>
      </c>
      <c r="X162" s="410">
        <v>56</v>
      </c>
      <c r="Y162" s="410">
        <v>53</v>
      </c>
      <c r="Z162" s="410">
        <v>855</v>
      </c>
    </row>
    <row r="163" spans="1:26">
      <c r="A163" s="409" t="s">
        <v>226</v>
      </c>
      <c r="B163" s="409" t="s">
        <v>710</v>
      </c>
      <c r="C163" s="409" t="s">
        <v>772</v>
      </c>
      <c r="D163" s="409" t="s">
        <v>700</v>
      </c>
      <c r="E163" s="409" t="s">
        <v>806</v>
      </c>
      <c r="F163" s="409" t="s">
        <v>804</v>
      </c>
      <c r="G163" s="409" t="s">
        <v>700</v>
      </c>
      <c r="H163" s="410">
        <v>3154</v>
      </c>
      <c r="I163" s="411" t="s">
        <v>773</v>
      </c>
      <c r="J163" s="410">
        <v>2213</v>
      </c>
      <c r="K163" s="410">
        <v>88</v>
      </c>
      <c r="L163" s="410">
        <v>2125</v>
      </c>
      <c r="M163" s="410">
        <v>912</v>
      </c>
      <c r="N163" s="411" t="s">
        <v>773</v>
      </c>
      <c r="O163" s="410">
        <v>535</v>
      </c>
      <c r="P163" s="410">
        <v>349</v>
      </c>
      <c r="Q163" s="410">
        <v>28</v>
      </c>
      <c r="R163" s="410">
        <v>29</v>
      </c>
      <c r="S163" s="410">
        <v>884</v>
      </c>
      <c r="T163" s="410">
        <v>2864</v>
      </c>
      <c r="U163" s="410">
        <v>594</v>
      </c>
      <c r="V163" s="411" t="s">
        <v>773</v>
      </c>
      <c r="W163" s="410">
        <v>367</v>
      </c>
      <c r="X163" s="410">
        <v>227</v>
      </c>
      <c r="Y163" s="410">
        <v>57</v>
      </c>
      <c r="Z163" s="410">
        <v>594</v>
      </c>
    </row>
    <row r="164" spans="1:26">
      <c r="A164" s="409" t="s">
        <v>516</v>
      </c>
      <c r="B164" s="409" t="s">
        <v>710</v>
      </c>
      <c r="C164" s="409" t="s">
        <v>711</v>
      </c>
      <c r="D164" s="409" t="s">
        <v>700</v>
      </c>
      <c r="E164" s="409" t="s">
        <v>807</v>
      </c>
      <c r="F164" s="409" t="s">
        <v>804</v>
      </c>
      <c r="G164" s="409" t="s">
        <v>700</v>
      </c>
      <c r="H164" s="410">
        <v>68167</v>
      </c>
      <c r="I164" s="411" t="s">
        <v>773</v>
      </c>
      <c r="J164" s="410">
        <v>28699</v>
      </c>
      <c r="K164" s="410">
        <v>696</v>
      </c>
      <c r="L164" s="410">
        <v>28003</v>
      </c>
      <c r="M164" s="410">
        <v>37577</v>
      </c>
      <c r="N164" s="410">
        <v>7367</v>
      </c>
      <c r="O164" s="410">
        <v>19669</v>
      </c>
      <c r="P164" s="410">
        <v>9483</v>
      </c>
      <c r="Q164" s="410">
        <v>1058</v>
      </c>
      <c r="R164" s="410">
        <v>1891</v>
      </c>
      <c r="S164" s="410">
        <v>9483</v>
      </c>
      <c r="T164" s="410">
        <v>61997</v>
      </c>
      <c r="U164" s="410">
        <v>30349</v>
      </c>
      <c r="V164" s="410">
        <v>7367</v>
      </c>
      <c r="W164" s="410">
        <v>19669</v>
      </c>
      <c r="X164" s="410">
        <v>3313</v>
      </c>
      <c r="Y164" s="410">
        <v>2949</v>
      </c>
      <c r="Z164" s="410">
        <v>3313</v>
      </c>
    </row>
    <row r="165" spans="1:26">
      <c r="A165" s="409" t="s">
        <v>809</v>
      </c>
      <c r="B165" s="409" t="s">
        <v>710</v>
      </c>
      <c r="C165" s="409" t="s">
        <v>723</v>
      </c>
      <c r="D165" s="409" t="s">
        <v>700</v>
      </c>
      <c r="E165" s="409" t="s">
        <v>807</v>
      </c>
      <c r="F165" s="409" t="s">
        <v>804</v>
      </c>
      <c r="G165" s="409" t="s">
        <v>700</v>
      </c>
      <c r="H165" s="410">
        <v>19359</v>
      </c>
      <c r="I165" s="411" t="s">
        <v>773</v>
      </c>
      <c r="J165" s="410">
        <v>7134</v>
      </c>
      <c r="K165" s="410">
        <v>258</v>
      </c>
      <c r="L165" s="410">
        <v>6876</v>
      </c>
      <c r="M165" s="410">
        <v>11616</v>
      </c>
      <c r="N165" s="410">
        <v>7367</v>
      </c>
      <c r="O165" s="410">
        <v>2418</v>
      </c>
      <c r="P165" s="410">
        <v>1514</v>
      </c>
      <c r="Q165" s="410">
        <v>317</v>
      </c>
      <c r="R165" s="410">
        <v>609</v>
      </c>
      <c r="S165" s="410">
        <v>3932</v>
      </c>
      <c r="T165" s="410">
        <v>21266</v>
      </c>
      <c r="U165" s="410">
        <v>13206</v>
      </c>
      <c r="V165" s="410">
        <v>7367</v>
      </c>
      <c r="W165" s="410">
        <v>4928</v>
      </c>
      <c r="X165" s="410">
        <v>911</v>
      </c>
      <c r="Y165" s="410">
        <v>926</v>
      </c>
      <c r="Z165" s="410">
        <v>5839</v>
      </c>
    </row>
    <row r="166" spans="1:26">
      <c r="A166" s="409" t="s">
        <v>773</v>
      </c>
      <c r="B166" s="409" t="s">
        <v>710</v>
      </c>
      <c r="C166" s="409" t="s">
        <v>724</v>
      </c>
      <c r="D166" s="409" t="s">
        <v>700</v>
      </c>
      <c r="E166" s="409" t="s">
        <v>807</v>
      </c>
      <c r="F166" s="409" t="s">
        <v>804</v>
      </c>
      <c r="G166" s="409" t="s">
        <v>700</v>
      </c>
      <c r="H166" s="410">
        <v>2710</v>
      </c>
      <c r="I166" s="411" t="s">
        <v>773</v>
      </c>
      <c r="J166" s="410">
        <v>1067</v>
      </c>
      <c r="K166" s="410">
        <v>58</v>
      </c>
      <c r="L166" s="410">
        <v>1009</v>
      </c>
      <c r="M166" s="410">
        <v>1574</v>
      </c>
      <c r="N166" s="410">
        <v>759</v>
      </c>
      <c r="O166" s="410">
        <v>316</v>
      </c>
      <c r="P166" s="410">
        <v>465</v>
      </c>
      <c r="Q166" s="410">
        <v>34</v>
      </c>
      <c r="R166" s="410">
        <v>69</v>
      </c>
      <c r="S166" s="410">
        <v>1540</v>
      </c>
      <c r="T166" s="410">
        <v>2543</v>
      </c>
      <c r="U166" s="410">
        <v>1373</v>
      </c>
      <c r="V166" s="410">
        <v>680</v>
      </c>
      <c r="W166" s="410">
        <v>573</v>
      </c>
      <c r="X166" s="410">
        <v>120</v>
      </c>
      <c r="Y166" s="410">
        <v>103</v>
      </c>
      <c r="Z166" s="410">
        <v>1373</v>
      </c>
    </row>
    <row r="167" spans="1:26">
      <c r="A167" s="409" t="s">
        <v>773</v>
      </c>
      <c r="B167" s="409" t="s">
        <v>710</v>
      </c>
      <c r="C167" s="409" t="s">
        <v>725</v>
      </c>
      <c r="D167" s="409" t="s">
        <v>700</v>
      </c>
      <c r="E167" s="409" t="s">
        <v>807</v>
      </c>
      <c r="F167" s="409" t="s">
        <v>804</v>
      </c>
      <c r="G167" s="409" t="s">
        <v>700</v>
      </c>
      <c r="H167" s="410">
        <v>1628</v>
      </c>
      <c r="I167" s="411" t="s">
        <v>773</v>
      </c>
      <c r="J167" s="410">
        <v>390</v>
      </c>
      <c r="K167" s="410">
        <v>28</v>
      </c>
      <c r="L167" s="410">
        <v>362</v>
      </c>
      <c r="M167" s="410">
        <v>1189</v>
      </c>
      <c r="N167" s="410">
        <v>768</v>
      </c>
      <c r="O167" s="410">
        <v>159</v>
      </c>
      <c r="P167" s="410">
        <v>228</v>
      </c>
      <c r="Q167" s="410">
        <v>34</v>
      </c>
      <c r="R167" s="410">
        <v>49</v>
      </c>
      <c r="S167" s="410">
        <v>1155</v>
      </c>
      <c r="T167" s="410">
        <v>1191</v>
      </c>
      <c r="U167" s="410">
        <v>718</v>
      </c>
      <c r="V167" s="410">
        <v>409</v>
      </c>
      <c r="W167" s="410">
        <v>253</v>
      </c>
      <c r="X167" s="410">
        <v>56</v>
      </c>
      <c r="Y167" s="410">
        <v>83</v>
      </c>
      <c r="Z167" s="410">
        <v>718</v>
      </c>
    </row>
    <row r="168" spans="1:26">
      <c r="A168" s="409" t="s">
        <v>773</v>
      </c>
      <c r="B168" s="409" t="s">
        <v>710</v>
      </c>
      <c r="C168" s="409" t="s">
        <v>726</v>
      </c>
      <c r="D168" s="409" t="s">
        <v>700</v>
      </c>
      <c r="E168" s="409" t="s">
        <v>807</v>
      </c>
      <c r="F168" s="409" t="s">
        <v>804</v>
      </c>
      <c r="G168" s="409" t="s">
        <v>700</v>
      </c>
      <c r="H168" s="410">
        <v>1614</v>
      </c>
      <c r="I168" s="411" t="s">
        <v>773</v>
      </c>
      <c r="J168" s="410">
        <v>645</v>
      </c>
      <c r="K168" s="410">
        <v>23</v>
      </c>
      <c r="L168" s="410">
        <v>622</v>
      </c>
      <c r="M168" s="410">
        <v>921</v>
      </c>
      <c r="N168" s="410">
        <v>668</v>
      </c>
      <c r="O168" s="410">
        <v>124</v>
      </c>
      <c r="P168" s="410">
        <v>104</v>
      </c>
      <c r="Q168" s="410">
        <v>25</v>
      </c>
      <c r="R168" s="410">
        <v>48</v>
      </c>
      <c r="S168" s="410">
        <v>896</v>
      </c>
      <c r="T168" s="410">
        <v>2463</v>
      </c>
      <c r="U168" s="410">
        <v>1745</v>
      </c>
      <c r="V168" s="410">
        <v>1078</v>
      </c>
      <c r="W168" s="410">
        <v>513</v>
      </c>
      <c r="X168" s="410">
        <v>154</v>
      </c>
      <c r="Y168" s="410">
        <v>73</v>
      </c>
      <c r="Z168" s="410">
        <v>1745</v>
      </c>
    </row>
    <row r="169" spans="1:26">
      <c r="A169" s="409" t="s">
        <v>773</v>
      </c>
      <c r="B169" s="409" t="s">
        <v>710</v>
      </c>
      <c r="C169" s="409" t="s">
        <v>727</v>
      </c>
      <c r="D169" s="409" t="s">
        <v>700</v>
      </c>
      <c r="E169" s="409" t="s">
        <v>807</v>
      </c>
      <c r="F169" s="409" t="s">
        <v>804</v>
      </c>
      <c r="G169" s="409" t="s">
        <v>700</v>
      </c>
      <c r="H169" s="410">
        <v>1222</v>
      </c>
      <c r="I169" s="411" t="s">
        <v>773</v>
      </c>
      <c r="J169" s="410">
        <v>293</v>
      </c>
      <c r="K169" s="410">
        <v>9</v>
      </c>
      <c r="L169" s="410">
        <v>284</v>
      </c>
      <c r="M169" s="410">
        <v>886</v>
      </c>
      <c r="N169" s="410">
        <v>696</v>
      </c>
      <c r="O169" s="410">
        <v>100</v>
      </c>
      <c r="P169" s="410">
        <v>58</v>
      </c>
      <c r="Q169" s="410">
        <v>32</v>
      </c>
      <c r="R169" s="410">
        <v>43</v>
      </c>
      <c r="S169" s="410">
        <v>854</v>
      </c>
      <c r="T169" s="410">
        <v>737</v>
      </c>
      <c r="U169" s="410">
        <v>369</v>
      </c>
      <c r="V169" s="410">
        <v>266</v>
      </c>
      <c r="W169" s="410">
        <v>92</v>
      </c>
      <c r="X169" s="410">
        <v>11</v>
      </c>
      <c r="Y169" s="410">
        <v>75</v>
      </c>
      <c r="Z169" s="410">
        <v>369</v>
      </c>
    </row>
    <row r="170" spans="1:26">
      <c r="A170" s="409" t="s">
        <v>773</v>
      </c>
      <c r="B170" s="409" t="s">
        <v>710</v>
      </c>
      <c r="C170" s="409" t="s">
        <v>728</v>
      </c>
      <c r="D170" s="409" t="s">
        <v>700</v>
      </c>
      <c r="E170" s="409" t="s">
        <v>807</v>
      </c>
      <c r="F170" s="409" t="s">
        <v>804</v>
      </c>
      <c r="G170" s="409" t="s">
        <v>700</v>
      </c>
      <c r="H170" s="410">
        <v>2047</v>
      </c>
      <c r="I170" s="411" t="s">
        <v>773</v>
      </c>
      <c r="J170" s="410">
        <v>522</v>
      </c>
      <c r="K170" s="410">
        <v>36</v>
      </c>
      <c r="L170" s="410">
        <v>486</v>
      </c>
      <c r="M170" s="410">
        <v>1451</v>
      </c>
      <c r="N170" s="410">
        <v>1146</v>
      </c>
      <c r="O170" s="410">
        <v>170</v>
      </c>
      <c r="P170" s="410">
        <v>105</v>
      </c>
      <c r="Q170" s="410">
        <v>30</v>
      </c>
      <c r="R170" s="410">
        <v>74</v>
      </c>
      <c r="S170" s="410">
        <v>1421</v>
      </c>
      <c r="T170" s="410">
        <v>1163</v>
      </c>
      <c r="U170" s="410">
        <v>537</v>
      </c>
      <c r="V170" s="410">
        <v>411</v>
      </c>
      <c r="W170" s="410">
        <v>108</v>
      </c>
      <c r="X170" s="410">
        <v>18</v>
      </c>
      <c r="Y170" s="410">
        <v>104</v>
      </c>
      <c r="Z170" s="410">
        <v>537</v>
      </c>
    </row>
    <row r="171" spans="1:26">
      <c r="A171" s="409" t="s">
        <v>773</v>
      </c>
      <c r="B171" s="409" t="s">
        <v>710</v>
      </c>
      <c r="C171" s="409" t="s">
        <v>729</v>
      </c>
      <c r="D171" s="409" t="s">
        <v>700</v>
      </c>
      <c r="E171" s="409" t="s">
        <v>807</v>
      </c>
      <c r="F171" s="409" t="s">
        <v>804</v>
      </c>
      <c r="G171" s="409" t="s">
        <v>700</v>
      </c>
      <c r="H171" s="410">
        <v>2469</v>
      </c>
      <c r="I171" s="411" t="s">
        <v>773</v>
      </c>
      <c r="J171" s="410">
        <v>524</v>
      </c>
      <c r="K171" s="410">
        <v>21</v>
      </c>
      <c r="L171" s="410">
        <v>503</v>
      </c>
      <c r="M171" s="410">
        <v>1875</v>
      </c>
      <c r="N171" s="410">
        <v>1333</v>
      </c>
      <c r="O171" s="410">
        <v>351</v>
      </c>
      <c r="P171" s="410">
        <v>133</v>
      </c>
      <c r="Q171" s="410">
        <v>58</v>
      </c>
      <c r="R171" s="410">
        <v>70</v>
      </c>
      <c r="S171" s="410">
        <v>1817</v>
      </c>
      <c r="T171" s="410">
        <v>894</v>
      </c>
      <c r="U171" s="410">
        <v>242</v>
      </c>
      <c r="V171" s="410">
        <v>103</v>
      </c>
      <c r="W171" s="410">
        <v>123</v>
      </c>
      <c r="X171" s="410">
        <v>16</v>
      </c>
      <c r="Y171" s="410">
        <v>128</v>
      </c>
      <c r="Z171" s="410">
        <v>242</v>
      </c>
    </row>
    <row r="172" spans="1:26">
      <c r="A172" s="409" t="s">
        <v>773</v>
      </c>
      <c r="B172" s="409" t="s">
        <v>710</v>
      </c>
      <c r="C172" s="409" t="s">
        <v>730</v>
      </c>
      <c r="D172" s="409" t="s">
        <v>700</v>
      </c>
      <c r="E172" s="409" t="s">
        <v>807</v>
      </c>
      <c r="F172" s="409" t="s">
        <v>804</v>
      </c>
      <c r="G172" s="409" t="s">
        <v>700</v>
      </c>
      <c r="H172" s="410">
        <v>2499</v>
      </c>
      <c r="I172" s="411" t="s">
        <v>773</v>
      </c>
      <c r="J172" s="410">
        <v>900</v>
      </c>
      <c r="K172" s="410">
        <v>25</v>
      </c>
      <c r="L172" s="410">
        <v>875</v>
      </c>
      <c r="M172" s="410">
        <v>1499</v>
      </c>
      <c r="N172" s="410">
        <v>821</v>
      </c>
      <c r="O172" s="410">
        <v>478</v>
      </c>
      <c r="P172" s="410">
        <v>154</v>
      </c>
      <c r="Q172" s="410">
        <v>46</v>
      </c>
      <c r="R172" s="410">
        <v>100</v>
      </c>
      <c r="S172" s="410">
        <v>1453</v>
      </c>
      <c r="T172" s="410">
        <v>1496</v>
      </c>
      <c r="U172" s="410">
        <v>450</v>
      </c>
      <c r="V172" s="410">
        <v>86</v>
      </c>
      <c r="W172" s="410">
        <v>330</v>
      </c>
      <c r="X172" s="410">
        <v>34</v>
      </c>
      <c r="Y172" s="410">
        <v>146</v>
      </c>
      <c r="Z172" s="410">
        <v>450</v>
      </c>
    </row>
    <row r="173" spans="1:26">
      <c r="A173" s="409" t="s">
        <v>773</v>
      </c>
      <c r="B173" s="409" t="s">
        <v>710</v>
      </c>
      <c r="C173" s="409" t="s">
        <v>731</v>
      </c>
      <c r="D173" s="409" t="s">
        <v>700</v>
      </c>
      <c r="E173" s="409" t="s">
        <v>807</v>
      </c>
      <c r="F173" s="409" t="s">
        <v>804</v>
      </c>
      <c r="G173" s="409" t="s">
        <v>700</v>
      </c>
      <c r="H173" s="410">
        <v>1844</v>
      </c>
      <c r="I173" s="411" t="s">
        <v>773</v>
      </c>
      <c r="J173" s="410">
        <v>1043</v>
      </c>
      <c r="K173" s="410">
        <v>24</v>
      </c>
      <c r="L173" s="410">
        <v>1019</v>
      </c>
      <c r="M173" s="410">
        <v>753</v>
      </c>
      <c r="N173" s="410">
        <v>398</v>
      </c>
      <c r="O173" s="410">
        <v>168</v>
      </c>
      <c r="P173" s="410">
        <v>166</v>
      </c>
      <c r="Q173" s="410">
        <v>21</v>
      </c>
      <c r="R173" s="410">
        <v>48</v>
      </c>
      <c r="S173" s="410">
        <v>732</v>
      </c>
      <c r="T173" s="410">
        <v>6884</v>
      </c>
      <c r="U173" s="410">
        <v>5772</v>
      </c>
      <c r="V173" s="410">
        <v>3408</v>
      </c>
      <c r="W173" s="410">
        <v>1922</v>
      </c>
      <c r="X173" s="410">
        <v>442</v>
      </c>
      <c r="Y173" s="410">
        <v>69</v>
      </c>
      <c r="Z173" s="410">
        <v>5772</v>
      </c>
    </row>
    <row r="174" spans="1:26">
      <c r="A174" s="409" t="s">
        <v>773</v>
      </c>
      <c r="B174" s="409" t="s">
        <v>710</v>
      </c>
      <c r="C174" s="409" t="s">
        <v>732</v>
      </c>
      <c r="D174" s="409" t="s">
        <v>700</v>
      </c>
      <c r="E174" s="409" t="s">
        <v>807</v>
      </c>
      <c r="F174" s="409" t="s">
        <v>804</v>
      </c>
      <c r="G174" s="409" t="s">
        <v>700</v>
      </c>
      <c r="H174" s="410">
        <v>3326</v>
      </c>
      <c r="I174" s="411" t="s">
        <v>773</v>
      </c>
      <c r="J174" s="410">
        <v>1750</v>
      </c>
      <c r="K174" s="410">
        <v>34</v>
      </c>
      <c r="L174" s="410">
        <v>1716</v>
      </c>
      <c r="M174" s="410">
        <v>1468</v>
      </c>
      <c r="N174" s="410">
        <v>778</v>
      </c>
      <c r="O174" s="410">
        <v>552</v>
      </c>
      <c r="P174" s="410">
        <v>101</v>
      </c>
      <c r="Q174" s="410">
        <v>37</v>
      </c>
      <c r="R174" s="410">
        <v>108</v>
      </c>
      <c r="S174" s="410">
        <v>1431</v>
      </c>
      <c r="T174" s="410">
        <v>3895</v>
      </c>
      <c r="U174" s="410">
        <v>2000</v>
      </c>
      <c r="V174" s="410">
        <v>926</v>
      </c>
      <c r="W174" s="410">
        <v>1014</v>
      </c>
      <c r="X174" s="410">
        <v>60</v>
      </c>
      <c r="Y174" s="410">
        <v>145</v>
      </c>
      <c r="Z174" s="410">
        <v>2000</v>
      </c>
    </row>
    <row r="175" spans="1:26">
      <c r="A175" s="409" t="s">
        <v>225</v>
      </c>
      <c r="B175" s="409" t="s">
        <v>710</v>
      </c>
      <c r="C175" s="409" t="s">
        <v>733</v>
      </c>
      <c r="D175" s="409" t="s">
        <v>700</v>
      </c>
      <c r="E175" s="409" t="s">
        <v>807</v>
      </c>
      <c r="F175" s="409" t="s">
        <v>804</v>
      </c>
      <c r="G175" s="409" t="s">
        <v>700</v>
      </c>
      <c r="H175" s="410">
        <v>6623</v>
      </c>
      <c r="I175" s="411" t="s">
        <v>773</v>
      </c>
      <c r="J175" s="410">
        <v>4865</v>
      </c>
      <c r="K175" s="410">
        <v>48</v>
      </c>
      <c r="L175" s="410">
        <v>4817</v>
      </c>
      <c r="M175" s="410">
        <v>1619</v>
      </c>
      <c r="N175" s="411" t="s">
        <v>773</v>
      </c>
      <c r="O175" s="410">
        <v>1489</v>
      </c>
      <c r="P175" s="410">
        <v>85</v>
      </c>
      <c r="Q175" s="410">
        <v>45</v>
      </c>
      <c r="R175" s="410">
        <v>139</v>
      </c>
      <c r="S175" s="410">
        <v>1574</v>
      </c>
      <c r="T175" s="410">
        <v>6604</v>
      </c>
      <c r="U175" s="410">
        <v>1555</v>
      </c>
      <c r="V175" s="411" t="s">
        <v>773</v>
      </c>
      <c r="W175" s="410">
        <v>1492</v>
      </c>
      <c r="X175" s="410">
        <v>63</v>
      </c>
      <c r="Y175" s="410">
        <v>184</v>
      </c>
      <c r="Z175" s="410">
        <v>1555</v>
      </c>
    </row>
    <row r="176" spans="1:26">
      <c r="A176" s="409" t="s">
        <v>225</v>
      </c>
      <c r="B176" s="409" t="s">
        <v>710</v>
      </c>
      <c r="C176" s="409" t="s">
        <v>734</v>
      </c>
      <c r="D176" s="409" t="s">
        <v>700</v>
      </c>
      <c r="E176" s="409" t="s">
        <v>807</v>
      </c>
      <c r="F176" s="409" t="s">
        <v>804</v>
      </c>
      <c r="G176" s="409" t="s">
        <v>700</v>
      </c>
      <c r="H176" s="410">
        <v>6122</v>
      </c>
      <c r="I176" s="411" t="s">
        <v>773</v>
      </c>
      <c r="J176" s="410">
        <v>2359</v>
      </c>
      <c r="K176" s="410">
        <v>67</v>
      </c>
      <c r="L176" s="410">
        <v>2292</v>
      </c>
      <c r="M176" s="410">
        <v>3547</v>
      </c>
      <c r="N176" s="411" t="s">
        <v>773</v>
      </c>
      <c r="O176" s="410">
        <v>1091</v>
      </c>
      <c r="P176" s="410">
        <v>2323</v>
      </c>
      <c r="Q176" s="410">
        <v>133</v>
      </c>
      <c r="R176" s="410">
        <v>216</v>
      </c>
      <c r="S176" s="410">
        <v>3414</v>
      </c>
      <c r="T176" s="410">
        <v>5320</v>
      </c>
      <c r="U176" s="410">
        <v>2612</v>
      </c>
      <c r="V176" s="411" t="s">
        <v>773</v>
      </c>
      <c r="W176" s="410">
        <v>1638</v>
      </c>
      <c r="X176" s="410">
        <v>974</v>
      </c>
      <c r="Y176" s="410">
        <v>349</v>
      </c>
      <c r="Z176" s="410">
        <v>2612</v>
      </c>
    </row>
    <row r="177" spans="1:26">
      <c r="A177" s="409" t="s">
        <v>225</v>
      </c>
      <c r="B177" s="409" t="s">
        <v>710</v>
      </c>
      <c r="C177" s="409" t="s">
        <v>735</v>
      </c>
      <c r="D177" s="409" t="s">
        <v>700</v>
      </c>
      <c r="E177" s="409" t="s">
        <v>807</v>
      </c>
      <c r="F177" s="409" t="s">
        <v>804</v>
      </c>
      <c r="G177" s="409" t="s">
        <v>700</v>
      </c>
      <c r="H177" s="410">
        <v>4310</v>
      </c>
      <c r="I177" s="411" t="s">
        <v>773</v>
      </c>
      <c r="J177" s="410">
        <v>1674</v>
      </c>
      <c r="K177" s="410">
        <v>37</v>
      </c>
      <c r="L177" s="410">
        <v>1637</v>
      </c>
      <c r="M177" s="410">
        <v>2508</v>
      </c>
      <c r="N177" s="411" t="s">
        <v>773</v>
      </c>
      <c r="O177" s="410">
        <v>2274</v>
      </c>
      <c r="P177" s="410">
        <v>162</v>
      </c>
      <c r="Q177" s="410">
        <v>72</v>
      </c>
      <c r="R177" s="410">
        <v>128</v>
      </c>
      <c r="S177" s="410">
        <v>2436</v>
      </c>
      <c r="T177" s="410">
        <v>3356</v>
      </c>
      <c r="U177" s="410">
        <v>1482</v>
      </c>
      <c r="V177" s="411" t="s">
        <v>773</v>
      </c>
      <c r="W177" s="410">
        <v>1441</v>
      </c>
      <c r="X177" s="410">
        <v>41</v>
      </c>
      <c r="Y177" s="410">
        <v>200</v>
      </c>
      <c r="Z177" s="410">
        <v>1482</v>
      </c>
    </row>
    <row r="178" spans="1:26">
      <c r="A178" s="409" t="s">
        <v>225</v>
      </c>
      <c r="B178" s="409" t="s">
        <v>710</v>
      </c>
      <c r="C178" s="409" t="s">
        <v>736</v>
      </c>
      <c r="D178" s="409" t="s">
        <v>700</v>
      </c>
      <c r="E178" s="409" t="s">
        <v>807</v>
      </c>
      <c r="F178" s="409" t="s">
        <v>804</v>
      </c>
      <c r="G178" s="409" t="s">
        <v>700</v>
      </c>
      <c r="H178" s="410">
        <v>5670</v>
      </c>
      <c r="I178" s="411" t="s">
        <v>773</v>
      </c>
      <c r="J178" s="410">
        <v>1805</v>
      </c>
      <c r="K178" s="410">
        <v>95</v>
      </c>
      <c r="L178" s="410">
        <v>1710</v>
      </c>
      <c r="M178" s="410">
        <v>3711</v>
      </c>
      <c r="N178" s="411" t="s">
        <v>773</v>
      </c>
      <c r="O178" s="410">
        <v>1751</v>
      </c>
      <c r="P178" s="410">
        <v>1861</v>
      </c>
      <c r="Q178" s="410">
        <v>99</v>
      </c>
      <c r="R178" s="410">
        <v>154</v>
      </c>
      <c r="S178" s="410">
        <v>3612</v>
      </c>
      <c r="T178" s="410">
        <v>3645</v>
      </c>
      <c r="U178" s="410">
        <v>1587</v>
      </c>
      <c r="V178" s="411" t="s">
        <v>773</v>
      </c>
      <c r="W178" s="410">
        <v>1202</v>
      </c>
      <c r="X178" s="410">
        <v>385</v>
      </c>
      <c r="Y178" s="410">
        <v>253</v>
      </c>
      <c r="Z178" s="410">
        <v>1587</v>
      </c>
    </row>
    <row r="179" spans="1:26">
      <c r="A179" s="409" t="s">
        <v>225</v>
      </c>
      <c r="B179" s="409" t="s">
        <v>710</v>
      </c>
      <c r="C179" s="409" t="s">
        <v>737</v>
      </c>
      <c r="D179" s="409" t="s">
        <v>700</v>
      </c>
      <c r="E179" s="409" t="s">
        <v>807</v>
      </c>
      <c r="F179" s="409" t="s">
        <v>804</v>
      </c>
      <c r="G179" s="409" t="s">
        <v>700</v>
      </c>
      <c r="H179" s="410">
        <v>287</v>
      </c>
      <c r="I179" s="411" t="s">
        <v>773</v>
      </c>
      <c r="J179" s="410">
        <v>189</v>
      </c>
      <c r="K179" s="410">
        <v>1</v>
      </c>
      <c r="L179" s="410">
        <v>188</v>
      </c>
      <c r="M179" s="410">
        <v>95</v>
      </c>
      <c r="N179" s="411" t="s">
        <v>773</v>
      </c>
      <c r="O179" s="410">
        <v>84</v>
      </c>
      <c r="P179" s="410">
        <v>5</v>
      </c>
      <c r="Q179" s="410">
        <v>6</v>
      </c>
      <c r="R179" s="410">
        <v>3</v>
      </c>
      <c r="S179" s="410">
        <v>89</v>
      </c>
      <c r="T179" s="410">
        <v>362</v>
      </c>
      <c r="U179" s="410">
        <v>164</v>
      </c>
      <c r="V179" s="411" t="s">
        <v>773</v>
      </c>
      <c r="W179" s="410">
        <v>114</v>
      </c>
      <c r="X179" s="410">
        <v>50</v>
      </c>
      <c r="Y179" s="410">
        <v>9</v>
      </c>
      <c r="Z179" s="410">
        <v>164</v>
      </c>
    </row>
    <row r="180" spans="1:26">
      <c r="A180" s="409" t="s">
        <v>225</v>
      </c>
      <c r="B180" s="409" t="s">
        <v>710</v>
      </c>
      <c r="C180" s="409" t="s">
        <v>738</v>
      </c>
      <c r="D180" s="409" t="s">
        <v>700</v>
      </c>
      <c r="E180" s="409" t="s">
        <v>807</v>
      </c>
      <c r="F180" s="409" t="s">
        <v>804</v>
      </c>
      <c r="G180" s="409" t="s">
        <v>700</v>
      </c>
      <c r="H180" s="410">
        <v>973</v>
      </c>
      <c r="I180" s="411" t="s">
        <v>773</v>
      </c>
      <c r="J180" s="410">
        <v>152</v>
      </c>
      <c r="K180" s="410">
        <v>23</v>
      </c>
      <c r="L180" s="410">
        <v>129</v>
      </c>
      <c r="M180" s="410">
        <v>796</v>
      </c>
      <c r="N180" s="411" t="s">
        <v>773</v>
      </c>
      <c r="O180" s="410">
        <v>494</v>
      </c>
      <c r="P180" s="410">
        <v>283</v>
      </c>
      <c r="Q180" s="410">
        <v>19</v>
      </c>
      <c r="R180" s="410">
        <v>25</v>
      </c>
      <c r="S180" s="410">
        <v>777</v>
      </c>
      <c r="T180" s="410">
        <v>452</v>
      </c>
      <c r="U180" s="410">
        <v>256</v>
      </c>
      <c r="V180" s="411" t="s">
        <v>773</v>
      </c>
      <c r="W180" s="410">
        <v>220</v>
      </c>
      <c r="X180" s="410">
        <v>36</v>
      </c>
      <c r="Y180" s="410">
        <v>44</v>
      </c>
      <c r="Z180" s="410">
        <v>256</v>
      </c>
    </row>
    <row r="181" spans="1:26">
      <c r="A181" s="409" t="s">
        <v>225</v>
      </c>
      <c r="B181" s="409" t="s">
        <v>710</v>
      </c>
      <c r="C181" s="409" t="s">
        <v>739</v>
      </c>
      <c r="D181" s="409" t="s">
        <v>700</v>
      </c>
      <c r="E181" s="409" t="s">
        <v>807</v>
      </c>
      <c r="F181" s="409" t="s">
        <v>804</v>
      </c>
      <c r="G181" s="409" t="s">
        <v>700</v>
      </c>
      <c r="H181" s="410">
        <v>2399</v>
      </c>
      <c r="I181" s="411" t="s">
        <v>773</v>
      </c>
      <c r="J181" s="410">
        <v>907</v>
      </c>
      <c r="K181" s="410">
        <v>33</v>
      </c>
      <c r="L181" s="410">
        <v>874</v>
      </c>
      <c r="M181" s="410">
        <v>1446</v>
      </c>
      <c r="N181" s="411" t="s">
        <v>773</v>
      </c>
      <c r="O181" s="410">
        <v>684</v>
      </c>
      <c r="P181" s="410">
        <v>721</v>
      </c>
      <c r="Q181" s="410">
        <v>41</v>
      </c>
      <c r="R181" s="410">
        <v>46</v>
      </c>
      <c r="S181" s="410">
        <v>1405</v>
      </c>
      <c r="T181" s="410">
        <v>2062</v>
      </c>
      <c r="U181" s="410">
        <v>1068</v>
      </c>
      <c r="V181" s="411" t="s">
        <v>773</v>
      </c>
      <c r="W181" s="410">
        <v>783</v>
      </c>
      <c r="X181" s="410">
        <v>285</v>
      </c>
      <c r="Y181" s="410">
        <v>87</v>
      </c>
      <c r="Z181" s="410">
        <v>1068</v>
      </c>
    </row>
    <row r="182" spans="1:26">
      <c r="A182" s="409" t="s">
        <v>225</v>
      </c>
      <c r="B182" s="409" t="s">
        <v>710</v>
      </c>
      <c r="C182" s="409" t="s">
        <v>740</v>
      </c>
      <c r="D182" s="409" t="s">
        <v>700</v>
      </c>
      <c r="E182" s="409" t="s">
        <v>807</v>
      </c>
      <c r="F182" s="409" t="s">
        <v>804</v>
      </c>
      <c r="G182" s="409" t="s">
        <v>700</v>
      </c>
      <c r="H182" s="410">
        <v>274</v>
      </c>
      <c r="I182" s="411" t="s">
        <v>773</v>
      </c>
      <c r="J182" s="410">
        <v>118</v>
      </c>
      <c r="K182" s="410">
        <v>2</v>
      </c>
      <c r="L182" s="410">
        <v>116</v>
      </c>
      <c r="M182" s="410">
        <v>154</v>
      </c>
      <c r="N182" s="411" t="s">
        <v>773</v>
      </c>
      <c r="O182" s="410">
        <v>148</v>
      </c>
      <c r="P182" s="410">
        <v>5</v>
      </c>
      <c r="Q182" s="410">
        <v>1</v>
      </c>
      <c r="R182" s="410">
        <v>2</v>
      </c>
      <c r="S182" s="410">
        <v>153</v>
      </c>
      <c r="T182" s="410">
        <v>211</v>
      </c>
      <c r="U182" s="410">
        <v>90</v>
      </c>
      <c r="V182" s="411" t="s">
        <v>773</v>
      </c>
      <c r="W182" s="410">
        <v>83</v>
      </c>
      <c r="X182" s="410">
        <v>7</v>
      </c>
      <c r="Y182" s="410">
        <v>3</v>
      </c>
      <c r="Z182" s="410">
        <v>90</v>
      </c>
    </row>
    <row r="183" spans="1:26">
      <c r="A183" s="409" t="s">
        <v>225</v>
      </c>
      <c r="B183" s="409" t="s">
        <v>710</v>
      </c>
      <c r="C183" s="409" t="s">
        <v>741</v>
      </c>
      <c r="D183" s="409" t="s">
        <v>700</v>
      </c>
      <c r="E183" s="409" t="s">
        <v>807</v>
      </c>
      <c r="F183" s="409" t="s">
        <v>804</v>
      </c>
      <c r="G183" s="409" t="s">
        <v>700</v>
      </c>
      <c r="H183" s="410">
        <v>736</v>
      </c>
      <c r="I183" s="411" t="s">
        <v>773</v>
      </c>
      <c r="J183" s="410">
        <v>643</v>
      </c>
      <c r="K183" s="410">
        <v>4</v>
      </c>
      <c r="L183" s="410">
        <v>639</v>
      </c>
      <c r="M183" s="410">
        <v>85</v>
      </c>
      <c r="N183" s="411" t="s">
        <v>773</v>
      </c>
      <c r="O183" s="410">
        <v>59</v>
      </c>
      <c r="P183" s="410">
        <v>23</v>
      </c>
      <c r="Q183" s="410">
        <v>3</v>
      </c>
      <c r="R183" s="410">
        <v>8</v>
      </c>
      <c r="S183" s="410">
        <v>82</v>
      </c>
      <c r="T183" s="410">
        <v>798</v>
      </c>
      <c r="U183" s="410">
        <v>144</v>
      </c>
      <c r="V183" s="411" t="s">
        <v>773</v>
      </c>
      <c r="W183" s="410">
        <v>94</v>
      </c>
      <c r="X183" s="410">
        <v>50</v>
      </c>
      <c r="Y183" s="410">
        <v>11</v>
      </c>
      <c r="Z183" s="410">
        <v>144</v>
      </c>
    </row>
    <row r="184" spans="1:26">
      <c r="A184" s="409" t="s">
        <v>225</v>
      </c>
      <c r="B184" s="409" t="s">
        <v>710</v>
      </c>
      <c r="C184" s="409" t="s">
        <v>742</v>
      </c>
      <c r="D184" s="409" t="s">
        <v>700</v>
      </c>
      <c r="E184" s="409" t="s">
        <v>807</v>
      </c>
      <c r="F184" s="409" t="s">
        <v>804</v>
      </c>
      <c r="G184" s="409" t="s">
        <v>700</v>
      </c>
      <c r="H184" s="410">
        <v>3497</v>
      </c>
      <c r="I184" s="411" t="s">
        <v>773</v>
      </c>
      <c r="J184" s="410">
        <v>1315</v>
      </c>
      <c r="K184" s="410">
        <v>23</v>
      </c>
      <c r="L184" s="410">
        <v>1292</v>
      </c>
      <c r="M184" s="410">
        <v>2057</v>
      </c>
      <c r="N184" s="411" t="s">
        <v>773</v>
      </c>
      <c r="O184" s="410">
        <v>1907</v>
      </c>
      <c r="P184" s="410">
        <v>87</v>
      </c>
      <c r="Q184" s="410">
        <v>63</v>
      </c>
      <c r="R184" s="410">
        <v>125</v>
      </c>
      <c r="S184" s="410">
        <v>1994</v>
      </c>
      <c r="T184" s="410">
        <v>2382</v>
      </c>
      <c r="U184" s="410">
        <v>879</v>
      </c>
      <c r="V184" s="411" t="s">
        <v>773</v>
      </c>
      <c r="W184" s="410">
        <v>869</v>
      </c>
      <c r="X184" s="410">
        <v>10</v>
      </c>
      <c r="Y184" s="410">
        <v>188</v>
      </c>
      <c r="Z184" s="410">
        <v>879</v>
      </c>
    </row>
    <row r="185" spans="1:26">
      <c r="A185" s="409" t="s">
        <v>225</v>
      </c>
      <c r="B185" s="409" t="s">
        <v>710</v>
      </c>
      <c r="C185" s="409" t="s">
        <v>743</v>
      </c>
      <c r="D185" s="409" t="s">
        <v>700</v>
      </c>
      <c r="E185" s="409" t="s">
        <v>807</v>
      </c>
      <c r="F185" s="409" t="s">
        <v>804</v>
      </c>
      <c r="G185" s="409" t="s">
        <v>700</v>
      </c>
      <c r="H185" s="410">
        <v>445</v>
      </c>
      <c r="I185" s="411" t="s">
        <v>773</v>
      </c>
      <c r="J185" s="410">
        <v>283</v>
      </c>
      <c r="K185" s="410">
        <v>1</v>
      </c>
      <c r="L185" s="410">
        <v>282</v>
      </c>
      <c r="M185" s="410">
        <v>151</v>
      </c>
      <c r="N185" s="411" t="s">
        <v>773</v>
      </c>
      <c r="O185" s="410">
        <v>119</v>
      </c>
      <c r="P185" s="410">
        <v>30</v>
      </c>
      <c r="Q185" s="410">
        <v>2</v>
      </c>
      <c r="R185" s="410">
        <v>11</v>
      </c>
      <c r="S185" s="410">
        <v>149</v>
      </c>
      <c r="T185" s="410">
        <v>417</v>
      </c>
      <c r="U185" s="410">
        <v>121</v>
      </c>
      <c r="V185" s="411" t="s">
        <v>773</v>
      </c>
      <c r="W185" s="410">
        <v>94</v>
      </c>
      <c r="X185" s="410">
        <v>27</v>
      </c>
      <c r="Y185" s="410">
        <v>13</v>
      </c>
      <c r="Z185" s="410">
        <v>121</v>
      </c>
    </row>
    <row r="186" spans="1:26">
      <c r="A186" s="409" t="s">
        <v>225</v>
      </c>
      <c r="B186" s="409" t="s">
        <v>710</v>
      </c>
      <c r="C186" s="409" t="s">
        <v>744</v>
      </c>
      <c r="D186" s="409" t="s">
        <v>700</v>
      </c>
      <c r="E186" s="409" t="s">
        <v>807</v>
      </c>
      <c r="F186" s="409" t="s">
        <v>804</v>
      </c>
      <c r="G186" s="409" t="s">
        <v>700</v>
      </c>
      <c r="H186" s="410">
        <v>556</v>
      </c>
      <c r="I186" s="411" t="s">
        <v>773</v>
      </c>
      <c r="J186" s="410">
        <v>197</v>
      </c>
      <c r="K186" s="410">
        <v>1</v>
      </c>
      <c r="L186" s="410">
        <v>196</v>
      </c>
      <c r="M186" s="410">
        <v>347</v>
      </c>
      <c r="N186" s="411" t="s">
        <v>773</v>
      </c>
      <c r="O186" s="410">
        <v>335</v>
      </c>
      <c r="P186" s="410">
        <v>6</v>
      </c>
      <c r="Q186" s="410">
        <v>6</v>
      </c>
      <c r="R186" s="410">
        <v>12</v>
      </c>
      <c r="S186" s="410">
        <v>341</v>
      </c>
      <c r="T186" s="410">
        <v>359</v>
      </c>
      <c r="U186" s="410">
        <v>144</v>
      </c>
      <c r="V186" s="411" t="s">
        <v>773</v>
      </c>
      <c r="W186" s="410">
        <v>142</v>
      </c>
      <c r="X186" s="410">
        <v>2</v>
      </c>
      <c r="Y186" s="410">
        <v>18</v>
      </c>
      <c r="Z186" s="410">
        <v>144</v>
      </c>
    </row>
    <row r="187" spans="1:26">
      <c r="A187" s="409" t="s">
        <v>225</v>
      </c>
      <c r="B187" s="409" t="s">
        <v>710</v>
      </c>
      <c r="C187" s="409" t="s">
        <v>745</v>
      </c>
      <c r="D187" s="409" t="s">
        <v>700</v>
      </c>
      <c r="E187" s="409" t="s">
        <v>807</v>
      </c>
      <c r="F187" s="409" t="s">
        <v>804</v>
      </c>
      <c r="G187" s="409" t="s">
        <v>700</v>
      </c>
      <c r="H187" s="410">
        <v>2527</v>
      </c>
      <c r="I187" s="411" t="s">
        <v>773</v>
      </c>
      <c r="J187" s="410">
        <v>476</v>
      </c>
      <c r="K187" s="410">
        <v>36</v>
      </c>
      <c r="L187" s="410">
        <v>440</v>
      </c>
      <c r="M187" s="410">
        <v>1952</v>
      </c>
      <c r="N187" s="411" t="s">
        <v>773</v>
      </c>
      <c r="O187" s="410">
        <v>930</v>
      </c>
      <c r="P187" s="410">
        <v>957</v>
      </c>
      <c r="Q187" s="410">
        <v>65</v>
      </c>
      <c r="R187" s="410">
        <v>99</v>
      </c>
      <c r="S187" s="410">
        <v>1887</v>
      </c>
      <c r="T187" s="410">
        <v>1024</v>
      </c>
      <c r="U187" s="410">
        <v>384</v>
      </c>
      <c r="V187" s="411" t="s">
        <v>773</v>
      </c>
      <c r="W187" s="410">
        <v>300</v>
      </c>
      <c r="X187" s="410">
        <v>84</v>
      </c>
      <c r="Y187" s="410">
        <v>164</v>
      </c>
      <c r="Z187" s="410">
        <v>384</v>
      </c>
    </row>
    <row r="188" spans="1:26">
      <c r="A188" s="409" t="s">
        <v>225</v>
      </c>
      <c r="B188" s="409" t="s">
        <v>710</v>
      </c>
      <c r="C188" s="409" t="s">
        <v>746</v>
      </c>
      <c r="D188" s="409" t="s">
        <v>700</v>
      </c>
      <c r="E188" s="409" t="s">
        <v>807</v>
      </c>
      <c r="F188" s="409" t="s">
        <v>804</v>
      </c>
      <c r="G188" s="409" t="s">
        <v>700</v>
      </c>
      <c r="H188" s="410">
        <v>1176</v>
      </c>
      <c r="I188" s="411" t="s">
        <v>773</v>
      </c>
      <c r="J188" s="410">
        <v>511</v>
      </c>
      <c r="K188" s="410">
        <v>3</v>
      </c>
      <c r="L188" s="410">
        <v>508</v>
      </c>
      <c r="M188" s="410">
        <v>644</v>
      </c>
      <c r="N188" s="411" t="s">
        <v>773</v>
      </c>
      <c r="O188" s="410">
        <v>609</v>
      </c>
      <c r="P188" s="410">
        <v>20</v>
      </c>
      <c r="Q188" s="410">
        <v>15</v>
      </c>
      <c r="R188" s="410">
        <v>21</v>
      </c>
      <c r="S188" s="410">
        <v>629</v>
      </c>
      <c r="T188" s="410">
        <v>1067</v>
      </c>
      <c r="U188" s="410">
        <v>520</v>
      </c>
      <c r="V188" s="411" t="s">
        <v>773</v>
      </c>
      <c r="W188" s="410">
        <v>511</v>
      </c>
      <c r="X188" s="410">
        <v>9</v>
      </c>
      <c r="Y188" s="410">
        <v>36</v>
      </c>
      <c r="Z188" s="410">
        <v>520</v>
      </c>
    </row>
    <row r="189" spans="1:26">
      <c r="A189" s="409" t="s">
        <v>225</v>
      </c>
      <c r="B189" s="409" t="s">
        <v>710</v>
      </c>
      <c r="C189" s="409" t="s">
        <v>747</v>
      </c>
      <c r="D189" s="409" t="s">
        <v>700</v>
      </c>
      <c r="E189" s="409" t="s">
        <v>807</v>
      </c>
      <c r="F189" s="409" t="s">
        <v>804</v>
      </c>
      <c r="G189" s="409" t="s">
        <v>700</v>
      </c>
      <c r="H189" s="410">
        <v>1172</v>
      </c>
      <c r="I189" s="411" t="s">
        <v>773</v>
      </c>
      <c r="J189" s="410">
        <v>494</v>
      </c>
      <c r="K189" s="410">
        <v>6</v>
      </c>
      <c r="L189" s="410">
        <v>488</v>
      </c>
      <c r="M189" s="410">
        <v>660</v>
      </c>
      <c r="N189" s="411" t="s">
        <v>773</v>
      </c>
      <c r="O189" s="410">
        <v>627</v>
      </c>
      <c r="P189" s="410">
        <v>15</v>
      </c>
      <c r="Q189" s="410">
        <v>18</v>
      </c>
      <c r="R189" s="410">
        <v>18</v>
      </c>
      <c r="S189" s="410">
        <v>642</v>
      </c>
      <c r="T189" s="410">
        <v>1412</v>
      </c>
      <c r="U189" s="410">
        <v>882</v>
      </c>
      <c r="V189" s="411" t="s">
        <v>773</v>
      </c>
      <c r="W189" s="410">
        <v>870</v>
      </c>
      <c r="X189" s="410">
        <v>12</v>
      </c>
      <c r="Y189" s="410">
        <v>36</v>
      </c>
      <c r="Z189" s="410">
        <v>882</v>
      </c>
    </row>
    <row r="190" spans="1:26">
      <c r="A190" s="409" t="s">
        <v>225</v>
      </c>
      <c r="B190" s="409" t="s">
        <v>710</v>
      </c>
      <c r="C190" s="409" t="s">
        <v>748</v>
      </c>
      <c r="D190" s="409" t="s">
        <v>700</v>
      </c>
      <c r="E190" s="409" t="s">
        <v>807</v>
      </c>
      <c r="F190" s="409" t="s">
        <v>804</v>
      </c>
      <c r="G190" s="409" t="s">
        <v>700</v>
      </c>
      <c r="H190" s="410">
        <v>1802</v>
      </c>
      <c r="I190" s="411" t="s">
        <v>773</v>
      </c>
      <c r="J190" s="410">
        <v>408</v>
      </c>
      <c r="K190" s="410">
        <v>19</v>
      </c>
      <c r="L190" s="410">
        <v>389</v>
      </c>
      <c r="M190" s="410">
        <v>1366</v>
      </c>
      <c r="N190" s="411" t="s">
        <v>773</v>
      </c>
      <c r="O190" s="410">
        <v>465</v>
      </c>
      <c r="P190" s="410">
        <v>878</v>
      </c>
      <c r="Q190" s="410">
        <v>23</v>
      </c>
      <c r="R190" s="410">
        <v>28</v>
      </c>
      <c r="S190" s="410">
        <v>1343</v>
      </c>
      <c r="T190" s="410">
        <v>806</v>
      </c>
      <c r="U190" s="410">
        <v>347</v>
      </c>
      <c r="V190" s="411" t="s">
        <v>773</v>
      </c>
      <c r="W190" s="410">
        <v>257</v>
      </c>
      <c r="X190" s="410">
        <v>90</v>
      </c>
      <c r="Y190" s="410">
        <v>51</v>
      </c>
      <c r="Z190" s="410">
        <v>347</v>
      </c>
    </row>
    <row r="191" spans="1:26">
      <c r="A191" s="409" t="s">
        <v>225</v>
      </c>
      <c r="B191" s="409" t="s">
        <v>710</v>
      </c>
      <c r="C191" s="409" t="s">
        <v>749</v>
      </c>
      <c r="D191" s="409" t="s">
        <v>700</v>
      </c>
      <c r="E191" s="409" t="s">
        <v>807</v>
      </c>
      <c r="F191" s="409" t="s">
        <v>804</v>
      </c>
      <c r="G191" s="409" t="s">
        <v>700</v>
      </c>
      <c r="H191" s="410">
        <v>817</v>
      </c>
      <c r="I191" s="411" t="s">
        <v>773</v>
      </c>
      <c r="J191" s="410">
        <v>356</v>
      </c>
      <c r="K191" s="410">
        <v>3</v>
      </c>
      <c r="L191" s="410">
        <v>353</v>
      </c>
      <c r="M191" s="410">
        <v>442</v>
      </c>
      <c r="N191" s="411" t="s">
        <v>773</v>
      </c>
      <c r="O191" s="410">
        <v>426</v>
      </c>
      <c r="P191" s="410">
        <v>3</v>
      </c>
      <c r="Q191" s="410">
        <v>13</v>
      </c>
      <c r="R191" s="410">
        <v>19</v>
      </c>
      <c r="S191" s="410">
        <v>429</v>
      </c>
      <c r="T191" s="410">
        <v>967</v>
      </c>
      <c r="U191" s="410">
        <v>579</v>
      </c>
      <c r="V191" s="411" t="s">
        <v>773</v>
      </c>
      <c r="W191" s="410">
        <v>578</v>
      </c>
      <c r="X191" s="410">
        <v>1</v>
      </c>
      <c r="Y191" s="410">
        <v>32</v>
      </c>
      <c r="Z191" s="410">
        <v>579</v>
      </c>
    </row>
    <row r="192" spans="1:26">
      <c r="A192" s="409" t="s">
        <v>225</v>
      </c>
      <c r="B192" s="409" t="s">
        <v>710</v>
      </c>
      <c r="C192" s="409" t="s">
        <v>750</v>
      </c>
      <c r="D192" s="409" t="s">
        <v>700</v>
      </c>
      <c r="E192" s="409" t="s">
        <v>807</v>
      </c>
      <c r="F192" s="409" t="s">
        <v>804</v>
      </c>
      <c r="G192" s="409" t="s">
        <v>700</v>
      </c>
      <c r="H192" s="410">
        <v>1463</v>
      </c>
      <c r="I192" s="411" t="s">
        <v>773</v>
      </c>
      <c r="J192" s="410">
        <v>745</v>
      </c>
      <c r="K192" s="410">
        <v>11</v>
      </c>
      <c r="L192" s="410">
        <v>734</v>
      </c>
      <c r="M192" s="410">
        <v>692</v>
      </c>
      <c r="N192" s="411" t="s">
        <v>773</v>
      </c>
      <c r="O192" s="410">
        <v>499</v>
      </c>
      <c r="P192" s="410">
        <v>171</v>
      </c>
      <c r="Q192" s="410">
        <v>22</v>
      </c>
      <c r="R192" s="410">
        <v>26</v>
      </c>
      <c r="S192" s="410">
        <v>670</v>
      </c>
      <c r="T192" s="410">
        <v>1474</v>
      </c>
      <c r="U192" s="410">
        <v>681</v>
      </c>
      <c r="V192" s="411" t="s">
        <v>773</v>
      </c>
      <c r="W192" s="410">
        <v>596</v>
      </c>
      <c r="X192" s="410">
        <v>85</v>
      </c>
      <c r="Y192" s="410">
        <v>48</v>
      </c>
      <c r="Z192" s="410">
        <v>681</v>
      </c>
    </row>
    <row r="193" spans="1:26">
      <c r="A193" s="409" t="s">
        <v>225</v>
      </c>
      <c r="B193" s="409" t="s">
        <v>710</v>
      </c>
      <c r="C193" s="409" t="s">
        <v>751</v>
      </c>
      <c r="D193" s="409" t="s">
        <v>700</v>
      </c>
      <c r="E193" s="409" t="s">
        <v>807</v>
      </c>
      <c r="F193" s="409" t="s">
        <v>804</v>
      </c>
      <c r="G193" s="409" t="s">
        <v>700</v>
      </c>
      <c r="H193" s="410">
        <v>730</v>
      </c>
      <c r="I193" s="411" t="s">
        <v>773</v>
      </c>
      <c r="J193" s="410">
        <v>434</v>
      </c>
      <c r="K193" s="411" t="s">
        <v>773</v>
      </c>
      <c r="L193" s="410">
        <v>434</v>
      </c>
      <c r="M193" s="410">
        <v>273</v>
      </c>
      <c r="N193" s="411" t="s">
        <v>773</v>
      </c>
      <c r="O193" s="410">
        <v>259</v>
      </c>
      <c r="P193" s="410">
        <v>6</v>
      </c>
      <c r="Q193" s="410">
        <v>8</v>
      </c>
      <c r="R193" s="410">
        <v>23</v>
      </c>
      <c r="S193" s="410">
        <v>265</v>
      </c>
      <c r="T193" s="410">
        <v>981</v>
      </c>
      <c r="U193" s="410">
        <v>516</v>
      </c>
      <c r="V193" s="411" t="s">
        <v>773</v>
      </c>
      <c r="W193" s="410">
        <v>490</v>
      </c>
      <c r="X193" s="410">
        <v>26</v>
      </c>
      <c r="Y193" s="410">
        <v>31</v>
      </c>
      <c r="Z193" s="410">
        <v>516</v>
      </c>
    </row>
    <row r="194" spans="1:26">
      <c r="A194" s="409" t="s">
        <v>225</v>
      </c>
      <c r="B194" s="409" t="s">
        <v>710</v>
      </c>
      <c r="C194" s="409" t="s">
        <v>752</v>
      </c>
      <c r="D194" s="409" t="s">
        <v>700</v>
      </c>
      <c r="E194" s="409" t="s">
        <v>807</v>
      </c>
      <c r="F194" s="409" t="s">
        <v>804</v>
      </c>
      <c r="G194" s="409" t="s">
        <v>700</v>
      </c>
      <c r="H194" s="410">
        <v>472</v>
      </c>
      <c r="I194" s="411" t="s">
        <v>773</v>
      </c>
      <c r="J194" s="410">
        <v>303</v>
      </c>
      <c r="K194" s="410">
        <v>2</v>
      </c>
      <c r="L194" s="410">
        <v>301</v>
      </c>
      <c r="M194" s="410">
        <v>163</v>
      </c>
      <c r="N194" s="411" t="s">
        <v>773</v>
      </c>
      <c r="O194" s="410">
        <v>128</v>
      </c>
      <c r="P194" s="410">
        <v>31</v>
      </c>
      <c r="Q194" s="410">
        <v>4</v>
      </c>
      <c r="R194" s="410">
        <v>6</v>
      </c>
      <c r="S194" s="410">
        <v>159</v>
      </c>
      <c r="T194" s="410">
        <v>404</v>
      </c>
      <c r="U194" s="410">
        <v>91</v>
      </c>
      <c r="V194" s="411" t="s">
        <v>773</v>
      </c>
      <c r="W194" s="410">
        <v>71</v>
      </c>
      <c r="X194" s="410">
        <v>20</v>
      </c>
      <c r="Y194" s="410">
        <v>10</v>
      </c>
      <c r="Z194" s="410">
        <v>91</v>
      </c>
    </row>
    <row r="195" spans="1:26">
      <c r="A195" s="409" t="s">
        <v>225</v>
      </c>
      <c r="B195" s="409" t="s">
        <v>710</v>
      </c>
      <c r="C195" s="409" t="s">
        <v>753</v>
      </c>
      <c r="D195" s="409" t="s">
        <v>700</v>
      </c>
      <c r="E195" s="409" t="s">
        <v>807</v>
      </c>
      <c r="F195" s="409" t="s">
        <v>804</v>
      </c>
      <c r="G195" s="409" t="s">
        <v>700</v>
      </c>
      <c r="H195" s="410">
        <v>182</v>
      </c>
      <c r="I195" s="411" t="s">
        <v>773</v>
      </c>
      <c r="J195" s="410">
        <v>104</v>
      </c>
      <c r="K195" s="411" t="s">
        <v>773</v>
      </c>
      <c r="L195" s="410">
        <v>104</v>
      </c>
      <c r="M195" s="410">
        <v>73</v>
      </c>
      <c r="N195" s="411" t="s">
        <v>773</v>
      </c>
      <c r="O195" s="410">
        <v>63</v>
      </c>
      <c r="P195" s="410">
        <v>7</v>
      </c>
      <c r="Q195" s="410">
        <v>3</v>
      </c>
      <c r="R195" s="410">
        <v>5</v>
      </c>
      <c r="S195" s="410">
        <v>70</v>
      </c>
      <c r="T195" s="410">
        <v>182</v>
      </c>
      <c r="U195" s="410">
        <v>70</v>
      </c>
      <c r="V195" s="411" t="s">
        <v>773</v>
      </c>
      <c r="W195" s="410">
        <v>69</v>
      </c>
      <c r="X195" s="410">
        <v>1</v>
      </c>
      <c r="Y195" s="410">
        <v>8</v>
      </c>
      <c r="Z195" s="410">
        <v>70</v>
      </c>
    </row>
    <row r="196" spans="1:26">
      <c r="A196" s="409" t="s">
        <v>225</v>
      </c>
      <c r="B196" s="409" t="s">
        <v>710</v>
      </c>
      <c r="C196" s="409" t="s">
        <v>754</v>
      </c>
      <c r="D196" s="409" t="s">
        <v>700</v>
      </c>
      <c r="E196" s="409" t="s">
        <v>807</v>
      </c>
      <c r="F196" s="409" t="s">
        <v>804</v>
      </c>
      <c r="G196" s="409" t="s">
        <v>700</v>
      </c>
      <c r="H196" s="410">
        <v>692</v>
      </c>
      <c r="I196" s="411" t="s">
        <v>773</v>
      </c>
      <c r="J196" s="410">
        <v>519</v>
      </c>
      <c r="K196" s="410">
        <v>2</v>
      </c>
      <c r="L196" s="410">
        <v>517</v>
      </c>
      <c r="M196" s="410">
        <v>155</v>
      </c>
      <c r="N196" s="411" t="s">
        <v>773</v>
      </c>
      <c r="O196" s="410">
        <v>86</v>
      </c>
      <c r="P196" s="410">
        <v>65</v>
      </c>
      <c r="Q196" s="410">
        <v>4</v>
      </c>
      <c r="R196" s="410">
        <v>18</v>
      </c>
      <c r="S196" s="410">
        <v>151</v>
      </c>
      <c r="T196" s="410">
        <v>642</v>
      </c>
      <c r="U196" s="410">
        <v>101</v>
      </c>
      <c r="V196" s="411" t="s">
        <v>773</v>
      </c>
      <c r="W196" s="410">
        <v>61</v>
      </c>
      <c r="X196" s="410">
        <v>40</v>
      </c>
      <c r="Y196" s="410">
        <v>22</v>
      </c>
      <c r="Z196" s="410">
        <v>101</v>
      </c>
    </row>
    <row r="197" spans="1:26">
      <c r="A197" s="409" t="s">
        <v>225</v>
      </c>
      <c r="B197" s="409" t="s">
        <v>710</v>
      </c>
      <c r="C197" s="409" t="s">
        <v>755</v>
      </c>
      <c r="D197" s="409" t="s">
        <v>700</v>
      </c>
      <c r="E197" s="409" t="s">
        <v>807</v>
      </c>
      <c r="F197" s="409" t="s">
        <v>804</v>
      </c>
      <c r="G197" s="409" t="s">
        <v>700</v>
      </c>
      <c r="H197" s="410">
        <v>283</v>
      </c>
      <c r="I197" s="411" t="s">
        <v>773</v>
      </c>
      <c r="J197" s="410">
        <v>162</v>
      </c>
      <c r="K197" s="411" t="s">
        <v>773</v>
      </c>
      <c r="L197" s="410">
        <v>162</v>
      </c>
      <c r="M197" s="410">
        <v>100</v>
      </c>
      <c r="N197" s="411" t="s">
        <v>773</v>
      </c>
      <c r="O197" s="410">
        <v>88</v>
      </c>
      <c r="P197" s="410">
        <v>8</v>
      </c>
      <c r="Q197" s="410">
        <v>4</v>
      </c>
      <c r="R197" s="410">
        <v>21</v>
      </c>
      <c r="S197" s="410">
        <v>96</v>
      </c>
      <c r="T197" s="410">
        <v>248</v>
      </c>
      <c r="U197" s="410">
        <v>61</v>
      </c>
      <c r="V197" s="411" t="s">
        <v>773</v>
      </c>
      <c r="W197" s="410">
        <v>53</v>
      </c>
      <c r="X197" s="410">
        <v>8</v>
      </c>
      <c r="Y197" s="410">
        <v>25</v>
      </c>
      <c r="Z197" s="410">
        <v>61</v>
      </c>
    </row>
    <row r="198" spans="1:26">
      <c r="A198" s="409" t="s">
        <v>225</v>
      </c>
      <c r="B198" s="409" t="s">
        <v>710</v>
      </c>
      <c r="C198" s="409" t="s">
        <v>756</v>
      </c>
      <c r="D198" s="409" t="s">
        <v>700</v>
      </c>
      <c r="E198" s="409" t="s">
        <v>807</v>
      </c>
      <c r="F198" s="409" t="s">
        <v>804</v>
      </c>
      <c r="G198" s="409" t="s">
        <v>700</v>
      </c>
      <c r="H198" s="410">
        <v>275</v>
      </c>
      <c r="I198" s="411" t="s">
        <v>773</v>
      </c>
      <c r="J198" s="410">
        <v>178</v>
      </c>
      <c r="K198" s="410">
        <v>1</v>
      </c>
      <c r="L198" s="410">
        <v>177</v>
      </c>
      <c r="M198" s="410">
        <v>91</v>
      </c>
      <c r="N198" s="411" t="s">
        <v>773</v>
      </c>
      <c r="O198" s="410">
        <v>64</v>
      </c>
      <c r="P198" s="410">
        <v>22</v>
      </c>
      <c r="Q198" s="410">
        <v>5</v>
      </c>
      <c r="R198" s="410">
        <v>6</v>
      </c>
      <c r="S198" s="410">
        <v>86</v>
      </c>
      <c r="T198" s="410">
        <v>240</v>
      </c>
      <c r="U198" s="410">
        <v>51</v>
      </c>
      <c r="V198" s="411" t="s">
        <v>773</v>
      </c>
      <c r="W198" s="410">
        <v>47</v>
      </c>
      <c r="X198" s="410">
        <v>4</v>
      </c>
      <c r="Y198" s="410">
        <v>11</v>
      </c>
      <c r="Z198" s="410">
        <v>51</v>
      </c>
    </row>
    <row r="199" spans="1:26">
      <c r="A199" s="409" t="s">
        <v>225</v>
      </c>
      <c r="B199" s="409" t="s">
        <v>710</v>
      </c>
      <c r="C199" s="409" t="s">
        <v>757</v>
      </c>
      <c r="D199" s="409" t="s">
        <v>700</v>
      </c>
      <c r="E199" s="409" t="s">
        <v>807</v>
      </c>
      <c r="F199" s="409" t="s">
        <v>804</v>
      </c>
      <c r="G199" s="409" t="s">
        <v>700</v>
      </c>
      <c r="H199" s="410">
        <v>298</v>
      </c>
      <c r="I199" s="411" t="s">
        <v>773</v>
      </c>
      <c r="J199" s="410">
        <v>193</v>
      </c>
      <c r="K199" s="410">
        <v>3</v>
      </c>
      <c r="L199" s="410">
        <v>190</v>
      </c>
      <c r="M199" s="410">
        <v>98</v>
      </c>
      <c r="N199" s="411" t="s">
        <v>773</v>
      </c>
      <c r="O199" s="410">
        <v>90</v>
      </c>
      <c r="P199" s="410">
        <v>8</v>
      </c>
      <c r="Q199" s="411" t="s">
        <v>773</v>
      </c>
      <c r="R199" s="410">
        <v>7</v>
      </c>
      <c r="S199" s="410">
        <v>98</v>
      </c>
      <c r="T199" s="410">
        <v>339</v>
      </c>
      <c r="U199" s="410">
        <v>139</v>
      </c>
      <c r="V199" s="411" t="s">
        <v>773</v>
      </c>
      <c r="W199" s="410">
        <v>93</v>
      </c>
      <c r="X199" s="410">
        <v>46</v>
      </c>
      <c r="Y199" s="410">
        <v>7</v>
      </c>
      <c r="Z199" s="410">
        <v>139</v>
      </c>
    </row>
    <row r="200" spans="1:26">
      <c r="A200" s="409" t="s">
        <v>225</v>
      </c>
      <c r="B200" s="409" t="s">
        <v>710</v>
      </c>
      <c r="C200" s="409" t="s">
        <v>758</v>
      </c>
      <c r="D200" s="409" t="s">
        <v>700</v>
      </c>
      <c r="E200" s="409" t="s">
        <v>807</v>
      </c>
      <c r="F200" s="409" t="s">
        <v>804</v>
      </c>
      <c r="G200" s="409" t="s">
        <v>700</v>
      </c>
      <c r="H200" s="410">
        <v>266</v>
      </c>
      <c r="I200" s="411" t="s">
        <v>773</v>
      </c>
      <c r="J200" s="410">
        <v>156</v>
      </c>
      <c r="K200" s="410">
        <v>1</v>
      </c>
      <c r="L200" s="410">
        <v>155</v>
      </c>
      <c r="M200" s="410">
        <v>107</v>
      </c>
      <c r="N200" s="411" t="s">
        <v>773</v>
      </c>
      <c r="O200" s="410">
        <v>105</v>
      </c>
      <c r="P200" s="410">
        <v>1</v>
      </c>
      <c r="Q200" s="410">
        <v>1</v>
      </c>
      <c r="R200" s="410">
        <v>3</v>
      </c>
      <c r="S200" s="410">
        <v>106</v>
      </c>
      <c r="T200" s="410">
        <v>205</v>
      </c>
      <c r="U200" s="410">
        <v>45</v>
      </c>
      <c r="V200" s="411" t="s">
        <v>773</v>
      </c>
      <c r="W200" s="410">
        <v>45</v>
      </c>
      <c r="X200" s="411" t="s">
        <v>773</v>
      </c>
      <c r="Y200" s="410">
        <v>4</v>
      </c>
      <c r="Z200" s="410">
        <v>45</v>
      </c>
    </row>
    <row r="201" spans="1:26">
      <c r="A201" s="409" t="s">
        <v>225</v>
      </c>
      <c r="B201" s="409" t="s">
        <v>710</v>
      </c>
      <c r="C201" s="409" t="s">
        <v>759</v>
      </c>
      <c r="D201" s="409" t="s">
        <v>700</v>
      </c>
      <c r="E201" s="409" t="s">
        <v>807</v>
      </c>
      <c r="F201" s="409" t="s">
        <v>804</v>
      </c>
      <c r="G201" s="409" t="s">
        <v>700</v>
      </c>
      <c r="H201" s="410">
        <v>1229</v>
      </c>
      <c r="I201" s="411" t="s">
        <v>773</v>
      </c>
      <c r="J201" s="410">
        <v>932</v>
      </c>
      <c r="K201" s="410">
        <v>5</v>
      </c>
      <c r="L201" s="410">
        <v>927</v>
      </c>
      <c r="M201" s="410">
        <v>262</v>
      </c>
      <c r="N201" s="411" t="s">
        <v>773</v>
      </c>
      <c r="O201" s="410">
        <v>253</v>
      </c>
      <c r="P201" s="410">
        <v>1</v>
      </c>
      <c r="Q201" s="410">
        <v>8</v>
      </c>
      <c r="R201" s="410">
        <v>35</v>
      </c>
      <c r="S201" s="410">
        <v>254</v>
      </c>
      <c r="T201" s="410">
        <v>1851</v>
      </c>
      <c r="U201" s="410">
        <v>876</v>
      </c>
      <c r="V201" s="411" t="s">
        <v>773</v>
      </c>
      <c r="W201" s="410">
        <v>869</v>
      </c>
      <c r="X201" s="410">
        <v>7</v>
      </c>
      <c r="Y201" s="410">
        <v>43</v>
      </c>
      <c r="Z201" s="410">
        <v>876</v>
      </c>
    </row>
    <row r="202" spans="1:26">
      <c r="A202" s="409" t="s">
        <v>225</v>
      </c>
      <c r="B202" s="409" t="s">
        <v>710</v>
      </c>
      <c r="C202" s="409" t="s">
        <v>760</v>
      </c>
      <c r="D202" s="409" t="s">
        <v>700</v>
      </c>
      <c r="E202" s="409" t="s">
        <v>807</v>
      </c>
      <c r="F202" s="409" t="s">
        <v>804</v>
      </c>
      <c r="G202" s="409" t="s">
        <v>700</v>
      </c>
      <c r="H202" s="410">
        <v>788</v>
      </c>
      <c r="I202" s="411" t="s">
        <v>773</v>
      </c>
      <c r="J202" s="410">
        <v>318</v>
      </c>
      <c r="K202" s="411" t="s">
        <v>773</v>
      </c>
      <c r="L202" s="410">
        <v>318</v>
      </c>
      <c r="M202" s="410">
        <v>452</v>
      </c>
      <c r="N202" s="411" t="s">
        <v>773</v>
      </c>
      <c r="O202" s="410">
        <v>431</v>
      </c>
      <c r="P202" s="410">
        <v>6</v>
      </c>
      <c r="Q202" s="410">
        <v>15</v>
      </c>
      <c r="R202" s="410">
        <v>18</v>
      </c>
      <c r="S202" s="410">
        <v>437</v>
      </c>
      <c r="T202" s="410">
        <v>757</v>
      </c>
      <c r="U202" s="410">
        <v>406</v>
      </c>
      <c r="V202" s="411" t="s">
        <v>773</v>
      </c>
      <c r="W202" s="410">
        <v>398</v>
      </c>
      <c r="X202" s="410">
        <v>8</v>
      </c>
      <c r="Y202" s="410">
        <v>33</v>
      </c>
      <c r="Z202" s="410">
        <v>406</v>
      </c>
    </row>
    <row r="203" spans="1:26">
      <c r="A203" s="409" t="s">
        <v>226</v>
      </c>
      <c r="B203" s="409" t="s">
        <v>710</v>
      </c>
      <c r="C203" s="409" t="s">
        <v>761</v>
      </c>
      <c r="D203" s="409" t="s">
        <v>700</v>
      </c>
      <c r="E203" s="409" t="s">
        <v>807</v>
      </c>
      <c r="F203" s="409" t="s">
        <v>804</v>
      </c>
      <c r="G203" s="409" t="s">
        <v>700</v>
      </c>
      <c r="H203" s="410">
        <v>292</v>
      </c>
      <c r="I203" s="411" t="s">
        <v>773</v>
      </c>
      <c r="J203" s="410">
        <v>61</v>
      </c>
      <c r="K203" s="411" t="s">
        <v>773</v>
      </c>
      <c r="L203" s="410">
        <v>61</v>
      </c>
      <c r="M203" s="410">
        <v>228</v>
      </c>
      <c r="N203" s="411" t="s">
        <v>773</v>
      </c>
      <c r="O203" s="410">
        <v>97</v>
      </c>
      <c r="P203" s="410">
        <v>124</v>
      </c>
      <c r="Q203" s="410">
        <v>7</v>
      </c>
      <c r="R203" s="410">
        <v>3</v>
      </c>
      <c r="S203" s="410">
        <v>221</v>
      </c>
      <c r="T203" s="410">
        <v>112</v>
      </c>
      <c r="U203" s="410">
        <v>41</v>
      </c>
      <c r="V203" s="411" t="s">
        <v>773</v>
      </c>
      <c r="W203" s="410">
        <v>30</v>
      </c>
      <c r="X203" s="410">
        <v>11</v>
      </c>
      <c r="Y203" s="410">
        <v>10</v>
      </c>
      <c r="Z203" s="410">
        <v>41</v>
      </c>
    </row>
    <row r="204" spans="1:26">
      <c r="A204" s="409" t="s">
        <v>226</v>
      </c>
      <c r="B204" s="409" t="s">
        <v>710</v>
      </c>
      <c r="C204" s="409" t="s">
        <v>762</v>
      </c>
      <c r="D204" s="409" t="s">
        <v>700</v>
      </c>
      <c r="E204" s="409" t="s">
        <v>807</v>
      </c>
      <c r="F204" s="409" t="s">
        <v>804</v>
      </c>
      <c r="G204" s="409" t="s">
        <v>700</v>
      </c>
      <c r="H204" s="410">
        <v>226</v>
      </c>
      <c r="I204" s="411" t="s">
        <v>773</v>
      </c>
      <c r="J204" s="410">
        <v>75</v>
      </c>
      <c r="K204" s="410">
        <v>1</v>
      </c>
      <c r="L204" s="410">
        <v>74</v>
      </c>
      <c r="M204" s="410">
        <v>147</v>
      </c>
      <c r="N204" s="411" t="s">
        <v>773</v>
      </c>
      <c r="O204" s="410">
        <v>138</v>
      </c>
      <c r="P204" s="410">
        <v>1</v>
      </c>
      <c r="Q204" s="410">
        <v>8</v>
      </c>
      <c r="R204" s="410">
        <v>4</v>
      </c>
      <c r="S204" s="410">
        <v>139</v>
      </c>
      <c r="T204" s="410">
        <v>143</v>
      </c>
      <c r="U204" s="410">
        <v>56</v>
      </c>
      <c r="V204" s="411" t="s">
        <v>773</v>
      </c>
      <c r="W204" s="410">
        <v>56</v>
      </c>
      <c r="X204" s="411" t="s">
        <v>773</v>
      </c>
      <c r="Y204" s="410">
        <v>12</v>
      </c>
      <c r="Z204" s="410">
        <v>56</v>
      </c>
    </row>
    <row r="205" spans="1:26">
      <c r="A205" s="409" t="s">
        <v>226</v>
      </c>
      <c r="B205" s="409" t="s">
        <v>710</v>
      </c>
      <c r="C205" s="409" t="s">
        <v>763</v>
      </c>
      <c r="D205" s="409" t="s">
        <v>700</v>
      </c>
      <c r="E205" s="409" t="s">
        <v>807</v>
      </c>
      <c r="F205" s="409" t="s">
        <v>804</v>
      </c>
      <c r="G205" s="409" t="s">
        <v>700</v>
      </c>
      <c r="H205" s="410">
        <v>402</v>
      </c>
      <c r="I205" s="411" t="s">
        <v>773</v>
      </c>
      <c r="J205" s="410">
        <v>90</v>
      </c>
      <c r="K205" s="410">
        <v>2</v>
      </c>
      <c r="L205" s="410">
        <v>88</v>
      </c>
      <c r="M205" s="410">
        <v>290</v>
      </c>
      <c r="N205" s="411" t="s">
        <v>773</v>
      </c>
      <c r="O205" s="410">
        <v>279</v>
      </c>
      <c r="P205" s="410">
        <v>6</v>
      </c>
      <c r="Q205" s="410">
        <v>5</v>
      </c>
      <c r="R205" s="410">
        <v>22</v>
      </c>
      <c r="S205" s="410">
        <v>285</v>
      </c>
      <c r="T205" s="410">
        <v>412</v>
      </c>
      <c r="U205" s="410">
        <v>295</v>
      </c>
      <c r="V205" s="411" t="s">
        <v>773</v>
      </c>
      <c r="W205" s="410">
        <v>294</v>
      </c>
      <c r="X205" s="410">
        <v>1</v>
      </c>
      <c r="Y205" s="410">
        <v>27</v>
      </c>
      <c r="Z205" s="410">
        <v>295</v>
      </c>
    </row>
    <row r="206" spans="1:26">
      <c r="A206" s="409" t="s">
        <v>226</v>
      </c>
      <c r="B206" s="409" t="s">
        <v>710</v>
      </c>
      <c r="C206" s="409" t="s">
        <v>764</v>
      </c>
      <c r="D206" s="409" t="s">
        <v>700</v>
      </c>
      <c r="E206" s="409" t="s">
        <v>807</v>
      </c>
      <c r="F206" s="409" t="s">
        <v>804</v>
      </c>
      <c r="G206" s="409" t="s">
        <v>700</v>
      </c>
      <c r="H206" s="410">
        <v>537</v>
      </c>
      <c r="I206" s="411" t="s">
        <v>773</v>
      </c>
      <c r="J206" s="410">
        <v>131</v>
      </c>
      <c r="K206" s="410">
        <v>3</v>
      </c>
      <c r="L206" s="410">
        <v>128</v>
      </c>
      <c r="M206" s="410">
        <v>396</v>
      </c>
      <c r="N206" s="411" t="s">
        <v>773</v>
      </c>
      <c r="O206" s="410">
        <v>375</v>
      </c>
      <c r="P206" s="410">
        <v>7</v>
      </c>
      <c r="Q206" s="410">
        <v>14</v>
      </c>
      <c r="R206" s="410">
        <v>10</v>
      </c>
      <c r="S206" s="410">
        <v>382</v>
      </c>
      <c r="T206" s="410">
        <v>396</v>
      </c>
      <c r="U206" s="410">
        <v>241</v>
      </c>
      <c r="V206" s="411" t="s">
        <v>773</v>
      </c>
      <c r="W206" s="410">
        <v>239</v>
      </c>
      <c r="X206" s="410">
        <v>2</v>
      </c>
      <c r="Y206" s="410">
        <v>24</v>
      </c>
      <c r="Z206" s="410">
        <v>241</v>
      </c>
    </row>
    <row r="207" spans="1:26">
      <c r="A207" s="409" t="s">
        <v>226</v>
      </c>
      <c r="B207" s="409" t="s">
        <v>710</v>
      </c>
      <c r="C207" s="409" t="s">
        <v>765</v>
      </c>
      <c r="D207" s="409" t="s">
        <v>700</v>
      </c>
      <c r="E207" s="409" t="s">
        <v>807</v>
      </c>
      <c r="F207" s="409" t="s">
        <v>804</v>
      </c>
      <c r="G207" s="409" t="s">
        <v>700</v>
      </c>
      <c r="H207" s="410">
        <v>146</v>
      </c>
      <c r="I207" s="411" t="s">
        <v>773</v>
      </c>
      <c r="J207" s="410">
        <v>36</v>
      </c>
      <c r="K207" s="411" t="s">
        <v>773</v>
      </c>
      <c r="L207" s="410">
        <v>36</v>
      </c>
      <c r="M207" s="410">
        <v>106</v>
      </c>
      <c r="N207" s="411" t="s">
        <v>773</v>
      </c>
      <c r="O207" s="410">
        <v>103</v>
      </c>
      <c r="P207" s="410">
        <v>3</v>
      </c>
      <c r="Q207" s="411" t="s">
        <v>773</v>
      </c>
      <c r="R207" s="410">
        <v>4</v>
      </c>
      <c r="S207" s="410">
        <v>106</v>
      </c>
      <c r="T207" s="410">
        <v>66</v>
      </c>
      <c r="U207" s="410">
        <v>26</v>
      </c>
      <c r="V207" s="411" t="s">
        <v>773</v>
      </c>
      <c r="W207" s="410">
        <v>26</v>
      </c>
      <c r="X207" s="411" t="s">
        <v>773</v>
      </c>
      <c r="Y207" s="410">
        <v>4</v>
      </c>
      <c r="Z207" s="410">
        <v>26</v>
      </c>
    </row>
    <row r="208" spans="1:26">
      <c r="A208" s="409" t="s">
        <v>226</v>
      </c>
      <c r="B208" s="409" t="s">
        <v>710</v>
      </c>
      <c r="C208" s="409" t="s">
        <v>766</v>
      </c>
      <c r="D208" s="409" t="s">
        <v>700</v>
      </c>
      <c r="E208" s="409" t="s">
        <v>807</v>
      </c>
      <c r="F208" s="409" t="s">
        <v>804</v>
      </c>
      <c r="G208" s="409" t="s">
        <v>700</v>
      </c>
      <c r="H208" s="410">
        <v>216</v>
      </c>
      <c r="I208" s="411" t="s">
        <v>773</v>
      </c>
      <c r="J208" s="410">
        <v>96</v>
      </c>
      <c r="K208" s="410">
        <v>2</v>
      </c>
      <c r="L208" s="410">
        <v>94</v>
      </c>
      <c r="M208" s="410">
        <v>112</v>
      </c>
      <c r="N208" s="411" t="s">
        <v>773</v>
      </c>
      <c r="O208" s="410">
        <v>107</v>
      </c>
      <c r="P208" s="410">
        <v>2</v>
      </c>
      <c r="Q208" s="410">
        <v>3</v>
      </c>
      <c r="R208" s="410">
        <v>8</v>
      </c>
      <c r="S208" s="410">
        <v>109</v>
      </c>
      <c r="T208" s="410">
        <v>451</v>
      </c>
      <c r="U208" s="410">
        <v>344</v>
      </c>
      <c r="V208" s="411" t="s">
        <v>773</v>
      </c>
      <c r="W208" s="410">
        <v>342</v>
      </c>
      <c r="X208" s="410">
        <v>2</v>
      </c>
      <c r="Y208" s="410">
        <v>11</v>
      </c>
      <c r="Z208" s="410">
        <v>344</v>
      </c>
    </row>
    <row r="209" spans="1:26">
      <c r="A209" s="409" t="s">
        <v>226</v>
      </c>
      <c r="B209" s="409" t="s">
        <v>710</v>
      </c>
      <c r="C209" s="409" t="s">
        <v>767</v>
      </c>
      <c r="D209" s="409" t="s">
        <v>700</v>
      </c>
      <c r="E209" s="409" t="s">
        <v>807</v>
      </c>
      <c r="F209" s="409" t="s">
        <v>804</v>
      </c>
      <c r="G209" s="409" t="s">
        <v>700</v>
      </c>
      <c r="H209" s="410">
        <v>107</v>
      </c>
      <c r="I209" s="411" t="s">
        <v>773</v>
      </c>
      <c r="J209" s="410">
        <v>35</v>
      </c>
      <c r="K209" s="411" t="s">
        <v>773</v>
      </c>
      <c r="L209" s="410">
        <v>35</v>
      </c>
      <c r="M209" s="410">
        <v>71</v>
      </c>
      <c r="N209" s="411" t="s">
        <v>773</v>
      </c>
      <c r="O209" s="410">
        <v>71</v>
      </c>
      <c r="P209" s="411" t="s">
        <v>773</v>
      </c>
      <c r="Q209" s="411" t="s">
        <v>773</v>
      </c>
      <c r="R209" s="410">
        <v>1</v>
      </c>
      <c r="S209" s="410">
        <v>71</v>
      </c>
      <c r="T209" s="410">
        <v>53</v>
      </c>
      <c r="U209" s="410">
        <v>17</v>
      </c>
      <c r="V209" s="411" t="s">
        <v>773</v>
      </c>
      <c r="W209" s="410">
        <v>17</v>
      </c>
      <c r="X209" s="411" t="s">
        <v>773</v>
      </c>
      <c r="Y209" s="410">
        <v>1</v>
      </c>
      <c r="Z209" s="410">
        <v>17</v>
      </c>
    </row>
    <row r="210" spans="1:26">
      <c r="A210" s="409" t="s">
        <v>226</v>
      </c>
      <c r="B210" s="409" t="s">
        <v>710</v>
      </c>
      <c r="C210" s="409" t="s">
        <v>768</v>
      </c>
      <c r="D210" s="409" t="s">
        <v>700</v>
      </c>
      <c r="E210" s="409" t="s">
        <v>807</v>
      </c>
      <c r="F210" s="409" t="s">
        <v>804</v>
      </c>
      <c r="G210" s="409" t="s">
        <v>700</v>
      </c>
      <c r="H210" s="410">
        <v>451</v>
      </c>
      <c r="I210" s="411" t="s">
        <v>773</v>
      </c>
      <c r="J210" s="410">
        <v>98</v>
      </c>
      <c r="K210" s="410">
        <v>2</v>
      </c>
      <c r="L210" s="410">
        <v>96</v>
      </c>
      <c r="M210" s="410">
        <v>349</v>
      </c>
      <c r="N210" s="411" t="s">
        <v>773</v>
      </c>
      <c r="O210" s="410">
        <v>341</v>
      </c>
      <c r="P210" s="410">
        <v>6</v>
      </c>
      <c r="Q210" s="410">
        <v>2</v>
      </c>
      <c r="R210" s="410">
        <v>4</v>
      </c>
      <c r="S210" s="410">
        <v>347</v>
      </c>
      <c r="T210" s="410">
        <v>272</v>
      </c>
      <c r="U210" s="410">
        <v>168</v>
      </c>
      <c r="V210" s="411" t="s">
        <v>773</v>
      </c>
      <c r="W210" s="410">
        <v>164</v>
      </c>
      <c r="X210" s="410">
        <v>4</v>
      </c>
      <c r="Y210" s="410">
        <v>6</v>
      </c>
      <c r="Z210" s="410">
        <v>168</v>
      </c>
    </row>
    <row r="211" spans="1:26">
      <c r="A211" s="409" t="s">
        <v>226</v>
      </c>
      <c r="B211" s="409" t="s">
        <v>710</v>
      </c>
      <c r="C211" s="409" t="s">
        <v>769</v>
      </c>
      <c r="D211" s="409" t="s">
        <v>700</v>
      </c>
      <c r="E211" s="409" t="s">
        <v>807</v>
      </c>
      <c r="F211" s="409" t="s">
        <v>804</v>
      </c>
      <c r="G211" s="409" t="s">
        <v>700</v>
      </c>
      <c r="H211" s="410">
        <v>136</v>
      </c>
      <c r="I211" s="411" t="s">
        <v>773</v>
      </c>
      <c r="J211" s="410">
        <v>33</v>
      </c>
      <c r="K211" s="411" t="s">
        <v>773</v>
      </c>
      <c r="L211" s="410">
        <v>33</v>
      </c>
      <c r="M211" s="410">
        <v>101</v>
      </c>
      <c r="N211" s="411" t="s">
        <v>773</v>
      </c>
      <c r="O211" s="410">
        <v>91</v>
      </c>
      <c r="P211" s="410">
        <v>9</v>
      </c>
      <c r="Q211" s="410">
        <v>1</v>
      </c>
      <c r="R211" s="410">
        <v>2</v>
      </c>
      <c r="S211" s="410">
        <v>100</v>
      </c>
      <c r="T211" s="410">
        <v>91</v>
      </c>
      <c r="U211" s="410">
        <v>55</v>
      </c>
      <c r="V211" s="411" t="s">
        <v>773</v>
      </c>
      <c r="W211" s="410">
        <v>51</v>
      </c>
      <c r="X211" s="410">
        <v>4</v>
      </c>
      <c r="Y211" s="410">
        <v>3</v>
      </c>
      <c r="Z211" s="410">
        <v>55</v>
      </c>
    </row>
    <row r="212" spans="1:26">
      <c r="A212" s="409" t="s">
        <v>226</v>
      </c>
      <c r="B212" s="409" t="s">
        <v>710</v>
      </c>
      <c r="C212" s="409" t="s">
        <v>770</v>
      </c>
      <c r="D212" s="409" t="s">
        <v>700</v>
      </c>
      <c r="E212" s="409" t="s">
        <v>807</v>
      </c>
      <c r="F212" s="409" t="s">
        <v>804</v>
      </c>
      <c r="G212" s="409" t="s">
        <v>700</v>
      </c>
      <c r="H212" s="410">
        <v>122</v>
      </c>
      <c r="I212" s="411" t="s">
        <v>773</v>
      </c>
      <c r="J212" s="410">
        <v>63</v>
      </c>
      <c r="K212" s="411" t="s">
        <v>773</v>
      </c>
      <c r="L212" s="410">
        <v>63</v>
      </c>
      <c r="M212" s="410">
        <v>57</v>
      </c>
      <c r="N212" s="411" t="s">
        <v>773</v>
      </c>
      <c r="O212" s="410">
        <v>54</v>
      </c>
      <c r="P212" s="410">
        <v>3</v>
      </c>
      <c r="Q212" s="411" t="s">
        <v>773</v>
      </c>
      <c r="R212" s="410">
        <v>2</v>
      </c>
      <c r="S212" s="410">
        <v>57</v>
      </c>
      <c r="T212" s="410">
        <v>97</v>
      </c>
      <c r="U212" s="410">
        <v>32</v>
      </c>
      <c r="V212" s="411" t="s">
        <v>773</v>
      </c>
      <c r="W212" s="410">
        <v>29</v>
      </c>
      <c r="X212" s="410">
        <v>3</v>
      </c>
      <c r="Y212" s="410">
        <v>2</v>
      </c>
      <c r="Z212" s="410">
        <v>32</v>
      </c>
    </row>
    <row r="213" spans="1:26">
      <c r="A213" s="409" t="s">
        <v>226</v>
      </c>
      <c r="B213" s="409" t="s">
        <v>710</v>
      </c>
      <c r="C213" s="409" t="s">
        <v>771</v>
      </c>
      <c r="D213" s="409" t="s">
        <v>700</v>
      </c>
      <c r="E213" s="409" t="s">
        <v>807</v>
      </c>
      <c r="F213" s="409" t="s">
        <v>804</v>
      </c>
      <c r="G213" s="409" t="s">
        <v>700</v>
      </c>
      <c r="H213" s="410">
        <v>58</v>
      </c>
      <c r="I213" s="411" t="s">
        <v>773</v>
      </c>
      <c r="J213" s="410">
        <v>24</v>
      </c>
      <c r="K213" s="410">
        <v>1</v>
      </c>
      <c r="L213" s="410">
        <v>23</v>
      </c>
      <c r="M213" s="410">
        <v>34</v>
      </c>
      <c r="N213" s="411" t="s">
        <v>773</v>
      </c>
      <c r="O213" s="410">
        <v>32</v>
      </c>
      <c r="P213" s="410">
        <v>1</v>
      </c>
      <c r="Q213" s="410">
        <v>1</v>
      </c>
      <c r="R213" s="411" t="s">
        <v>773</v>
      </c>
      <c r="S213" s="410">
        <v>33</v>
      </c>
      <c r="T213" s="410">
        <v>33</v>
      </c>
      <c r="U213" s="410">
        <v>8</v>
      </c>
      <c r="V213" s="411" t="s">
        <v>773</v>
      </c>
      <c r="W213" s="410">
        <v>7</v>
      </c>
      <c r="X213" s="410">
        <v>1</v>
      </c>
      <c r="Y213" s="410">
        <v>1</v>
      </c>
      <c r="Z213" s="410">
        <v>8</v>
      </c>
    </row>
    <row r="214" spans="1:26">
      <c r="A214" s="409" t="s">
        <v>226</v>
      </c>
      <c r="B214" s="409" t="s">
        <v>710</v>
      </c>
      <c r="C214" s="409" t="s">
        <v>772</v>
      </c>
      <c r="D214" s="409" t="s">
        <v>700</v>
      </c>
      <c r="E214" s="409" t="s">
        <v>807</v>
      </c>
      <c r="F214" s="409" t="s">
        <v>804</v>
      </c>
      <c r="G214" s="409" t="s">
        <v>700</v>
      </c>
      <c r="H214" s="410">
        <v>51</v>
      </c>
      <c r="I214" s="411" t="s">
        <v>773</v>
      </c>
      <c r="J214" s="410">
        <v>27</v>
      </c>
      <c r="K214" s="411" t="s">
        <v>773</v>
      </c>
      <c r="L214" s="410">
        <v>27</v>
      </c>
      <c r="M214" s="410">
        <v>24</v>
      </c>
      <c r="N214" s="411" t="s">
        <v>773</v>
      </c>
      <c r="O214" s="410">
        <v>5</v>
      </c>
      <c r="P214" s="410">
        <v>17</v>
      </c>
      <c r="Q214" s="410">
        <v>2</v>
      </c>
      <c r="R214" s="411" t="s">
        <v>773</v>
      </c>
      <c r="S214" s="410">
        <v>22</v>
      </c>
      <c r="T214" s="410">
        <v>38</v>
      </c>
      <c r="U214" s="410">
        <v>9</v>
      </c>
      <c r="V214" s="411" t="s">
        <v>773</v>
      </c>
      <c r="W214" s="410">
        <v>6</v>
      </c>
      <c r="X214" s="410">
        <v>3</v>
      </c>
      <c r="Y214" s="410">
        <v>2</v>
      </c>
      <c r="Z214" s="410">
        <v>9</v>
      </c>
    </row>
    <row r="215" spans="1:26">
      <c r="A215" s="409" t="s">
        <v>516</v>
      </c>
      <c r="B215" s="409" t="s">
        <v>710</v>
      </c>
      <c r="C215" s="409" t="s">
        <v>711</v>
      </c>
      <c r="D215" s="409" t="s">
        <v>700</v>
      </c>
      <c r="E215" s="409" t="s">
        <v>808</v>
      </c>
      <c r="F215" s="409" t="s">
        <v>804</v>
      </c>
      <c r="G215" s="409" t="s">
        <v>700</v>
      </c>
      <c r="H215" s="410">
        <v>655255</v>
      </c>
      <c r="I215" s="411" t="s">
        <v>773</v>
      </c>
      <c r="J215" s="410">
        <v>409374</v>
      </c>
      <c r="K215" s="410">
        <v>10792</v>
      </c>
      <c r="L215" s="410">
        <v>398582</v>
      </c>
      <c r="M215" s="410">
        <v>233465</v>
      </c>
      <c r="N215" s="410">
        <v>50224</v>
      </c>
      <c r="O215" s="410">
        <v>134868</v>
      </c>
      <c r="P215" s="410">
        <v>43318</v>
      </c>
      <c r="Q215" s="410">
        <v>5055</v>
      </c>
      <c r="R215" s="410">
        <v>12416</v>
      </c>
      <c r="S215" s="410">
        <v>43318</v>
      </c>
      <c r="T215" s="410">
        <v>629872</v>
      </c>
      <c r="U215" s="410">
        <v>203027</v>
      </c>
      <c r="V215" s="410">
        <v>50224</v>
      </c>
      <c r="W215" s="410">
        <v>134868</v>
      </c>
      <c r="X215" s="410">
        <v>17935</v>
      </c>
      <c r="Y215" s="410">
        <v>17471</v>
      </c>
      <c r="Z215" s="410">
        <v>17935</v>
      </c>
    </row>
    <row r="216" spans="1:26">
      <c r="A216" s="409" t="s">
        <v>809</v>
      </c>
      <c r="B216" s="409" t="s">
        <v>710</v>
      </c>
      <c r="C216" s="409" t="s">
        <v>723</v>
      </c>
      <c r="D216" s="409" t="s">
        <v>700</v>
      </c>
      <c r="E216" s="409" t="s">
        <v>808</v>
      </c>
      <c r="F216" s="409" t="s">
        <v>804</v>
      </c>
      <c r="G216" s="409" t="s">
        <v>700</v>
      </c>
      <c r="H216" s="410">
        <v>177741</v>
      </c>
      <c r="I216" s="411" t="s">
        <v>773</v>
      </c>
      <c r="J216" s="410">
        <v>97266</v>
      </c>
      <c r="K216" s="410">
        <v>3173</v>
      </c>
      <c r="L216" s="410">
        <v>94093</v>
      </c>
      <c r="M216" s="410">
        <v>75982</v>
      </c>
      <c r="N216" s="410">
        <v>50224</v>
      </c>
      <c r="O216" s="410">
        <v>16946</v>
      </c>
      <c r="P216" s="410">
        <v>7253</v>
      </c>
      <c r="Q216" s="410">
        <v>1559</v>
      </c>
      <c r="R216" s="410">
        <v>4493</v>
      </c>
      <c r="S216" s="410">
        <v>24199</v>
      </c>
      <c r="T216" s="410">
        <v>186405</v>
      </c>
      <c r="U216" s="410">
        <v>83087</v>
      </c>
      <c r="V216" s="410">
        <v>50224</v>
      </c>
      <c r="W216" s="410">
        <v>28267</v>
      </c>
      <c r="X216" s="410">
        <v>4596</v>
      </c>
      <c r="Y216" s="410">
        <v>6052</v>
      </c>
      <c r="Z216" s="410">
        <v>32863</v>
      </c>
    </row>
    <row r="217" spans="1:26">
      <c r="A217" s="409" t="s">
        <v>773</v>
      </c>
      <c r="B217" s="409" t="s">
        <v>710</v>
      </c>
      <c r="C217" s="409" t="s">
        <v>724</v>
      </c>
      <c r="D217" s="409" t="s">
        <v>700</v>
      </c>
      <c r="E217" s="409" t="s">
        <v>808</v>
      </c>
      <c r="F217" s="409" t="s">
        <v>804</v>
      </c>
      <c r="G217" s="409" t="s">
        <v>700</v>
      </c>
      <c r="H217" s="410">
        <v>24070</v>
      </c>
      <c r="I217" s="411" t="s">
        <v>773</v>
      </c>
      <c r="J217" s="410">
        <v>13653</v>
      </c>
      <c r="K217" s="410">
        <v>542</v>
      </c>
      <c r="L217" s="410">
        <v>13111</v>
      </c>
      <c r="M217" s="410">
        <v>9886</v>
      </c>
      <c r="N217" s="410">
        <v>4640</v>
      </c>
      <c r="O217" s="410">
        <v>2953</v>
      </c>
      <c r="P217" s="410">
        <v>2113</v>
      </c>
      <c r="Q217" s="410">
        <v>180</v>
      </c>
      <c r="R217" s="410">
        <v>531</v>
      </c>
      <c r="S217" s="410">
        <v>9706</v>
      </c>
      <c r="T217" s="410">
        <v>24314</v>
      </c>
      <c r="U217" s="410">
        <v>9950</v>
      </c>
      <c r="V217" s="410">
        <v>4533</v>
      </c>
      <c r="W217" s="410">
        <v>4268</v>
      </c>
      <c r="X217" s="410">
        <v>1149</v>
      </c>
      <c r="Y217" s="410">
        <v>711</v>
      </c>
      <c r="Z217" s="410">
        <v>9950</v>
      </c>
    </row>
    <row r="218" spans="1:26">
      <c r="A218" s="409" t="s">
        <v>773</v>
      </c>
      <c r="B218" s="409" t="s">
        <v>710</v>
      </c>
      <c r="C218" s="409" t="s">
        <v>725</v>
      </c>
      <c r="D218" s="409" t="s">
        <v>700</v>
      </c>
      <c r="E218" s="409" t="s">
        <v>808</v>
      </c>
      <c r="F218" s="409" t="s">
        <v>804</v>
      </c>
      <c r="G218" s="409" t="s">
        <v>700</v>
      </c>
      <c r="H218" s="410">
        <v>16154</v>
      </c>
      <c r="I218" s="411" t="s">
        <v>773</v>
      </c>
      <c r="J218" s="410">
        <v>8003</v>
      </c>
      <c r="K218" s="410">
        <v>319</v>
      </c>
      <c r="L218" s="410">
        <v>7684</v>
      </c>
      <c r="M218" s="410">
        <v>7756</v>
      </c>
      <c r="N218" s="410">
        <v>5527</v>
      </c>
      <c r="O218" s="410">
        <v>1092</v>
      </c>
      <c r="P218" s="410">
        <v>1004</v>
      </c>
      <c r="Q218" s="410">
        <v>133</v>
      </c>
      <c r="R218" s="410">
        <v>395</v>
      </c>
      <c r="S218" s="410">
        <v>7623</v>
      </c>
      <c r="T218" s="410">
        <v>14727</v>
      </c>
      <c r="U218" s="410">
        <v>6196</v>
      </c>
      <c r="V218" s="410">
        <v>3587</v>
      </c>
      <c r="W218" s="410">
        <v>1724</v>
      </c>
      <c r="X218" s="410">
        <v>885</v>
      </c>
      <c r="Y218" s="410">
        <v>528</v>
      </c>
      <c r="Z218" s="410">
        <v>6196</v>
      </c>
    </row>
    <row r="219" spans="1:26">
      <c r="A219" s="409" t="s">
        <v>773</v>
      </c>
      <c r="B219" s="409" t="s">
        <v>710</v>
      </c>
      <c r="C219" s="409" t="s">
        <v>726</v>
      </c>
      <c r="D219" s="409" t="s">
        <v>700</v>
      </c>
      <c r="E219" s="409" t="s">
        <v>808</v>
      </c>
      <c r="F219" s="409" t="s">
        <v>804</v>
      </c>
      <c r="G219" s="409" t="s">
        <v>700</v>
      </c>
      <c r="H219" s="410">
        <v>11555</v>
      </c>
      <c r="I219" s="411" t="s">
        <v>773</v>
      </c>
      <c r="J219" s="410">
        <v>5383</v>
      </c>
      <c r="K219" s="410">
        <v>176</v>
      </c>
      <c r="L219" s="410">
        <v>5207</v>
      </c>
      <c r="M219" s="410">
        <v>5766</v>
      </c>
      <c r="N219" s="410">
        <v>4801</v>
      </c>
      <c r="O219" s="410">
        <v>453</v>
      </c>
      <c r="P219" s="410">
        <v>362</v>
      </c>
      <c r="Q219" s="410">
        <v>150</v>
      </c>
      <c r="R219" s="410">
        <v>406</v>
      </c>
      <c r="S219" s="410">
        <v>5616</v>
      </c>
      <c r="T219" s="410">
        <v>11835</v>
      </c>
      <c r="U219" s="410">
        <v>5896</v>
      </c>
      <c r="V219" s="410">
        <v>4774</v>
      </c>
      <c r="W219" s="410">
        <v>966</v>
      </c>
      <c r="X219" s="410">
        <v>156</v>
      </c>
      <c r="Y219" s="410">
        <v>556</v>
      </c>
      <c r="Z219" s="410">
        <v>5896</v>
      </c>
    </row>
    <row r="220" spans="1:26">
      <c r="A220" s="409" t="s">
        <v>773</v>
      </c>
      <c r="B220" s="409" t="s">
        <v>710</v>
      </c>
      <c r="C220" s="409" t="s">
        <v>727</v>
      </c>
      <c r="D220" s="409" t="s">
        <v>700</v>
      </c>
      <c r="E220" s="409" t="s">
        <v>808</v>
      </c>
      <c r="F220" s="409" t="s">
        <v>804</v>
      </c>
      <c r="G220" s="409" t="s">
        <v>700</v>
      </c>
      <c r="H220" s="410">
        <v>11056</v>
      </c>
      <c r="I220" s="411" t="s">
        <v>773</v>
      </c>
      <c r="J220" s="410">
        <v>4892</v>
      </c>
      <c r="K220" s="410">
        <v>171</v>
      </c>
      <c r="L220" s="410">
        <v>4721</v>
      </c>
      <c r="M220" s="410">
        <v>5783</v>
      </c>
      <c r="N220" s="410">
        <v>4935</v>
      </c>
      <c r="O220" s="410">
        <v>410</v>
      </c>
      <c r="P220" s="410">
        <v>263</v>
      </c>
      <c r="Q220" s="410">
        <v>175</v>
      </c>
      <c r="R220" s="410">
        <v>381</v>
      </c>
      <c r="S220" s="410">
        <v>5608</v>
      </c>
      <c r="T220" s="410">
        <v>10180</v>
      </c>
      <c r="U220" s="410">
        <v>4732</v>
      </c>
      <c r="V220" s="410">
        <v>3802</v>
      </c>
      <c r="W220" s="410">
        <v>827</v>
      </c>
      <c r="X220" s="410">
        <v>103</v>
      </c>
      <c r="Y220" s="410">
        <v>556</v>
      </c>
      <c r="Z220" s="410">
        <v>4732</v>
      </c>
    </row>
    <row r="221" spans="1:26">
      <c r="A221" s="409" t="s">
        <v>773</v>
      </c>
      <c r="B221" s="409" t="s">
        <v>710</v>
      </c>
      <c r="C221" s="409" t="s">
        <v>728</v>
      </c>
      <c r="D221" s="409" t="s">
        <v>700</v>
      </c>
      <c r="E221" s="409" t="s">
        <v>808</v>
      </c>
      <c r="F221" s="409" t="s">
        <v>804</v>
      </c>
      <c r="G221" s="409" t="s">
        <v>700</v>
      </c>
      <c r="H221" s="410">
        <v>18809</v>
      </c>
      <c r="I221" s="411" t="s">
        <v>773</v>
      </c>
      <c r="J221" s="410">
        <v>8756</v>
      </c>
      <c r="K221" s="410">
        <v>331</v>
      </c>
      <c r="L221" s="410">
        <v>8425</v>
      </c>
      <c r="M221" s="410">
        <v>9604</v>
      </c>
      <c r="N221" s="410">
        <v>8015</v>
      </c>
      <c r="O221" s="410">
        <v>858</v>
      </c>
      <c r="P221" s="410">
        <v>555</v>
      </c>
      <c r="Q221" s="410">
        <v>176</v>
      </c>
      <c r="R221" s="410">
        <v>449</v>
      </c>
      <c r="S221" s="410">
        <v>9428</v>
      </c>
      <c r="T221" s="410">
        <v>15001</v>
      </c>
      <c r="U221" s="410">
        <v>5620</v>
      </c>
      <c r="V221" s="410">
        <v>4526</v>
      </c>
      <c r="W221" s="410">
        <v>918</v>
      </c>
      <c r="X221" s="410">
        <v>176</v>
      </c>
      <c r="Y221" s="410">
        <v>625</v>
      </c>
      <c r="Z221" s="410">
        <v>5620</v>
      </c>
    </row>
    <row r="222" spans="1:26">
      <c r="A222" s="409" t="s">
        <v>773</v>
      </c>
      <c r="B222" s="409" t="s">
        <v>710</v>
      </c>
      <c r="C222" s="409" t="s">
        <v>729</v>
      </c>
      <c r="D222" s="409" t="s">
        <v>700</v>
      </c>
      <c r="E222" s="409" t="s">
        <v>808</v>
      </c>
      <c r="F222" s="409" t="s">
        <v>804</v>
      </c>
      <c r="G222" s="409" t="s">
        <v>700</v>
      </c>
      <c r="H222" s="410">
        <v>25747</v>
      </c>
      <c r="I222" s="411" t="s">
        <v>773</v>
      </c>
      <c r="J222" s="410">
        <v>13433</v>
      </c>
      <c r="K222" s="410">
        <v>427</v>
      </c>
      <c r="L222" s="410">
        <v>13006</v>
      </c>
      <c r="M222" s="410">
        <v>11684</v>
      </c>
      <c r="N222" s="410">
        <v>8455</v>
      </c>
      <c r="O222" s="410">
        <v>2262</v>
      </c>
      <c r="P222" s="410">
        <v>727</v>
      </c>
      <c r="Q222" s="410">
        <v>240</v>
      </c>
      <c r="R222" s="410">
        <v>630</v>
      </c>
      <c r="S222" s="410">
        <v>11444</v>
      </c>
      <c r="T222" s="410">
        <v>17960</v>
      </c>
      <c r="U222" s="410">
        <v>3657</v>
      </c>
      <c r="V222" s="410">
        <v>2216</v>
      </c>
      <c r="W222" s="410">
        <v>1384</v>
      </c>
      <c r="X222" s="410">
        <v>57</v>
      </c>
      <c r="Y222" s="410">
        <v>870</v>
      </c>
      <c r="Z222" s="410">
        <v>3657</v>
      </c>
    </row>
    <row r="223" spans="1:26">
      <c r="A223" s="409" t="s">
        <v>773</v>
      </c>
      <c r="B223" s="409" t="s">
        <v>710</v>
      </c>
      <c r="C223" s="409" t="s">
        <v>730</v>
      </c>
      <c r="D223" s="409" t="s">
        <v>700</v>
      </c>
      <c r="E223" s="409" t="s">
        <v>808</v>
      </c>
      <c r="F223" s="409" t="s">
        <v>804</v>
      </c>
      <c r="G223" s="409" t="s">
        <v>700</v>
      </c>
      <c r="H223" s="410">
        <v>28348</v>
      </c>
      <c r="I223" s="411" t="s">
        <v>773</v>
      </c>
      <c r="J223" s="410">
        <v>17207</v>
      </c>
      <c r="K223" s="410">
        <v>428</v>
      </c>
      <c r="L223" s="410">
        <v>16779</v>
      </c>
      <c r="M223" s="410">
        <v>10470</v>
      </c>
      <c r="N223" s="410">
        <v>5648</v>
      </c>
      <c r="O223" s="410">
        <v>3750</v>
      </c>
      <c r="P223" s="410">
        <v>861</v>
      </c>
      <c r="Q223" s="410">
        <v>211</v>
      </c>
      <c r="R223" s="410">
        <v>671</v>
      </c>
      <c r="S223" s="410">
        <v>10259</v>
      </c>
      <c r="T223" s="410">
        <v>23327</v>
      </c>
      <c r="U223" s="410">
        <v>5238</v>
      </c>
      <c r="V223" s="410">
        <v>1250</v>
      </c>
      <c r="W223" s="410">
        <v>3849</v>
      </c>
      <c r="X223" s="410">
        <v>139</v>
      </c>
      <c r="Y223" s="410">
        <v>882</v>
      </c>
      <c r="Z223" s="410">
        <v>5238</v>
      </c>
    </row>
    <row r="224" spans="1:26">
      <c r="A224" s="409" t="s">
        <v>773</v>
      </c>
      <c r="B224" s="409" t="s">
        <v>710</v>
      </c>
      <c r="C224" s="409" t="s">
        <v>731</v>
      </c>
      <c r="D224" s="409" t="s">
        <v>700</v>
      </c>
      <c r="E224" s="409" t="s">
        <v>808</v>
      </c>
      <c r="F224" s="409" t="s">
        <v>804</v>
      </c>
      <c r="G224" s="409" t="s">
        <v>700</v>
      </c>
      <c r="H224" s="410">
        <v>12836</v>
      </c>
      <c r="I224" s="411" t="s">
        <v>773</v>
      </c>
      <c r="J224" s="410">
        <v>8648</v>
      </c>
      <c r="K224" s="410">
        <v>286</v>
      </c>
      <c r="L224" s="410">
        <v>8362</v>
      </c>
      <c r="M224" s="410">
        <v>3802</v>
      </c>
      <c r="N224" s="410">
        <v>2295</v>
      </c>
      <c r="O224" s="410">
        <v>731</v>
      </c>
      <c r="P224" s="410">
        <v>678</v>
      </c>
      <c r="Q224" s="410">
        <v>98</v>
      </c>
      <c r="R224" s="410">
        <v>386</v>
      </c>
      <c r="S224" s="410">
        <v>3704</v>
      </c>
      <c r="T224" s="410">
        <v>40021</v>
      </c>
      <c r="U224" s="410">
        <v>30889</v>
      </c>
      <c r="V224" s="410">
        <v>20954</v>
      </c>
      <c r="W224" s="410">
        <v>8321</v>
      </c>
      <c r="X224" s="410">
        <v>1614</v>
      </c>
      <c r="Y224" s="410">
        <v>484</v>
      </c>
      <c r="Z224" s="410">
        <v>30889</v>
      </c>
    </row>
    <row r="225" spans="1:26">
      <c r="A225" s="409" t="s">
        <v>773</v>
      </c>
      <c r="B225" s="409" t="s">
        <v>710</v>
      </c>
      <c r="C225" s="409" t="s">
        <v>732</v>
      </c>
      <c r="D225" s="409" t="s">
        <v>700</v>
      </c>
      <c r="E225" s="409" t="s">
        <v>808</v>
      </c>
      <c r="F225" s="409" t="s">
        <v>804</v>
      </c>
      <c r="G225" s="409" t="s">
        <v>700</v>
      </c>
      <c r="H225" s="410">
        <v>29166</v>
      </c>
      <c r="I225" s="411" t="s">
        <v>773</v>
      </c>
      <c r="J225" s="410">
        <v>17291</v>
      </c>
      <c r="K225" s="410">
        <v>493</v>
      </c>
      <c r="L225" s="410">
        <v>16798</v>
      </c>
      <c r="M225" s="410">
        <v>11231</v>
      </c>
      <c r="N225" s="410">
        <v>5908</v>
      </c>
      <c r="O225" s="410">
        <v>4437</v>
      </c>
      <c r="P225" s="410">
        <v>690</v>
      </c>
      <c r="Q225" s="410">
        <v>196</v>
      </c>
      <c r="R225" s="410">
        <v>644</v>
      </c>
      <c r="S225" s="410">
        <v>11035</v>
      </c>
      <c r="T225" s="410">
        <v>29040</v>
      </c>
      <c r="U225" s="410">
        <v>10909</v>
      </c>
      <c r="V225" s="410">
        <v>4582</v>
      </c>
      <c r="W225" s="410">
        <v>6010</v>
      </c>
      <c r="X225" s="410">
        <v>317</v>
      </c>
      <c r="Y225" s="410">
        <v>840</v>
      </c>
      <c r="Z225" s="410">
        <v>10909</v>
      </c>
    </row>
    <row r="226" spans="1:26">
      <c r="A226" s="409" t="s">
        <v>225</v>
      </c>
      <c r="B226" s="409" t="s">
        <v>710</v>
      </c>
      <c r="C226" s="409" t="s">
        <v>733</v>
      </c>
      <c r="D226" s="409" t="s">
        <v>700</v>
      </c>
      <c r="E226" s="409" t="s">
        <v>808</v>
      </c>
      <c r="F226" s="409" t="s">
        <v>804</v>
      </c>
      <c r="G226" s="409" t="s">
        <v>700</v>
      </c>
      <c r="H226" s="410">
        <v>65384</v>
      </c>
      <c r="I226" s="411" t="s">
        <v>773</v>
      </c>
      <c r="J226" s="410">
        <v>55817</v>
      </c>
      <c r="K226" s="410">
        <v>1069</v>
      </c>
      <c r="L226" s="410">
        <v>54748</v>
      </c>
      <c r="M226" s="410">
        <v>8906</v>
      </c>
      <c r="N226" s="411" t="s">
        <v>773</v>
      </c>
      <c r="O226" s="410">
        <v>8099</v>
      </c>
      <c r="P226" s="410">
        <v>602</v>
      </c>
      <c r="Q226" s="410">
        <v>205</v>
      </c>
      <c r="R226" s="410">
        <v>661</v>
      </c>
      <c r="S226" s="410">
        <v>8701</v>
      </c>
      <c r="T226" s="410">
        <v>66338</v>
      </c>
      <c r="U226" s="410">
        <v>9655</v>
      </c>
      <c r="V226" s="411" t="s">
        <v>773</v>
      </c>
      <c r="W226" s="410">
        <v>9471</v>
      </c>
      <c r="X226" s="410">
        <v>184</v>
      </c>
      <c r="Y226" s="410">
        <v>866</v>
      </c>
      <c r="Z226" s="410">
        <v>9655</v>
      </c>
    </row>
    <row r="227" spans="1:26">
      <c r="A227" s="409" t="s">
        <v>225</v>
      </c>
      <c r="B227" s="409" t="s">
        <v>710</v>
      </c>
      <c r="C227" s="409" t="s">
        <v>734</v>
      </c>
      <c r="D227" s="409" t="s">
        <v>700</v>
      </c>
      <c r="E227" s="409" t="s">
        <v>808</v>
      </c>
      <c r="F227" s="409" t="s">
        <v>804</v>
      </c>
      <c r="G227" s="409" t="s">
        <v>700</v>
      </c>
      <c r="H227" s="410">
        <v>50549</v>
      </c>
      <c r="I227" s="411" t="s">
        <v>773</v>
      </c>
      <c r="J227" s="410">
        <v>31825</v>
      </c>
      <c r="K227" s="410">
        <v>767</v>
      </c>
      <c r="L227" s="410">
        <v>31058</v>
      </c>
      <c r="M227" s="410">
        <v>17383</v>
      </c>
      <c r="N227" s="411" t="s">
        <v>773</v>
      </c>
      <c r="O227" s="410">
        <v>7547</v>
      </c>
      <c r="P227" s="410">
        <v>9257</v>
      </c>
      <c r="Q227" s="410">
        <v>579</v>
      </c>
      <c r="R227" s="410">
        <v>1341</v>
      </c>
      <c r="S227" s="410">
        <v>16804</v>
      </c>
      <c r="T227" s="410">
        <v>46032</v>
      </c>
      <c r="U227" s="410">
        <v>12287</v>
      </c>
      <c r="V227" s="411" t="s">
        <v>773</v>
      </c>
      <c r="W227" s="410">
        <v>8669</v>
      </c>
      <c r="X227" s="410">
        <v>3618</v>
      </c>
      <c r="Y227" s="410">
        <v>1920</v>
      </c>
      <c r="Z227" s="410">
        <v>12287</v>
      </c>
    </row>
    <row r="228" spans="1:26">
      <c r="A228" s="409" t="s">
        <v>225</v>
      </c>
      <c r="B228" s="409" t="s">
        <v>710</v>
      </c>
      <c r="C228" s="409" t="s">
        <v>735</v>
      </c>
      <c r="D228" s="409" t="s">
        <v>700</v>
      </c>
      <c r="E228" s="409" t="s">
        <v>808</v>
      </c>
      <c r="F228" s="409" t="s">
        <v>804</v>
      </c>
      <c r="G228" s="409" t="s">
        <v>700</v>
      </c>
      <c r="H228" s="410">
        <v>34067</v>
      </c>
      <c r="I228" s="411" t="s">
        <v>773</v>
      </c>
      <c r="J228" s="410">
        <v>20390</v>
      </c>
      <c r="K228" s="410">
        <v>470</v>
      </c>
      <c r="L228" s="410">
        <v>19920</v>
      </c>
      <c r="M228" s="410">
        <v>12929</v>
      </c>
      <c r="N228" s="411" t="s">
        <v>773</v>
      </c>
      <c r="O228" s="410">
        <v>11722</v>
      </c>
      <c r="P228" s="410">
        <v>870</v>
      </c>
      <c r="Q228" s="410">
        <v>337</v>
      </c>
      <c r="R228" s="410">
        <v>748</v>
      </c>
      <c r="S228" s="410">
        <v>12592</v>
      </c>
      <c r="T228" s="410">
        <v>29164</v>
      </c>
      <c r="U228" s="410">
        <v>7689</v>
      </c>
      <c r="V228" s="411" t="s">
        <v>773</v>
      </c>
      <c r="W228" s="410">
        <v>7599</v>
      </c>
      <c r="X228" s="410">
        <v>90</v>
      </c>
      <c r="Y228" s="410">
        <v>1085</v>
      </c>
      <c r="Z228" s="410">
        <v>7689</v>
      </c>
    </row>
    <row r="229" spans="1:26">
      <c r="A229" s="409" t="s">
        <v>225</v>
      </c>
      <c r="B229" s="409" t="s">
        <v>710</v>
      </c>
      <c r="C229" s="409" t="s">
        <v>736</v>
      </c>
      <c r="D229" s="409" t="s">
        <v>700</v>
      </c>
      <c r="E229" s="409" t="s">
        <v>808</v>
      </c>
      <c r="F229" s="409" t="s">
        <v>804</v>
      </c>
      <c r="G229" s="409" t="s">
        <v>700</v>
      </c>
      <c r="H229" s="410">
        <v>57456</v>
      </c>
      <c r="I229" s="411" t="s">
        <v>773</v>
      </c>
      <c r="J229" s="410">
        <v>35860</v>
      </c>
      <c r="K229" s="410">
        <v>1156</v>
      </c>
      <c r="L229" s="410">
        <v>34704</v>
      </c>
      <c r="M229" s="410">
        <v>20418</v>
      </c>
      <c r="N229" s="411" t="s">
        <v>773</v>
      </c>
      <c r="O229" s="410">
        <v>12459</v>
      </c>
      <c r="P229" s="410">
        <v>7489</v>
      </c>
      <c r="Q229" s="410">
        <v>470</v>
      </c>
      <c r="R229" s="410">
        <v>1178</v>
      </c>
      <c r="S229" s="410">
        <v>19948</v>
      </c>
      <c r="T229" s="410">
        <v>54380</v>
      </c>
      <c r="U229" s="410">
        <v>16872</v>
      </c>
      <c r="V229" s="411" t="s">
        <v>773</v>
      </c>
      <c r="W229" s="410">
        <v>13233</v>
      </c>
      <c r="X229" s="410">
        <v>3639</v>
      </c>
      <c r="Y229" s="410">
        <v>1648</v>
      </c>
      <c r="Z229" s="410">
        <v>16872</v>
      </c>
    </row>
    <row r="230" spans="1:26">
      <c r="A230" s="409" t="s">
        <v>225</v>
      </c>
      <c r="B230" s="409" t="s">
        <v>710</v>
      </c>
      <c r="C230" s="409" t="s">
        <v>737</v>
      </c>
      <c r="D230" s="409" t="s">
        <v>700</v>
      </c>
      <c r="E230" s="409" t="s">
        <v>808</v>
      </c>
      <c r="F230" s="409" t="s">
        <v>804</v>
      </c>
      <c r="G230" s="409" t="s">
        <v>700</v>
      </c>
      <c r="H230" s="410">
        <v>4644</v>
      </c>
      <c r="I230" s="411" t="s">
        <v>773</v>
      </c>
      <c r="J230" s="410">
        <v>3425</v>
      </c>
      <c r="K230" s="410">
        <v>91</v>
      </c>
      <c r="L230" s="410">
        <v>3334</v>
      </c>
      <c r="M230" s="410">
        <v>1143</v>
      </c>
      <c r="N230" s="411" t="s">
        <v>773</v>
      </c>
      <c r="O230" s="410">
        <v>1103</v>
      </c>
      <c r="P230" s="410">
        <v>19</v>
      </c>
      <c r="Q230" s="410">
        <v>21</v>
      </c>
      <c r="R230" s="410">
        <v>76</v>
      </c>
      <c r="S230" s="410">
        <v>1122</v>
      </c>
      <c r="T230" s="410">
        <v>4878</v>
      </c>
      <c r="U230" s="410">
        <v>1356</v>
      </c>
      <c r="V230" s="411" t="s">
        <v>773</v>
      </c>
      <c r="W230" s="410">
        <v>1339</v>
      </c>
      <c r="X230" s="410">
        <v>17</v>
      </c>
      <c r="Y230" s="410">
        <v>97</v>
      </c>
      <c r="Z230" s="410">
        <v>1356</v>
      </c>
    </row>
    <row r="231" spans="1:26">
      <c r="A231" s="409" t="s">
        <v>225</v>
      </c>
      <c r="B231" s="409" t="s">
        <v>710</v>
      </c>
      <c r="C231" s="409" t="s">
        <v>738</v>
      </c>
      <c r="D231" s="409" t="s">
        <v>700</v>
      </c>
      <c r="E231" s="409" t="s">
        <v>808</v>
      </c>
      <c r="F231" s="409" t="s">
        <v>804</v>
      </c>
      <c r="G231" s="409" t="s">
        <v>700</v>
      </c>
      <c r="H231" s="410">
        <v>8840</v>
      </c>
      <c r="I231" s="411" t="s">
        <v>773</v>
      </c>
      <c r="J231" s="410">
        <v>3764</v>
      </c>
      <c r="K231" s="410">
        <v>221</v>
      </c>
      <c r="L231" s="410">
        <v>3543</v>
      </c>
      <c r="M231" s="410">
        <v>4913</v>
      </c>
      <c r="N231" s="411" t="s">
        <v>773</v>
      </c>
      <c r="O231" s="410">
        <v>3560</v>
      </c>
      <c r="P231" s="410">
        <v>1244</v>
      </c>
      <c r="Q231" s="410">
        <v>109</v>
      </c>
      <c r="R231" s="410">
        <v>163</v>
      </c>
      <c r="S231" s="410">
        <v>4804</v>
      </c>
      <c r="T231" s="410">
        <v>7992</v>
      </c>
      <c r="U231" s="410">
        <v>3956</v>
      </c>
      <c r="V231" s="411" t="s">
        <v>773</v>
      </c>
      <c r="W231" s="410">
        <v>3614</v>
      </c>
      <c r="X231" s="410">
        <v>342</v>
      </c>
      <c r="Y231" s="410">
        <v>272</v>
      </c>
      <c r="Z231" s="410">
        <v>3956</v>
      </c>
    </row>
    <row r="232" spans="1:26">
      <c r="A232" s="409" t="s">
        <v>225</v>
      </c>
      <c r="B232" s="409" t="s">
        <v>710</v>
      </c>
      <c r="C232" s="409" t="s">
        <v>739</v>
      </c>
      <c r="D232" s="409" t="s">
        <v>700</v>
      </c>
      <c r="E232" s="409" t="s">
        <v>808</v>
      </c>
      <c r="F232" s="409" t="s">
        <v>804</v>
      </c>
      <c r="G232" s="409" t="s">
        <v>700</v>
      </c>
      <c r="H232" s="410">
        <v>22670</v>
      </c>
      <c r="I232" s="411" t="s">
        <v>773</v>
      </c>
      <c r="J232" s="410">
        <v>13372</v>
      </c>
      <c r="K232" s="410">
        <v>330</v>
      </c>
      <c r="L232" s="410">
        <v>13042</v>
      </c>
      <c r="M232" s="410">
        <v>8979</v>
      </c>
      <c r="N232" s="411" t="s">
        <v>773</v>
      </c>
      <c r="O232" s="410">
        <v>5851</v>
      </c>
      <c r="P232" s="410">
        <v>2952</v>
      </c>
      <c r="Q232" s="410">
        <v>176</v>
      </c>
      <c r="R232" s="410">
        <v>319</v>
      </c>
      <c r="S232" s="410">
        <v>8803</v>
      </c>
      <c r="T232" s="410">
        <v>20992</v>
      </c>
      <c r="U232" s="410">
        <v>7125</v>
      </c>
      <c r="V232" s="411" t="s">
        <v>773</v>
      </c>
      <c r="W232" s="410">
        <v>5996</v>
      </c>
      <c r="X232" s="410">
        <v>1129</v>
      </c>
      <c r="Y232" s="410">
        <v>495</v>
      </c>
      <c r="Z232" s="410">
        <v>7125</v>
      </c>
    </row>
    <row r="233" spans="1:26">
      <c r="A233" s="409" t="s">
        <v>225</v>
      </c>
      <c r="B233" s="409" t="s">
        <v>710</v>
      </c>
      <c r="C233" s="409" t="s">
        <v>740</v>
      </c>
      <c r="D233" s="409" t="s">
        <v>700</v>
      </c>
      <c r="E233" s="409" t="s">
        <v>808</v>
      </c>
      <c r="F233" s="409" t="s">
        <v>804</v>
      </c>
      <c r="G233" s="409" t="s">
        <v>700</v>
      </c>
      <c r="H233" s="410">
        <v>3319</v>
      </c>
      <c r="I233" s="411" t="s">
        <v>773</v>
      </c>
      <c r="J233" s="410">
        <v>2029</v>
      </c>
      <c r="K233" s="410">
        <v>48</v>
      </c>
      <c r="L233" s="410">
        <v>1981</v>
      </c>
      <c r="M233" s="410">
        <v>1275</v>
      </c>
      <c r="N233" s="411" t="s">
        <v>773</v>
      </c>
      <c r="O233" s="410">
        <v>1235</v>
      </c>
      <c r="P233" s="410">
        <v>32</v>
      </c>
      <c r="Q233" s="410">
        <v>8</v>
      </c>
      <c r="R233" s="410">
        <v>15</v>
      </c>
      <c r="S233" s="410">
        <v>1267</v>
      </c>
      <c r="T233" s="410">
        <v>3283</v>
      </c>
      <c r="U233" s="410">
        <v>1231</v>
      </c>
      <c r="V233" s="411" t="s">
        <v>773</v>
      </c>
      <c r="W233" s="410">
        <v>1217</v>
      </c>
      <c r="X233" s="410">
        <v>14</v>
      </c>
      <c r="Y233" s="410">
        <v>23</v>
      </c>
      <c r="Z233" s="410">
        <v>1231</v>
      </c>
    </row>
    <row r="234" spans="1:26">
      <c r="A234" s="409" t="s">
        <v>225</v>
      </c>
      <c r="B234" s="409" t="s">
        <v>710</v>
      </c>
      <c r="C234" s="409" t="s">
        <v>741</v>
      </c>
      <c r="D234" s="409" t="s">
        <v>700</v>
      </c>
      <c r="E234" s="409" t="s">
        <v>808</v>
      </c>
      <c r="F234" s="409" t="s">
        <v>804</v>
      </c>
      <c r="G234" s="409" t="s">
        <v>700</v>
      </c>
      <c r="H234" s="410">
        <v>9987</v>
      </c>
      <c r="I234" s="411" t="s">
        <v>773</v>
      </c>
      <c r="J234" s="410">
        <v>9274</v>
      </c>
      <c r="K234" s="410">
        <v>196</v>
      </c>
      <c r="L234" s="410">
        <v>9078</v>
      </c>
      <c r="M234" s="410">
        <v>641</v>
      </c>
      <c r="N234" s="411" t="s">
        <v>773</v>
      </c>
      <c r="O234" s="410">
        <v>505</v>
      </c>
      <c r="P234" s="410">
        <v>110</v>
      </c>
      <c r="Q234" s="410">
        <v>26</v>
      </c>
      <c r="R234" s="410">
        <v>72</v>
      </c>
      <c r="S234" s="410">
        <v>615</v>
      </c>
      <c r="T234" s="410">
        <v>10311</v>
      </c>
      <c r="U234" s="410">
        <v>939</v>
      </c>
      <c r="V234" s="411" t="s">
        <v>773</v>
      </c>
      <c r="W234" s="410">
        <v>634</v>
      </c>
      <c r="X234" s="410">
        <v>305</v>
      </c>
      <c r="Y234" s="410">
        <v>98</v>
      </c>
      <c r="Z234" s="410">
        <v>939</v>
      </c>
    </row>
    <row r="235" spans="1:26">
      <c r="A235" s="409" t="s">
        <v>225</v>
      </c>
      <c r="B235" s="409" t="s">
        <v>710</v>
      </c>
      <c r="C235" s="409" t="s">
        <v>742</v>
      </c>
      <c r="D235" s="409" t="s">
        <v>700</v>
      </c>
      <c r="E235" s="409" t="s">
        <v>808</v>
      </c>
      <c r="F235" s="409" t="s">
        <v>804</v>
      </c>
      <c r="G235" s="409" t="s">
        <v>700</v>
      </c>
      <c r="H235" s="410">
        <v>31714</v>
      </c>
      <c r="I235" s="411" t="s">
        <v>773</v>
      </c>
      <c r="J235" s="410">
        <v>20459</v>
      </c>
      <c r="K235" s="410">
        <v>379</v>
      </c>
      <c r="L235" s="410">
        <v>20080</v>
      </c>
      <c r="M235" s="410">
        <v>10498</v>
      </c>
      <c r="N235" s="411" t="s">
        <v>773</v>
      </c>
      <c r="O235" s="410">
        <v>9705</v>
      </c>
      <c r="P235" s="410">
        <v>518</v>
      </c>
      <c r="Q235" s="410">
        <v>275</v>
      </c>
      <c r="R235" s="410">
        <v>757</v>
      </c>
      <c r="S235" s="410">
        <v>10223</v>
      </c>
      <c r="T235" s="410">
        <v>28367</v>
      </c>
      <c r="U235" s="410">
        <v>6876</v>
      </c>
      <c r="V235" s="411" t="s">
        <v>773</v>
      </c>
      <c r="W235" s="410">
        <v>6833</v>
      </c>
      <c r="X235" s="410">
        <v>43</v>
      </c>
      <c r="Y235" s="410">
        <v>1032</v>
      </c>
      <c r="Z235" s="410">
        <v>6876</v>
      </c>
    </row>
    <row r="236" spans="1:26">
      <c r="A236" s="409" t="s">
        <v>225</v>
      </c>
      <c r="B236" s="409" t="s">
        <v>710</v>
      </c>
      <c r="C236" s="409" t="s">
        <v>743</v>
      </c>
      <c r="D236" s="409" t="s">
        <v>700</v>
      </c>
      <c r="E236" s="409" t="s">
        <v>808</v>
      </c>
      <c r="F236" s="409" t="s">
        <v>804</v>
      </c>
      <c r="G236" s="409" t="s">
        <v>700</v>
      </c>
      <c r="H236" s="410">
        <v>5776</v>
      </c>
      <c r="I236" s="411" t="s">
        <v>773</v>
      </c>
      <c r="J236" s="410">
        <v>4696</v>
      </c>
      <c r="K236" s="410">
        <v>79</v>
      </c>
      <c r="L236" s="410">
        <v>4617</v>
      </c>
      <c r="M236" s="410">
        <v>999</v>
      </c>
      <c r="N236" s="411" t="s">
        <v>773</v>
      </c>
      <c r="O236" s="410">
        <v>847</v>
      </c>
      <c r="P236" s="410">
        <v>132</v>
      </c>
      <c r="Q236" s="410">
        <v>20</v>
      </c>
      <c r="R236" s="410">
        <v>81</v>
      </c>
      <c r="S236" s="410">
        <v>979</v>
      </c>
      <c r="T236" s="410">
        <v>5745</v>
      </c>
      <c r="U236" s="410">
        <v>948</v>
      </c>
      <c r="V236" s="411" t="s">
        <v>773</v>
      </c>
      <c r="W236" s="410">
        <v>753</v>
      </c>
      <c r="X236" s="410">
        <v>195</v>
      </c>
      <c r="Y236" s="410">
        <v>101</v>
      </c>
      <c r="Z236" s="410">
        <v>948</v>
      </c>
    </row>
    <row r="237" spans="1:26">
      <c r="A237" s="409" t="s">
        <v>225</v>
      </c>
      <c r="B237" s="409" t="s">
        <v>710</v>
      </c>
      <c r="C237" s="409" t="s">
        <v>744</v>
      </c>
      <c r="D237" s="409" t="s">
        <v>700</v>
      </c>
      <c r="E237" s="409" t="s">
        <v>808</v>
      </c>
      <c r="F237" s="409" t="s">
        <v>804</v>
      </c>
      <c r="G237" s="409" t="s">
        <v>700</v>
      </c>
      <c r="H237" s="410">
        <v>5165</v>
      </c>
      <c r="I237" s="411" t="s">
        <v>773</v>
      </c>
      <c r="J237" s="410">
        <v>3205</v>
      </c>
      <c r="K237" s="410">
        <v>62</v>
      </c>
      <c r="L237" s="410">
        <v>3143</v>
      </c>
      <c r="M237" s="410">
        <v>1851</v>
      </c>
      <c r="N237" s="411" t="s">
        <v>773</v>
      </c>
      <c r="O237" s="410">
        <v>1779</v>
      </c>
      <c r="P237" s="410">
        <v>32</v>
      </c>
      <c r="Q237" s="410">
        <v>40</v>
      </c>
      <c r="R237" s="410">
        <v>109</v>
      </c>
      <c r="S237" s="410">
        <v>1811</v>
      </c>
      <c r="T237" s="410">
        <v>4953</v>
      </c>
      <c r="U237" s="410">
        <v>1599</v>
      </c>
      <c r="V237" s="411" t="s">
        <v>773</v>
      </c>
      <c r="W237" s="410">
        <v>1574</v>
      </c>
      <c r="X237" s="410">
        <v>25</v>
      </c>
      <c r="Y237" s="410">
        <v>149</v>
      </c>
      <c r="Z237" s="410">
        <v>1599</v>
      </c>
    </row>
    <row r="238" spans="1:26">
      <c r="A238" s="409" t="s">
        <v>225</v>
      </c>
      <c r="B238" s="409" t="s">
        <v>710</v>
      </c>
      <c r="C238" s="409" t="s">
        <v>745</v>
      </c>
      <c r="D238" s="409" t="s">
        <v>700</v>
      </c>
      <c r="E238" s="409" t="s">
        <v>808</v>
      </c>
      <c r="F238" s="409" t="s">
        <v>804</v>
      </c>
      <c r="G238" s="409" t="s">
        <v>700</v>
      </c>
      <c r="H238" s="410">
        <v>27181</v>
      </c>
      <c r="I238" s="411" t="s">
        <v>773</v>
      </c>
      <c r="J238" s="410">
        <v>14127</v>
      </c>
      <c r="K238" s="410">
        <v>502</v>
      </c>
      <c r="L238" s="410">
        <v>13625</v>
      </c>
      <c r="M238" s="410">
        <v>12466</v>
      </c>
      <c r="N238" s="411" t="s">
        <v>773</v>
      </c>
      <c r="O238" s="410">
        <v>7764</v>
      </c>
      <c r="P238" s="410">
        <v>4400</v>
      </c>
      <c r="Q238" s="410">
        <v>302</v>
      </c>
      <c r="R238" s="410">
        <v>588</v>
      </c>
      <c r="S238" s="410">
        <v>12164</v>
      </c>
      <c r="T238" s="410">
        <v>21011</v>
      </c>
      <c r="U238" s="410">
        <v>5994</v>
      </c>
      <c r="V238" s="411" t="s">
        <v>773</v>
      </c>
      <c r="W238" s="410">
        <v>5178</v>
      </c>
      <c r="X238" s="410">
        <v>816</v>
      </c>
      <c r="Y238" s="410">
        <v>890</v>
      </c>
      <c r="Z238" s="410">
        <v>5994</v>
      </c>
    </row>
    <row r="239" spans="1:26">
      <c r="A239" s="409" t="s">
        <v>225</v>
      </c>
      <c r="B239" s="409" t="s">
        <v>710</v>
      </c>
      <c r="C239" s="409" t="s">
        <v>746</v>
      </c>
      <c r="D239" s="409" t="s">
        <v>700</v>
      </c>
      <c r="E239" s="409" t="s">
        <v>808</v>
      </c>
      <c r="F239" s="409" t="s">
        <v>804</v>
      </c>
      <c r="G239" s="409" t="s">
        <v>700</v>
      </c>
      <c r="H239" s="410">
        <v>10370</v>
      </c>
      <c r="I239" s="411" t="s">
        <v>773</v>
      </c>
      <c r="J239" s="410">
        <v>6919</v>
      </c>
      <c r="K239" s="410">
        <v>117</v>
      </c>
      <c r="L239" s="410">
        <v>6802</v>
      </c>
      <c r="M239" s="410">
        <v>3373</v>
      </c>
      <c r="N239" s="411" t="s">
        <v>773</v>
      </c>
      <c r="O239" s="410">
        <v>3227</v>
      </c>
      <c r="P239" s="410">
        <v>108</v>
      </c>
      <c r="Q239" s="410">
        <v>38</v>
      </c>
      <c r="R239" s="410">
        <v>78</v>
      </c>
      <c r="S239" s="410">
        <v>3335</v>
      </c>
      <c r="T239" s="410">
        <v>11253</v>
      </c>
      <c r="U239" s="410">
        <v>4218</v>
      </c>
      <c r="V239" s="411" t="s">
        <v>773</v>
      </c>
      <c r="W239" s="410">
        <v>4170</v>
      </c>
      <c r="X239" s="410">
        <v>48</v>
      </c>
      <c r="Y239" s="410">
        <v>116</v>
      </c>
      <c r="Z239" s="410">
        <v>4218</v>
      </c>
    </row>
    <row r="240" spans="1:26">
      <c r="A240" s="409" t="s">
        <v>225</v>
      </c>
      <c r="B240" s="409" t="s">
        <v>710</v>
      </c>
      <c r="C240" s="409" t="s">
        <v>747</v>
      </c>
      <c r="D240" s="409" t="s">
        <v>700</v>
      </c>
      <c r="E240" s="409" t="s">
        <v>808</v>
      </c>
      <c r="F240" s="409" t="s">
        <v>804</v>
      </c>
      <c r="G240" s="409" t="s">
        <v>700</v>
      </c>
      <c r="H240" s="410">
        <v>10516</v>
      </c>
      <c r="I240" s="411" t="s">
        <v>773</v>
      </c>
      <c r="J240" s="410">
        <v>5455</v>
      </c>
      <c r="K240" s="410">
        <v>128</v>
      </c>
      <c r="L240" s="410">
        <v>5327</v>
      </c>
      <c r="M240" s="410">
        <v>4949</v>
      </c>
      <c r="N240" s="411" t="s">
        <v>773</v>
      </c>
      <c r="O240" s="410">
        <v>4744</v>
      </c>
      <c r="P240" s="410">
        <v>136</v>
      </c>
      <c r="Q240" s="410">
        <v>69</v>
      </c>
      <c r="R240" s="410">
        <v>112</v>
      </c>
      <c r="S240" s="410">
        <v>4880</v>
      </c>
      <c r="T240" s="410">
        <v>8468</v>
      </c>
      <c r="U240" s="410">
        <v>2832</v>
      </c>
      <c r="V240" s="411" t="s">
        <v>773</v>
      </c>
      <c r="W240" s="410">
        <v>2822</v>
      </c>
      <c r="X240" s="410">
        <v>10</v>
      </c>
      <c r="Y240" s="410">
        <v>181</v>
      </c>
      <c r="Z240" s="410">
        <v>2832</v>
      </c>
    </row>
    <row r="241" spans="1:26">
      <c r="A241" s="409" t="s">
        <v>225</v>
      </c>
      <c r="B241" s="409" t="s">
        <v>710</v>
      </c>
      <c r="C241" s="409" t="s">
        <v>748</v>
      </c>
      <c r="D241" s="409" t="s">
        <v>700</v>
      </c>
      <c r="E241" s="409" t="s">
        <v>808</v>
      </c>
      <c r="F241" s="409" t="s">
        <v>804</v>
      </c>
      <c r="G241" s="409" t="s">
        <v>700</v>
      </c>
      <c r="H241" s="410">
        <v>18758</v>
      </c>
      <c r="I241" s="411" t="s">
        <v>773</v>
      </c>
      <c r="J241" s="410">
        <v>9272</v>
      </c>
      <c r="K241" s="410">
        <v>326</v>
      </c>
      <c r="L241" s="410">
        <v>8946</v>
      </c>
      <c r="M241" s="410">
        <v>9206</v>
      </c>
      <c r="N241" s="411" t="s">
        <v>773</v>
      </c>
      <c r="O241" s="410">
        <v>4048</v>
      </c>
      <c r="P241" s="410">
        <v>5012</v>
      </c>
      <c r="Q241" s="410">
        <v>146</v>
      </c>
      <c r="R241" s="410">
        <v>280</v>
      </c>
      <c r="S241" s="410">
        <v>9060</v>
      </c>
      <c r="T241" s="410">
        <v>14142</v>
      </c>
      <c r="U241" s="410">
        <v>4444</v>
      </c>
      <c r="V241" s="411" t="s">
        <v>773</v>
      </c>
      <c r="W241" s="410">
        <v>2934</v>
      </c>
      <c r="X241" s="410">
        <v>1510</v>
      </c>
      <c r="Y241" s="410">
        <v>426</v>
      </c>
      <c r="Z241" s="410">
        <v>4444</v>
      </c>
    </row>
    <row r="242" spans="1:26">
      <c r="A242" s="409" t="s">
        <v>225</v>
      </c>
      <c r="B242" s="409" t="s">
        <v>710</v>
      </c>
      <c r="C242" s="409" t="s">
        <v>749</v>
      </c>
      <c r="D242" s="409" t="s">
        <v>700</v>
      </c>
      <c r="E242" s="409" t="s">
        <v>808</v>
      </c>
      <c r="F242" s="409" t="s">
        <v>804</v>
      </c>
      <c r="G242" s="409" t="s">
        <v>700</v>
      </c>
      <c r="H242" s="410">
        <v>6633</v>
      </c>
      <c r="I242" s="411" t="s">
        <v>773</v>
      </c>
      <c r="J242" s="410">
        <v>3916</v>
      </c>
      <c r="K242" s="410">
        <v>87</v>
      </c>
      <c r="L242" s="410">
        <v>3829</v>
      </c>
      <c r="M242" s="410">
        <v>2653</v>
      </c>
      <c r="N242" s="411" t="s">
        <v>773</v>
      </c>
      <c r="O242" s="410">
        <v>2564</v>
      </c>
      <c r="P242" s="410">
        <v>50</v>
      </c>
      <c r="Q242" s="410">
        <v>39</v>
      </c>
      <c r="R242" s="410">
        <v>64</v>
      </c>
      <c r="S242" s="410">
        <v>2614</v>
      </c>
      <c r="T242" s="410">
        <v>7303</v>
      </c>
      <c r="U242" s="410">
        <v>3284</v>
      </c>
      <c r="V242" s="411" t="s">
        <v>773</v>
      </c>
      <c r="W242" s="410">
        <v>3268</v>
      </c>
      <c r="X242" s="410">
        <v>16</v>
      </c>
      <c r="Y242" s="410">
        <v>103</v>
      </c>
      <c r="Z242" s="410">
        <v>3284</v>
      </c>
    </row>
    <row r="243" spans="1:26">
      <c r="A243" s="409" t="s">
        <v>225</v>
      </c>
      <c r="B243" s="409" t="s">
        <v>710</v>
      </c>
      <c r="C243" s="409" t="s">
        <v>750</v>
      </c>
      <c r="D243" s="409" t="s">
        <v>700</v>
      </c>
      <c r="E243" s="409" t="s">
        <v>808</v>
      </c>
      <c r="F243" s="409" t="s">
        <v>804</v>
      </c>
      <c r="G243" s="409" t="s">
        <v>700</v>
      </c>
      <c r="H243" s="410">
        <v>16242</v>
      </c>
      <c r="I243" s="411" t="s">
        <v>773</v>
      </c>
      <c r="J243" s="410">
        <v>10631</v>
      </c>
      <c r="K243" s="410">
        <v>248</v>
      </c>
      <c r="L243" s="410">
        <v>10383</v>
      </c>
      <c r="M243" s="410">
        <v>5382</v>
      </c>
      <c r="N243" s="411" t="s">
        <v>773</v>
      </c>
      <c r="O243" s="410">
        <v>4332</v>
      </c>
      <c r="P243" s="410">
        <v>940</v>
      </c>
      <c r="Q243" s="410">
        <v>110</v>
      </c>
      <c r="R243" s="410">
        <v>229</v>
      </c>
      <c r="S243" s="410">
        <v>5272</v>
      </c>
      <c r="T243" s="410">
        <v>14760</v>
      </c>
      <c r="U243" s="410">
        <v>3790</v>
      </c>
      <c r="V243" s="411" t="s">
        <v>773</v>
      </c>
      <c r="W243" s="410">
        <v>3423</v>
      </c>
      <c r="X243" s="410">
        <v>367</v>
      </c>
      <c r="Y243" s="410">
        <v>339</v>
      </c>
      <c r="Z243" s="410">
        <v>3790</v>
      </c>
    </row>
    <row r="244" spans="1:26">
      <c r="A244" s="409" t="s">
        <v>225</v>
      </c>
      <c r="B244" s="409" t="s">
        <v>710</v>
      </c>
      <c r="C244" s="409" t="s">
        <v>751</v>
      </c>
      <c r="D244" s="409" t="s">
        <v>700</v>
      </c>
      <c r="E244" s="409" t="s">
        <v>808</v>
      </c>
      <c r="F244" s="409" t="s">
        <v>804</v>
      </c>
      <c r="G244" s="409" t="s">
        <v>700</v>
      </c>
      <c r="H244" s="410">
        <v>5469</v>
      </c>
      <c r="I244" s="411" t="s">
        <v>773</v>
      </c>
      <c r="J244" s="410">
        <v>3605</v>
      </c>
      <c r="K244" s="410">
        <v>73</v>
      </c>
      <c r="L244" s="410">
        <v>3532</v>
      </c>
      <c r="M244" s="410">
        <v>1791</v>
      </c>
      <c r="N244" s="411" t="s">
        <v>773</v>
      </c>
      <c r="O244" s="410">
        <v>1730</v>
      </c>
      <c r="P244" s="410">
        <v>20</v>
      </c>
      <c r="Q244" s="410">
        <v>41</v>
      </c>
      <c r="R244" s="410">
        <v>73</v>
      </c>
      <c r="S244" s="410">
        <v>1750</v>
      </c>
      <c r="T244" s="410">
        <v>6171</v>
      </c>
      <c r="U244" s="410">
        <v>2452</v>
      </c>
      <c r="V244" s="411" t="s">
        <v>773</v>
      </c>
      <c r="W244" s="410">
        <v>2421</v>
      </c>
      <c r="X244" s="410">
        <v>31</v>
      </c>
      <c r="Y244" s="410">
        <v>114</v>
      </c>
      <c r="Z244" s="410">
        <v>2452</v>
      </c>
    </row>
    <row r="245" spans="1:26">
      <c r="A245" s="409" t="s">
        <v>225</v>
      </c>
      <c r="B245" s="409" t="s">
        <v>710</v>
      </c>
      <c r="C245" s="409" t="s">
        <v>752</v>
      </c>
      <c r="D245" s="409" t="s">
        <v>700</v>
      </c>
      <c r="E245" s="409" t="s">
        <v>808</v>
      </c>
      <c r="F245" s="409" t="s">
        <v>804</v>
      </c>
      <c r="G245" s="409" t="s">
        <v>700</v>
      </c>
      <c r="H245" s="410">
        <v>5617</v>
      </c>
      <c r="I245" s="411" t="s">
        <v>773</v>
      </c>
      <c r="J245" s="410">
        <v>4463</v>
      </c>
      <c r="K245" s="410">
        <v>109</v>
      </c>
      <c r="L245" s="410">
        <v>4354</v>
      </c>
      <c r="M245" s="410">
        <v>1111</v>
      </c>
      <c r="N245" s="411" t="s">
        <v>773</v>
      </c>
      <c r="O245" s="410">
        <v>918</v>
      </c>
      <c r="P245" s="410">
        <v>166</v>
      </c>
      <c r="Q245" s="410">
        <v>27</v>
      </c>
      <c r="R245" s="410">
        <v>43</v>
      </c>
      <c r="S245" s="410">
        <v>1084</v>
      </c>
      <c r="T245" s="410">
        <v>5293</v>
      </c>
      <c r="U245" s="410">
        <v>760</v>
      </c>
      <c r="V245" s="411" t="s">
        <v>773</v>
      </c>
      <c r="W245" s="410">
        <v>670</v>
      </c>
      <c r="X245" s="410">
        <v>90</v>
      </c>
      <c r="Y245" s="410">
        <v>70</v>
      </c>
      <c r="Z245" s="410">
        <v>760</v>
      </c>
    </row>
    <row r="246" spans="1:26">
      <c r="A246" s="409" t="s">
        <v>225</v>
      </c>
      <c r="B246" s="409" t="s">
        <v>710</v>
      </c>
      <c r="C246" s="409" t="s">
        <v>753</v>
      </c>
      <c r="D246" s="409" t="s">
        <v>700</v>
      </c>
      <c r="E246" s="409" t="s">
        <v>808</v>
      </c>
      <c r="F246" s="409" t="s">
        <v>804</v>
      </c>
      <c r="G246" s="409" t="s">
        <v>700</v>
      </c>
      <c r="H246" s="410">
        <v>2673</v>
      </c>
      <c r="I246" s="411" t="s">
        <v>773</v>
      </c>
      <c r="J246" s="410">
        <v>1901</v>
      </c>
      <c r="K246" s="410">
        <v>25</v>
      </c>
      <c r="L246" s="410">
        <v>1876</v>
      </c>
      <c r="M246" s="410">
        <v>756</v>
      </c>
      <c r="N246" s="411" t="s">
        <v>773</v>
      </c>
      <c r="O246" s="410">
        <v>722</v>
      </c>
      <c r="P246" s="410">
        <v>21</v>
      </c>
      <c r="Q246" s="410">
        <v>13</v>
      </c>
      <c r="R246" s="410">
        <v>16</v>
      </c>
      <c r="S246" s="410">
        <v>743</v>
      </c>
      <c r="T246" s="410">
        <v>2638</v>
      </c>
      <c r="U246" s="410">
        <v>708</v>
      </c>
      <c r="V246" s="411" t="s">
        <v>773</v>
      </c>
      <c r="W246" s="410">
        <v>696</v>
      </c>
      <c r="X246" s="410">
        <v>12</v>
      </c>
      <c r="Y246" s="410">
        <v>29</v>
      </c>
      <c r="Z246" s="410">
        <v>708</v>
      </c>
    </row>
    <row r="247" spans="1:26">
      <c r="A247" s="409" t="s">
        <v>225</v>
      </c>
      <c r="B247" s="409" t="s">
        <v>710</v>
      </c>
      <c r="C247" s="409" t="s">
        <v>754</v>
      </c>
      <c r="D247" s="409" t="s">
        <v>700</v>
      </c>
      <c r="E247" s="409" t="s">
        <v>808</v>
      </c>
      <c r="F247" s="409" t="s">
        <v>804</v>
      </c>
      <c r="G247" s="409" t="s">
        <v>700</v>
      </c>
      <c r="H247" s="410">
        <v>8197</v>
      </c>
      <c r="I247" s="411" t="s">
        <v>773</v>
      </c>
      <c r="J247" s="410">
        <v>6903</v>
      </c>
      <c r="K247" s="410">
        <v>154</v>
      </c>
      <c r="L247" s="410">
        <v>6749</v>
      </c>
      <c r="M247" s="410">
        <v>1234</v>
      </c>
      <c r="N247" s="411" t="s">
        <v>773</v>
      </c>
      <c r="O247" s="410">
        <v>727</v>
      </c>
      <c r="P247" s="410">
        <v>463</v>
      </c>
      <c r="Q247" s="410">
        <v>44</v>
      </c>
      <c r="R247" s="410">
        <v>60</v>
      </c>
      <c r="S247" s="410">
        <v>1190</v>
      </c>
      <c r="T247" s="410">
        <v>7762</v>
      </c>
      <c r="U247" s="410">
        <v>755</v>
      </c>
      <c r="V247" s="411" t="s">
        <v>773</v>
      </c>
      <c r="W247" s="410">
        <v>559</v>
      </c>
      <c r="X247" s="410">
        <v>196</v>
      </c>
      <c r="Y247" s="410">
        <v>104</v>
      </c>
      <c r="Z247" s="410">
        <v>755</v>
      </c>
    </row>
    <row r="248" spans="1:26">
      <c r="A248" s="409" t="s">
        <v>225</v>
      </c>
      <c r="B248" s="409" t="s">
        <v>710</v>
      </c>
      <c r="C248" s="409" t="s">
        <v>755</v>
      </c>
      <c r="D248" s="409" t="s">
        <v>700</v>
      </c>
      <c r="E248" s="409" t="s">
        <v>808</v>
      </c>
      <c r="F248" s="409" t="s">
        <v>804</v>
      </c>
      <c r="G248" s="409" t="s">
        <v>700</v>
      </c>
      <c r="H248" s="410">
        <v>5075</v>
      </c>
      <c r="I248" s="411" t="s">
        <v>773</v>
      </c>
      <c r="J248" s="410">
        <v>4024</v>
      </c>
      <c r="K248" s="410">
        <v>101</v>
      </c>
      <c r="L248" s="410">
        <v>3923</v>
      </c>
      <c r="M248" s="410">
        <v>962</v>
      </c>
      <c r="N248" s="411" t="s">
        <v>773</v>
      </c>
      <c r="O248" s="410">
        <v>925</v>
      </c>
      <c r="P248" s="410">
        <v>17</v>
      </c>
      <c r="Q248" s="410">
        <v>20</v>
      </c>
      <c r="R248" s="410">
        <v>89</v>
      </c>
      <c r="S248" s="410">
        <v>942</v>
      </c>
      <c r="T248" s="410">
        <v>4861</v>
      </c>
      <c r="U248" s="410">
        <v>728</v>
      </c>
      <c r="V248" s="411" t="s">
        <v>773</v>
      </c>
      <c r="W248" s="410">
        <v>670</v>
      </c>
      <c r="X248" s="410">
        <v>58</v>
      </c>
      <c r="Y248" s="410">
        <v>109</v>
      </c>
      <c r="Z248" s="410">
        <v>728</v>
      </c>
    </row>
    <row r="249" spans="1:26">
      <c r="A249" s="409" t="s">
        <v>225</v>
      </c>
      <c r="B249" s="409" t="s">
        <v>710</v>
      </c>
      <c r="C249" s="409" t="s">
        <v>756</v>
      </c>
      <c r="D249" s="409" t="s">
        <v>700</v>
      </c>
      <c r="E249" s="409" t="s">
        <v>808</v>
      </c>
      <c r="F249" s="409" t="s">
        <v>804</v>
      </c>
      <c r="G249" s="409" t="s">
        <v>700</v>
      </c>
      <c r="H249" s="410">
        <v>3897</v>
      </c>
      <c r="I249" s="411" t="s">
        <v>773</v>
      </c>
      <c r="J249" s="410">
        <v>3120</v>
      </c>
      <c r="K249" s="410">
        <v>57</v>
      </c>
      <c r="L249" s="410">
        <v>3063</v>
      </c>
      <c r="M249" s="410">
        <v>744</v>
      </c>
      <c r="N249" s="411" t="s">
        <v>773</v>
      </c>
      <c r="O249" s="410">
        <v>617</v>
      </c>
      <c r="P249" s="410">
        <v>107</v>
      </c>
      <c r="Q249" s="410">
        <v>20</v>
      </c>
      <c r="R249" s="410">
        <v>33</v>
      </c>
      <c r="S249" s="410">
        <v>724</v>
      </c>
      <c r="T249" s="410">
        <v>3934</v>
      </c>
      <c r="U249" s="410">
        <v>761</v>
      </c>
      <c r="V249" s="411" t="s">
        <v>773</v>
      </c>
      <c r="W249" s="410">
        <v>714</v>
      </c>
      <c r="X249" s="410">
        <v>47</v>
      </c>
      <c r="Y249" s="410">
        <v>53</v>
      </c>
      <c r="Z249" s="410">
        <v>761</v>
      </c>
    </row>
    <row r="250" spans="1:26">
      <c r="A250" s="409" t="s">
        <v>225</v>
      </c>
      <c r="B250" s="409" t="s">
        <v>710</v>
      </c>
      <c r="C250" s="409" t="s">
        <v>757</v>
      </c>
      <c r="D250" s="409" t="s">
        <v>700</v>
      </c>
      <c r="E250" s="409" t="s">
        <v>808</v>
      </c>
      <c r="F250" s="409" t="s">
        <v>804</v>
      </c>
      <c r="G250" s="409" t="s">
        <v>700</v>
      </c>
      <c r="H250" s="410">
        <v>5247</v>
      </c>
      <c r="I250" s="411" t="s">
        <v>773</v>
      </c>
      <c r="J250" s="410">
        <v>4395</v>
      </c>
      <c r="K250" s="410">
        <v>69</v>
      </c>
      <c r="L250" s="410">
        <v>4326</v>
      </c>
      <c r="M250" s="410">
        <v>813</v>
      </c>
      <c r="N250" s="411" t="s">
        <v>773</v>
      </c>
      <c r="O250" s="410">
        <v>775</v>
      </c>
      <c r="P250" s="410">
        <v>27</v>
      </c>
      <c r="Q250" s="410">
        <v>11</v>
      </c>
      <c r="R250" s="410">
        <v>39</v>
      </c>
      <c r="S250" s="410">
        <v>802</v>
      </c>
      <c r="T250" s="410">
        <v>5257</v>
      </c>
      <c r="U250" s="410">
        <v>812</v>
      </c>
      <c r="V250" s="411" t="s">
        <v>773</v>
      </c>
      <c r="W250" s="410">
        <v>778</v>
      </c>
      <c r="X250" s="410">
        <v>34</v>
      </c>
      <c r="Y250" s="410">
        <v>50</v>
      </c>
      <c r="Z250" s="410">
        <v>812</v>
      </c>
    </row>
    <row r="251" spans="1:26">
      <c r="A251" s="409" t="s">
        <v>225</v>
      </c>
      <c r="B251" s="409" t="s">
        <v>710</v>
      </c>
      <c r="C251" s="409" t="s">
        <v>758</v>
      </c>
      <c r="D251" s="409" t="s">
        <v>700</v>
      </c>
      <c r="E251" s="409" t="s">
        <v>808</v>
      </c>
      <c r="F251" s="409" t="s">
        <v>804</v>
      </c>
      <c r="G251" s="409" t="s">
        <v>700</v>
      </c>
      <c r="H251" s="410">
        <v>4607</v>
      </c>
      <c r="I251" s="411" t="s">
        <v>773</v>
      </c>
      <c r="J251" s="410">
        <v>3714</v>
      </c>
      <c r="K251" s="410">
        <v>70</v>
      </c>
      <c r="L251" s="410">
        <v>3644</v>
      </c>
      <c r="M251" s="410">
        <v>837</v>
      </c>
      <c r="N251" s="411" t="s">
        <v>773</v>
      </c>
      <c r="O251" s="410">
        <v>793</v>
      </c>
      <c r="P251" s="410">
        <v>19</v>
      </c>
      <c r="Q251" s="410">
        <v>25</v>
      </c>
      <c r="R251" s="410">
        <v>56</v>
      </c>
      <c r="S251" s="410">
        <v>812</v>
      </c>
      <c r="T251" s="410">
        <v>4310</v>
      </c>
      <c r="U251" s="410">
        <v>515</v>
      </c>
      <c r="V251" s="411" t="s">
        <v>773</v>
      </c>
      <c r="W251" s="410">
        <v>504</v>
      </c>
      <c r="X251" s="410">
        <v>11</v>
      </c>
      <c r="Y251" s="410">
        <v>81</v>
      </c>
      <c r="Z251" s="410">
        <v>515</v>
      </c>
    </row>
    <row r="252" spans="1:26">
      <c r="A252" s="409" t="s">
        <v>225</v>
      </c>
      <c r="B252" s="409" t="s">
        <v>710</v>
      </c>
      <c r="C252" s="409" t="s">
        <v>759</v>
      </c>
      <c r="D252" s="409" t="s">
        <v>700</v>
      </c>
      <c r="E252" s="409" t="s">
        <v>808</v>
      </c>
      <c r="F252" s="409" t="s">
        <v>804</v>
      </c>
      <c r="G252" s="409" t="s">
        <v>700</v>
      </c>
      <c r="H252" s="410">
        <v>5394</v>
      </c>
      <c r="I252" s="411" t="s">
        <v>773</v>
      </c>
      <c r="J252" s="410">
        <v>3136</v>
      </c>
      <c r="K252" s="410">
        <v>94</v>
      </c>
      <c r="L252" s="410">
        <v>3042</v>
      </c>
      <c r="M252" s="410">
        <v>2154</v>
      </c>
      <c r="N252" s="411" t="s">
        <v>773</v>
      </c>
      <c r="O252" s="410">
        <v>2051</v>
      </c>
      <c r="P252" s="410">
        <v>47</v>
      </c>
      <c r="Q252" s="410">
        <v>56</v>
      </c>
      <c r="R252" s="410">
        <v>104</v>
      </c>
      <c r="S252" s="410">
        <v>2098</v>
      </c>
      <c r="T252" s="410">
        <v>6101</v>
      </c>
      <c r="U252" s="410">
        <v>2805</v>
      </c>
      <c r="V252" s="411" t="s">
        <v>773</v>
      </c>
      <c r="W252" s="410">
        <v>2770</v>
      </c>
      <c r="X252" s="410">
        <v>35</v>
      </c>
      <c r="Y252" s="410">
        <v>160</v>
      </c>
      <c r="Z252" s="410">
        <v>2805</v>
      </c>
    </row>
    <row r="253" spans="1:26">
      <c r="A253" s="409" t="s">
        <v>225</v>
      </c>
      <c r="B253" s="409" t="s">
        <v>710</v>
      </c>
      <c r="C253" s="409" t="s">
        <v>760</v>
      </c>
      <c r="D253" s="409" t="s">
        <v>700</v>
      </c>
      <c r="E253" s="409" t="s">
        <v>808</v>
      </c>
      <c r="F253" s="409" t="s">
        <v>804</v>
      </c>
      <c r="G253" s="409" t="s">
        <v>700</v>
      </c>
      <c r="H253" s="410">
        <v>9326</v>
      </c>
      <c r="I253" s="411" t="s">
        <v>773</v>
      </c>
      <c r="J253" s="410">
        <v>5752</v>
      </c>
      <c r="K253" s="410">
        <v>120</v>
      </c>
      <c r="L253" s="410">
        <v>5632</v>
      </c>
      <c r="M253" s="410">
        <v>3436</v>
      </c>
      <c r="N253" s="411" t="s">
        <v>773</v>
      </c>
      <c r="O253" s="410">
        <v>3327</v>
      </c>
      <c r="P253" s="410">
        <v>62</v>
      </c>
      <c r="Q253" s="410">
        <v>47</v>
      </c>
      <c r="R253" s="410">
        <v>138</v>
      </c>
      <c r="S253" s="410">
        <v>3389</v>
      </c>
      <c r="T253" s="410">
        <v>9129</v>
      </c>
      <c r="U253" s="410">
        <v>3192</v>
      </c>
      <c r="V253" s="411" t="s">
        <v>773</v>
      </c>
      <c r="W253" s="410">
        <v>3170</v>
      </c>
      <c r="X253" s="410">
        <v>22</v>
      </c>
      <c r="Y253" s="410">
        <v>185</v>
      </c>
      <c r="Z253" s="410">
        <v>3192</v>
      </c>
    </row>
    <row r="254" spans="1:26">
      <c r="A254" s="409" t="s">
        <v>226</v>
      </c>
      <c r="B254" s="409" t="s">
        <v>710</v>
      </c>
      <c r="C254" s="409" t="s">
        <v>761</v>
      </c>
      <c r="D254" s="409" t="s">
        <v>700</v>
      </c>
      <c r="E254" s="409" t="s">
        <v>808</v>
      </c>
      <c r="F254" s="409" t="s">
        <v>804</v>
      </c>
      <c r="G254" s="409" t="s">
        <v>700</v>
      </c>
      <c r="H254" s="410">
        <v>4309</v>
      </c>
      <c r="I254" s="411" t="s">
        <v>773</v>
      </c>
      <c r="J254" s="410">
        <v>1997</v>
      </c>
      <c r="K254" s="410">
        <v>72</v>
      </c>
      <c r="L254" s="410">
        <v>1925</v>
      </c>
      <c r="M254" s="410">
        <v>2236</v>
      </c>
      <c r="N254" s="411" t="s">
        <v>773</v>
      </c>
      <c r="O254" s="410">
        <v>1392</v>
      </c>
      <c r="P254" s="410">
        <v>795</v>
      </c>
      <c r="Q254" s="410">
        <v>49</v>
      </c>
      <c r="R254" s="410">
        <v>76</v>
      </c>
      <c r="S254" s="410">
        <v>2187</v>
      </c>
      <c r="T254" s="410">
        <v>3310</v>
      </c>
      <c r="U254" s="410">
        <v>1188</v>
      </c>
      <c r="V254" s="411" t="s">
        <v>773</v>
      </c>
      <c r="W254" s="410">
        <v>979</v>
      </c>
      <c r="X254" s="410">
        <v>209</v>
      </c>
      <c r="Y254" s="410">
        <v>125</v>
      </c>
      <c r="Z254" s="410">
        <v>1188</v>
      </c>
    </row>
    <row r="255" spans="1:26">
      <c r="A255" s="409" t="s">
        <v>226</v>
      </c>
      <c r="B255" s="409" t="s">
        <v>710</v>
      </c>
      <c r="C255" s="409" t="s">
        <v>762</v>
      </c>
      <c r="D255" s="409" t="s">
        <v>700</v>
      </c>
      <c r="E255" s="409" t="s">
        <v>808</v>
      </c>
      <c r="F255" s="409" t="s">
        <v>804</v>
      </c>
      <c r="G255" s="409" t="s">
        <v>700</v>
      </c>
      <c r="H255" s="410">
        <v>2706</v>
      </c>
      <c r="I255" s="411" t="s">
        <v>773</v>
      </c>
      <c r="J255" s="410">
        <v>1575</v>
      </c>
      <c r="K255" s="410">
        <v>50</v>
      </c>
      <c r="L255" s="410">
        <v>1525</v>
      </c>
      <c r="M255" s="410">
        <v>1087</v>
      </c>
      <c r="N255" s="411" t="s">
        <v>773</v>
      </c>
      <c r="O255" s="410">
        <v>1045</v>
      </c>
      <c r="P255" s="410">
        <v>13</v>
      </c>
      <c r="Q255" s="410">
        <v>29</v>
      </c>
      <c r="R255" s="410">
        <v>44</v>
      </c>
      <c r="S255" s="410">
        <v>1058</v>
      </c>
      <c r="T255" s="410">
        <v>2159</v>
      </c>
      <c r="U255" s="410">
        <v>511</v>
      </c>
      <c r="V255" s="411" t="s">
        <v>773</v>
      </c>
      <c r="W255" s="410">
        <v>508</v>
      </c>
      <c r="X255" s="410">
        <v>3</v>
      </c>
      <c r="Y255" s="410">
        <v>73</v>
      </c>
      <c r="Z255" s="410">
        <v>511</v>
      </c>
    </row>
    <row r="256" spans="1:26">
      <c r="A256" s="409" t="s">
        <v>226</v>
      </c>
      <c r="B256" s="409" t="s">
        <v>710</v>
      </c>
      <c r="C256" s="409" t="s">
        <v>763</v>
      </c>
      <c r="D256" s="409" t="s">
        <v>700</v>
      </c>
      <c r="E256" s="409" t="s">
        <v>808</v>
      </c>
      <c r="F256" s="409" t="s">
        <v>804</v>
      </c>
      <c r="G256" s="409" t="s">
        <v>700</v>
      </c>
      <c r="H256" s="410">
        <v>3984</v>
      </c>
      <c r="I256" s="411" t="s">
        <v>773</v>
      </c>
      <c r="J256" s="410">
        <v>1764</v>
      </c>
      <c r="K256" s="410">
        <v>74</v>
      </c>
      <c r="L256" s="410">
        <v>1690</v>
      </c>
      <c r="M256" s="410">
        <v>2162</v>
      </c>
      <c r="N256" s="411" t="s">
        <v>773</v>
      </c>
      <c r="O256" s="410">
        <v>2091</v>
      </c>
      <c r="P256" s="410">
        <v>48</v>
      </c>
      <c r="Q256" s="410">
        <v>23</v>
      </c>
      <c r="R256" s="410">
        <v>58</v>
      </c>
      <c r="S256" s="410">
        <v>2139</v>
      </c>
      <c r="T256" s="410">
        <v>4272</v>
      </c>
      <c r="U256" s="410">
        <v>2427</v>
      </c>
      <c r="V256" s="411" t="s">
        <v>773</v>
      </c>
      <c r="W256" s="410">
        <v>2426</v>
      </c>
      <c r="X256" s="410">
        <v>1</v>
      </c>
      <c r="Y256" s="410">
        <v>81</v>
      </c>
      <c r="Z256" s="410">
        <v>2427</v>
      </c>
    </row>
    <row r="257" spans="1:26">
      <c r="A257" s="409" t="s">
        <v>226</v>
      </c>
      <c r="B257" s="409" t="s">
        <v>710</v>
      </c>
      <c r="C257" s="409" t="s">
        <v>764</v>
      </c>
      <c r="D257" s="409" t="s">
        <v>700</v>
      </c>
      <c r="E257" s="409" t="s">
        <v>808</v>
      </c>
      <c r="F257" s="409" t="s">
        <v>804</v>
      </c>
      <c r="G257" s="409" t="s">
        <v>700</v>
      </c>
      <c r="H257" s="410">
        <v>4171</v>
      </c>
      <c r="I257" s="411" t="s">
        <v>773</v>
      </c>
      <c r="J257" s="410">
        <v>1368</v>
      </c>
      <c r="K257" s="410">
        <v>41</v>
      </c>
      <c r="L257" s="410">
        <v>1327</v>
      </c>
      <c r="M257" s="410">
        <v>2736</v>
      </c>
      <c r="N257" s="411" t="s">
        <v>773</v>
      </c>
      <c r="O257" s="410">
        <v>2622</v>
      </c>
      <c r="P257" s="410">
        <v>68</v>
      </c>
      <c r="Q257" s="410">
        <v>46</v>
      </c>
      <c r="R257" s="410">
        <v>67</v>
      </c>
      <c r="S257" s="410">
        <v>2690</v>
      </c>
      <c r="T257" s="410">
        <v>2808</v>
      </c>
      <c r="U257" s="410">
        <v>1327</v>
      </c>
      <c r="V257" s="411" t="s">
        <v>773</v>
      </c>
      <c r="W257" s="410">
        <v>1321</v>
      </c>
      <c r="X257" s="410">
        <v>6</v>
      </c>
      <c r="Y257" s="410">
        <v>113</v>
      </c>
      <c r="Z257" s="410">
        <v>1327</v>
      </c>
    </row>
    <row r="258" spans="1:26">
      <c r="A258" s="409" t="s">
        <v>226</v>
      </c>
      <c r="B258" s="409" t="s">
        <v>710</v>
      </c>
      <c r="C258" s="409" t="s">
        <v>765</v>
      </c>
      <c r="D258" s="409" t="s">
        <v>700</v>
      </c>
      <c r="E258" s="409" t="s">
        <v>808</v>
      </c>
      <c r="F258" s="409" t="s">
        <v>804</v>
      </c>
      <c r="G258" s="409" t="s">
        <v>700</v>
      </c>
      <c r="H258" s="410">
        <v>1682</v>
      </c>
      <c r="I258" s="411" t="s">
        <v>773</v>
      </c>
      <c r="J258" s="410">
        <v>658</v>
      </c>
      <c r="K258" s="410">
        <v>26</v>
      </c>
      <c r="L258" s="410">
        <v>632</v>
      </c>
      <c r="M258" s="410">
        <v>1017</v>
      </c>
      <c r="N258" s="411" t="s">
        <v>773</v>
      </c>
      <c r="O258" s="410">
        <v>1007</v>
      </c>
      <c r="P258" s="410">
        <v>6</v>
      </c>
      <c r="Q258" s="410">
        <v>4</v>
      </c>
      <c r="R258" s="410">
        <v>7</v>
      </c>
      <c r="S258" s="410">
        <v>1013</v>
      </c>
      <c r="T258" s="410">
        <v>1251</v>
      </c>
      <c r="U258" s="410">
        <v>582</v>
      </c>
      <c r="V258" s="411" t="s">
        <v>773</v>
      </c>
      <c r="W258" s="410">
        <v>581</v>
      </c>
      <c r="X258" s="410">
        <v>1</v>
      </c>
      <c r="Y258" s="410">
        <v>11</v>
      </c>
      <c r="Z258" s="410">
        <v>582</v>
      </c>
    </row>
    <row r="259" spans="1:26">
      <c r="A259" s="409" t="s">
        <v>226</v>
      </c>
      <c r="B259" s="409" t="s">
        <v>710</v>
      </c>
      <c r="C259" s="409" t="s">
        <v>766</v>
      </c>
      <c r="D259" s="409" t="s">
        <v>700</v>
      </c>
      <c r="E259" s="409" t="s">
        <v>808</v>
      </c>
      <c r="F259" s="409" t="s">
        <v>804</v>
      </c>
      <c r="G259" s="409" t="s">
        <v>700</v>
      </c>
      <c r="H259" s="410">
        <v>2718</v>
      </c>
      <c r="I259" s="411" t="s">
        <v>773</v>
      </c>
      <c r="J259" s="410">
        <v>1483</v>
      </c>
      <c r="K259" s="410">
        <v>41</v>
      </c>
      <c r="L259" s="410">
        <v>1442</v>
      </c>
      <c r="M259" s="410">
        <v>1184</v>
      </c>
      <c r="N259" s="411" t="s">
        <v>773</v>
      </c>
      <c r="O259" s="410">
        <v>1139</v>
      </c>
      <c r="P259" s="410">
        <v>22</v>
      </c>
      <c r="Q259" s="410">
        <v>23</v>
      </c>
      <c r="R259" s="410">
        <v>51</v>
      </c>
      <c r="S259" s="410">
        <v>1161</v>
      </c>
      <c r="T259" s="410">
        <v>3706</v>
      </c>
      <c r="U259" s="410">
        <v>2149</v>
      </c>
      <c r="V259" s="411" t="s">
        <v>773</v>
      </c>
      <c r="W259" s="410">
        <v>2140</v>
      </c>
      <c r="X259" s="410">
        <v>9</v>
      </c>
      <c r="Y259" s="410">
        <v>74</v>
      </c>
      <c r="Z259" s="410">
        <v>2149</v>
      </c>
    </row>
    <row r="260" spans="1:26">
      <c r="A260" s="409" t="s">
        <v>226</v>
      </c>
      <c r="B260" s="409" t="s">
        <v>710</v>
      </c>
      <c r="C260" s="409" t="s">
        <v>767</v>
      </c>
      <c r="D260" s="409" t="s">
        <v>700</v>
      </c>
      <c r="E260" s="409" t="s">
        <v>808</v>
      </c>
      <c r="F260" s="409" t="s">
        <v>804</v>
      </c>
      <c r="G260" s="409" t="s">
        <v>700</v>
      </c>
      <c r="H260" s="410">
        <v>1567</v>
      </c>
      <c r="I260" s="411" t="s">
        <v>773</v>
      </c>
      <c r="J260" s="410">
        <v>868</v>
      </c>
      <c r="K260" s="410">
        <v>22</v>
      </c>
      <c r="L260" s="410">
        <v>846</v>
      </c>
      <c r="M260" s="410">
        <v>684</v>
      </c>
      <c r="N260" s="411" t="s">
        <v>773</v>
      </c>
      <c r="O260" s="410">
        <v>674</v>
      </c>
      <c r="P260" s="410">
        <v>6</v>
      </c>
      <c r="Q260" s="410">
        <v>4</v>
      </c>
      <c r="R260" s="410">
        <v>15</v>
      </c>
      <c r="S260" s="410">
        <v>680</v>
      </c>
      <c r="T260" s="410">
        <v>1208</v>
      </c>
      <c r="U260" s="410">
        <v>321</v>
      </c>
      <c r="V260" s="411" t="s">
        <v>773</v>
      </c>
      <c r="W260" s="410">
        <v>320</v>
      </c>
      <c r="X260" s="410">
        <v>1</v>
      </c>
      <c r="Y260" s="410">
        <v>19</v>
      </c>
      <c r="Z260" s="410">
        <v>321</v>
      </c>
    </row>
    <row r="261" spans="1:26">
      <c r="A261" s="409" t="s">
        <v>226</v>
      </c>
      <c r="B261" s="409" t="s">
        <v>710</v>
      </c>
      <c r="C261" s="409" t="s">
        <v>768</v>
      </c>
      <c r="D261" s="409" t="s">
        <v>700</v>
      </c>
      <c r="E261" s="409" t="s">
        <v>808</v>
      </c>
      <c r="F261" s="409" t="s">
        <v>804</v>
      </c>
      <c r="G261" s="409" t="s">
        <v>700</v>
      </c>
      <c r="H261" s="410">
        <v>4200</v>
      </c>
      <c r="I261" s="411" t="s">
        <v>773</v>
      </c>
      <c r="J261" s="410">
        <v>1599</v>
      </c>
      <c r="K261" s="410">
        <v>50</v>
      </c>
      <c r="L261" s="410">
        <v>1549</v>
      </c>
      <c r="M261" s="410">
        <v>2584</v>
      </c>
      <c r="N261" s="411" t="s">
        <v>773</v>
      </c>
      <c r="O261" s="410">
        <v>2540</v>
      </c>
      <c r="P261" s="410">
        <v>33</v>
      </c>
      <c r="Q261" s="410">
        <v>11</v>
      </c>
      <c r="R261" s="410">
        <v>17</v>
      </c>
      <c r="S261" s="410">
        <v>2573</v>
      </c>
      <c r="T261" s="410">
        <v>3072</v>
      </c>
      <c r="U261" s="410">
        <v>1445</v>
      </c>
      <c r="V261" s="411" t="s">
        <v>773</v>
      </c>
      <c r="W261" s="410">
        <v>1441</v>
      </c>
      <c r="X261" s="410">
        <v>4</v>
      </c>
      <c r="Y261" s="410">
        <v>28</v>
      </c>
      <c r="Z261" s="410">
        <v>1445</v>
      </c>
    </row>
    <row r="262" spans="1:26">
      <c r="A262" s="409" t="s">
        <v>226</v>
      </c>
      <c r="B262" s="409" t="s">
        <v>710</v>
      </c>
      <c r="C262" s="409" t="s">
        <v>769</v>
      </c>
      <c r="D262" s="409" t="s">
        <v>700</v>
      </c>
      <c r="E262" s="409" t="s">
        <v>808</v>
      </c>
      <c r="F262" s="409" t="s">
        <v>804</v>
      </c>
      <c r="G262" s="409" t="s">
        <v>700</v>
      </c>
      <c r="H262" s="410">
        <v>1848</v>
      </c>
      <c r="I262" s="411" t="s">
        <v>773</v>
      </c>
      <c r="J262" s="410">
        <v>1012</v>
      </c>
      <c r="K262" s="410">
        <v>21</v>
      </c>
      <c r="L262" s="410">
        <v>991</v>
      </c>
      <c r="M262" s="410">
        <v>828</v>
      </c>
      <c r="N262" s="411" t="s">
        <v>773</v>
      </c>
      <c r="O262" s="410">
        <v>771</v>
      </c>
      <c r="P262" s="410">
        <v>49</v>
      </c>
      <c r="Q262" s="410">
        <v>8</v>
      </c>
      <c r="R262" s="410">
        <v>8</v>
      </c>
      <c r="S262" s="410">
        <v>820</v>
      </c>
      <c r="T262" s="410">
        <v>1640</v>
      </c>
      <c r="U262" s="410">
        <v>612</v>
      </c>
      <c r="V262" s="411" t="s">
        <v>773</v>
      </c>
      <c r="W262" s="410">
        <v>592</v>
      </c>
      <c r="X262" s="410">
        <v>20</v>
      </c>
      <c r="Y262" s="410">
        <v>16</v>
      </c>
      <c r="Z262" s="410">
        <v>612</v>
      </c>
    </row>
    <row r="263" spans="1:26">
      <c r="A263" s="409" t="s">
        <v>226</v>
      </c>
      <c r="B263" s="409" t="s">
        <v>710</v>
      </c>
      <c r="C263" s="409" t="s">
        <v>770</v>
      </c>
      <c r="D263" s="409" t="s">
        <v>700</v>
      </c>
      <c r="E263" s="409" t="s">
        <v>808</v>
      </c>
      <c r="F263" s="409" t="s">
        <v>804</v>
      </c>
      <c r="G263" s="409" t="s">
        <v>700</v>
      </c>
      <c r="H263" s="410">
        <v>2078</v>
      </c>
      <c r="I263" s="411" t="s">
        <v>773</v>
      </c>
      <c r="J263" s="410">
        <v>1558</v>
      </c>
      <c r="K263" s="410">
        <v>35</v>
      </c>
      <c r="L263" s="410">
        <v>1523</v>
      </c>
      <c r="M263" s="410">
        <v>506</v>
      </c>
      <c r="N263" s="411" t="s">
        <v>773</v>
      </c>
      <c r="O263" s="410">
        <v>455</v>
      </c>
      <c r="P263" s="410">
        <v>45</v>
      </c>
      <c r="Q263" s="410">
        <v>6</v>
      </c>
      <c r="R263" s="410">
        <v>14</v>
      </c>
      <c r="S263" s="410">
        <v>500</v>
      </c>
      <c r="T263" s="410">
        <v>2037</v>
      </c>
      <c r="U263" s="410">
        <v>459</v>
      </c>
      <c r="V263" s="411" t="s">
        <v>773</v>
      </c>
      <c r="W263" s="410">
        <v>338</v>
      </c>
      <c r="X263" s="410">
        <v>121</v>
      </c>
      <c r="Y263" s="410">
        <v>20</v>
      </c>
      <c r="Z263" s="410">
        <v>459</v>
      </c>
    </row>
    <row r="264" spans="1:26">
      <c r="A264" s="409" t="s">
        <v>226</v>
      </c>
      <c r="B264" s="409" t="s">
        <v>710</v>
      </c>
      <c r="C264" s="409" t="s">
        <v>771</v>
      </c>
      <c r="D264" s="409" t="s">
        <v>700</v>
      </c>
      <c r="E264" s="409" t="s">
        <v>808</v>
      </c>
      <c r="F264" s="409" t="s">
        <v>804</v>
      </c>
      <c r="G264" s="409" t="s">
        <v>700</v>
      </c>
      <c r="H264" s="410">
        <v>1903</v>
      </c>
      <c r="I264" s="411" t="s">
        <v>773</v>
      </c>
      <c r="J264" s="410">
        <v>1470</v>
      </c>
      <c r="K264" s="410">
        <v>26</v>
      </c>
      <c r="L264" s="410">
        <v>1444</v>
      </c>
      <c r="M264" s="410">
        <v>416</v>
      </c>
      <c r="N264" s="411" t="s">
        <v>773</v>
      </c>
      <c r="O264" s="410">
        <v>397</v>
      </c>
      <c r="P264" s="410">
        <v>7</v>
      </c>
      <c r="Q264" s="410">
        <v>12</v>
      </c>
      <c r="R264" s="410">
        <v>17</v>
      </c>
      <c r="S264" s="410">
        <v>404</v>
      </c>
      <c r="T264" s="410">
        <v>1683</v>
      </c>
      <c r="U264" s="410">
        <v>184</v>
      </c>
      <c r="V264" s="411" t="s">
        <v>773</v>
      </c>
      <c r="W264" s="410">
        <v>172</v>
      </c>
      <c r="X264" s="410">
        <v>12</v>
      </c>
      <c r="Y264" s="410">
        <v>29</v>
      </c>
      <c r="Z264" s="410">
        <v>184</v>
      </c>
    </row>
    <row r="265" spans="1:26">
      <c r="A265" s="409" t="s">
        <v>226</v>
      </c>
      <c r="B265" s="409" t="s">
        <v>710</v>
      </c>
      <c r="C265" s="409" t="s">
        <v>772</v>
      </c>
      <c r="D265" s="409" t="s">
        <v>700</v>
      </c>
      <c r="E265" s="409" t="s">
        <v>808</v>
      </c>
      <c r="F265" s="409" t="s">
        <v>804</v>
      </c>
      <c r="G265" s="409" t="s">
        <v>700</v>
      </c>
      <c r="H265" s="410">
        <v>1575</v>
      </c>
      <c r="I265" s="411" t="s">
        <v>773</v>
      </c>
      <c r="J265" s="410">
        <v>1307</v>
      </c>
      <c r="K265" s="410">
        <v>13</v>
      </c>
      <c r="L265" s="410">
        <v>1294</v>
      </c>
      <c r="M265" s="410">
        <v>241</v>
      </c>
      <c r="N265" s="411" t="s">
        <v>773</v>
      </c>
      <c r="O265" s="410">
        <v>113</v>
      </c>
      <c r="P265" s="410">
        <v>121</v>
      </c>
      <c r="Q265" s="410">
        <v>7</v>
      </c>
      <c r="R265" s="410">
        <v>27</v>
      </c>
      <c r="S265" s="410">
        <v>234</v>
      </c>
      <c r="T265" s="410">
        <v>1493</v>
      </c>
      <c r="U265" s="410">
        <v>152</v>
      </c>
      <c r="V265" s="411" t="s">
        <v>773</v>
      </c>
      <c r="W265" s="410">
        <v>104</v>
      </c>
      <c r="X265" s="410">
        <v>48</v>
      </c>
      <c r="Y265" s="410">
        <v>34</v>
      </c>
      <c r="Z265" s="410">
        <v>152</v>
      </c>
    </row>
  </sheetData>
  <sortState xmlns:xlrd2="http://schemas.microsoft.com/office/spreadsheetml/2017/richdata2" ref="A11:Z265">
    <sortCondition ref="E11:E265"/>
  </sortState>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58A8B-C908-4198-94CA-0A572945F8D2}">
  <dimension ref="A1:BH21"/>
  <sheetViews>
    <sheetView workbookViewId="0">
      <pane xSplit="9" ySplit="10" topLeftCell="BB11" activePane="bottomRight" state="frozen"/>
      <selection pane="topRight" activeCell="J1" sqref="J1"/>
      <selection pane="bottomLeft" activeCell="A11" sqref="A11"/>
      <selection pane="bottomRight" activeCell="BB28" sqref="BB28"/>
    </sheetView>
  </sheetViews>
  <sheetFormatPr defaultColWidth="12.6328125" defaultRowHeight="12" outlineLevelRow="1"/>
  <cols>
    <col min="1" max="1" width="7.6328125" style="399" customWidth="1"/>
    <col min="2" max="2" width="2.36328125" style="399" bestFit="1" customWidth="1"/>
    <col min="3" max="3" width="9.36328125" style="399" customWidth="1"/>
    <col min="4" max="4" width="12.1796875" style="399" customWidth="1"/>
    <col min="5" max="5" width="2.36328125" style="399" bestFit="1" customWidth="1"/>
    <col min="6" max="6" width="27" style="399" customWidth="1"/>
    <col min="7" max="7" width="2.36328125" style="399" hidden="1" customWidth="1"/>
    <col min="8" max="8" width="11.26953125" style="399" hidden="1" customWidth="1"/>
    <col min="9" max="9" width="13.7265625" style="399" hidden="1" customWidth="1"/>
    <col min="10" max="10" width="12.6328125" style="399"/>
    <col min="11" max="55" width="12.6328125" style="399" customWidth="1"/>
    <col min="56" max="16384" width="12.6328125" style="399"/>
  </cols>
  <sheetData>
    <row r="1" spans="1:60" s="397" customFormat="1">
      <c r="A1" s="397" t="s">
        <v>774</v>
      </c>
    </row>
    <row r="2" spans="1:60" s="397" customFormat="1">
      <c r="A2" s="397" t="s">
        <v>1063</v>
      </c>
    </row>
    <row r="3" spans="1:60" s="397" customFormat="1" ht="13">
      <c r="J3" s="321"/>
      <c r="K3" s="321">
        <v>100</v>
      </c>
      <c r="L3" s="321">
        <v>101</v>
      </c>
      <c r="M3" s="321">
        <v>102</v>
      </c>
      <c r="N3" s="321">
        <v>105</v>
      </c>
      <c r="O3" s="321">
        <v>106</v>
      </c>
      <c r="P3" s="321">
        <v>107</v>
      </c>
      <c r="Q3" s="321">
        <v>108</v>
      </c>
      <c r="R3" s="321">
        <v>109</v>
      </c>
      <c r="S3" s="321">
        <v>110</v>
      </c>
      <c r="T3" s="321">
        <v>111</v>
      </c>
      <c r="U3" s="321">
        <v>201</v>
      </c>
      <c r="V3" s="321">
        <v>202</v>
      </c>
      <c r="W3" s="321">
        <v>203</v>
      </c>
      <c r="X3" s="321">
        <v>204</v>
      </c>
      <c r="Y3" s="321">
        <v>205</v>
      </c>
      <c r="Z3" s="321">
        <v>206</v>
      </c>
      <c r="AA3" s="321">
        <v>207</v>
      </c>
      <c r="AB3" s="321">
        <v>208</v>
      </c>
      <c r="AC3" s="321">
        <v>209</v>
      </c>
      <c r="AD3" s="321">
        <v>210</v>
      </c>
      <c r="AE3" s="321">
        <v>212</v>
      </c>
      <c r="AF3" s="321">
        <v>213</v>
      </c>
      <c r="AG3" s="321">
        <v>214</v>
      </c>
      <c r="AH3" s="321">
        <v>215</v>
      </c>
      <c r="AI3" s="321">
        <v>216</v>
      </c>
      <c r="AJ3" s="321">
        <v>217</v>
      </c>
      <c r="AK3" s="321">
        <v>218</v>
      </c>
      <c r="AL3" s="321">
        <v>219</v>
      </c>
      <c r="AM3" s="321">
        <v>220</v>
      </c>
      <c r="AN3" s="321">
        <v>221</v>
      </c>
      <c r="AO3" s="321">
        <v>222</v>
      </c>
      <c r="AP3" s="321">
        <v>223</v>
      </c>
      <c r="AQ3" s="321">
        <v>224</v>
      </c>
      <c r="AR3" s="321">
        <v>225</v>
      </c>
      <c r="AS3" s="321">
        <v>226</v>
      </c>
      <c r="AT3" s="321">
        <v>227</v>
      </c>
      <c r="AU3" s="321">
        <v>228</v>
      </c>
      <c r="AV3" s="321">
        <v>229</v>
      </c>
      <c r="AW3" s="321">
        <v>301</v>
      </c>
      <c r="AX3" s="321">
        <v>365</v>
      </c>
      <c r="AY3" s="321">
        <v>381</v>
      </c>
      <c r="AZ3" s="321">
        <v>382</v>
      </c>
      <c r="BA3" s="321">
        <v>442</v>
      </c>
      <c r="BB3" s="321">
        <v>443</v>
      </c>
      <c r="BC3" s="321">
        <v>446</v>
      </c>
      <c r="BD3" s="321">
        <v>464</v>
      </c>
      <c r="BE3" s="321">
        <v>481</v>
      </c>
      <c r="BF3" s="321">
        <v>501</v>
      </c>
      <c r="BG3" s="321">
        <v>585</v>
      </c>
      <c r="BH3" s="321">
        <v>586</v>
      </c>
    </row>
    <row r="4" spans="1:60" s="397" customFormat="1" ht="13" outlineLevel="1">
      <c r="J4" s="324" t="s">
        <v>811</v>
      </c>
      <c r="K4" s="324" t="s">
        <v>812</v>
      </c>
      <c r="L4" s="324" t="s">
        <v>520</v>
      </c>
      <c r="M4" s="324" t="s">
        <v>522</v>
      </c>
      <c r="N4" s="324" t="s">
        <v>526</v>
      </c>
      <c r="O4" s="324" t="s">
        <v>530</v>
      </c>
      <c r="P4" s="324" t="s">
        <v>532</v>
      </c>
      <c r="Q4" s="324" t="s">
        <v>534</v>
      </c>
      <c r="R4" s="324" t="s">
        <v>528</v>
      </c>
      <c r="S4" s="324" t="s">
        <v>813</v>
      </c>
      <c r="T4" s="324" t="s">
        <v>814</v>
      </c>
      <c r="U4" s="324" t="s">
        <v>537</v>
      </c>
      <c r="V4" s="324" t="s">
        <v>540</v>
      </c>
      <c r="W4" s="324" t="s">
        <v>541</v>
      </c>
      <c r="X4" s="324" t="s">
        <v>542</v>
      </c>
      <c r="Y4" s="324" t="s">
        <v>544</v>
      </c>
      <c r="Z4" s="324" t="s">
        <v>543</v>
      </c>
      <c r="AA4" s="324" t="s">
        <v>546</v>
      </c>
      <c r="AB4" s="324" t="s">
        <v>548</v>
      </c>
      <c r="AC4" s="324" t="s">
        <v>550</v>
      </c>
      <c r="AD4" s="324" t="s">
        <v>552</v>
      </c>
      <c r="AE4" s="324" t="s">
        <v>554</v>
      </c>
      <c r="AF4" s="324" t="s">
        <v>557</v>
      </c>
      <c r="AG4" s="324" t="s">
        <v>547</v>
      </c>
      <c r="AH4" s="324" t="s">
        <v>559</v>
      </c>
      <c r="AI4" s="324" t="s">
        <v>560</v>
      </c>
      <c r="AJ4" s="324" t="s">
        <v>549</v>
      </c>
      <c r="AK4" s="324" t="s">
        <v>563</v>
      </c>
      <c r="AL4" s="324" t="s">
        <v>551</v>
      </c>
      <c r="AM4" s="324" t="s">
        <v>565</v>
      </c>
      <c r="AN4" s="324" t="s">
        <v>815</v>
      </c>
      <c r="AO4" s="324" t="s">
        <v>568</v>
      </c>
      <c r="AP4" s="324" t="s">
        <v>569</v>
      </c>
      <c r="AQ4" s="324" t="s">
        <v>571</v>
      </c>
      <c r="AR4" s="324" t="s">
        <v>573</v>
      </c>
      <c r="AS4" s="324" t="s">
        <v>575</v>
      </c>
      <c r="AT4" s="324" t="s">
        <v>576</v>
      </c>
      <c r="AU4" s="324" t="s">
        <v>578</v>
      </c>
      <c r="AV4" s="324" t="s">
        <v>580</v>
      </c>
      <c r="AW4" s="324" t="s">
        <v>553</v>
      </c>
      <c r="AX4" s="324" t="s">
        <v>583</v>
      </c>
      <c r="AY4" s="324" t="s">
        <v>561</v>
      </c>
      <c r="AZ4" s="324" t="s">
        <v>562</v>
      </c>
      <c r="BA4" s="324" t="s">
        <v>577</v>
      </c>
      <c r="BB4" s="324" t="s">
        <v>579</v>
      </c>
      <c r="BC4" s="324" t="s">
        <v>587</v>
      </c>
      <c r="BD4" s="324" t="s">
        <v>586</v>
      </c>
      <c r="BE4" s="324" t="s">
        <v>588</v>
      </c>
      <c r="BF4" s="324" t="s">
        <v>589</v>
      </c>
      <c r="BG4" s="324" t="s">
        <v>592</v>
      </c>
      <c r="BH4" s="324" t="s">
        <v>594</v>
      </c>
    </row>
    <row r="5" spans="1:60" s="397" customFormat="1" ht="24" hidden="1">
      <c r="J5" s="730" t="s">
        <v>699</v>
      </c>
    </row>
    <row r="6" spans="1:60" s="397" customFormat="1" hidden="1">
      <c r="J6" s="730" t="s">
        <v>1059</v>
      </c>
    </row>
    <row r="7" spans="1:60" s="397" customFormat="1" hidden="1">
      <c r="J7" s="730">
        <v>2</v>
      </c>
    </row>
    <row r="8" spans="1:60" s="397" customFormat="1" ht="24" hidden="1">
      <c r="J8" s="730" t="s">
        <v>1060</v>
      </c>
    </row>
    <row r="9" spans="1:60" s="397" customFormat="1" hidden="1">
      <c r="J9" s="731" t="s">
        <v>701</v>
      </c>
    </row>
    <row r="10" spans="1:60" s="397" customFormat="1" hidden="1">
      <c r="A10" s="400" t="s">
        <v>800</v>
      </c>
      <c r="B10" s="400" t="s">
        <v>702</v>
      </c>
      <c r="C10" s="400" t="s">
        <v>703</v>
      </c>
      <c r="D10" s="400" t="s">
        <v>704</v>
      </c>
      <c r="E10" s="400" t="s">
        <v>705</v>
      </c>
      <c r="F10" s="400" t="s">
        <v>706</v>
      </c>
      <c r="G10" s="400" t="s">
        <v>707</v>
      </c>
      <c r="H10" s="400" t="s">
        <v>708</v>
      </c>
      <c r="I10" s="400" t="s">
        <v>709</v>
      </c>
      <c r="J10" s="732"/>
    </row>
    <row r="11" spans="1:60">
      <c r="A11" s="401" t="s">
        <v>700</v>
      </c>
      <c r="B11" s="401" t="s">
        <v>516</v>
      </c>
      <c r="C11" s="401" t="s">
        <v>710</v>
      </c>
      <c r="D11" s="401" t="s">
        <v>711</v>
      </c>
      <c r="E11" s="401" t="s">
        <v>809</v>
      </c>
      <c r="F11" s="401" t="s">
        <v>712</v>
      </c>
      <c r="G11" s="401" t="s">
        <v>516</v>
      </c>
      <c r="H11" s="401" t="s">
        <v>713</v>
      </c>
      <c r="I11" s="401" t="s">
        <v>714</v>
      </c>
      <c r="J11" s="733">
        <v>2178718</v>
      </c>
      <c r="K11" s="729">
        <v>652945</v>
      </c>
      <c r="L11" s="729">
        <v>77145</v>
      </c>
      <c r="M11" s="729">
        <v>46492</v>
      </c>
      <c r="N11" s="729">
        <v>60540</v>
      </c>
      <c r="O11" s="729">
        <v>36467</v>
      </c>
      <c r="P11" s="729">
        <v>42344</v>
      </c>
      <c r="Q11" s="729">
        <v>47064</v>
      </c>
      <c r="R11" s="729">
        <v>62983</v>
      </c>
      <c r="S11" s="729">
        <v>184742</v>
      </c>
      <c r="T11" s="729">
        <v>95168</v>
      </c>
      <c r="U11" s="729">
        <v>250439</v>
      </c>
      <c r="V11" s="729">
        <v>174721</v>
      </c>
      <c r="W11" s="729">
        <v>100759</v>
      </c>
      <c r="X11" s="729">
        <v>149467</v>
      </c>
      <c r="Y11" s="729">
        <v>19932</v>
      </c>
      <c r="Z11" s="729">
        <v>24356</v>
      </c>
      <c r="AA11" s="729">
        <v>70245</v>
      </c>
      <c r="AB11" s="729">
        <v>11558</v>
      </c>
      <c r="AC11" s="729">
        <v>40243</v>
      </c>
      <c r="AD11" s="729">
        <v>94641</v>
      </c>
      <c r="AE11" s="729">
        <v>19419</v>
      </c>
      <c r="AF11" s="729">
        <v>17811</v>
      </c>
      <c r="AG11" s="729">
        <v>56119</v>
      </c>
      <c r="AH11" s="729">
        <v>35943</v>
      </c>
      <c r="AI11" s="729">
        <v>40098</v>
      </c>
      <c r="AJ11" s="729">
        <v>38206</v>
      </c>
      <c r="AK11" s="729">
        <v>24784</v>
      </c>
      <c r="AL11" s="729">
        <v>42795</v>
      </c>
      <c r="AM11" s="729">
        <v>25385</v>
      </c>
      <c r="AN11" s="729">
        <v>18550</v>
      </c>
      <c r="AO11" s="729">
        <v>10688</v>
      </c>
      <c r="AP11" s="729">
        <v>30406</v>
      </c>
      <c r="AQ11" s="729">
        <v>22975</v>
      </c>
      <c r="AR11" s="729">
        <v>14185</v>
      </c>
      <c r="AS11" s="729">
        <v>19642</v>
      </c>
      <c r="AT11" s="729">
        <v>15959</v>
      </c>
      <c r="AU11" s="729">
        <v>24598</v>
      </c>
      <c r="AV11" s="729">
        <v>34235</v>
      </c>
      <c r="AW11" s="729">
        <v>7873</v>
      </c>
      <c r="AX11" s="729">
        <v>8324</v>
      </c>
      <c r="AY11" s="729">
        <v>13918</v>
      </c>
      <c r="AZ11" s="729">
        <v>11159</v>
      </c>
      <c r="BA11" s="729">
        <v>4182</v>
      </c>
      <c r="BB11" s="729">
        <v>12048</v>
      </c>
      <c r="BC11" s="729">
        <v>3922</v>
      </c>
      <c r="BD11" s="729">
        <v>10227</v>
      </c>
      <c r="BE11" s="729">
        <v>5126</v>
      </c>
      <c r="BF11" s="729">
        <v>7526</v>
      </c>
      <c r="BG11" s="729">
        <v>7192</v>
      </c>
      <c r="BH11" s="729">
        <v>6117</v>
      </c>
    </row>
    <row r="12" spans="1:60">
      <c r="A12" s="402" t="s">
        <v>700</v>
      </c>
      <c r="B12" s="402" t="s">
        <v>516</v>
      </c>
      <c r="C12" s="402" t="s">
        <v>710</v>
      </c>
      <c r="D12" s="402" t="s">
        <v>711</v>
      </c>
      <c r="E12" s="402" t="s">
        <v>225</v>
      </c>
      <c r="F12" s="402" t="s">
        <v>715</v>
      </c>
      <c r="G12" s="402" t="s">
        <v>516</v>
      </c>
      <c r="H12" s="402" t="s">
        <v>713</v>
      </c>
      <c r="I12" s="402" t="s">
        <v>714</v>
      </c>
      <c r="J12" s="733">
        <v>1190876</v>
      </c>
      <c r="K12" s="729">
        <v>258809</v>
      </c>
      <c r="L12" s="729">
        <v>34753</v>
      </c>
      <c r="M12" s="729">
        <v>20435</v>
      </c>
      <c r="N12" s="729">
        <v>18152</v>
      </c>
      <c r="O12" s="729">
        <v>14300</v>
      </c>
      <c r="P12" s="729">
        <v>21062</v>
      </c>
      <c r="Q12" s="729">
        <v>29882</v>
      </c>
      <c r="R12" s="729">
        <v>40539</v>
      </c>
      <c r="S12" s="729">
        <v>33508</v>
      </c>
      <c r="T12" s="729">
        <v>46178</v>
      </c>
      <c r="U12" s="729">
        <v>192433</v>
      </c>
      <c r="V12" s="729">
        <v>88732</v>
      </c>
      <c r="W12" s="729">
        <v>55326</v>
      </c>
      <c r="X12" s="729">
        <v>83892</v>
      </c>
      <c r="Y12" s="729">
        <v>13517</v>
      </c>
      <c r="Z12" s="729">
        <v>10166</v>
      </c>
      <c r="AA12" s="729">
        <v>34993</v>
      </c>
      <c r="AB12" s="729">
        <v>6206</v>
      </c>
      <c r="AC12" s="729">
        <v>35024</v>
      </c>
      <c r="AD12" s="729">
        <v>57132</v>
      </c>
      <c r="AE12" s="729">
        <v>14469</v>
      </c>
      <c r="AF12" s="729">
        <v>10741</v>
      </c>
      <c r="AG12" s="729">
        <v>32257</v>
      </c>
      <c r="AH12" s="729">
        <v>19701</v>
      </c>
      <c r="AI12" s="729">
        <v>18196</v>
      </c>
      <c r="AJ12" s="729">
        <v>21472</v>
      </c>
      <c r="AK12" s="729">
        <v>12193</v>
      </c>
      <c r="AL12" s="729">
        <v>24724</v>
      </c>
      <c r="AM12" s="729">
        <v>13138</v>
      </c>
      <c r="AN12" s="729">
        <v>14386</v>
      </c>
      <c r="AO12" s="729">
        <v>7316</v>
      </c>
      <c r="AP12" s="729">
        <v>25219</v>
      </c>
      <c r="AQ12" s="729">
        <v>19054</v>
      </c>
      <c r="AR12" s="729">
        <v>10605</v>
      </c>
      <c r="AS12" s="729">
        <v>15612</v>
      </c>
      <c r="AT12" s="729">
        <v>13149</v>
      </c>
      <c r="AU12" s="729">
        <v>11866</v>
      </c>
      <c r="AV12" s="729">
        <v>18701</v>
      </c>
      <c r="AW12" s="729">
        <v>4302</v>
      </c>
      <c r="AX12" s="729">
        <v>5569</v>
      </c>
      <c r="AY12" s="729">
        <v>4983</v>
      </c>
      <c r="AZ12" s="729">
        <v>4064</v>
      </c>
      <c r="BA12" s="729">
        <v>2179</v>
      </c>
      <c r="BB12" s="729">
        <v>4255</v>
      </c>
      <c r="BC12" s="729">
        <v>2501</v>
      </c>
      <c r="BD12" s="729">
        <v>4811</v>
      </c>
      <c r="BE12" s="729">
        <v>2908</v>
      </c>
      <c r="BF12" s="729">
        <v>5186</v>
      </c>
      <c r="BG12" s="729">
        <v>5955</v>
      </c>
      <c r="BH12" s="729">
        <v>5134</v>
      </c>
    </row>
    <row r="13" spans="1:60">
      <c r="A13" s="402" t="s">
        <v>700</v>
      </c>
      <c r="B13" s="402" t="s">
        <v>516</v>
      </c>
      <c r="C13" s="402" t="s">
        <v>710</v>
      </c>
      <c r="D13" s="402" t="s">
        <v>711</v>
      </c>
      <c r="E13" s="402" t="s">
        <v>226</v>
      </c>
      <c r="F13" s="402" t="s">
        <v>716</v>
      </c>
      <c r="G13" s="402" t="s">
        <v>516</v>
      </c>
      <c r="H13" s="402" t="s">
        <v>713</v>
      </c>
      <c r="I13" s="402" t="s">
        <v>714</v>
      </c>
      <c r="J13" s="729">
        <v>185926</v>
      </c>
      <c r="K13" s="729">
        <v>42713</v>
      </c>
      <c r="L13" s="729">
        <v>6288</v>
      </c>
      <c r="M13" s="729">
        <v>4004</v>
      </c>
      <c r="N13" s="729">
        <v>3140</v>
      </c>
      <c r="O13" s="729">
        <v>2908</v>
      </c>
      <c r="P13" s="729">
        <v>3785</v>
      </c>
      <c r="Q13" s="729">
        <v>4902</v>
      </c>
      <c r="R13" s="729">
        <v>6088</v>
      </c>
      <c r="S13" s="729">
        <v>4325</v>
      </c>
      <c r="T13" s="729">
        <v>7273</v>
      </c>
      <c r="U13" s="729">
        <v>16821</v>
      </c>
      <c r="V13" s="729">
        <v>11709</v>
      </c>
      <c r="W13" s="729">
        <v>6944</v>
      </c>
      <c r="X13" s="729">
        <v>14014</v>
      </c>
      <c r="Y13" s="729">
        <v>3508</v>
      </c>
      <c r="Z13" s="729">
        <v>3275</v>
      </c>
      <c r="AA13" s="729">
        <v>4666</v>
      </c>
      <c r="AB13" s="729">
        <v>915</v>
      </c>
      <c r="AC13" s="729">
        <v>5415</v>
      </c>
      <c r="AD13" s="729">
        <v>6415</v>
      </c>
      <c r="AE13" s="729">
        <v>1500</v>
      </c>
      <c r="AF13" s="729">
        <v>2131</v>
      </c>
      <c r="AG13" s="729">
        <v>6562</v>
      </c>
      <c r="AH13" s="729">
        <v>3474</v>
      </c>
      <c r="AI13" s="729">
        <v>2093</v>
      </c>
      <c r="AJ13" s="729">
        <v>4284</v>
      </c>
      <c r="AK13" s="729">
        <v>2170</v>
      </c>
      <c r="AL13" s="729">
        <v>3581</v>
      </c>
      <c r="AM13" s="729">
        <v>2332</v>
      </c>
      <c r="AN13" s="729">
        <v>3792</v>
      </c>
      <c r="AO13" s="729">
        <v>1318</v>
      </c>
      <c r="AP13" s="729">
        <v>4469</v>
      </c>
      <c r="AQ13" s="729">
        <v>6853</v>
      </c>
      <c r="AR13" s="729">
        <v>1570</v>
      </c>
      <c r="AS13" s="729">
        <v>4056</v>
      </c>
      <c r="AT13" s="729">
        <v>2445</v>
      </c>
      <c r="AU13" s="729">
        <v>2370</v>
      </c>
      <c r="AV13" s="729">
        <v>3122</v>
      </c>
      <c r="AW13" s="729">
        <v>1095</v>
      </c>
      <c r="AX13" s="729">
        <v>1348</v>
      </c>
      <c r="AY13" s="729">
        <v>1329</v>
      </c>
      <c r="AZ13" s="729">
        <v>746</v>
      </c>
      <c r="BA13" s="729">
        <v>559</v>
      </c>
      <c r="BB13" s="729">
        <v>710</v>
      </c>
      <c r="BC13" s="729">
        <v>456</v>
      </c>
      <c r="BD13" s="729">
        <v>1081</v>
      </c>
      <c r="BE13" s="729">
        <v>543</v>
      </c>
      <c r="BF13" s="729">
        <v>1059</v>
      </c>
      <c r="BG13" s="729">
        <v>1393</v>
      </c>
      <c r="BH13" s="729">
        <v>1090</v>
      </c>
    </row>
    <row r="14" spans="1:60">
      <c r="A14" s="402" t="s">
        <v>700</v>
      </c>
      <c r="B14" s="402" t="s">
        <v>516</v>
      </c>
      <c r="C14" s="402" t="s">
        <v>710</v>
      </c>
      <c r="D14" s="402" t="s">
        <v>711</v>
      </c>
      <c r="E14" s="402" t="s">
        <v>226</v>
      </c>
      <c r="F14" s="402" t="s">
        <v>717</v>
      </c>
      <c r="G14" s="402" t="s">
        <v>516</v>
      </c>
      <c r="H14" s="402" t="s">
        <v>713</v>
      </c>
      <c r="I14" s="402" t="s">
        <v>714</v>
      </c>
      <c r="J14" s="729">
        <v>1004950</v>
      </c>
      <c r="K14" s="729">
        <v>216096</v>
      </c>
      <c r="L14" s="729">
        <v>28465</v>
      </c>
      <c r="M14" s="729">
        <v>16431</v>
      </c>
      <c r="N14" s="729">
        <v>15012</v>
      </c>
      <c r="O14" s="729">
        <v>11392</v>
      </c>
      <c r="P14" s="729">
        <v>17277</v>
      </c>
      <c r="Q14" s="729">
        <v>24980</v>
      </c>
      <c r="R14" s="729">
        <v>34451</v>
      </c>
      <c r="S14" s="729">
        <v>29183</v>
      </c>
      <c r="T14" s="729">
        <v>38905</v>
      </c>
      <c r="U14" s="729">
        <v>175612</v>
      </c>
      <c r="V14" s="729">
        <v>77023</v>
      </c>
      <c r="W14" s="729">
        <v>48382</v>
      </c>
      <c r="X14" s="729">
        <v>69878</v>
      </c>
      <c r="Y14" s="729">
        <v>10009</v>
      </c>
      <c r="Z14" s="729">
        <v>6891</v>
      </c>
      <c r="AA14" s="729">
        <v>30327</v>
      </c>
      <c r="AB14" s="729">
        <v>5291</v>
      </c>
      <c r="AC14" s="729">
        <v>29609</v>
      </c>
      <c r="AD14" s="729">
        <v>50717</v>
      </c>
      <c r="AE14" s="729">
        <v>12969</v>
      </c>
      <c r="AF14" s="729">
        <v>8610</v>
      </c>
      <c r="AG14" s="729">
        <v>25695</v>
      </c>
      <c r="AH14" s="729">
        <v>16227</v>
      </c>
      <c r="AI14" s="729">
        <v>16103</v>
      </c>
      <c r="AJ14" s="729">
        <v>17188</v>
      </c>
      <c r="AK14" s="729">
        <v>10023</v>
      </c>
      <c r="AL14" s="729">
        <v>21143</v>
      </c>
      <c r="AM14" s="729">
        <v>10806</v>
      </c>
      <c r="AN14" s="729">
        <v>10594</v>
      </c>
      <c r="AO14" s="729">
        <v>5998</v>
      </c>
      <c r="AP14" s="729">
        <v>20750</v>
      </c>
      <c r="AQ14" s="729">
        <v>12201</v>
      </c>
      <c r="AR14" s="729">
        <v>9035</v>
      </c>
      <c r="AS14" s="729">
        <v>11556</v>
      </c>
      <c r="AT14" s="729">
        <v>10704</v>
      </c>
      <c r="AU14" s="729">
        <v>9496</v>
      </c>
      <c r="AV14" s="729">
        <v>15579</v>
      </c>
      <c r="AW14" s="729">
        <v>3207</v>
      </c>
      <c r="AX14" s="729">
        <v>4221</v>
      </c>
      <c r="AY14" s="729">
        <v>3654</v>
      </c>
      <c r="AZ14" s="729">
        <v>3318</v>
      </c>
      <c r="BA14" s="729">
        <v>1620</v>
      </c>
      <c r="BB14" s="729">
        <v>3545</v>
      </c>
      <c r="BC14" s="729">
        <v>2045</v>
      </c>
      <c r="BD14" s="729">
        <v>3730</v>
      </c>
      <c r="BE14" s="729">
        <v>2365</v>
      </c>
      <c r="BF14" s="729">
        <v>4127</v>
      </c>
      <c r="BG14" s="729">
        <v>4562</v>
      </c>
      <c r="BH14" s="729">
        <v>4044</v>
      </c>
    </row>
    <row r="15" spans="1:60">
      <c r="A15" s="402" t="s">
        <v>700</v>
      </c>
      <c r="B15" s="402" t="s">
        <v>516</v>
      </c>
      <c r="C15" s="402" t="s">
        <v>710</v>
      </c>
      <c r="D15" s="402" t="s">
        <v>711</v>
      </c>
      <c r="E15" s="402" t="s">
        <v>225</v>
      </c>
      <c r="F15" s="402" t="s">
        <v>718</v>
      </c>
      <c r="G15" s="402" t="s">
        <v>516</v>
      </c>
      <c r="H15" s="402" t="s">
        <v>713</v>
      </c>
      <c r="I15" s="402" t="s">
        <v>714</v>
      </c>
      <c r="J15" s="733">
        <v>905751</v>
      </c>
      <c r="K15" s="729">
        <v>366533</v>
      </c>
      <c r="L15" s="729">
        <v>39151</v>
      </c>
      <c r="M15" s="729">
        <v>23613</v>
      </c>
      <c r="N15" s="729">
        <v>39912</v>
      </c>
      <c r="O15" s="729">
        <v>19725</v>
      </c>
      <c r="P15" s="729">
        <v>18548</v>
      </c>
      <c r="Q15" s="729">
        <v>13556</v>
      </c>
      <c r="R15" s="729">
        <v>18388</v>
      </c>
      <c r="S15" s="729">
        <v>148499</v>
      </c>
      <c r="T15" s="729">
        <v>45141</v>
      </c>
      <c r="U15" s="729">
        <v>54368</v>
      </c>
      <c r="V15" s="729">
        <v>77058</v>
      </c>
      <c r="W15" s="729">
        <v>40032</v>
      </c>
      <c r="X15" s="729">
        <v>58139</v>
      </c>
      <c r="Y15" s="729">
        <v>5728</v>
      </c>
      <c r="Z15" s="729">
        <v>12613</v>
      </c>
      <c r="AA15" s="729">
        <v>31777</v>
      </c>
      <c r="AB15" s="729">
        <v>5282</v>
      </c>
      <c r="AC15" s="729">
        <v>4826</v>
      </c>
      <c r="AD15" s="729">
        <v>32329</v>
      </c>
      <c r="AE15" s="729">
        <v>4479</v>
      </c>
      <c r="AF15" s="729">
        <v>6275</v>
      </c>
      <c r="AG15" s="729">
        <v>20045</v>
      </c>
      <c r="AH15" s="729">
        <v>15724</v>
      </c>
      <c r="AI15" s="729">
        <v>21030</v>
      </c>
      <c r="AJ15" s="729">
        <v>15152</v>
      </c>
      <c r="AK15" s="729">
        <v>12135</v>
      </c>
      <c r="AL15" s="729">
        <v>16611</v>
      </c>
      <c r="AM15" s="729">
        <v>11346</v>
      </c>
      <c r="AN15" s="729">
        <v>3859</v>
      </c>
      <c r="AO15" s="729">
        <v>3249</v>
      </c>
      <c r="AP15" s="729">
        <v>4680</v>
      </c>
      <c r="AQ15" s="729">
        <v>3272</v>
      </c>
      <c r="AR15" s="729">
        <v>3384</v>
      </c>
      <c r="AS15" s="729">
        <v>3728</v>
      </c>
      <c r="AT15" s="729">
        <v>2484</v>
      </c>
      <c r="AU15" s="729">
        <v>11958</v>
      </c>
      <c r="AV15" s="729">
        <v>14504</v>
      </c>
      <c r="AW15" s="729">
        <v>3077</v>
      </c>
      <c r="AX15" s="729">
        <v>2424</v>
      </c>
      <c r="AY15" s="729">
        <v>8566</v>
      </c>
      <c r="AZ15" s="729">
        <v>6635</v>
      </c>
      <c r="BA15" s="729">
        <v>1965</v>
      </c>
      <c r="BB15" s="729">
        <v>7531</v>
      </c>
      <c r="BC15" s="729">
        <v>1359</v>
      </c>
      <c r="BD15" s="729">
        <v>5265</v>
      </c>
      <c r="BE15" s="729">
        <v>2144</v>
      </c>
      <c r="BF15" s="729">
        <v>2255</v>
      </c>
      <c r="BG15" s="729">
        <v>1118</v>
      </c>
      <c r="BH15" s="729">
        <v>812</v>
      </c>
    </row>
    <row r="16" spans="1:60">
      <c r="A16" s="402" t="s">
        <v>700</v>
      </c>
      <c r="B16" s="402" t="s">
        <v>516</v>
      </c>
      <c r="C16" s="402" t="s">
        <v>710</v>
      </c>
      <c r="D16" s="402" t="s">
        <v>711</v>
      </c>
      <c r="E16" s="402" t="s">
        <v>226</v>
      </c>
      <c r="F16" s="402" t="s">
        <v>719</v>
      </c>
      <c r="G16" s="402" t="s">
        <v>516</v>
      </c>
      <c r="H16" s="402" t="s">
        <v>713</v>
      </c>
      <c r="I16" s="402" t="s">
        <v>714</v>
      </c>
      <c r="J16" s="729">
        <v>197912</v>
      </c>
      <c r="K16" s="729">
        <v>197912</v>
      </c>
      <c r="L16" s="729">
        <v>17276</v>
      </c>
      <c r="M16" s="729">
        <v>13219</v>
      </c>
      <c r="N16" s="729">
        <v>25978</v>
      </c>
      <c r="O16" s="729">
        <v>14325</v>
      </c>
      <c r="P16" s="729">
        <v>13305</v>
      </c>
      <c r="Q16" s="729">
        <v>7789</v>
      </c>
      <c r="R16" s="729">
        <v>6266</v>
      </c>
      <c r="S16" s="729">
        <v>80627</v>
      </c>
      <c r="T16" s="729">
        <v>19127</v>
      </c>
      <c r="U16" s="398" t="s">
        <v>773</v>
      </c>
      <c r="V16" s="398" t="s">
        <v>773</v>
      </c>
      <c r="W16" s="398" t="s">
        <v>773</v>
      </c>
      <c r="X16" s="398" t="s">
        <v>773</v>
      </c>
      <c r="Y16" s="398" t="s">
        <v>773</v>
      </c>
      <c r="Z16" s="398" t="s">
        <v>773</v>
      </c>
      <c r="AA16" s="398" t="s">
        <v>773</v>
      </c>
      <c r="AB16" s="398" t="s">
        <v>773</v>
      </c>
      <c r="AC16" s="398" t="s">
        <v>773</v>
      </c>
      <c r="AD16" s="398" t="s">
        <v>773</v>
      </c>
      <c r="AE16" s="398" t="s">
        <v>773</v>
      </c>
      <c r="AF16" s="398" t="s">
        <v>773</v>
      </c>
      <c r="AG16" s="398" t="s">
        <v>773</v>
      </c>
      <c r="AH16" s="398" t="s">
        <v>773</v>
      </c>
      <c r="AI16" s="398" t="s">
        <v>773</v>
      </c>
      <c r="AJ16" s="398" t="s">
        <v>773</v>
      </c>
      <c r="AK16" s="398" t="s">
        <v>773</v>
      </c>
      <c r="AL16" s="398" t="s">
        <v>773</v>
      </c>
      <c r="AM16" s="398" t="s">
        <v>773</v>
      </c>
      <c r="AN16" s="398" t="s">
        <v>773</v>
      </c>
      <c r="AO16" s="398" t="s">
        <v>773</v>
      </c>
      <c r="AP16" s="398" t="s">
        <v>773</v>
      </c>
      <c r="AQ16" s="398" t="s">
        <v>773</v>
      </c>
      <c r="AR16" s="398" t="s">
        <v>773</v>
      </c>
      <c r="AS16" s="398" t="s">
        <v>773</v>
      </c>
      <c r="AT16" s="398" t="s">
        <v>773</v>
      </c>
      <c r="AU16" s="398" t="s">
        <v>773</v>
      </c>
      <c r="AV16" s="398" t="s">
        <v>773</v>
      </c>
      <c r="AW16" s="398" t="s">
        <v>773</v>
      </c>
      <c r="AX16" s="398" t="s">
        <v>773</v>
      </c>
      <c r="AY16" s="398" t="s">
        <v>773</v>
      </c>
      <c r="AZ16" s="398" t="s">
        <v>773</v>
      </c>
      <c r="BA16" s="398" t="s">
        <v>773</v>
      </c>
      <c r="BB16" s="398" t="s">
        <v>773</v>
      </c>
      <c r="BC16" s="398" t="s">
        <v>773</v>
      </c>
      <c r="BD16" s="398" t="s">
        <v>773</v>
      </c>
      <c r="BE16" s="398" t="s">
        <v>773</v>
      </c>
      <c r="BF16" s="398" t="s">
        <v>773</v>
      </c>
      <c r="BG16" s="398" t="s">
        <v>773</v>
      </c>
      <c r="BH16" s="398" t="s">
        <v>773</v>
      </c>
    </row>
    <row r="17" spans="1:60">
      <c r="A17" s="402" t="s">
        <v>700</v>
      </c>
      <c r="B17" s="402" t="s">
        <v>516</v>
      </c>
      <c r="C17" s="402" t="s">
        <v>710</v>
      </c>
      <c r="D17" s="402" t="s">
        <v>711</v>
      </c>
      <c r="E17" s="402" t="s">
        <v>226</v>
      </c>
      <c r="F17" s="402" t="s">
        <v>720</v>
      </c>
      <c r="G17" s="402" t="s">
        <v>516</v>
      </c>
      <c r="H17" s="402" t="s">
        <v>713</v>
      </c>
      <c r="I17" s="402" t="s">
        <v>714</v>
      </c>
      <c r="J17" s="729">
        <v>594063</v>
      </c>
      <c r="K17" s="729">
        <v>136188</v>
      </c>
      <c r="L17" s="729">
        <v>16279</v>
      </c>
      <c r="M17" s="729">
        <v>7601</v>
      </c>
      <c r="N17" s="729">
        <v>11544</v>
      </c>
      <c r="O17" s="729">
        <v>4595</v>
      </c>
      <c r="P17" s="729">
        <v>4430</v>
      </c>
      <c r="Q17" s="729">
        <v>5356</v>
      </c>
      <c r="R17" s="729">
        <v>11005</v>
      </c>
      <c r="S17" s="729">
        <v>50969</v>
      </c>
      <c r="T17" s="729">
        <v>24409</v>
      </c>
      <c r="U17" s="729">
        <v>51811</v>
      </c>
      <c r="V17" s="729">
        <v>47195</v>
      </c>
      <c r="W17" s="729">
        <v>38840</v>
      </c>
      <c r="X17" s="729">
        <v>43115</v>
      </c>
      <c r="Y17" s="729">
        <v>5431</v>
      </c>
      <c r="Z17" s="729">
        <v>10664</v>
      </c>
      <c r="AA17" s="729">
        <v>22835</v>
      </c>
      <c r="AB17" s="729">
        <v>5105</v>
      </c>
      <c r="AC17" s="729">
        <v>3391</v>
      </c>
      <c r="AD17" s="729">
        <v>31683</v>
      </c>
      <c r="AE17" s="729">
        <v>3691</v>
      </c>
      <c r="AF17" s="729">
        <v>6125</v>
      </c>
      <c r="AG17" s="729">
        <v>15750</v>
      </c>
      <c r="AH17" s="729">
        <v>15395</v>
      </c>
      <c r="AI17" s="729">
        <v>20764</v>
      </c>
      <c r="AJ17" s="729">
        <v>9352</v>
      </c>
      <c r="AK17" s="729">
        <v>11979</v>
      </c>
      <c r="AL17" s="729">
        <v>14527</v>
      </c>
      <c r="AM17" s="729">
        <v>10982</v>
      </c>
      <c r="AN17" s="729">
        <v>3322</v>
      </c>
      <c r="AO17" s="729">
        <v>3167</v>
      </c>
      <c r="AP17" s="729">
        <v>3609</v>
      </c>
      <c r="AQ17" s="729">
        <v>2972</v>
      </c>
      <c r="AR17" s="729">
        <v>3132</v>
      </c>
      <c r="AS17" s="729">
        <v>3396</v>
      </c>
      <c r="AT17" s="729">
        <v>2417</v>
      </c>
      <c r="AU17" s="729">
        <v>11610</v>
      </c>
      <c r="AV17" s="729">
        <v>14300</v>
      </c>
      <c r="AW17" s="729">
        <v>2409</v>
      </c>
      <c r="AX17" s="729">
        <v>2393</v>
      </c>
      <c r="AY17" s="729">
        <v>8507</v>
      </c>
      <c r="AZ17" s="729">
        <v>6560</v>
      </c>
      <c r="BA17" s="729">
        <v>1958</v>
      </c>
      <c r="BB17" s="729">
        <v>7441</v>
      </c>
      <c r="BC17" s="729">
        <v>1327</v>
      </c>
      <c r="BD17" s="729">
        <v>5219</v>
      </c>
      <c r="BE17" s="729">
        <v>2060</v>
      </c>
      <c r="BF17" s="729">
        <v>1886</v>
      </c>
      <c r="BG17" s="729">
        <v>1040</v>
      </c>
      <c r="BH17" s="729">
        <v>515</v>
      </c>
    </row>
    <row r="18" spans="1:60">
      <c r="A18" s="402" t="s">
        <v>700</v>
      </c>
      <c r="B18" s="402" t="s">
        <v>516</v>
      </c>
      <c r="C18" s="402" t="s">
        <v>710</v>
      </c>
      <c r="D18" s="402" t="s">
        <v>711</v>
      </c>
      <c r="E18" s="402" t="s">
        <v>226</v>
      </c>
      <c r="F18" s="402" t="s">
        <v>721</v>
      </c>
      <c r="G18" s="402" t="s">
        <v>516</v>
      </c>
      <c r="H18" s="402" t="s">
        <v>713</v>
      </c>
      <c r="I18" s="402" t="s">
        <v>714</v>
      </c>
      <c r="J18" s="729">
        <v>113776</v>
      </c>
      <c r="K18" s="729">
        <v>32433</v>
      </c>
      <c r="L18" s="729">
        <v>5596</v>
      </c>
      <c r="M18" s="729">
        <v>2793</v>
      </c>
      <c r="N18" s="729">
        <v>2390</v>
      </c>
      <c r="O18" s="729">
        <v>805</v>
      </c>
      <c r="P18" s="729">
        <v>813</v>
      </c>
      <c r="Q18" s="729">
        <v>411</v>
      </c>
      <c r="R18" s="729">
        <v>1117</v>
      </c>
      <c r="S18" s="729">
        <v>16903</v>
      </c>
      <c r="T18" s="729">
        <v>1605</v>
      </c>
      <c r="U18" s="729">
        <v>2557</v>
      </c>
      <c r="V18" s="729">
        <v>29863</v>
      </c>
      <c r="W18" s="729">
        <v>1192</v>
      </c>
      <c r="X18" s="729">
        <v>15024</v>
      </c>
      <c r="Y18" s="729">
        <v>297</v>
      </c>
      <c r="Z18" s="729">
        <v>1949</v>
      </c>
      <c r="AA18" s="729">
        <v>8942</v>
      </c>
      <c r="AB18" s="729">
        <v>177</v>
      </c>
      <c r="AC18" s="729">
        <v>1435</v>
      </c>
      <c r="AD18" s="729">
        <v>646</v>
      </c>
      <c r="AE18" s="729">
        <v>788</v>
      </c>
      <c r="AF18" s="729">
        <v>150</v>
      </c>
      <c r="AG18" s="729">
        <v>4295</v>
      </c>
      <c r="AH18" s="729">
        <v>329</v>
      </c>
      <c r="AI18" s="729">
        <v>266</v>
      </c>
      <c r="AJ18" s="729">
        <v>5800</v>
      </c>
      <c r="AK18" s="729">
        <v>156</v>
      </c>
      <c r="AL18" s="729">
        <v>2084</v>
      </c>
      <c r="AM18" s="729">
        <v>364</v>
      </c>
      <c r="AN18" s="729">
        <v>537</v>
      </c>
      <c r="AO18" s="729">
        <v>82</v>
      </c>
      <c r="AP18" s="729">
        <v>1071</v>
      </c>
      <c r="AQ18" s="729">
        <v>300</v>
      </c>
      <c r="AR18" s="729">
        <v>252</v>
      </c>
      <c r="AS18" s="729">
        <v>332</v>
      </c>
      <c r="AT18" s="729">
        <v>67</v>
      </c>
      <c r="AU18" s="729">
        <v>348</v>
      </c>
      <c r="AV18" s="729">
        <v>204</v>
      </c>
      <c r="AW18" s="729">
        <v>668</v>
      </c>
      <c r="AX18" s="729">
        <v>31</v>
      </c>
      <c r="AY18" s="729">
        <v>59</v>
      </c>
      <c r="AZ18" s="729">
        <v>75</v>
      </c>
      <c r="BA18" s="729">
        <v>7</v>
      </c>
      <c r="BB18" s="729">
        <v>90</v>
      </c>
      <c r="BC18" s="729">
        <v>32</v>
      </c>
      <c r="BD18" s="729">
        <v>46</v>
      </c>
      <c r="BE18" s="729">
        <v>84</v>
      </c>
      <c r="BF18" s="729">
        <v>369</v>
      </c>
      <c r="BG18" s="729">
        <v>78</v>
      </c>
      <c r="BH18" s="729">
        <v>297</v>
      </c>
    </row>
    <row r="19" spans="1:60">
      <c r="A19" s="402" t="s">
        <v>700</v>
      </c>
      <c r="B19" s="402" t="s">
        <v>516</v>
      </c>
      <c r="C19" s="402" t="s">
        <v>710</v>
      </c>
      <c r="D19" s="402" t="s">
        <v>711</v>
      </c>
      <c r="E19" s="402" t="s">
        <v>225</v>
      </c>
      <c r="F19" s="402" t="s">
        <v>1061</v>
      </c>
      <c r="G19" s="402" t="s">
        <v>516</v>
      </c>
      <c r="H19" s="402" t="s">
        <v>713</v>
      </c>
      <c r="I19" s="402" t="s">
        <v>714</v>
      </c>
      <c r="J19" s="729">
        <v>21189</v>
      </c>
      <c r="K19" s="729">
        <v>6390</v>
      </c>
      <c r="L19" s="729">
        <v>843</v>
      </c>
      <c r="M19" s="729">
        <v>574</v>
      </c>
      <c r="N19" s="729">
        <v>506</v>
      </c>
      <c r="O19" s="729">
        <v>580</v>
      </c>
      <c r="P19" s="729">
        <v>647</v>
      </c>
      <c r="Q19" s="729">
        <v>983</v>
      </c>
      <c r="R19" s="729">
        <v>943</v>
      </c>
      <c r="S19" s="729">
        <v>401</v>
      </c>
      <c r="T19" s="729">
        <v>913</v>
      </c>
      <c r="U19" s="729">
        <v>1018</v>
      </c>
      <c r="V19" s="729">
        <v>2346</v>
      </c>
      <c r="W19" s="729">
        <v>1399</v>
      </c>
      <c r="X19" s="729">
        <v>2101</v>
      </c>
      <c r="Y19" s="729">
        <v>90</v>
      </c>
      <c r="Z19" s="729">
        <v>532</v>
      </c>
      <c r="AA19" s="729">
        <v>742</v>
      </c>
      <c r="AB19" s="729">
        <v>28</v>
      </c>
      <c r="AC19" s="729">
        <v>91</v>
      </c>
      <c r="AD19" s="729">
        <v>1188</v>
      </c>
      <c r="AE19" s="729">
        <v>120</v>
      </c>
      <c r="AF19" s="729">
        <v>175</v>
      </c>
      <c r="AG19" s="729">
        <v>1247</v>
      </c>
      <c r="AH19" s="729">
        <v>199</v>
      </c>
      <c r="AI19" s="729">
        <v>242</v>
      </c>
      <c r="AJ19" s="729">
        <v>535</v>
      </c>
      <c r="AK19" s="729">
        <v>143</v>
      </c>
      <c r="AL19" s="729">
        <v>434</v>
      </c>
      <c r="AM19" s="729">
        <v>183</v>
      </c>
      <c r="AN19" s="729">
        <v>105</v>
      </c>
      <c r="AO19" s="729">
        <v>43</v>
      </c>
      <c r="AP19" s="729">
        <v>167</v>
      </c>
      <c r="AQ19" s="729">
        <v>111</v>
      </c>
      <c r="AR19" s="729">
        <v>63</v>
      </c>
      <c r="AS19" s="729">
        <v>65</v>
      </c>
      <c r="AT19" s="729">
        <v>89</v>
      </c>
      <c r="AU19" s="729">
        <v>200</v>
      </c>
      <c r="AV19" s="729">
        <v>260</v>
      </c>
      <c r="AW19" s="729">
        <v>200</v>
      </c>
      <c r="AX19" s="729">
        <v>88</v>
      </c>
      <c r="AY19" s="729">
        <v>112</v>
      </c>
      <c r="AZ19" s="729">
        <v>147</v>
      </c>
      <c r="BA19" s="729">
        <v>15</v>
      </c>
      <c r="BB19" s="729">
        <v>95</v>
      </c>
      <c r="BC19" s="729">
        <v>21</v>
      </c>
      <c r="BD19" s="729">
        <v>57</v>
      </c>
      <c r="BE19" s="729">
        <v>33</v>
      </c>
      <c r="BF19" s="729">
        <v>30</v>
      </c>
      <c r="BG19" s="729">
        <v>42</v>
      </c>
      <c r="BH19" s="729">
        <v>43</v>
      </c>
    </row>
    <row r="20" spans="1:60">
      <c r="A20" s="402" t="s">
        <v>700</v>
      </c>
      <c r="B20" s="402" t="s">
        <v>516</v>
      </c>
      <c r="C20" s="402" t="s">
        <v>710</v>
      </c>
      <c r="D20" s="402" t="s">
        <v>711</v>
      </c>
      <c r="E20" s="402" t="s">
        <v>225</v>
      </c>
      <c r="F20" s="402" t="s">
        <v>1062</v>
      </c>
      <c r="G20" s="402" t="s">
        <v>516</v>
      </c>
      <c r="H20" s="402" t="s">
        <v>713</v>
      </c>
      <c r="I20" s="402" t="s">
        <v>714</v>
      </c>
      <c r="J20" s="733">
        <v>60902</v>
      </c>
      <c r="K20" s="729">
        <v>21213</v>
      </c>
      <c r="L20" s="729">
        <v>2398</v>
      </c>
      <c r="M20" s="729">
        <v>1870</v>
      </c>
      <c r="N20" s="729">
        <v>1970</v>
      </c>
      <c r="O20" s="729">
        <v>1862</v>
      </c>
      <c r="P20" s="729">
        <v>2087</v>
      </c>
      <c r="Q20" s="729">
        <v>2643</v>
      </c>
      <c r="R20" s="729">
        <v>3113</v>
      </c>
      <c r="S20" s="729">
        <v>2334</v>
      </c>
      <c r="T20" s="729">
        <v>2936</v>
      </c>
      <c r="U20" s="729">
        <v>2620</v>
      </c>
      <c r="V20" s="729">
        <v>6585</v>
      </c>
      <c r="W20" s="729">
        <v>4002</v>
      </c>
      <c r="X20" s="729">
        <v>5335</v>
      </c>
      <c r="Y20" s="729">
        <v>597</v>
      </c>
      <c r="Z20" s="729">
        <v>1045</v>
      </c>
      <c r="AA20" s="729">
        <v>2733</v>
      </c>
      <c r="AB20" s="729">
        <v>42</v>
      </c>
      <c r="AC20" s="729">
        <v>302</v>
      </c>
      <c r="AD20" s="729">
        <v>3992</v>
      </c>
      <c r="AE20" s="729">
        <v>351</v>
      </c>
      <c r="AF20" s="729">
        <v>620</v>
      </c>
      <c r="AG20" s="729">
        <v>2570</v>
      </c>
      <c r="AH20" s="729">
        <v>319</v>
      </c>
      <c r="AI20" s="729">
        <v>630</v>
      </c>
      <c r="AJ20" s="729">
        <v>1047</v>
      </c>
      <c r="AK20" s="729">
        <v>313</v>
      </c>
      <c r="AL20" s="729">
        <v>1026</v>
      </c>
      <c r="AM20" s="729">
        <v>718</v>
      </c>
      <c r="AN20" s="729">
        <v>200</v>
      </c>
      <c r="AO20" s="729">
        <v>80</v>
      </c>
      <c r="AP20" s="729">
        <v>340</v>
      </c>
      <c r="AQ20" s="729">
        <v>538</v>
      </c>
      <c r="AR20" s="729">
        <v>133</v>
      </c>
      <c r="AS20" s="729">
        <v>237</v>
      </c>
      <c r="AT20" s="729">
        <v>237</v>
      </c>
      <c r="AU20" s="729">
        <v>574</v>
      </c>
      <c r="AV20" s="729">
        <v>770</v>
      </c>
      <c r="AW20" s="729">
        <v>294</v>
      </c>
      <c r="AX20" s="729">
        <v>243</v>
      </c>
      <c r="AY20" s="729">
        <v>257</v>
      </c>
      <c r="AZ20" s="729">
        <v>313</v>
      </c>
      <c r="BA20" s="729">
        <v>23</v>
      </c>
      <c r="BB20" s="729">
        <v>167</v>
      </c>
      <c r="BC20" s="729">
        <v>41</v>
      </c>
      <c r="BD20" s="729">
        <v>94</v>
      </c>
      <c r="BE20" s="729">
        <v>41</v>
      </c>
      <c r="BF20" s="729">
        <v>55</v>
      </c>
      <c r="BG20" s="729">
        <v>77</v>
      </c>
      <c r="BH20" s="729">
        <v>128</v>
      </c>
    </row>
    <row r="21" spans="1:60">
      <c r="A21" s="402" t="s">
        <v>700</v>
      </c>
      <c r="B21" s="402" t="s">
        <v>516</v>
      </c>
      <c r="C21" s="402" t="s">
        <v>710</v>
      </c>
      <c r="D21" s="402" t="s">
        <v>711</v>
      </c>
      <c r="E21" s="402" t="s">
        <v>225</v>
      </c>
      <c r="F21" s="402" t="s">
        <v>722</v>
      </c>
      <c r="G21" s="402" t="s">
        <v>516</v>
      </c>
      <c r="H21" s="402" t="s">
        <v>713</v>
      </c>
      <c r="I21" s="402" t="s">
        <v>714</v>
      </c>
      <c r="J21" s="729">
        <v>113776</v>
      </c>
      <c r="K21" s="729">
        <v>168621</v>
      </c>
      <c r="L21" s="729">
        <v>39151</v>
      </c>
      <c r="M21" s="729">
        <v>23613</v>
      </c>
      <c r="N21" s="729">
        <v>39912</v>
      </c>
      <c r="O21" s="729">
        <v>19725</v>
      </c>
      <c r="P21" s="729">
        <v>18548</v>
      </c>
      <c r="Q21" s="729">
        <v>13556</v>
      </c>
      <c r="R21" s="729">
        <v>18388</v>
      </c>
      <c r="S21" s="729">
        <v>148499</v>
      </c>
      <c r="T21" s="729">
        <v>45141</v>
      </c>
      <c r="U21" s="729">
        <v>54368</v>
      </c>
      <c r="V21" s="729">
        <v>77058</v>
      </c>
      <c r="W21" s="729">
        <v>40032</v>
      </c>
      <c r="X21" s="729">
        <v>58139</v>
      </c>
      <c r="Y21" s="729">
        <v>5728</v>
      </c>
      <c r="Z21" s="729">
        <v>12613</v>
      </c>
      <c r="AA21" s="729">
        <v>31777</v>
      </c>
      <c r="AB21" s="729">
        <v>5282</v>
      </c>
      <c r="AC21" s="729">
        <v>4826</v>
      </c>
      <c r="AD21" s="729">
        <v>32329</v>
      </c>
      <c r="AE21" s="729">
        <v>4479</v>
      </c>
      <c r="AF21" s="729">
        <v>6275</v>
      </c>
      <c r="AG21" s="729">
        <v>20045</v>
      </c>
      <c r="AH21" s="729">
        <v>15724</v>
      </c>
      <c r="AI21" s="729">
        <v>21030</v>
      </c>
      <c r="AJ21" s="729">
        <v>15152</v>
      </c>
      <c r="AK21" s="729">
        <v>12135</v>
      </c>
      <c r="AL21" s="729">
        <v>16611</v>
      </c>
      <c r="AM21" s="729">
        <v>11346</v>
      </c>
      <c r="AN21" s="729">
        <v>3859</v>
      </c>
      <c r="AO21" s="729">
        <v>3249</v>
      </c>
      <c r="AP21" s="729">
        <v>4680</v>
      </c>
      <c r="AQ21" s="729">
        <v>3272</v>
      </c>
      <c r="AR21" s="729">
        <v>3384</v>
      </c>
      <c r="AS21" s="729">
        <v>3728</v>
      </c>
      <c r="AT21" s="729">
        <v>2484</v>
      </c>
      <c r="AU21" s="729">
        <v>11958</v>
      </c>
      <c r="AV21" s="729">
        <v>14504</v>
      </c>
      <c r="AW21" s="729">
        <v>3077</v>
      </c>
      <c r="AX21" s="729">
        <v>2424</v>
      </c>
      <c r="AY21" s="729">
        <v>8566</v>
      </c>
      <c r="AZ21" s="729">
        <v>6635</v>
      </c>
      <c r="BA21" s="729">
        <v>1965</v>
      </c>
      <c r="BB21" s="729">
        <v>7531</v>
      </c>
      <c r="BC21" s="729">
        <v>1359</v>
      </c>
      <c r="BD21" s="729">
        <v>5265</v>
      </c>
      <c r="BE21" s="729">
        <v>2144</v>
      </c>
      <c r="BF21" s="729">
        <v>2255</v>
      </c>
      <c r="BG21" s="729">
        <v>1118</v>
      </c>
      <c r="BH21" s="729">
        <v>812</v>
      </c>
    </row>
  </sheetData>
  <phoneticPr fontId="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6"/>
  <sheetViews>
    <sheetView showGridLines="0" workbookViewId="0">
      <pane xSplit="2" ySplit="4" topLeftCell="C5" activePane="bottomRight" state="frozen"/>
      <selection activeCell="D62" sqref="D62"/>
      <selection pane="topRight" activeCell="D62" sqref="D62"/>
      <selection pane="bottomLeft" activeCell="D62" sqref="D62"/>
      <selection pane="bottomRight" activeCell="D22" sqref="D22"/>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314</v>
      </c>
      <c r="S2" s="5" t="s">
        <v>157</v>
      </c>
      <c r="U2" s="62" t="s">
        <v>215</v>
      </c>
      <c r="W2" s="5" t="s">
        <v>134</v>
      </c>
      <c r="Y2" s="5" t="s">
        <v>158</v>
      </c>
    </row>
    <row r="3" spans="1:25" ht="44">
      <c r="B3" s="63"/>
      <c r="C3" s="64" t="s">
        <v>233</v>
      </c>
      <c r="D3" s="64" t="s">
        <v>315</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73">
        <f>最終需要_まとめ!C6</f>
        <v>100</v>
      </c>
      <c r="D5" s="74">
        <f>投入係数表!C5</f>
        <v>0.126541414459031</v>
      </c>
      <c r="E5" s="75">
        <f>$C$5*D5</f>
        <v>12.6541414459031</v>
      </c>
      <c r="F5" s="74">
        <f>分析係数表!C8</f>
        <v>0.16988323914406789</v>
      </c>
      <c r="G5" s="75">
        <f t="shared" ref="G5:G38" si="0">E5*F5</f>
        <v>2.1497265374172172</v>
      </c>
      <c r="H5" s="75">
        <f t="array" ref="H5:H43">MMULT(逆行列係数!C5:AO43,'1'!G5:G43)</f>
        <v>2.3057526940744588</v>
      </c>
      <c r="I5" s="75">
        <f t="shared" ref="I5:I38" si="1">C5+H5</f>
        <v>102.30575269407446</v>
      </c>
      <c r="J5" s="74">
        <f>分析係数表!G8</f>
        <v>0.11982810575688495</v>
      </c>
      <c r="K5" s="76">
        <f t="shared" ref="K5:K38" si="2">I5*J5</f>
        <v>12.259104553363271</v>
      </c>
      <c r="L5" s="77" t="s">
        <v>182</v>
      </c>
      <c r="M5" s="78" t="s">
        <v>182</v>
      </c>
      <c r="N5" s="79">
        <f>分析係数表!I8</f>
        <v>1.1007693311748612E-2</v>
      </c>
      <c r="O5" s="80">
        <f t="shared" ref="O5:O43" si="3">$M$44*N5</f>
        <v>0.12142038126697796</v>
      </c>
      <c r="P5" s="74">
        <f>分析係数表!C8</f>
        <v>0.16988323914406789</v>
      </c>
      <c r="Q5" s="80">
        <f t="shared" ref="Q5:Q38" si="4">O5*P5</f>
        <v>2.0627287667741918E-2</v>
      </c>
      <c r="R5" s="81">
        <f t="array" ref="R5:R43">MMULT(逆行列係数!C5:AO43,'1'!Q5:Q43)</f>
        <v>3.4567054536254901E-2</v>
      </c>
      <c r="S5" s="82">
        <f t="shared" ref="S5:S38" si="5">I5+R5</f>
        <v>102.34031974861071</v>
      </c>
      <c r="T5" s="83">
        <f>分析係数表!F8</f>
        <v>0.4520504153237429</v>
      </c>
      <c r="U5" s="84">
        <f t="shared" ref="U5:U43" si="6">S5*T5</f>
        <v>46.262984046724121</v>
      </c>
      <c r="V5" s="85">
        <f>分析係数表!D8</f>
        <v>0.2736524906322878</v>
      </c>
      <c r="W5" s="172">
        <f t="shared" ref="W5:W43" si="7">ROUND(S5*V5,0)</f>
        <v>28</v>
      </c>
      <c r="X5" s="74">
        <f>分析係数表!E8</f>
        <v>4.6479574456934729E-2</v>
      </c>
      <c r="Y5" s="171">
        <f t="shared" ref="Y5:Y43" si="8">ROUND(S5*X5,0)</f>
        <v>5</v>
      </c>
    </row>
    <row r="6" spans="1:25">
      <c r="A6" s="10" t="s">
        <v>225</v>
      </c>
      <c r="B6" s="9" t="s">
        <v>273</v>
      </c>
      <c r="C6" s="88"/>
      <c r="D6" s="74">
        <f>投入係数表!C6</f>
        <v>1.5197966616880225E-4</v>
      </c>
      <c r="E6" s="75">
        <f t="shared" ref="E6:E38" si="9">$C$5*D6</f>
        <v>1.5197966616880226E-2</v>
      </c>
      <c r="F6" s="74">
        <f>分析係数表!C9</f>
        <v>0.40976645435244163</v>
      </c>
      <c r="G6" s="75">
        <f t="shared" si="0"/>
        <v>6.2276168939657825E-3</v>
      </c>
      <c r="H6" s="75">
        <v>1.2109653161889175E-2</v>
      </c>
      <c r="I6" s="75">
        <f t="shared" si="1"/>
        <v>1.2109653161889175E-2</v>
      </c>
      <c r="J6" s="74">
        <f>分析係数表!G9</f>
        <v>0.27278621711745094</v>
      </c>
      <c r="K6" s="76">
        <f t="shared" si="2"/>
        <v>3.3033464766361268E-3</v>
      </c>
      <c r="L6" s="77"/>
      <c r="M6" s="78"/>
      <c r="N6" s="79">
        <f>分析係数表!I9</f>
        <v>5.6766522140644718E-4</v>
      </c>
      <c r="O6" s="80">
        <f t="shared" si="3"/>
        <v>6.261632266008791E-3</v>
      </c>
      <c r="P6" s="74">
        <f>分析係数表!C9</f>
        <v>0.40976645435244163</v>
      </c>
      <c r="Q6" s="80">
        <f t="shared" si="4"/>
        <v>2.5658068521012671E-3</v>
      </c>
      <c r="R6" s="81">
        <v>3.4537888800006745E-3</v>
      </c>
      <c r="S6" s="82">
        <f t="shared" si="5"/>
        <v>1.5563442041889849E-2</v>
      </c>
      <c r="T6" s="83">
        <f>分析係数表!F9</f>
        <v>0.74407187847350875</v>
      </c>
      <c r="U6" s="84">
        <f t="shared" si="6"/>
        <v>1.158031955562256E-2</v>
      </c>
      <c r="V6" s="85">
        <f>分析係数表!D9</f>
        <v>0.14440533530937386</v>
      </c>
      <c r="W6" s="172">
        <f t="shared" si="7"/>
        <v>0</v>
      </c>
      <c r="X6" s="74">
        <f>分析係数表!E9</f>
        <v>0.11439422008151168</v>
      </c>
      <c r="Y6" s="171">
        <f t="shared" si="8"/>
        <v>0</v>
      </c>
    </row>
    <row r="7" spans="1:25">
      <c r="A7" s="10" t="s">
        <v>226</v>
      </c>
      <c r="B7" s="9" t="s">
        <v>274</v>
      </c>
      <c r="C7" s="88"/>
      <c r="D7" s="74">
        <f>投入係数表!C7</f>
        <v>0</v>
      </c>
      <c r="E7" s="75">
        <f t="shared" si="9"/>
        <v>0</v>
      </c>
      <c r="F7" s="74">
        <f>分析係数表!C10</f>
        <v>0.68007710705743762</v>
      </c>
      <c r="G7" s="75">
        <f t="shared" si="0"/>
        <v>0</v>
      </c>
      <c r="H7" s="75">
        <v>3.1580922204439248E-2</v>
      </c>
      <c r="I7" s="75">
        <f t="shared" si="1"/>
        <v>3.1580922204439248E-2</v>
      </c>
      <c r="J7" s="74">
        <f>分析係数表!G10</f>
        <v>0.17854260725424764</v>
      </c>
      <c r="K7" s="76">
        <f t="shared" si="2"/>
        <v>5.6385401898741451E-3</v>
      </c>
      <c r="L7" s="77"/>
      <c r="M7" s="78"/>
      <c r="N7" s="79">
        <f>分析係数表!I10</f>
        <v>1.290834700219075E-3</v>
      </c>
      <c r="O7" s="80">
        <f t="shared" si="3"/>
        <v>1.423855452858248E-2</v>
      </c>
      <c r="P7" s="74">
        <f>分析係数表!C10</f>
        <v>0.68007710705743762</v>
      </c>
      <c r="Q7" s="80">
        <f t="shared" si="4"/>
        <v>9.6833149724779508E-3</v>
      </c>
      <c r="R7" s="81">
        <v>1.6333118601247334E-2</v>
      </c>
      <c r="S7" s="82">
        <f t="shared" si="5"/>
        <v>4.7914040805686578E-2</v>
      </c>
      <c r="T7" s="83">
        <f>分析係数表!F10</f>
        <v>0.51654343606185527</v>
      </c>
      <c r="U7" s="84">
        <f t="shared" si="6"/>
        <v>2.4749683273377288E-2</v>
      </c>
      <c r="V7" s="85">
        <f>分析係数表!D10</f>
        <v>9.7799297694606213E-2</v>
      </c>
      <c r="W7" s="172">
        <f t="shared" si="7"/>
        <v>0</v>
      </c>
      <c r="X7" s="74">
        <f>分析係数表!E10</f>
        <v>2.6958057972911079E-2</v>
      </c>
      <c r="Y7" s="171">
        <f t="shared" si="8"/>
        <v>0</v>
      </c>
    </row>
    <row r="8" spans="1:25">
      <c r="A8" s="10" t="s">
        <v>227</v>
      </c>
      <c r="B8" s="9" t="s">
        <v>27</v>
      </c>
      <c r="C8" s="88"/>
      <c r="D8" s="74">
        <f>投入係数表!C8</f>
        <v>5.2406781437518015E-6</v>
      </c>
      <c r="E8" s="75">
        <f t="shared" si="9"/>
        <v>5.2406781437518016E-4</v>
      </c>
      <c r="F8" s="74">
        <f>分析係数表!C11</f>
        <v>2.1147201560344109E-2</v>
      </c>
      <c r="G8" s="75">
        <f t="shared" si="0"/>
        <v>1.1082567701880937E-5</v>
      </c>
      <c r="H8" s="75">
        <v>1.3829421374204369E-2</v>
      </c>
      <c r="I8" s="75">
        <f t="shared" si="1"/>
        <v>1.3829421374204369E-2</v>
      </c>
      <c r="J8" s="74">
        <f>分析係数表!G11</f>
        <v>0.2349962690544718</v>
      </c>
      <c r="K8" s="76">
        <f t="shared" si="2"/>
        <v>3.249862426120193E-3</v>
      </c>
      <c r="L8" s="77"/>
      <c r="M8" s="78"/>
      <c r="N8" s="79">
        <f>分析係数表!I11</f>
        <v>-2.2238602446561594E-5</v>
      </c>
      <c r="O8" s="80">
        <f t="shared" si="3"/>
        <v>-2.4530294507971878E-4</v>
      </c>
      <c r="P8" s="74">
        <f>分析係数表!C11</f>
        <v>2.1147201560344109E-2</v>
      </c>
      <c r="Q8" s="80">
        <f t="shared" si="4"/>
        <v>-5.1874708229468339E-6</v>
      </c>
      <c r="R8" s="81">
        <v>2.8525057211346359E-3</v>
      </c>
      <c r="S8" s="82">
        <f t="shared" si="5"/>
        <v>1.6681927095339003E-2</v>
      </c>
      <c r="T8" s="83">
        <f>分析係数表!F11</f>
        <v>0.38828483104146677</v>
      </c>
      <c r="U8" s="84">
        <f t="shared" si="6"/>
        <v>6.4773392436597715E-3</v>
      </c>
      <c r="V8" s="85">
        <f>分析係数表!D11</f>
        <v>2.238567316917173E-2</v>
      </c>
      <c r="W8" s="172">
        <f t="shared" si="7"/>
        <v>0</v>
      </c>
      <c r="X8" s="74">
        <f>分析係数表!E11</f>
        <v>2.1852680950858117E-2</v>
      </c>
      <c r="Y8" s="171">
        <f t="shared" si="8"/>
        <v>0</v>
      </c>
    </row>
    <row r="9" spans="1:25">
      <c r="A9" s="10" t="s">
        <v>228</v>
      </c>
      <c r="B9" s="9" t="s">
        <v>195</v>
      </c>
      <c r="C9" s="88"/>
      <c r="D9" s="74">
        <f>投入係数表!C9</f>
        <v>0.12721222126143122</v>
      </c>
      <c r="E9" s="75">
        <f t="shared" si="9"/>
        <v>12.721222126143122</v>
      </c>
      <c r="F9" s="74">
        <f>分析係数表!C12</f>
        <v>0.26979296775158057</v>
      </c>
      <c r="G9" s="75">
        <f t="shared" si="0"/>
        <v>3.4320962708392244</v>
      </c>
      <c r="H9" s="75">
        <v>3.7298844007474563</v>
      </c>
      <c r="I9" s="75">
        <f t="shared" si="1"/>
        <v>3.7298844007474563</v>
      </c>
      <c r="J9" s="74">
        <f>分析係数表!G12</f>
        <v>0.14399966915404239</v>
      </c>
      <c r="K9" s="76">
        <f t="shared" si="2"/>
        <v>0.5371021196904574</v>
      </c>
      <c r="L9" s="77"/>
      <c r="M9" s="78"/>
      <c r="N9" s="79">
        <f>分析係数表!I12</f>
        <v>8.4790563397567215E-2</v>
      </c>
      <c r="O9" s="80">
        <f t="shared" si="3"/>
        <v>0.93528246509068402</v>
      </c>
      <c r="P9" s="74">
        <f>分析係数表!C12</f>
        <v>0.26979296775158057</v>
      </c>
      <c r="Q9" s="80">
        <f t="shared" si="4"/>
        <v>0.25233263194282968</v>
      </c>
      <c r="R9" s="81">
        <v>0.31877500399964148</v>
      </c>
      <c r="S9" s="82">
        <f t="shared" si="5"/>
        <v>4.0486594047470978</v>
      </c>
      <c r="T9" s="83">
        <f>分析係数表!F12</f>
        <v>0.33481714299007204</v>
      </c>
      <c r="U9" s="84">
        <f t="shared" si="6"/>
        <v>1.355560574837309</v>
      </c>
      <c r="V9" s="85">
        <f>分析係数表!D12</f>
        <v>3.7088865741159563E-2</v>
      </c>
      <c r="W9" s="172">
        <f t="shared" si="7"/>
        <v>0</v>
      </c>
      <c r="X9" s="74">
        <f>分析係数表!E12</f>
        <v>3.539948357013805E-2</v>
      </c>
      <c r="Y9" s="171">
        <f t="shared" si="8"/>
        <v>0</v>
      </c>
    </row>
    <row r="10" spans="1:25">
      <c r="A10" s="10" t="s">
        <v>229</v>
      </c>
      <c r="B10" s="9" t="s">
        <v>28</v>
      </c>
      <c r="C10" s="88"/>
      <c r="D10" s="74">
        <f>投入係数表!C10</f>
        <v>3.9724340329638655E-3</v>
      </c>
      <c r="E10" s="75">
        <f t="shared" si="9"/>
        <v>0.39724340329638658</v>
      </c>
      <c r="F10" s="74">
        <f>分析係数表!C13</f>
        <v>6.684233532602335E-2</v>
      </c>
      <c r="G10" s="75">
        <f t="shared" si="0"/>
        <v>2.6552676769187801E-2</v>
      </c>
      <c r="H10" s="75">
        <v>3.0675236259790517E-2</v>
      </c>
      <c r="I10" s="75">
        <f t="shared" si="1"/>
        <v>3.0675236259790517E-2</v>
      </c>
      <c r="J10" s="74">
        <f>分析係数表!G13</f>
        <v>0.23596605339775753</v>
      </c>
      <c r="K10" s="76">
        <f t="shared" si="2"/>
        <v>7.2383144372665572E-3</v>
      </c>
      <c r="L10" s="77"/>
      <c r="M10" s="78"/>
      <c r="N10" s="79">
        <f>分析係数表!I13</f>
        <v>1.6879182236800124E-2</v>
      </c>
      <c r="O10" s="80">
        <f t="shared" si="3"/>
        <v>0.18618585062500312</v>
      </c>
      <c r="P10" s="74">
        <f>分析係数表!C13</f>
        <v>6.684233532602335E-2</v>
      </c>
      <c r="Q10" s="80">
        <f t="shared" si="4"/>
        <v>1.2445097060437352E-2</v>
      </c>
      <c r="R10" s="81">
        <v>1.3903788056365274E-2</v>
      </c>
      <c r="S10" s="82">
        <f t="shared" si="5"/>
        <v>4.4579024316155791E-2</v>
      </c>
      <c r="T10" s="83">
        <f>分析係数表!F13</f>
        <v>0.36934894381465649</v>
      </c>
      <c r="U10" s="84">
        <f t="shared" si="6"/>
        <v>1.646521554746003E-2</v>
      </c>
      <c r="V10" s="85">
        <f>分析係数表!D13</f>
        <v>0.1651861487951434</v>
      </c>
      <c r="W10" s="172">
        <f t="shared" si="7"/>
        <v>0</v>
      </c>
      <c r="X10" s="74">
        <f>分析係数表!E13</f>
        <v>0.12199715046769498</v>
      </c>
      <c r="Y10" s="171">
        <f t="shared" si="8"/>
        <v>0</v>
      </c>
    </row>
    <row r="11" spans="1:25">
      <c r="A11" s="10" t="s">
        <v>230</v>
      </c>
      <c r="B11" s="9" t="s">
        <v>275</v>
      </c>
      <c r="C11" s="88"/>
      <c r="D11" s="74">
        <f>投入係数表!C11</f>
        <v>2.4767444907371015E-2</v>
      </c>
      <c r="E11" s="75">
        <f t="shared" si="9"/>
        <v>2.4767444907371017</v>
      </c>
      <c r="F11" s="74">
        <f>分析係数表!C14</f>
        <v>0.21710827927701792</v>
      </c>
      <c r="G11" s="75">
        <f t="shared" si="0"/>
        <v>0.53772173459276618</v>
      </c>
      <c r="H11" s="75">
        <v>0.6419098713999889</v>
      </c>
      <c r="I11" s="75">
        <f t="shared" si="1"/>
        <v>0.6419098713999889</v>
      </c>
      <c r="J11" s="74">
        <f>分析係数表!G14</f>
        <v>0.17574790290253137</v>
      </c>
      <c r="K11" s="76">
        <f t="shared" si="2"/>
        <v>0.11281431375098165</v>
      </c>
      <c r="L11" s="77"/>
      <c r="M11" s="78"/>
      <c r="N11" s="79">
        <f>分析係数表!I14</f>
        <v>1.1225515443921091E-3</v>
      </c>
      <c r="O11" s="80">
        <f t="shared" si="3"/>
        <v>1.2382306869546403E-2</v>
      </c>
      <c r="P11" s="74">
        <f>分析係数表!C14</f>
        <v>0.21710827927701792</v>
      </c>
      <c r="Q11" s="80">
        <f t="shared" si="4"/>
        <v>2.688301337927218E-3</v>
      </c>
      <c r="R11" s="81">
        <v>1.5125438423771296E-2</v>
      </c>
      <c r="S11" s="82">
        <f t="shared" si="5"/>
        <v>0.65703530982376024</v>
      </c>
      <c r="T11" s="83">
        <f>分析係数表!F14</f>
        <v>0.32729567218469302</v>
      </c>
      <c r="U11" s="84">
        <f t="shared" si="6"/>
        <v>0.21504481337784564</v>
      </c>
      <c r="V11" s="85">
        <f>分析係数表!D14</f>
        <v>4.5196804531672026E-2</v>
      </c>
      <c r="W11" s="172">
        <f t="shared" si="7"/>
        <v>0</v>
      </c>
      <c r="X11" s="74">
        <f>分析係数表!E14</f>
        <v>3.8130342673435243E-2</v>
      </c>
      <c r="Y11" s="171">
        <f t="shared" si="8"/>
        <v>0</v>
      </c>
    </row>
    <row r="12" spans="1:25">
      <c r="A12" s="10" t="s">
        <v>231</v>
      </c>
      <c r="B12" s="9" t="s">
        <v>29</v>
      </c>
      <c r="C12" s="88"/>
      <c r="D12" s="74">
        <f>投入係数表!C12</f>
        <v>6.3611351308859365E-2</v>
      </c>
      <c r="E12" s="75">
        <f t="shared" si="9"/>
        <v>6.3611351308859367</v>
      </c>
      <c r="F12" s="74">
        <f>分析係数表!C15</f>
        <v>0.1777237835164599</v>
      </c>
      <c r="G12" s="75">
        <f t="shared" si="0"/>
        <v>1.1305250029205201</v>
      </c>
      <c r="H12" s="75">
        <v>1.2657917183214589</v>
      </c>
      <c r="I12" s="75">
        <f t="shared" si="1"/>
        <v>1.2657917183214589</v>
      </c>
      <c r="J12" s="74">
        <f>分析係数表!G15</f>
        <v>0.10387096116118634</v>
      </c>
      <c r="K12" s="76">
        <f t="shared" si="2"/>
        <v>0.13147900241191957</v>
      </c>
      <c r="L12" s="77"/>
      <c r="M12" s="78"/>
      <c r="N12" s="79">
        <f>分析係数表!I15</f>
        <v>7.5144901505810619E-3</v>
      </c>
      <c r="O12" s="80">
        <f t="shared" si="3"/>
        <v>8.2888597390034222E-2</v>
      </c>
      <c r="P12" s="74">
        <f>分析係数表!C15</f>
        <v>0.1777237835164599</v>
      </c>
      <c r="Q12" s="80">
        <f t="shared" si="4"/>
        <v>1.4731275138529445E-2</v>
      </c>
      <c r="R12" s="81">
        <v>3.4577214436303773E-2</v>
      </c>
      <c r="S12" s="82">
        <f t="shared" si="5"/>
        <v>1.3003689327577626</v>
      </c>
      <c r="T12" s="83">
        <f>分析係数表!F15</f>
        <v>0.33005409485469872</v>
      </c>
      <c r="U12" s="84">
        <f t="shared" si="6"/>
        <v>0.4291920910785339</v>
      </c>
      <c r="V12" s="85">
        <f>分析係数表!D15</f>
        <v>1.862209422908882E-2</v>
      </c>
      <c r="W12" s="172">
        <f t="shared" si="7"/>
        <v>0</v>
      </c>
      <c r="X12" s="74">
        <f>分析係数表!E15</f>
        <v>1.8544573004253467E-2</v>
      </c>
      <c r="Y12" s="171">
        <f t="shared" si="8"/>
        <v>0</v>
      </c>
    </row>
    <row r="13" spans="1:25">
      <c r="A13" s="10" t="s">
        <v>232</v>
      </c>
      <c r="B13" s="9" t="s">
        <v>30</v>
      </c>
      <c r="C13" s="88"/>
      <c r="D13" s="74">
        <f>投入係数表!C13</f>
        <v>1.7304719230668449E-2</v>
      </c>
      <c r="E13" s="75">
        <f t="shared" si="9"/>
        <v>1.7304719230668448</v>
      </c>
      <c r="F13" s="74">
        <f>分析係数表!C16</f>
        <v>0.12368252551663639</v>
      </c>
      <c r="G13" s="75">
        <f t="shared" si="0"/>
        <v>0.21402913778053786</v>
      </c>
      <c r="H13" s="75">
        <v>0.26141018697337465</v>
      </c>
      <c r="I13" s="75">
        <f t="shared" si="1"/>
        <v>0.26141018697337465</v>
      </c>
      <c r="J13" s="74">
        <f>分析係数表!G16</f>
        <v>1.9772048092292722E-2</v>
      </c>
      <c r="K13" s="76">
        <f t="shared" si="2"/>
        <v>5.168614788652796E-3</v>
      </c>
      <c r="L13" s="77"/>
      <c r="M13" s="78"/>
      <c r="N13" s="79">
        <f>分析係数表!I16</f>
        <v>1.7113434381227897E-2</v>
      </c>
      <c r="O13" s="80">
        <f t="shared" si="3"/>
        <v>0.18876976933380923</v>
      </c>
      <c r="P13" s="74">
        <f>分析係数表!C16</f>
        <v>0.12368252551663639</v>
      </c>
      <c r="Q13" s="80">
        <f t="shared" si="4"/>
        <v>2.3347521812398426E-2</v>
      </c>
      <c r="R13" s="81">
        <v>3.3933632137984032E-2</v>
      </c>
      <c r="S13" s="82">
        <f t="shared" si="5"/>
        <v>0.29534381911135865</v>
      </c>
      <c r="T13" s="83">
        <f>分析係数表!F16</f>
        <v>0.17086837167280561</v>
      </c>
      <c r="U13" s="84">
        <f t="shared" si="6"/>
        <v>5.0464917455185498E-2</v>
      </c>
      <c r="V13" s="85">
        <f>分析係数表!D16</f>
        <v>1.2952602682604767E-2</v>
      </c>
      <c r="W13" s="172">
        <f t="shared" si="7"/>
        <v>0</v>
      </c>
      <c r="X13" s="74">
        <f>分析係数表!E16</f>
        <v>1.2952602682604767E-2</v>
      </c>
      <c r="Y13" s="171">
        <f t="shared" si="8"/>
        <v>0</v>
      </c>
    </row>
    <row r="14" spans="1:25">
      <c r="A14" s="10" t="s">
        <v>2</v>
      </c>
      <c r="B14" s="9" t="s">
        <v>385</v>
      </c>
      <c r="C14" s="88"/>
      <c r="D14" s="74">
        <f>投入係数表!C14</f>
        <v>7.0067866781961582E-3</v>
      </c>
      <c r="E14" s="75">
        <f t="shared" si="9"/>
        <v>0.70067866781961585</v>
      </c>
      <c r="F14" s="74">
        <f>分析係数表!C17</f>
        <v>0.19283956701830429</v>
      </c>
      <c r="G14" s="75">
        <f t="shared" si="0"/>
        <v>0.13511857092129698</v>
      </c>
      <c r="H14" s="75">
        <v>0.18367873923852551</v>
      </c>
      <c r="I14" s="75">
        <f t="shared" si="1"/>
        <v>0.18367873923852551</v>
      </c>
      <c r="J14" s="74">
        <f>分析係数表!G17</f>
        <v>0.23402763404868787</v>
      </c>
      <c r="K14" s="76">
        <f t="shared" si="2"/>
        <v>4.2985900769038014E-2</v>
      </c>
      <c r="L14" s="77"/>
      <c r="M14" s="78"/>
      <c r="N14" s="79">
        <f>分析係数表!I17</f>
        <v>3.1766349957435482E-3</v>
      </c>
      <c r="O14" s="80">
        <f t="shared" si="3"/>
        <v>3.5039878147544008E-2</v>
      </c>
      <c r="P14" s="74">
        <f>分析係数表!C17</f>
        <v>0.19283956701830429</v>
      </c>
      <c r="Q14" s="80">
        <f t="shared" si="4"/>
        <v>6.757074930346529E-3</v>
      </c>
      <c r="R14" s="81">
        <v>1.5534793590548922E-2</v>
      </c>
      <c r="S14" s="82">
        <f t="shared" si="5"/>
        <v>0.19921353282907445</v>
      </c>
      <c r="T14" s="83">
        <f>分析係数表!F17</f>
        <v>0.36995154049829787</v>
      </c>
      <c r="U14" s="84">
        <f t="shared" si="6"/>
        <v>7.3699353358224334E-2</v>
      </c>
      <c r="V14" s="85">
        <f>分析係数表!D17</f>
        <v>4.4453920652026524E-2</v>
      </c>
      <c r="W14" s="172">
        <f t="shared" si="7"/>
        <v>0</v>
      </c>
      <c r="X14" s="74">
        <f>分析係数表!E17</f>
        <v>4.2061277361062542E-2</v>
      </c>
      <c r="Y14" s="171">
        <f t="shared" si="8"/>
        <v>0</v>
      </c>
    </row>
    <row r="15" spans="1:25">
      <c r="A15" s="10" t="s">
        <v>3</v>
      </c>
      <c r="B15" s="9" t="s">
        <v>31</v>
      </c>
      <c r="C15" s="88"/>
      <c r="D15" s="74">
        <f>投入係数表!C15</f>
        <v>2.2272882110945156E-3</v>
      </c>
      <c r="E15" s="75">
        <f t="shared" si="9"/>
        <v>0.22272882110945155</v>
      </c>
      <c r="F15" s="74">
        <f>分析係数表!C18</f>
        <v>0.30630539049432115</v>
      </c>
      <c r="G15" s="75">
        <f t="shared" si="0"/>
        <v>6.8223038524270363E-2</v>
      </c>
      <c r="H15" s="75">
        <v>8.808700038901289E-2</v>
      </c>
      <c r="I15" s="75">
        <f t="shared" si="1"/>
        <v>8.808700038901289E-2</v>
      </c>
      <c r="J15" s="74">
        <f>分析係数表!G18</f>
        <v>0.21755179396051724</v>
      </c>
      <c r="K15" s="76">
        <f t="shared" si="2"/>
        <v>1.9163484959230533E-2</v>
      </c>
      <c r="L15" s="77"/>
      <c r="M15" s="78"/>
      <c r="N15" s="79">
        <f>分析係数表!I18</f>
        <v>5.3704565311248737E-4</v>
      </c>
      <c r="O15" s="80">
        <f t="shared" si="3"/>
        <v>5.9238830617758947E-3</v>
      </c>
      <c r="P15" s="74">
        <f>分析係数表!C18</f>
        <v>0.30630539049432115</v>
      </c>
      <c r="Q15" s="80">
        <f t="shared" si="4"/>
        <v>1.8145173144799602E-3</v>
      </c>
      <c r="R15" s="81">
        <v>4.7949210993478838E-3</v>
      </c>
      <c r="S15" s="82">
        <f t="shared" si="5"/>
        <v>9.2881921488360775E-2</v>
      </c>
      <c r="T15" s="83">
        <f>分析係数表!F18</f>
        <v>0.4635011306393737</v>
      </c>
      <c r="U15" s="84">
        <f t="shared" si="6"/>
        <v>4.3050875625812758E-2</v>
      </c>
      <c r="V15" s="85">
        <f>分析係数表!D18</f>
        <v>4.1488554421314744E-2</v>
      </c>
      <c r="W15" s="172">
        <f t="shared" si="7"/>
        <v>0</v>
      </c>
      <c r="X15" s="74">
        <f>分析係数表!E18</f>
        <v>3.8178621954614265E-2</v>
      </c>
      <c r="Y15" s="171">
        <f t="shared" si="8"/>
        <v>0</v>
      </c>
    </row>
    <row r="16" spans="1:25">
      <c r="A16" s="10" t="s">
        <v>4</v>
      </c>
      <c r="B16" s="9" t="s">
        <v>32</v>
      </c>
      <c r="C16" s="88"/>
      <c r="D16" s="74">
        <f>投入係数表!C16</f>
        <v>2.6203390718759006E-5</v>
      </c>
      <c r="E16" s="75">
        <f t="shared" si="9"/>
        <v>2.6203390718759008E-3</v>
      </c>
      <c r="F16" s="74">
        <f>分析係数表!C19</f>
        <v>0.36966314955627488</v>
      </c>
      <c r="G16" s="75">
        <f t="shared" si="0"/>
        <v>9.686427942150116E-4</v>
      </c>
      <c r="H16" s="75">
        <v>1.9012159822066058E-2</v>
      </c>
      <c r="I16" s="75">
        <f t="shared" si="1"/>
        <v>1.9012159822066058E-2</v>
      </c>
      <c r="J16" s="74">
        <f>分析係数表!G19</f>
        <v>4.2381117789262797E-2</v>
      </c>
      <c r="K16" s="76">
        <f t="shared" si="2"/>
        <v>8.0575658484727123E-4</v>
      </c>
      <c r="L16" s="77"/>
      <c r="M16" s="78"/>
      <c r="N16" s="79">
        <f>分析係数表!I19</f>
        <v>-1.254655481313475E-4</v>
      </c>
      <c r="O16" s="80">
        <f t="shared" si="3"/>
        <v>-1.3839479588079657E-3</v>
      </c>
      <c r="P16" s="74">
        <f>分析係数表!C19</f>
        <v>0.36966314955627488</v>
      </c>
      <c r="Q16" s="80">
        <f t="shared" si="4"/>
        <v>-5.1159456127493038E-4</v>
      </c>
      <c r="R16" s="81">
        <v>3.2469151338023767E-3</v>
      </c>
      <c r="S16" s="82">
        <f t="shared" si="5"/>
        <v>2.2259074955868437E-2</v>
      </c>
      <c r="T16" s="83">
        <f>分析係数表!F19</f>
        <v>0.17645477862102601</v>
      </c>
      <c r="U16" s="84">
        <f t="shared" si="6"/>
        <v>3.9277201436465894E-3</v>
      </c>
      <c r="V16" s="85">
        <f>分析係数表!D19</f>
        <v>8.3109656186295868E-3</v>
      </c>
      <c r="W16" s="172">
        <f t="shared" si="7"/>
        <v>0</v>
      </c>
      <c r="X16" s="74">
        <f>分析係数表!E19</f>
        <v>8.1137788631236215E-3</v>
      </c>
      <c r="Y16" s="171">
        <f t="shared" si="8"/>
        <v>0</v>
      </c>
    </row>
    <row r="17" spans="1:25">
      <c r="A17" s="10" t="s">
        <v>5</v>
      </c>
      <c r="B17" s="9" t="s">
        <v>33</v>
      </c>
      <c r="C17" s="88"/>
      <c r="D17" s="74">
        <f>投入係数表!C17</f>
        <v>0</v>
      </c>
      <c r="E17" s="75">
        <f t="shared" si="9"/>
        <v>0</v>
      </c>
      <c r="F17" s="74">
        <f>分析係数表!C20</f>
        <v>0.11840151680286914</v>
      </c>
      <c r="G17" s="75">
        <f t="shared" si="0"/>
        <v>0</v>
      </c>
      <c r="H17" s="75">
        <v>4.355101311043821E-3</v>
      </c>
      <c r="I17" s="75">
        <f t="shared" si="1"/>
        <v>4.355101311043821E-3</v>
      </c>
      <c r="J17" s="74">
        <f>分析係数表!G20</f>
        <v>0.11103277983246747</v>
      </c>
      <c r="K17" s="76">
        <f t="shared" si="2"/>
        <v>4.83559005017219E-4</v>
      </c>
      <c r="L17" s="77"/>
      <c r="M17" s="78"/>
      <c r="N17" s="79">
        <f>分析係数表!I20</f>
        <v>6.0558701736942728E-4</v>
      </c>
      <c r="O17" s="80">
        <f t="shared" si="3"/>
        <v>6.6799287059395064E-3</v>
      </c>
      <c r="P17" s="74">
        <f>分析係数表!C20</f>
        <v>0.11840151680286914</v>
      </c>
      <c r="Q17" s="80">
        <f t="shared" si="4"/>
        <v>7.9091369091826441E-4</v>
      </c>
      <c r="R17" s="81">
        <v>2.0627692049291955E-3</v>
      </c>
      <c r="S17" s="82">
        <f t="shared" si="5"/>
        <v>6.4178705159730169E-3</v>
      </c>
      <c r="T17" s="83">
        <f>分析係数表!F20</f>
        <v>0.24737258814980315</v>
      </c>
      <c r="U17" s="84">
        <f t="shared" si="6"/>
        <v>1.5876052399465578E-3</v>
      </c>
      <c r="V17" s="85">
        <f>分析係数表!D20</f>
        <v>2.4837040813006365E-2</v>
      </c>
      <c r="W17" s="172">
        <f t="shared" si="7"/>
        <v>0</v>
      </c>
      <c r="X17" s="74">
        <f>分析係数表!E20</f>
        <v>2.4562278789456368E-2</v>
      </c>
      <c r="Y17" s="171">
        <f t="shared" si="8"/>
        <v>0</v>
      </c>
    </row>
    <row r="18" spans="1:25">
      <c r="A18" s="10" t="s">
        <v>6</v>
      </c>
      <c r="B18" s="9" t="s">
        <v>34</v>
      </c>
      <c r="C18" s="88"/>
      <c r="D18" s="74">
        <f>投入係数表!C18</f>
        <v>1.582684799413044E-3</v>
      </c>
      <c r="E18" s="75">
        <f t="shared" si="9"/>
        <v>0.15826847994130441</v>
      </c>
      <c r="F18" s="74">
        <f>分析係数表!C21</f>
        <v>0.26258212636596168</v>
      </c>
      <c r="G18" s="75">
        <f t="shared" si="0"/>
        <v>4.1558473999696269E-2</v>
      </c>
      <c r="H18" s="75">
        <v>7.4878654466677991E-2</v>
      </c>
      <c r="I18" s="75">
        <f t="shared" si="1"/>
        <v>7.4878654466677991E-2</v>
      </c>
      <c r="J18" s="74">
        <f>分析係数表!G21</f>
        <v>0.28467983327929475</v>
      </c>
      <c r="K18" s="76">
        <f t="shared" si="2"/>
        <v>2.131644286975181E-2</v>
      </c>
      <c r="L18" s="77"/>
      <c r="M18" s="78"/>
      <c r="N18" s="79">
        <f>分析係数表!I21</f>
        <v>1.0324354165676096E-3</v>
      </c>
      <c r="O18" s="80">
        <f t="shared" si="3"/>
        <v>1.1388280756275602E-2</v>
      </c>
      <c r="P18" s="74">
        <f>分析係数表!C21</f>
        <v>0.26258212636596168</v>
      </c>
      <c r="Q18" s="80">
        <f t="shared" si="4"/>
        <v>2.9903589766354095E-3</v>
      </c>
      <c r="R18" s="81">
        <v>8.6871893996252284E-3</v>
      </c>
      <c r="S18" s="82">
        <f t="shared" si="5"/>
        <v>8.3565843866303224E-2</v>
      </c>
      <c r="T18" s="83">
        <f>分析係数表!F21</f>
        <v>0.42515189534375575</v>
      </c>
      <c r="U18" s="84">
        <f t="shared" si="6"/>
        <v>3.5528176905759185E-2</v>
      </c>
      <c r="V18" s="85">
        <f>分析係数表!D21</f>
        <v>6.1343946819791585E-2</v>
      </c>
      <c r="W18" s="172">
        <f t="shared" si="7"/>
        <v>0</v>
      </c>
      <c r="X18" s="74">
        <f>分析係数表!E21</f>
        <v>5.4343995376178865E-2</v>
      </c>
      <c r="Y18" s="171">
        <f t="shared" si="8"/>
        <v>0</v>
      </c>
    </row>
    <row r="19" spans="1:25">
      <c r="A19" s="10" t="s">
        <v>7</v>
      </c>
      <c r="B19" s="9" t="s">
        <v>276</v>
      </c>
      <c r="C19" s="88"/>
      <c r="D19" s="74">
        <f>投入係数表!C19</f>
        <v>0</v>
      </c>
      <c r="E19" s="75">
        <f t="shared" si="9"/>
        <v>0</v>
      </c>
      <c r="F19" s="74">
        <f>分析係数表!C22</f>
        <v>0.19256748567873505</v>
      </c>
      <c r="G19" s="75">
        <f t="shared" si="0"/>
        <v>0</v>
      </c>
      <c r="H19" s="75">
        <v>1.40564359463662E-2</v>
      </c>
      <c r="I19" s="75">
        <f t="shared" si="1"/>
        <v>1.40564359463662E-2</v>
      </c>
      <c r="J19" s="74">
        <f>分析係数表!G22</f>
        <v>0.19753386347788673</v>
      </c>
      <c r="K19" s="76">
        <f t="shared" si="2"/>
        <v>2.7766220992151607E-3</v>
      </c>
      <c r="L19" s="77"/>
      <c r="M19" s="78"/>
      <c r="N19" s="79">
        <f>分析係数表!I22</f>
        <v>4.8211298587508529E-5</v>
      </c>
      <c r="O19" s="80">
        <f t="shared" si="3"/>
        <v>5.3179481750491276E-4</v>
      </c>
      <c r="P19" s="74">
        <f>分析係数表!C22</f>
        <v>0.19256748567873505</v>
      </c>
      <c r="Q19" s="80">
        <f t="shared" si="4"/>
        <v>1.024063909039028E-4</v>
      </c>
      <c r="R19" s="81">
        <v>2.4997734973177298E-3</v>
      </c>
      <c r="S19" s="82">
        <f t="shared" si="5"/>
        <v>1.6556209443683929E-2</v>
      </c>
      <c r="T19" s="83">
        <f>分析係数表!F22</f>
        <v>0.41915604646677446</v>
      </c>
      <c r="U19" s="84">
        <f t="shared" si="6"/>
        <v>6.9396352948904311E-3</v>
      </c>
      <c r="V19" s="85">
        <f>分析係数表!D22</f>
        <v>2.9425619037728289E-2</v>
      </c>
      <c r="W19" s="172">
        <f t="shared" si="7"/>
        <v>0</v>
      </c>
      <c r="X19" s="74">
        <f>分析係数表!E22</f>
        <v>2.8940662878506891E-2</v>
      </c>
      <c r="Y19" s="171">
        <f t="shared" si="8"/>
        <v>0</v>
      </c>
    </row>
    <row r="20" spans="1:25">
      <c r="A20" s="10" t="s">
        <v>8</v>
      </c>
      <c r="B20" s="9" t="s">
        <v>277</v>
      </c>
      <c r="C20" s="88"/>
      <c r="D20" s="74">
        <f>投入係数表!C20</f>
        <v>0</v>
      </c>
      <c r="E20" s="75">
        <f t="shared" si="9"/>
        <v>0</v>
      </c>
      <c r="F20" s="74">
        <f>分析係数表!C23</f>
        <v>0.20116432520583094</v>
      </c>
      <c r="G20" s="75">
        <f t="shared" si="0"/>
        <v>0</v>
      </c>
      <c r="H20" s="75">
        <v>1.5703153330419863E-2</v>
      </c>
      <c r="I20" s="75">
        <f t="shared" si="1"/>
        <v>1.5703153330419863E-2</v>
      </c>
      <c r="J20" s="74">
        <f>分析係数表!G23</f>
        <v>0.20785566100352021</v>
      </c>
      <c r="K20" s="76">
        <f t="shared" si="2"/>
        <v>3.2639893153340502E-3</v>
      </c>
      <c r="L20" s="77"/>
      <c r="M20" s="78"/>
      <c r="N20" s="79">
        <f>分析係数表!I23</f>
        <v>2.5225877402069866E-5</v>
      </c>
      <c r="O20" s="80">
        <f t="shared" si="3"/>
        <v>2.7825408695609892E-4</v>
      </c>
      <c r="P20" s="74">
        <f>分析係数表!C23</f>
        <v>0.20116432520583094</v>
      </c>
      <c r="Q20" s="80">
        <f t="shared" si="4"/>
        <v>5.5974795638288241E-5</v>
      </c>
      <c r="R20" s="81">
        <v>2.3828978256239938E-3</v>
      </c>
      <c r="S20" s="82">
        <f t="shared" si="5"/>
        <v>1.8086051156043857E-2</v>
      </c>
      <c r="T20" s="83">
        <f>分析係数表!F23</f>
        <v>0.42478695148042223</v>
      </c>
      <c r="U20" s="84">
        <f t="shared" si="6"/>
        <v>7.6827185348948366E-3</v>
      </c>
      <c r="V20" s="85">
        <f>分析係数表!D23</f>
        <v>3.5044555722743287E-2</v>
      </c>
      <c r="W20" s="172">
        <f t="shared" si="7"/>
        <v>0</v>
      </c>
      <c r="X20" s="74">
        <f>分析係数表!E23</f>
        <v>3.4275414947972954E-2</v>
      </c>
      <c r="Y20" s="171">
        <f t="shared" si="8"/>
        <v>0</v>
      </c>
    </row>
    <row r="21" spans="1:25">
      <c r="A21" s="10" t="s">
        <v>9</v>
      </c>
      <c r="B21" s="9" t="s">
        <v>278</v>
      </c>
      <c r="C21" s="88"/>
      <c r="D21" s="74">
        <f>投入係数表!C21</f>
        <v>8.3326782485653643E-4</v>
      </c>
      <c r="E21" s="75">
        <f t="shared" si="9"/>
        <v>8.3326782485653644E-2</v>
      </c>
      <c r="F21" s="74">
        <f>分析係数表!C24</f>
        <v>0.46796458506974481</v>
      </c>
      <c r="G21" s="75">
        <f t="shared" si="0"/>
        <v>3.8993983191095788E-2</v>
      </c>
      <c r="H21" s="75">
        <v>5.8956756152399661E-2</v>
      </c>
      <c r="I21" s="75">
        <f t="shared" si="1"/>
        <v>5.8956756152399661E-2</v>
      </c>
      <c r="J21" s="74">
        <f>分析係数表!G24</f>
        <v>0.19290112247208774</v>
      </c>
      <c r="K21" s="76">
        <f t="shared" si="2"/>
        <v>1.137282443911106E-2</v>
      </c>
      <c r="L21" s="77"/>
      <c r="M21" s="78"/>
      <c r="N21" s="79">
        <f>分析係数表!I24</f>
        <v>1.1220536652328578E-3</v>
      </c>
      <c r="O21" s="80">
        <f t="shared" si="3"/>
        <v>1.2376815012567006E-2</v>
      </c>
      <c r="P21" s="74">
        <f>分析係数表!C24</f>
        <v>0.46796458506974481</v>
      </c>
      <c r="Q21" s="80">
        <f t="shared" si="4"/>
        <v>5.7919111018409075E-3</v>
      </c>
      <c r="R21" s="81">
        <v>1.1754320918651875E-2</v>
      </c>
      <c r="S21" s="82">
        <f t="shared" si="5"/>
        <v>7.0711077071051537E-2</v>
      </c>
      <c r="T21" s="83">
        <f>分析係数表!F24</f>
        <v>0.36341689561906876</v>
      </c>
      <c r="U21" s="84">
        <f t="shared" si="6"/>
        <v>2.5697600115042261E-2</v>
      </c>
      <c r="V21" s="85">
        <f>分析係数表!D24</f>
        <v>4.5804723184795566E-2</v>
      </c>
      <c r="W21" s="172">
        <f t="shared" si="7"/>
        <v>0</v>
      </c>
      <c r="X21" s="74">
        <f>分析係数表!E24</f>
        <v>4.4933066139114755E-2</v>
      </c>
      <c r="Y21" s="171">
        <f t="shared" si="8"/>
        <v>0</v>
      </c>
    </row>
    <row r="22" spans="1:25">
      <c r="A22" s="10" t="s">
        <v>10</v>
      </c>
      <c r="B22" s="9" t="s">
        <v>279</v>
      </c>
      <c r="C22" s="88"/>
      <c r="D22" s="74">
        <f>投入係数表!C22</f>
        <v>0</v>
      </c>
      <c r="E22" s="75">
        <f t="shared" si="9"/>
        <v>0</v>
      </c>
      <c r="F22" s="74">
        <f>分析係数表!C25</f>
        <v>0.11839811615034102</v>
      </c>
      <c r="G22" s="75">
        <f t="shared" si="0"/>
        <v>0</v>
      </c>
      <c r="H22" s="75">
        <v>1.2086247930160075E-2</v>
      </c>
      <c r="I22" s="75">
        <f t="shared" si="1"/>
        <v>1.2086247930160075E-2</v>
      </c>
      <c r="J22" s="74">
        <f>分析係数表!G25</f>
        <v>0.19601885967651284</v>
      </c>
      <c r="K22" s="76">
        <f t="shared" si="2"/>
        <v>2.3691325370375914E-3</v>
      </c>
      <c r="L22" s="77"/>
      <c r="M22" s="78"/>
      <c r="N22" s="79">
        <f>分析係数表!I25</f>
        <v>4.7721717414244671E-4</v>
      </c>
      <c r="O22" s="80">
        <f t="shared" si="3"/>
        <v>5.2639449147517262E-3</v>
      </c>
      <c r="P22" s="74">
        <f>分析係数表!C25</f>
        <v>0.11839811615034102</v>
      </c>
      <c r="Q22" s="80">
        <f t="shared" si="4"/>
        <v>6.232411614257718E-4</v>
      </c>
      <c r="R22" s="81">
        <v>3.931724320508573E-3</v>
      </c>
      <c r="S22" s="82">
        <f t="shared" si="5"/>
        <v>1.6017972250668647E-2</v>
      </c>
      <c r="T22" s="83">
        <f>分析係数表!F25</f>
        <v>0.34892899519140697</v>
      </c>
      <c r="U22" s="84">
        <f t="shared" si="6"/>
        <v>5.5891349624296507E-3</v>
      </c>
      <c r="V22" s="85">
        <f>分析係数表!D25</f>
        <v>3.4959095734715541E-2</v>
      </c>
      <c r="W22" s="172">
        <f t="shared" si="7"/>
        <v>0</v>
      </c>
      <c r="X22" s="74">
        <f>分析係数表!E25</f>
        <v>3.4440766876912506E-2</v>
      </c>
      <c r="Y22" s="171">
        <f t="shared" si="8"/>
        <v>0</v>
      </c>
    </row>
    <row r="23" spans="1:25">
      <c r="A23" s="10" t="s">
        <v>11</v>
      </c>
      <c r="B23" s="9" t="s">
        <v>35</v>
      </c>
      <c r="C23" s="88"/>
      <c r="D23" s="74">
        <f>投入係数表!C23</f>
        <v>3.6684747006262609E-5</v>
      </c>
      <c r="E23" s="75">
        <f t="shared" si="9"/>
        <v>3.6684747006262607E-3</v>
      </c>
      <c r="F23" s="74">
        <f>分析係数表!C26</f>
        <v>0.29113960871661038</v>
      </c>
      <c r="G23" s="75">
        <f t="shared" si="0"/>
        <v>1.0680382889271139E-3</v>
      </c>
      <c r="H23" s="75">
        <v>1.5886976868585312E-2</v>
      </c>
      <c r="I23" s="75">
        <f t="shared" si="1"/>
        <v>1.5886976868585312E-2</v>
      </c>
      <c r="J23" s="74">
        <f>分析係数表!G26</f>
        <v>0.2004458717578543</v>
      </c>
      <c r="K23" s="76">
        <f t="shared" si="2"/>
        <v>3.1844789280204493E-3</v>
      </c>
      <c r="L23" s="77"/>
      <c r="M23" s="78"/>
      <c r="N23" s="79">
        <f>分析係数表!I26</f>
        <v>1.0726059667332082E-2</v>
      </c>
      <c r="O23" s="80">
        <f t="shared" si="3"/>
        <v>0.11831382083563256</v>
      </c>
      <c r="P23" s="74">
        <f>分析係数表!C26</f>
        <v>0.29113960871661038</v>
      </c>
      <c r="Q23" s="80">
        <f t="shared" si="4"/>
        <v>3.4445839503853208E-2</v>
      </c>
      <c r="R23" s="81">
        <v>3.8755400301779562E-2</v>
      </c>
      <c r="S23" s="82">
        <f t="shared" si="5"/>
        <v>5.4642377170364874E-2</v>
      </c>
      <c r="T23" s="83">
        <f>分析係数表!F26</f>
        <v>0.34176102976079403</v>
      </c>
      <c r="U23" s="84">
        <f t="shared" si="6"/>
        <v>1.8674635090321603E-2</v>
      </c>
      <c r="V23" s="85">
        <f>分析係数表!D26</f>
        <v>2.5195355338839619E-2</v>
      </c>
      <c r="W23" s="172">
        <f t="shared" si="7"/>
        <v>0</v>
      </c>
      <c r="X23" s="74">
        <f>分析係数表!E26</f>
        <v>2.4685974681555249E-2</v>
      </c>
      <c r="Y23" s="171">
        <f t="shared" si="8"/>
        <v>0</v>
      </c>
    </row>
    <row r="24" spans="1:25">
      <c r="A24" s="10" t="s">
        <v>12</v>
      </c>
      <c r="B24" s="9" t="s">
        <v>387</v>
      </c>
      <c r="C24" s="88"/>
      <c r="D24" s="74">
        <f>投入係数表!C24</f>
        <v>1.0481356287503603E-5</v>
      </c>
      <c r="E24" s="75">
        <f t="shared" si="9"/>
        <v>1.0481356287503603E-3</v>
      </c>
      <c r="F24" s="74">
        <f>分析係数表!C27</f>
        <v>0.22390034937983039</v>
      </c>
      <c r="G24" s="75">
        <f t="shared" si="0"/>
        <v>2.3467793347465386E-4</v>
      </c>
      <c r="H24" s="75">
        <v>2.2631198475974836E-3</v>
      </c>
      <c r="I24" s="75">
        <f t="shared" si="1"/>
        <v>2.2631198475974836E-3</v>
      </c>
      <c r="J24" s="74">
        <f>分析係数表!G27</f>
        <v>0.17801424712710151</v>
      </c>
      <c r="K24" s="76">
        <f t="shared" si="2"/>
        <v>4.0286757582846673E-4</v>
      </c>
      <c r="L24" s="77"/>
      <c r="M24" s="78"/>
      <c r="N24" s="79">
        <f>分析係数表!I27</f>
        <v>1.001616696609949E-2</v>
      </c>
      <c r="O24" s="80">
        <f t="shared" si="3"/>
        <v>0.11048334809250945</v>
      </c>
      <c r="P24" s="74">
        <f>分析係数表!C27</f>
        <v>0.22390034937983039</v>
      </c>
      <c r="Q24" s="80">
        <f t="shared" si="4"/>
        <v>2.4737260238566285E-2</v>
      </c>
      <c r="R24" s="81">
        <v>2.5262412301035861E-2</v>
      </c>
      <c r="S24" s="82">
        <f t="shared" si="5"/>
        <v>2.7525532148633344E-2</v>
      </c>
      <c r="T24" s="83">
        <f>分析係数表!F27</f>
        <v>0.3354402389489512</v>
      </c>
      <c r="U24" s="84">
        <f t="shared" si="6"/>
        <v>9.2331710811346061E-3</v>
      </c>
      <c r="V24" s="85">
        <f>分析係数表!D27</f>
        <v>2.2648101403620974E-2</v>
      </c>
      <c r="W24" s="172">
        <f t="shared" si="7"/>
        <v>0</v>
      </c>
      <c r="X24" s="74">
        <f>分析係数表!E27</f>
        <v>2.2430380263578655E-2</v>
      </c>
      <c r="Y24" s="171">
        <f t="shared" si="8"/>
        <v>0</v>
      </c>
    </row>
    <row r="25" spans="1:25">
      <c r="A25" s="10" t="s">
        <v>13</v>
      </c>
      <c r="B25" s="9" t="s">
        <v>196</v>
      </c>
      <c r="C25" s="88"/>
      <c r="D25" s="74">
        <f>投入係数表!C25</f>
        <v>0</v>
      </c>
      <c r="E25" s="75">
        <f t="shared" si="9"/>
        <v>0</v>
      </c>
      <c r="F25" s="74">
        <f>分析係数表!C28</f>
        <v>0.22512814125204084</v>
      </c>
      <c r="G25" s="75">
        <f t="shared" si="0"/>
        <v>0</v>
      </c>
      <c r="H25" s="75">
        <v>2.5213427218078822E-2</v>
      </c>
      <c r="I25" s="75">
        <f t="shared" si="1"/>
        <v>2.5213427218078822E-2</v>
      </c>
      <c r="J25" s="74">
        <f>分析係数表!G28</f>
        <v>0.17968722251031818</v>
      </c>
      <c r="K25" s="76">
        <f t="shared" si="2"/>
        <v>4.5305307067826425E-3</v>
      </c>
      <c r="L25" s="77"/>
      <c r="M25" s="78"/>
      <c r="N25" s="79">
        <f>分析係数表!I28</f>
        <v>8.1409051127791718E-3</v>
      </c>
      <c r="O25" s="80">
        <f t="shared" si="3"/>
        <v>8.979826877961182E-2</v>
      </c>
      <c r="P25" s="74">
        <f>分析係数表!C28</f>
        <v>0.22512814125204084</v>
      </c>
      <c r="Q25" s="80">
        <f t="shared" si="4"/>
        <v>2.0216117338005178E-2</v>
      </c>
      <c r="R25" s="81">
        <v>2.6015371860014229E-2</v>
      </c>
      <c r="S25" s="82">
        <f t="shared" si="5"/>
        <v>5.1228799078093051E-2</v>
      </c>
      <c r="T25" s="83">
        <f>分析係数表!F28</f>
        <v>0.30733691598411605</v>
      </c>
      <c r="U25" s="84">
        <f t="shared" si="6"/>
        <v>1.5744501118231048E-2</v>
      </c>
      <c r="V25" s="85">
        <f>分析係数表!D28</f>
        <v>2.8688437249149327E-2</v>
      </c>
      <c r="W25" s="172">
        <f t="shared" si="7"/>
        <v>0</v>
      </c>
      <c r="X25" s="74">
        <f>分析係数表!E28</f>
        <v>2.8133457885501985E-2</v>
      </c>
      <c r="Y25" s="171">
        <f t="shared" si="8"/>
        <v>0</v>
      </c>
    </row>
    <row r="26" spans="1:25">
      <c r="A26" s="10" t="s">
        <v>14</v>
      </c>
      <c r="B26" s="9" t="s">
        <v>55</v>
      </c>
      <c r="C26" s="88"/>
      <c r="D26" s="74">
        <f>投入係数表!C26</f>
        <v>1.0324135943191048E-3</v>
      </c>
      <c r="E26" s="75">
        <f t="shared" si="9"/>
        <v>0.10324135943191048</v>
      </c>
      <c r="F26" s="74">
        <f>分析係数表!C29</f>
        <v>0.20292812083079403</v>
      </c>
      <c r="G26" s="75">
        <f t="shared" si="0"/>
        <v>2.0950575061534169E-2</v>
      </c>
      <c r="H26" s="75">
        <v>5.4411964807516186E-2</v>
      </c>
      <c r="I26" s="75">
        <f t="shared" si="1"/>
        <v>5.4411964807516186E-2</v>
      </c>
      <c r="J26" s="74">
        <f>分析係数表!G29</f>
        <v>0.25422836329948895</v>
      </c>
      <c r="K26" s="76">
        <f t="shared" si="2"/>
        <v>1.3833064756924232E-2</v>
      </c>
      <c r="L26" s="77"/>
      <c r="M26" s="78"/>
      <c r="N26" s="79">
        <f>分析係数表!I29</f>
        <v>1.2173975242294967E-2</v>
      </c>
      <c r="O26" s="80">
        <f t="shared" si="3"/>
        <v>0.1342850562412147</v>
      </c>
      <c r="P26" s="74">
        <f>分析係数表!C29</f>
        <v>0.20292812083079403</v>
      </c>
      <c r="Q26" s="80">
        <f t="shared" si="4"/>
        <v>2.725021411868719E-2</v>
      </c>
      <c r="R26" s="81">
        <v>3.9737283801504562E-2</v>
      </c>
      <c r="S26" s="82">
        <f t="shared" si="5"/>
        <v>9.4149248609020741E-2</v>
      </c>
      <c r="T26" s="83">
        <f>分析係数表!F29</f>
        <v>0.40384720428768384</v>
      </c>
      <c r="U26" s="84">
        <f t="shared" si="6"/>
        <v>3.8021910836539136E-2</v>
      </c>
      <c r="V26" s="85">
        <f>分析係数表!D29</f>
        <v>7.670374473161555E-2</v>
      </c>
      <c r="W26" s="172">
        <f t="shared" si="7"/>
        <v>0</v>
      </c>
      <c r="X26" s="74">
        <f>分析係数表!E29</f>
        <v>6.1557890505000185E-2</v>
      </c>
      <c r="Y26" s="171">
        <f t="shared" si="8"/>
        <v>0</v>
      </c>
    </row>
    <row r="27" spans="1:25">
      <c r="A27" s="10" t="s">
        <v>15</v>
      </c>
      <c r="B27" s="9" t="s">
        <v>36</v>
      </c>
      <c r="C27" s="88"/>
      <c r="D27" s="74">
        <f>投入係数表!C27</f>
        <v>2.767078059900951E-3</v>
      </c>
      <c r="E27" s="75">
        <f t="shared" si="9"/>
        <v>0.27670780599009509</v>
      </c>
      <c r="F27" s="74">
        <f>分析係数表!C30</f>
        <v>1</v>
      </c>
      <c r="G27" s="75">
        <f t="shared" si="0"/>
        <v>0.27670780599009509</v>
      </c>
      <c r="H27" s="75">
        <v>0.36074434362942198</v>
      </c>
      <c r="I27" s="75">
        <f t="shared" si="1"/>
        <v>0.36074434362942198</v>
      </c>
      <c r="J27" s="74">
        <f>分析係数表!G30</f>
        <v>0.34673715455884868</v>
      </c>
      <c r="K27" s="76">
        <f t="shared" si="2"/>
        <v>0.1250834672332653</v>
      </c>
      <c r="L27" s="77"/>
      <c r="M27" s="78"/>
      <c r="N27" s="79">
        <f>分析係数表!I30</f>
        <v>0</v>
      </c>
      <c r="O27" s="80">
        <f t="shared" si="3"/>
        <v>0</v>
      </c>
      <c r="P27" s="74">
        <f>分析係数表!C30</f>
        <v>1</v>
      </c>
      <c r="Q27" s="80">
        <f t="shared" si="4"/>
        <v>0</v>
      </c>
      <c r="R27" s="81">
        <v>4.7428306441519852E-2</v>
      </c>
      <c r="S27" s="82">
        <f t="shared" si="5"/>
        <v>0.40817265007094183</v>
      </c>
      <c r="T27" s="83">
        <f>分析係数表!F30</f>
        <v>0.44336430675838301</v>
      </c>
      <c r="U27" s="84">
        <f t="shared" si="6"/>
        <v>0.18096918403643517</v>
      </c>
      <c r="V27" s="85">
        <f>分析係数表!D30</f>
        <v>8.6867041025616112E-2</v>
      </c>
      <c r="W27" s="172">
        <f t="shared" si="7"/>
        <v>0</v>
      </c>
      <c r="X27" s="74">
        <f>分析係数表!E30</f>
        <v>6.5897217034789901E-2</v>
      </c>
      <c r="Y27" s="171">
        <f t="shared" si="8"/>
        <v>0</v>
      </c>
    </row>
    <row r="28" spans="1:25">
      <c r="A28" s="10" t="s">
        <v>16</v>
      </c>
      <c r="B28" s="9" t="s">
        <v>197</v>
      </c>
      <c r="C28" s="88"/>
      <c r="D28" s="74">
        <f>投入係数表!C28</f>
        <v>8.9877630165343392E-3</v>
      </c>
      <c r="E28" s="75">
        <f t="shared" si="9"/>
        <v>0.89877630165343392</v>
      </c>
      <c r="F28" s="74">
        <f>分析係数表!C31</f>
        <v>0.99667993786519227</v>
      </c>
      <c r="G28" s="75">
        <f t="shared" si="0"/>
        <v>0.89579230848665181</v>
      </c>
      <c r="H28" s="75">
        <v>1.3728859572192216</v>
      </c>
      <c r="I28" s="75">
        <f t="shared" si="1"/>
        <v>1.3728859572192216</v>
      </c>
      <c r="J28" s="74">
        <f>分析係数表!G31</f>
        <v>7.0744430198025232E-2</v>
      </c>
      <c r="K28" s="76">
        <f t="shared" si="2"/>
        <v>9.7124034770344272E-2</v>
      </c>
      <c r="L28" s="77"/>
      <c r="M28" s="78"/>
      <c r="N28" s="79">
        <f>分析係数表!I31</f>
        <v>1.5783931066306964E-2</v>
      </c>
      <c r="O28" s="80">
        <f t="shared" si="3"/>
        <v>0.17410468057982695</v>
      </c>
      <c r="P28" s="74">
        <f>分析係数表!C31</f>
        <v>0.99667993786519227</v>
      </c>
      <c r="Q28" s="80">
        <f t="shared" si="4"/>
        <v>0.17352664222234107</v>
      </c>
      <c r="R28" s="81">
        <v>0.32901833393878754</v>
      </c>
      <c r="S28" s="82">
        <f t="shared" si="5"/>
        <v>1.7019042911580091</v>
      </c>
      <c r="T28" s="83">
        <f>分析係数表!F31</f>
        <v>0.308369223350977</v>
      </c>
      <c r="U28" s="84">
        <f t="shared" si="6"/>
        <v>0.52481490448209034</v>
      </c>
      <c r="V28" s="85">
        <f>分析係数表!D31</f>
        <v>6.5953615120199595E-3</v>
      </c>
      <c r="W28" s="172">
        <f t="shared" si="7"/>
        <v>0</v>
      </c>
      <c r="X28" s="74">
        <f>分析係数表!E31</f>
        <v>6.5953615120199595E-3</v>
      </c>
      <c r="Y28" s="171">
        <f t="shared" si="8"/>
        <v>0</v>
      </c>
    </row>
    <row r="29" spans="1:25">
      <c r="A29" s="10" t="s">
        <v>17</v>
      </c>
      <c r="B29" s="9" t="s">
        <v>280</v>
      </c>
      <c r="C29" s="88"/>
      <c r="D29" s="74">
        <f>投入係数表!C29</f>
        <v>9.3284070958782068E-4</v>
      </c>
      <c r="E29" s="75">
        <f t="shared" si="9"/>
        <v>9.3284070958782064E-2</v>
      </c>
      <c r="F29" s="74">
        <f>分析係数表!C32</f>
        <v>0.99973750468741629</v>
      </c>
      <c r="G29" s="75">
        <f t="shared" si="0"/>
        <v>9.3259584327416656E-2</v>
      </c>
      <c r="H29" s="75">
        <v>0.14716249980198792</v>
      </c>
      <c r="I29" s="75">
        <f t="shared" si="1"/>
        <v>0.14716249980198792</v>
      </c>
      <c r="J29" s="74">
        <f>分析係数表!G32</f>
        <v>0.13654952076677315</v>
      </c>
      <c r="K29" s="76">
        <f t="shared" si="2"/>
        <v>2.00949688228018E-2</v>
      </c>
      <c r="L29" s="77"/>
      <c r="M29" s="78"/>
      <c r="N29" s="79">
        <f>分析係数表!I32</f>
        <v>6.1925380029087757E-3</v>
      </c>
      <c r="O29" s="80">
        <f t="shared" si="3"/>
        <v>6.8306801800239444E-2</v>
      </c>
      <c r="P29" s="74">
        <f>分析係数表!C32</f>
        <v>0.99973750468741629</v>
      </c>
      <c r="Q29" s="80">
        <f t="shared" si="4"/>
        <v>6.8288871584949298E-2</v>
      </c>
      <c r="R29" s="81">
        <v>0.10170475777026138</v>
      </c>
      <c r="S29" s="82">
        <f t="shared" si="5"/>
        <v>0.24886725757224931</v>
      </c>
      <c r="T29" s="83">
        <f>分析係数表!F32</f>
        <v>0.46980830670926516</v>
      </c>
      <c r="U29" s="84">
        <f t="shared" si="6"/>
        <v>0.116919904875397</v>
      </c>
      <c r="V29" s="85">
        <f>分析係数表!D32</f>
        <v>1.7896698615548455E-2</v>
      </c>
      <c r="W29" s="172">
        <f t="shared" si="7"/>
        <v>0</v>
      </c>
      <c r="X29" s="74">
        <f>分析係数表!E32</f>
        <v>1.7896698615548455E-2</v>
      </c>
      <c r="Y29" s="171">
        <f t="shared" si="8"/>
        <v>0</v>
      </c>
    </row>
    <row r="30" spans="1:25">
      <c r="A30" s="10" t="s">
        <v>18</v>
      </c>
      <c r="B30" s="9" t="s">
        <v>281</v>
      </c>
      <c r="C30" s="88"/>
      <c r="D30" s="74">
        <f>投入係数表!C30</f>
        <v>4.6117967665015852E-4</v>
      </c>
      <c r="E30" s="75">
        <f t="shared" si="9"/>
        <v>4.6117967665015851E-2</v>
      </c>
      <c r="F30" s="74">
        <f>分析係数表!C33</f>
        <v>0.92720800471848297</v>
      </c>
      <c r="G30" s="75">
        <f t="shared" si="0"/>
        <v>4.276094878035086E-2</v>
      </c>
      <c r="H30" s="75">
        <v>9.0728183329434428E-2</v>
      </c>
      <c r="I30" s="75">
        <f t="shared" si="1"/>
        <v>9.0728183329434428E-2</v>
      </c>
      <c r="J30" s="74">
        <f>分析係数表!G33</f>
        <v>0.48251618559482062</v>
      </c>
      <c r="K30" s="76">
        <f t="shared" si="2"/>
        <v>4.3777816946066292E-2</v>
      </c>
      <c r="L30" s="77"/>
      <c r="M30" s="78"/>
      <c r="N30" s="79">
        <f>分析係数表!I33</f>
        <v>1.0711870111293417E-3</v>
      </c>
      <c r="O30" s="80">
        <f t="shared" si="3"/>
        <v>1.1815730291171975E-2</v>
      </c>
      <c r="P30" s="74">
        <f>分析係数表!C33</f>
        <v>0.92720800471848297</v>
      </c>
      <c r="Q30" s="80">
        <f t="shared" si="4"/>
        <v>1.0955639707569307E-2</v>
      </c>
      <c r="R30" s="81">
        <v>4.4505874847706829E-2</v>
      </c>
      <c r="S30" s="82">
        <f t="shared" si="5"/>
        <v>0.13523405817714126</v>
      </c>
      <c r="T30" s="83">
        <f>分析係数表!F33</f>
        <v>0.61375438359859724</v>
      </c>
      <c r="U30" s="84">
        <f t="shared" si="6"/>
        <v>8.3000496018048181E-2</v>
      </c>
      <c r="V30" s="85">
        <f>分析係数表!D33</f>
        <v>6.3927479543206545E-2</v>
      </c>
      <c r="W30" s="172">
        <f t="shared" si="7"/>
        <v>0</v>
      </c>
      <c r="X30" s="74">
        <f>分析係数表!E33</f>
        <v>6.2471900008991998E-2</v>
      </c>
      <c r="Y30" s="171">
        <f t="shared" si="8"/>
        <v>0</v>
      </c>
    </row>
    <row r="31" spans="1:25">
      <c r="A31" s="10" t="s">
        <v>19</v>
      </c>
      <c r="B31" s="9" t="s">
        <v>282</v>
      </c>
      <c r="C31" s="88"/>
      <c r="D31" s="74">
        <f>投入係数表!C31</f>
        <v>6.9077378612792492E-2</v>
      </c>
      <c r="E31" s="75">
        <f t="shared" si="9"/>
        <v>6.9077378612792488</v>
      </c>
      <c r="F31" s="74">
        <f>分析係数表!C34</f>
        <v>0.43058167090385968</v>
      </c>
      <c r="G31" s="75">
        <f t="shared" si="0"/>
        <v>2.9743453104754729</v>
      </c>
      <c r="H31" s="75">
        <v>3.350869914365282</v>
      </c>
      <c r="I31" s="75">
        <f t="shared" si="1"/>
        <v>3.350869914365282</v>
      </c>
      <c r="J31" s="74">
        <f>分析係数表!G34</f>
        <v>0.40252218378442245</v>
      </c>
      <c r="K31" s="76">
        <f t="shared" si="2"/>
        <v>1.3487994755078341</v>
      </c>
      <c r="L31" s="77"/>
      <c r="M31" s="78"/>
      <c r="N31" s="79">
        <f>分析係数表!I34</f>
        <v>0.17332617383102331</v>
      </c>
      <c r="O31" s="80">
        <f t="shared" si="3"/>
        <v>1.9118746783803899</v>
      </c>
      <c r="P31" s="74">
        <f>分析係数表!C34</f>
        <v>0.43058167090385968</v>
      </c>
      <c r="Q31" s="80">
        <f t="shared" si="4"/>
        <v>0.82321819357580761</v>
      </c>
      <c r="R31" s="81">
        <v>0.9247612974453987</v>
      </c>
      <c r="S31" s="82">
        <f t="shared" si="5"/>
        <v>4.2756312118106807</v>
      </c>
      <c r="T31" s="83">
        <f>分析係数表!F34</f>
        <v>0.66293540075026103</v>
      </c>
      <c r="U31" s="84">
        <f t="shared" si="6"/>
        <v>2.8344672908620376</v>
      </c>
      <c r="V31" s="85">
        <f>分析係数表!D34</f>
        <v>0.16067471370017011</v>
      </c>
      <c r="W31" s="172">
        <f t="shared" si="7"/>
        <v>1</v>
      </c>
      <c r="X31" s="74">
        <f>分析係数表!E34</f>
        <v>0.14658203786750718</v>
      </c>
      <c r="Y31" s="171">
        <f t="shared" si="8"/>
        <v>1</v>
      </c>
    </row>
    <row r="32" spans="1:25">
      <c r="A32" s="10" t="s">
        <v>20</v>
      </c>
      <c r="B32" s="9" t="s">
        <v>37</v>
      </c>
      <c r="C32" s="88"/>
      <c r="D32" s="74">
        <f>投入係数表!C32</f>
        <v>7.3631527919712815E-3</v>
      </c>
      <c r="E32" s="75">
        <f t="shared" si="9"/>
        <v>0.73631527919712814</v>
      </c>
      <c r="F32" s="74">
        <f>分析係数表!C35</f>
        <v>0.85041941808411148</v>
      </c>
      <c r="G32" s="75">
        <f t="shared" si="0"/>
        <v>0.62617681126126179</v>
      </c>
      <c r="H32" s="75">
        <v>0.90192220847186666</v>
      </c>
      <c r="I32" s="75">
        <f t="shared" si="1"/>
        <v>0.90192220847186666</v>
      </c>
      <c r="J32" s="74">
        <f>分析係数表!G35</f>
        <v>0.31439227022235533</v>
      </c>
      <c r="K32" s="76">
        <f t="shared" si="2"/>
        <v>0.28355737068543058</v>
      </c>
      <c r="L32" s="77"/>
      <c r="M32" s="78"/>
      <c r="N32" s="79">
        <f>分析係数表!I35</f>
        <v>5.0116599150103677E-2</v>
      </c>
      <c r="O32" s="80">
        <f t="shared" si="3"/>
        <v>0.55281123885556727</v>
      </c>
      <c r="P32" s="74">
        <f>分析係数表!C35</f>
        <v>0.85041941808411148</v>
      </c>
      <c r="Q32" s="80">
        <f t="shared" si="4"/>
        <v>0.47012141205790825</v>
      </c>
      <c r="R32" s="81">
        <v>0.72196085565541257</v>
      </c>
      <c r="S32" s="82">
        <f t="shared" si="5"/>
        <v>1.6238830641272792</v>
      </c>
      <c r="T32" s="83">
        <f>分析係数表!F35</f>
        <v>0.64510687312527537</v>
      </c>
      <c r="U32" s="84">
        <f t="shared" si="6"/>
        <v>1.0475781258202401</v>
      </c>
      <c r="V32" s="85">
        <f>分析係数表!D35</f>
        <v>4.4457450663799247E-2</v>
      </c>
      <c r="W32" s="172">
        <f t="shared" si="7"/>
        <v>0</v>
      </c>
      <c r="X32" s="74">
        <f>分析係数表!E35</f>
        <v>4.3787951741632962E-2</v>
      </c>
      <c r="Y32" s="171">
        <f t="shared" si="8"/>
        <v>0</v>
      </c>
    </row>
    <row r="33" spans="1:25">
      <c r="A33" s="10" t="s">
        <v>21</v>
      </c>
      <c r="B33" s="9" t="s">
        <v>38</v>
      </c>
      <c r="C33" s="88"/>
      <c r="D33" s="74">
        <f>投入係数表!C33</f>
        <v>4.1401357335639228E-3</v>
      </c>
      <c r="E33" s="75">
        <f t="shared" si="9"/>
        <v>0.41401357335639227</v>
      </c>
      <c r="F33" s="74">
        <f>分析係数表!C36</f>
        <v>0.99367212085214862</v>
      </c>
      <c r="G33" s="75">
        <f t="shared" si="0"/>
        <v>0.4113937454986229</v>
      </c>
      <c r="H33" s="75">
        <v>0.66964689388270515</v>
      </c>
      <c r="I33" s="75">
        <f t="shared" si="1"/>
        <v>0.66964689388270515</v>
      </c>
      <c r="J33" s="74">
        <f>分析係数表!G36</f>
        <v>5.4622350270852466E-2</v>
      </c>
      <c r="K33" s="76">
        <f t="shared" si="2"/>
        <v>3.6577687195449494E-2</v>
      </c>
      <c r="L33" s="77"/>
      <c r="M33" s="78"/>
      <c r="N33" s="79">
        <f>分析係数表!I36</f>
        <v>0.22260102528255266</v>
      </c>
      <c r="O33" s="80">
        <f t="shared" si="3"/>
        <v>2.4554010177027905</v>
      </c>
      <c r="P33" s="74">
        <f>分析係数表!C36</f>
        <v>0.99367212085214862</v>
      </c>
      <c r="Q33" s="80">
        <f t="shared" si="4"/>
        <v>2.439863536803256</v>
      </c>
      <c r="R33" s="81">
        <v>2.6000116603468451</v>
      </c>
      <c r="S33" s="82">
        <f t="shared" si="5"/>
        <v>3.26965855422955</v>
      </c>
      <c r="T33" s="83">
        <f>分析係数表!F36</f>
        <v>0.84078106922799567</v>
      </c>
      <c r="U33" s="84">
        <f t="shared" si="6"/>
        <v>2.7490670152355836</v>
      </c>
      <c r="V33" s="85">
        <f>分析係数表!D36</f>
        <v>1.6146279761308086E-2</v>
      </c>
      <c r="W33" s="172">
        <f t="shared" si="7"/>
        <v>0</v>
      </c>
      <c r="X33" s="74">
        <f>分析係数表!E36</f>
        <v>1.4152245516969955E-2</v>
      </c>
      <c r="Y33" s="171">
        <f t="shared" si="8"/>
        <v>0</v>
      </c>
    </row>
    <row r="34" spans="1:25">
      <c r="A34" s="10" t="s">
        <v>22</v>
      </c>
      <c r="B34" s="9" t="s">
        <v>406</v>
      </c>
      <c r="C34" s="88"/>
      <c r="D34" s="74">
        <f>投入係数表!C34</f>
        <v>3.05426722217855E-2</v>
      </c>
      <c r="E34" s="75">
        <f t="shared" si="9"/>
        <v>3.0542672221785501</v>
      </c>
      <c r="F34" s="74">
        <f>分析係数表!C37</f>
        <v>0.57178358697686016</v>
      </c>
      <c r="G34" s="75">
        <f t="shared" si="0"/>
        <v>1.746379867883102</v>
      </c>
      <c r="H34" s="75">
        <v>2.1417256715298216</v>
      </c>
      <c r="I34" s="75">
        <f t="shared" si="1"/>
        <v>2.1417256715298216</v>
      </c>
      <c r="J34" s="74">
        <f>分析係数表!G37</f>
        <v>0.36884830758302428</v>
      </c>
      <c r="K34" s="76">
        <f t="shared" si="2"/>
        <v>0.7899718892508909</v>
      </c>
      <c r="L34" s="77"/>
      <c r="M34" s="78"/>
      <c r="N34" s="79">
        <f>分析係数表!I37</f>
        <v>4.5622990798280361E-2</v>
      </c>
      <c r="O34" s="80">
        <f t="shared" si="3"/>
        <v>0.50324448368802244</v>
      </c>
      <c r="P34" s="74">
        <f>分析係数表!C37</f>
        <v>0.57178358697686016</v>
      </c>
      <c r="Q34" s="80">
        <f t="shared" si="4"/>
        <v>0.28774693600945545</v>
      </c>
      <c r="R34" s="81">
        <v>0.38866651168873201</v>
      </c>
      <c r="S34" s="82">
        <f t="shared" si="5"/>
        <v>2.5303921832185536</v>
      </c>
      <c r="T34" s="83">
        <f>分析係数表!F37</f>
        <v>0.64429400301330442</v>
      </c>
      <c r="U34" s="84">
        <f t="shared" si="6"/>
        <v>1.6303165089194567</v>
      </c>
      <c r="V34" s="85">
        <f>分析係数表!D37</f>
        <v>7.2142948725191447E-2</v>
      </c>
      <c r="W34" s="172">
        <f t="shared" si="7"/>
        <v>0</v>
      </c>
      <c r="X34" s="74">
        <f>分析係数表!E37</f>
        <v>6.9101643267789628E-2</v>
      </c>
      <c r="Y34" s="171">
        <f t="shared" si="8"/>
        <v>0</v>
      </c>
    </row>
    <row r="35" spans="1:25">
      <c r="A35" s="10" t="s">
        <v>23</v>
      </c>
      <c r="B35" s="9" t="s">
        <v>198</v>
      </c>
      <c r="C35" s="88"/>
      <c r="D35" s="74">
        <f>投入係数表!C35</f>
        <v>3.7261221602075309E-3</v>
      </c>
      <c r="E35" s="75">
        <f t="shared" si="9"/>
        <v>0.37261221602075312</v>
      </c>
      <c r="F35" s="74">
        <f>分析係数表!C38</f>
        <v>0.42668283982472699</v>
      </c>
      <c r="G35" s="75">
        <f t="shared" si="0"/>
        <v>0.15898723848511959</v>
      </c>
      <c r="H35" s="75">
        <v>0.37751771626479869</v>
      </c>
      <c r="I35" s="75">
        <f t="shared" si="1"/>
        <v>0.37751771626479869</v>
      </c>
      <c r="J35" s="74">
        <f>分析係数表!G38</f>
        <v>0.18042179614021467</v>
      </c>
      <c r="K35" s="76">
        <f t="shared" si="2"/>
        <v>6.8112424443246916E-2</v>
      </c>
      <c r="L35" s="77"/>
      <c r="M35" s="78"/>
      <c r="N35" s="79">
        <f>分析係数表!I38</f>
        <v>3.1385057501308801E-2</v>
      </c>
      <c r="O35" s="80">
        <f t="shared" si="3"/>
        <v>0.34619293433871878</v>
      </c>
      <c r="P35" s="74">
        <f>分析係数表!C38</f>
        <v>0.42668283982472699</v>
      </c>
      <c r="Q35" s="80">
        <f t="shared" si="4"/>
        <v>0.14771458435089976</v>
      </c>
      <c r="R35" s="81">
        <v>0.23670746292579031</v>
      </c>
      <c r="S35" s="82">
        <f t="shared" si="5"/>
        <v>0.61422517919058905</v>
      </c>
      <c r="T35" s="83">
        <f>分析係数表!F38</f>
        <v>0.52437100026299643</v>
      </c>
      <c r="U35" s="84">
        <f t="shared" si="6"/>
        <v>0.3220818715988874</v>
      </c>
      <c r="V35" s="85">
        <f>分析係数表!D38</f>
        <v>3.745569762927526E-2</v>
      </c>
      <c r="W35" s="172">
        <f t="shared" si="7"/>
        <v>0</v>
      </c>
      <c r="X35" s="74">
        <f>分析係数表!E38</f>
        <v>3.4218337111297577E-2</v>
      </c>
      <c r="Y35" s="171">
        <f t="shared" si="8"/>
        <v>0</v>
      </c>
    </row>
    <row r="36" spans="1:25">
      <c r="A36" s="10" t="s">
        <v>24</v>
      </c>
      <c r="B36" s="9" t="s">
        <v>39</v>
      </c>
      <c r="C36" s="88"/>
      <c r="D36" s="74">
        <f>投入係数表!C36</f>
        <v>0</v>
      </c>
      <c r="E36" s="75">
        <f t="shared" si="9"/>
        <v>0</v>
      </c>
      <c r="F36" s="74">
        <f>分析係数表!C39</f>
        <v>1</v>
      </c>
      <c r="G36" s="75">
        <f t="shared" si="0"/>
        <v>0</v>
      </c>
      <c r="H36" s="75">
        <v>0.1126736520451464</v>
      </c>
      <c r="I36" s="75">
        <f t="shared" si="1"/>
        <v>0.1126736520451464</v>
      </c>
      <c r="J36" s="74">
        <f>分析係数表!G39</f>
        <v>0.351753812215997</v>
      </c>
      <c r="K36" s="76">
        <f t="shared" si="2"/>
        <v>3.963338664317901E-2</v>
      </c>
      <c r="L36" s="77"/>
      <c r="M36" s="78"/>
      <c r="N36" s="79">
        <f>分析係数表!I39</f>
        <v>2.6196741762610056E-3</v>
      </c>
      <c r="O36" s="80">
        <f t="shared" si="3"/>
        <v>2.8896320806592244E-2</v>
      </c>
      <c r="P36" s="74">
        <f>分析係数表!C39</f>
        <v>1</v>
      </c>
      <c r="Q36" s="80">
        <f t="shared" si="4"/>
        <v>2.8896320806592244E-2</v>
      </c>
      <c r="R36" s="81">
        <v>3.7593349658633306E-2</v>
      </c>
      <c r="S36" s="82">
        <f t="shared" si="5"/>
        <v>0.15026700170377971</v>
      </c>
      <c r="T36" s="83">
        <f>分析係数表!F39</f>
        <v>0.70125652740175148</v>
      </c>
      <c r="U36" s="84">
        <f t="shared" si="6"/>
        <v>0.10537571579786563</v>
      </c>
      <c r="V36" s="85">
        <f>分析係数表!D39</f>
        <v>5.4632803645743147E-2</v>
      </c>
      <c r="W36" s="172">
        <f t="shared" si="7"/>
        <v>0</v>
      </c>
      <c r="X36" s="74">
        <f>分析係数表!E39</f>
        <v>5.4632803645743147E-2</v>
      </c>
      <c r="Y36" s="171">
        <f t="shared" si="8"/>
        <v>0</v>
      </c>
    </row>
    <row r="37" spans="1:25">
      <c r="A37" s="10" t="s">
        <v>25</v>
      </c>
      <c r="B37" s="9" t="s">
        <v>40</v>
      </c>
      <c r="C37" s="88"/>
      <c r="D37" s="74">
        <f>投入係数表!C37</f>
        <v>9.4332206587532431E-5</v>
      </c>
      <c r="E37" s="75">
        <f t="shared" si="9"/>
        <v>9.4332206587532438E-3</v>
      </c>
      <c r="F37" s="74">
        <f>分析係数表!C40</f>
        <v>0.86812466863195592</v>
      </c>
      <c r="G37" s="75">
        <f t="shared" si="0"/>
        <v>8.1892115585122799E-3</v>
      </c>
      <c r="H37" s="75">
        <v>1.6440463439961774E-2</v>
      </c>
      <c r="I37" s="75">
        <f t="shared" si="1"/>
        <v>1.6440463439961774E-2</v>
      </c>
      <c r="J37" s="74">
        <f>分析係数表!G40</f>
        <v>0.5308449982881025</v>
      </c>
      <c r="K37" s="76">
        <f t="shared" si="2"/>
        <v>8.7273377866421194E-3</v>
      </c>
      <c r="L37" s="77"/>
      <c r="M37" s="78"/>
      <c r="N37" s="79">
        <f>分析係数表!I40</f>
        <v>3.1726768564274997E-2</v>
      </c>
      <c r="O37" s="80">
        <f t="shared" si="3"/>
        <v>0.34996217884557806</v>
      </c>
      <c r="P37" s="74">
        <f>分析係数表!C40</f>
        <v>0.86812466863195592</v>
      </c>
      <c r="Q37" s="80">
        <f t="shared" si="4"/>
        <v>0.30381080054403475</v>
      </c>
      <c r="R37" s="81">
        <v>0.30646677142366963</v>
      </c>
      <c r="S37" s="82">
        <f t="shared" si="5"/>
        <v>0.32290723486363138</v>
      </c>
      <c r="T37" s="83">
        <f>分析係数表!F40</f>
        <v>0.72849135138041188</v>
      </c>
      <c r="U37" s="84">
        <f t="shared" si="6"/>
        <v>0.23523512789631887</v>
      </c>
      <c r="V37" s="85">
        <f>分析係数表!D40</f>
        <v>7.8167788596215718E-2</v>
      </c>
      <c r="W37" s="172">
        <f t="shared" si="7"/>
        <v>0</v>
      </c>
      <c r="X37" s="74">
        <f>分析係数表!E40</f>
        <v>7.1051953968348291E-2</v>
      </c>
      <c r="Y37" s="171">
        <f t="shared" si="8"/>
        <v>0</v>
      </c>
    </row>
    <row r="38" spans="1:25">
      <c r="A38" s="10" t="s">
        <v>26</v>
      </c>
      <c r="B38" s="9" t="s">
        <v>284</v>
      </c>
      <c r="C38" s="88"/>
      <c r="D38" s="74">
        <f>投入係数表!C38</f>
        <v>1.0586169850378638E-3</v>
      </c>
      <c r="E38" s="75">
        <f t="shared" si="9"/>
        <v>0.10586169850378638</v>
      </c>
      <c r="F38" s="74">
        <f>分析係数表!C41</f>
        <v>0.9999434031873089</v>
      </c>
      <c r="G38" s="75">
        <f t="shared" si="0"/>
        <v>0.105855707069065</v>
      </c>
      <c r="H38" s="75">
        <v>0.11584957855963621</v>
      </c>
      <c r="I38" s="75">
        <f t="shared" si="1"/>
        <v>0.11584957855963621</v>
      </c>
      <c r="J38" s="74">
        <f>分析係数表!G41</f>
        <v>0.50163334603597476</v>
      </c>
      <c r="K38" s="76">
        <f t="shared" si="2"/>
        <v>5.8114011729727834E-2</v>
      </c>
      <c r="L38" s="77"/>
      <c r="M38" s="78"/>
      <c r="N38" s="79">
        <f>分析係数表!I41</f>
        <v>4.605647758626856E-2</v>
      </c>
      <c r="O38" s="80">
        <f t="shared" si="3"/>
        <v>0.50802606049808385</v>
      </c>
      <c r="P38" s="74">
        <f>分析係数表!C41</f>
        <v>0.9999434031873089</v>
      </c>
      <c r="Q38" s="80">
        <f t="shared" si="4"/>
        <v>0.50799730784229569</v>
      </c>
      <c r="R38" s="81">
        <v>0.51752359893976807</v>
      </c>
      <c r="S38" s="82">
        <f t="shared" si="5"/>
        <v>0.63337317749940425</v>
      </c>
      <c r="T38" s="83">
        <f>分析係数表!F41</f>
        <v>0.6065809667987323</v>
      </c>
      <c r="U38" s="84">
        <f t="shared" si="6"/>
        <v>0.3841921143519737</v>
      </c>
      <c r="V38" s="85">
        <f>分析係数表!D41</f>
        <v>0.10372147914479408</v>
      </c>
      <c r="W38" s="172">
        <f t="shared" si="7"/>
        <v>0</v>
      </c>
      <c r="X38" s="74">
        <f>分析係数表!E41</f>
        <v>9.872112035903656E-2</v>
      </c>
      <c r="Y38" s="171">
        <f t="shared" si="8"/>
        <v>0</v>
      </c>
    </row>
    <row r="39" spans="1:25">
      <c r="A39" s="10" t="s">
        <v>56</v>
      </c>
      <c r="B39" s="9" t="s">
        <v>388</v>
      </c>
      <c r="C39" s="88"/>
      <c r="D39" s="74">
        <f>投入係数表!C39</f>
        <v>2.5155255090008645E-4</v>
      </c>
      <c r="E39" s="75">
        <f>$C$5*D39</f>
        <v>2.5155255090008644E-2</v>
      </c>
      <c r="F39" s="74">
        <f>分析係数表!C42</f>
        <v>0.93692850875802069</v>
      </c>
      <c r="G39" s="75">
        <f>E39*F39</f>
        <v>2.3568675638909409E-2</v>
      </c>
      <c r="H39" s="75">
        <v>5.043714536826973E-2</v>
      </c>
      <c r="I39" s="75">
        <f>C39+H39</f>
        <v>5.043714536826973E-2</v>
      </c>
      <c r="J39" s="74">
        <f>分析係数表!G42</f>
        <v>0.49922072097325781</v>
      </c>
      <c r="K39" s="76">
        <f>I39*J39</f>
        <v>2.5179268074580624E-2</v>
      </c>
      <c r="L39" s="77"/>
      <c r="M39" s="78"/>
      <c r="N39" s="79">
        <f>分析係数表!I42</f>
        <v>1.1809361738003208E-2</v>
      </c>
      <c r="O39" s="80">
        <f t="shared" si="3"/>
        <v>0.13026318631330319</v>
      </c>
      <c r="P39" s="74">
        <f>分析係数表!C42</f>
        <v>0.93692850875802069</v>
      </c>
      <c r="Q39" s="80">
        <f>O39*P39</f>
        <v>0.12204729289859137</v>
      </c>
      <c r="R39" s="81">
        <v>0.13335660221932871</v>
      </c>
      <c r="S39" s="82">
        <f>I39+R39</f>
        <v>0.18379374758759845</v>
      </c>
      <c r="T39" s="83">
        <f>分析係数表!F42</f>
        <v>0.57339238661209846</v>
      </c>
      <c r="U39" s="84">
        <f t="shared" si="6"/>
        <v>0.1053859355736347</v>
      </c>
      <c r="V39" s="85">
        <f>分析係数表!D42</f>
        <v>0.13686157986208444</v>
      </c>
      <c r="W39" s="172">
        <f t="shared" si="7"/>
        <v>0</v>
      </c>
      <c r="X39" s="74">
        <f>分析係数表!E42</f>
        <v>0.12798116275158378</v>
      </c>
      <c r="Y39" s="171">
        <f t="shared" si="8"/>
        <v>0</v>
      </c>
    </row>
    <row r="40" spans="1:25">
      <c r="A40" s="10" t="s">
        <v>199</v>
      </c>
      <c r="B40" s="9" t="s">
        <v>41</v>
      </c>
      <c r="C40" s="88"/>
      <c r="D40" s="74">
        <f>投入係数表!C40</f>
        <v>3.4106333359536722E-2</v>
      </c>
      <c r="E40" s="75">
        <f>$C$5*D40</f>
        <v>3.4106333359536722</v>
      </c>
      <c r="F40" s="74">
        <f>分析係数表!C43</f>
        <v>0.64668770435795053</v>
      </c>
      <c r="G40" s="75">
        <f>E40*F40</f>
        <v>2.2056146424345791</v>
      </c>
      <c r="H40" s="75">
        <v>3.2769857165167382</v>
      </c>
      <c r="I40" s="75">
        <f>C40+H40</f>
        <v>3.2769857165167382</v>
      </c>
      <c r="J40" s="74">
        <f>分析係数表!G43</f>
        <v>0.34525361813281841</v>
      </c>
      <c r="K40" s="76">
        <f>I40*J40</f>
        <v>1.1313911751969703</v>
      </c>
      <c r="L40" s="77"/>
      <c r="M40" s="78"/>
      <c r="N40" s="79">
        <f>分析係数表!I43</f>
        <v>1.6687581740348217E-2</v>
      </c>
      <c r="O40" s="80">
        <f t="shared" si="3"/>
        <v>0.18407240099743194</v>
      </c>
      <c r="P40" s="74">
        <f>分析係数表!C43</f>
        <v>0.64668770435795053</v>
      </c>
      <c r="Q40" s="80">
        <f>O40*P40</f>
        <v>0.11903735843668538</v>
      </c>
      <c r="R40" s="81">
        <v>0.47975713682594745</v>
      </c>
      <c r="S40" s="82">
        <f>I40+R40</f>
        <v>3.7567428533426854</v>
      </c>
      <c r="T40" s="83">
        <f>分析係数表!F43</f>
        <v>0.5971160790993254</v>
      </c>
      <c r="U40" s="84">
        <f t="shared" si="6"/>
        <v>2.2432115627723963</v>
      </c>
      <c r="V40" s="85">
        <f>分析係数表!D43</f>
        <v>0.11965406207615147</v>
      </c>
      <c r="W40" s="172">
        <f t="shared" si="7"/>
        <v>0</v>
      </c>
      <c r="X40" s="74">
        <f>分析係数表!E43</f>
        <v>0.10089499703022012</v>
      </c>
      <c r="Y40" s="171">
        <f t="shared" si="8"/>
        <v>0</v>
      </c>
    </row>
    <row r="41" spans="1:25">
      <c r="A41" s="10" t="s">
        <v>350</v>
      </c>
      <c r="B41" s="9" t="s">
        <v>355</v>
      </c>
      <c r="C41" s="88"/>
      <c r="D41" s="74">
        <f>投入係数表!C41</f>
        <v>1.9914576946256847E-4</v>
      </c>
      <c r="E41" s="75">
        <f>$C$5*D41</f>
        <v>1.9914576946256847E-2</v>
      </c>
      <c r="F41" s="74">
        <f>分析係数表!C44</f>
        <v>0.69156580457188765</v>
      </c>
      <c r="G41" s="75">
        <f>E41*F41</f>
        <v>1.3772240428546882E-2</v>
      </c>
      <c r="H41" s="75">
        <v>2.4355827224038895E-2</v>
      </c>
      <c r="I41" s="75">
        <f>C41+H41</f>
        <v>2.4355827224038895E-2</v>
      </c>
      <c r="J41" s="74">
        <f>分析係数表!G44</f>
        <v>0.27271905819722003</v>
      </c>
      <c r="K41" s="76">
        <f>I41*J41</f>
        <v>6.6422982621540992E-3</v>
      </c>
      <c r="L41" s="77"/>
      <c r="M41" s="78"/>
      <c r="N41" s="79">
        <f>分析係数表!I44</f>
        <v>0.15674397651271663</v>
      </c>
      <c r="O41" s="80">
        <f t="shared" si="3"/>
        <v>1.7289647204435969</v>
      </c>
      <c r="P41" s="74">
        <f>分析係数表!C44</f>
        <v>0.69156580457188765</v>
      </c>
      <c r="Q41" s="80">
        <f>O41*P41</f>
        <v>1.1956928779699849</v>
      </c>
      <c r="R41" s="81">
        <v>1.2184455315307405</v>
      </c>
      <c r="S41" s="82">
        <f>I41+R41</f>
        <v>1.2428013587547795</v>
      </c>
      <c r="T41" s="83">
        <f>分析係数表!F44</f>
        <v>0.50862281906626206</v>
      </c>
      <c r="U41" s="84">
        <f t="shared" si="6"/>
        <v>0.6321171306292368</v>
      </c>
      <c r="V41" s="85">
        <f>分析係数表!D44</f>
        <v>0.14406819380410243</v>
      </c>
      <c r="W41" s="172">
        <f t="shared" si="7"/>
        <v>0</v>
      </c>
      <c r="X41" s="74">
        <f>分析係数表!E44</f>
        <v>0.11993705213297758</v>
      </c>
      <c r="Y41" s="171">
        <f t="shared" si="8"/>
        <v>0</v>
      </c>
    </row>
    <row r="42" spans="1:25">
      <c r="A42" s="10" t="s">
        <v>351</v>
      </c>
      <c r="B42" s="9" t="s">
        <v>286</v>
      </c>
      <c r="C42" s="88"/>
      <c r="D42" s="74">
        <f>投入係数表!C42</f>
        <v>8.3326782485653643E-4</v>
      </c>
      <c r="E42" s="75">
        <f>$C$5*D42</f>
        <v>8.3326782485653644E-2</v>
      </c>
      <c r="F42" s="74">
        <f>分析係数表!C45</f>
        <v>1</v>
      </c>
      <c r="G42" s="75">
        <f>E42*F42</f>
        <v>8.3326782485653644E-2</v>
      </c>
      <c r="H42" s="75">
        <v>0.11242786883484338</v>
      </c>
      <c r="I42" s="75">
        <f>C42+H42</f>
        <v>0.11242786883484338</v>
      </c>
      <c r="J42" s="74">
        <f>分析係数表!G45</f>
        <v>0</v>
      </c>
      <c r="K42" s="76">
        <f>I42*J42</f>
        <v>0</v>
      </c>
      <c r="L42" s="77"/>
      <c r="M42" s="78"/>
      <c r="N42" s="79">
        <f>分析係数表!I45</f>
        <v>0</v>
      </c>
      <c r="O42" s="80">
        <f t="shared" si="3"/>
        <v>0</v>
      </c>
      <c r="P42" s="74">
        <f>分析係数表!C45</f>
        <v>1</v>
      </c>
      <c r="Q42" s="80">
        <f>O42*P42</f>
        <v>0</v>
      </c>
      <c r="R42" s="81">
        <v>1.3486532770114867E-2</v>
      </c>
      <c r="S42" s="82">
        <f>I42+R42</f>
        <v>0.12591440160495823</v>
      </c>
      <c r="T42" s="83">
        <f>分析係数表!F45</f>
        <v>0</v>
      </c>
      <c r="U42" s="84">
        <f t="shared" si="6"/>
        <v>0</v>
      </c>
      <c r="V42" s="85">
        <f>分析係数表!D45</f>
        <v>0</v>
      </c>
      <c r="W42" s="172">
        <f t="shared" si="7"/>
        <v>0</v>
      </c>
      <c r="X42" s="74">
        <f>分析係数表!E45</f>
        <v>0</v>
      </c>
      <c r="Y42" s="171">
        <f t="shared" si="8"/>
        <v>0</v>
      </c>
    </row>
    <row r="43" spans="1:25">
      <c r="A43" s="10" t="s">
        <v>352</v>
      </c>
      <c r="B43" s="9" t="s">
        <v>287</v>
      </c>
      <c r="C43" s="88"/>
      <c r="D43" s="74">
        <f>投入係数表!C43</f>
        <v>3.5374577470324662E-3</v>
      </c>
      <c r="E43" s="75">
        <f>$C$5*D43</f>
        <v>0.35374577470324664</v>
      </c>
      <c r="F43" s="74">
        <f>分析係数表!C46</f>
        <v>0.99300149364803736</v>
      </c>
      <c r="G43" s="75">
        <f>E43*F43</f>
        <v>0.35127008265200604</v>
      </c>
      <c r="H43" s="75">
        <v>0.45690697171900341</v>
      </c>
      <c r="I43" s="75">
        <f>C43+H43</f>
        <v>0.45690697171900341</v>
      </c>
      <c r="J43" s="74">
        <f>分析係数表!G46</f>
        <v>1.2662527198429125E-2</v>
      </c>
      <c r="K43" s="76">
        <f>I43*J43</f>
        <v>5.7855969565437674E-3</v>
      </c>
      <c r="L43" s="77"/>
      <c r="M43" s="78"/>
      <c r="N43" s="79">
        <f>分析係数表!I46</f>
        <v>3.642815848522589E-5</v>
      </c>
      <c r="O43" s="80">
        <f t="shared" si="3"/>
        <v>4.0182086899252437E-4</v>
      </c>
      <c r="P43" s="74">
        <f>分析係数表!C46</f>
        <v>0.99300149364803736</v>
      </c>
      <c r="Q43" s="80">
        <f>O43*P43</f>
        <v>3.9900872308852906E-4</v>
      </c>
      <c r="R43" s="81">
        <v>3.5267633946458737E-2</v>
      </c>
      <c r="S43" s="82">
        <f>I43+R43</f>
        <v>0.49217460566546212</v>
      </c>
      <c r="T43" s="83">
        <f>分析係数表!F46</f>
        <v>0.42786180544499286</v>
      </c>
      <c r="U43" s="84">
        <f t="shared" si="6"/>
        <v>0.21058271537420203</v>
      </c>
      <c r="V43" s="85">
        <f>分析係数表!D46</f>
        <v>2.303242583452741E-3</v>
      </c>
      <c r="W43" s="172">
        <f t="shared" si="7"/>
        <v>0</v>
      </c>
      <c r="X43" s="74">
        <f>分析係数表!E46</f>
        <v>2.2926285623308391E-3</v>
      </c>
      <c r="Y43" s="171">
        <f t="shared" si="8"/>
        <v>0</v>
      </c>
    </row>
    <row r="44" spans="1:25">
      <c r="A44" s="197">
        <v>40</v>
      </c>
      <c r="B44" s="18" t="s">
        <v>155</v>
      </c>
      <c r="C44" s="204">
        <f>SUM(C5:C43)</f>
        <v>100</v>
      </c>
      <c r="D44" s="90">
        <f>投入係数表!C44</f>
        <v>0.54440164557293713</v>
      </c>
      <c r="E44" s="89">
        <f>SUM(E5:E43)</f>
        <v>54.44016455729372</v>
      </c>
      <c r="F44" s="90">
        <f>分析係数表!C47</f>
        <v>0.58532523599566522</v>
      </c>
      <c r="G44" s="89">
        <f>SUM(G5:G43)</f>
        <v>17.821407023950997</v>
      </c>
      <c r="H44" s="89">
        <f>SUM(H5:H43)</f>
        <v>22.44081445404769</v>
      </c>
      <c r="I44" s="89">
        <f>SUM(I5:I43)</f>
        <v>122.4408144540477</v>
      </c>
      <c r="J44" s="90">
        <f>分析係数表!G47</f>
        <v>0.25475569279079324</v>
      </c>
      <c r="K44" s="91">
        <f>SUM(K5:K43)</f>
        <v>17.280159531586445</v>
      </c>
      <c r="L44" s="92">
        <f>最終需要_まとめ!$L$34</f>
        <v>0.63833333333333331</v>
      </c>
      <c r="M44" s="89">
        <f>K44*L44</f>
        <v>11.030501834329348</v>
      </c>
      <c r="N44" s="93">
        <f>分析係数表!I47</f>
        <v>1</v>
      </c>
      <c r="O44" s="94">
        <f>SUM(O5:O43)</f>
        <v>11.030501834329348</v>
      </c>
      <c r="P44" s="90">
        <f>分析係数表!C47</f>
        <v>0.58532523599566522</v>
      </c>
      <c r="Q44" s="94">
        <f>SUM(Q5:Q43)</f>
        <v>7.1627970678471051</v>
      </c>
      <c r="R44" s="89">
        <f>SUM(R5:R43)</f>
        <v>8.7948495364225074</v>
      </c>
      <c r="S44" s="95">
        <f>SUM(S5:S43)</f>
        <v>131.23566399047016</v>
      </c>
      <c r="T44" s="96">
        <f>分析係数表!F47</f>
        <v>0.5063294671067512</v>
      </c>
      <c r="U44" s="97">
        <f>SUM(U5:U43)</f>
        <v>62.063211643643783</v>
      </c>
      <c r="V44" s="98">
        <f>分析係数表!D47</f>
        <v>6.4581730562403572E-2</v>
      </c>
      <c r="W44" s="169">
        <f>SUM(W5:W43)</f>
        <v>29</v>
      </c>
      <c r="X44" s="90">
        <f>分析係数表!E47</f>
        <v>5.7136770824146227E-2</v>
      </c>
      <c r="Y44" s="170">
        <f>SUM(Y5:Y43)</f>
        <v>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273</v>
      </c>
      <c r="S2" s="5" t="s">
        <v>157</v>
      </c>
      <c r="U2" s="62" t="s">
        <v>215</v>
      </c>
      <c r="W2" s="5" t="s">
        <v>134</v>
      </c>
      <c r="Y2" s="5" t="s">
        <v>158</v>
      </c>
    </row>
    <row r="3" spans="1:25" ht="44">
      <c r="B3" s="63"/>
      <c r="C3" s="64" t="s">
        <v>233</v>
      </c>
      <c r="D3" s="64" t="s">
        <v>316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投入係数表!D5</f>
        <v>1.018895887365691E-3</v>
      </c>
      <c r="E5" s="75">
        <f t="shared" ref="E5:E38" si="0">$C$6*D5</f>
        <v>0.1018895887365691</v>
      </c>
      <c r="F5" s="74">
        <f>分析係数表!C8</f>
        <v>0.16988323914406789</v>
      </c>
      <c r="G5" s="75">
        <f t="shared" ref="G5:G38" si="1">E5*F5</f>
        <v>1.7309333369625295E-2</v>
      </c>
      <c r="H5" s="75">
        <f t="array" ref="H5:H43">MMULT(逆行列係数!C5:AO43,'2'!G5:G43)</f>
        <v>3.0336405151010239E-2</v>
      </c>
      <c r="I5" s="75">
        <f t="shared" ref="I5:I38" si="2">C5+H5</f>
        <v>3.0336405151010239E-2</v>
      </c>
      <c r="J5" s="74">
        <f>分析係数表!G8</f>
        <v>0.11982810575688495</v>
      </c>
      <c r="K5" s="76">
        <f t="shared" ref="K5:K38" si="3">I5*J5</f>
        <v>3.6351539647189643E-3</v>
      </c>
      <c r="L5" s="77" t="s">
        <v>186</v>
      </c>
      <c r="M5" s="78" t="s">
        <v>186</v>
      </c>
      <c r="N5" s="79">
        <f>分析係数表!I8</f>
        <v>1.1007693311748612E-2</v>
      </c>
      <c r="O5" s="80">
        <f t="shared" ref="O5:O43" si="4">$M$44*N5</f>
        <v>0.21850215940186779</v>
      </c>
      <c r="P5" s="74">
        <f>分析係数表!C8</f>
        <v>0.16988323914406789</v>
      </c>
      <c r="Q5" s="80">
        <f t="shared" ref="Q5:Q38" si="5">O5*P5</f>
        <v>3.7119854599162748E-2</v>
      </c>
      <c r="R5" s="81">
        <f t="array" ref="R5:R43">MMULT(逆行列係数!C5:AO43,'2'!Q5:Q43)</f>
        <v>6.2205174959271588E-2</v>
      </c>
      <c r="S5" s="82">
        <f t="shared" ref="S5:S38" si="6">I5+R5</f>
        <v>9.2541580110281824E-2</v>
      </c>
      <c r="T5" s="83">
        <f>分析係数表!F8</f>
        <v>0.4520504153237429</v>
      </c>
      <c r="U5" s="84">
        <f t="shared" ref="U5:U43" si="7">S5*T5</f>
        <v>4.1833459723568327E-2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73">
        <f>最終需要_まとめ!$C$7</f>
        <v>100</v>
      </c>
      <c r="D6" s="74">
        <f>投入係数表!D6</f>
        <v>0.10170433493886624</v>
      </c>
      <c r="E6" s="75">
        <f t="shared" si="0"/>
        <v>10.170433493886625</v>
      </c>
      <c r="F6" s="74">
        <f>分析係数表!C9</f>
        <v>0.40976645435244163</v>
      </c>
      <c r="G6" s="75">
        <f t="shared" si="1"/>
        <v>4.1675024720172376</v>
      </c>
      <c r="H6" s="75">
        <v>4.3500958596025505</v>
      </c>
      <c r="I6" s="75">
        <f t="shared" si="2"/>
        <v>104.35009585960255</v>
      </c>
      <c r="J6" s="74">
        <f>分析係数表!G9</f>
        <v>0.27278621711745094</v>
      </c>
      <c r="K6" s="76">
        <f t="shared" si="3"/>
        <v>28.465267905384358</v>
      </c>
      <c r="L6" s="77"/>
      <c r="M6" s="78"/>
      <c r="N6" s="79">
        <f>分析係数表!I9</f>
        <v>5.6766522140644718E-4</v>
      </c>
      <c r="O6" s="80">
        <f t="shared" si="4"/>
        <v>1.1268126135224285E-2</v>
      </c>
      <c r="P6" s="74">
        <f>分析係数表!C9</f>
        <v>0.40976645435244163</v>
      </c>
      <c r="Q6" s="80">
        <f t="shared" si="5"/>
        <v>4.6173000936269365E-3</v>
      </c>
      <c r="R6" s="81">
        <v>6.2152689731632986E-3</v>
      </c>
      <c r="S6" s="82">
        <f t="shared" si="6"/>
        <v>104.35631112857571</v>
      </c>
      <c r="T6" s="83">
        <f>分析係数表!F9</f>
        <v>0.74407187847350875</v>
      </c>
      <c r="U6" s="84">
        <f t="shared" si="7"/>
        <v>77.648596452005251</v>
      </c>
      <c r="V6" s="85">
        <f>分析係数表!D9</f>
        <v>0.14440533530937386</v>
      </c>
      <c r="W6" s="172">
        <f t="shared" si="8"/>
        <v>15</v>
      </c>
      <c r="X6" s="74">
        <f>分析係数表!E9</f>
        <v>0.11439422008151168</v>
      </c>
      <c r="Y6" s="171">
        <f t="shared" si="9"/>
        <v>12</v>
      </c>
    </row>
    <row r="7" spans="1:25">
      <c r="A7" s="10" t="s">
        <v>226</v>
      </c>
      <c r="B7" s="9" t="s">
        <v>274</v>
      </c>
      <c r="C7" s="88"/>
      <c r="D7" s="74">
        <f>投入係数表!D7</f>
        <v>0</v>
      </c>
      <c r="E7" s="75">
        <f t="shared" si="0"/>
        <v>0</v>
      </c>
      <c r="F7" s="74">
        <f>分析係数表!C10</f>
        <v>0.68007710705743762</v>
      </c>
      <c r="G7" s="75">
        <f t="shared" si="1"/>
        <v>0</v>
      </c>
      <c r="H7" s="75">
        <v>3.8499233440010732E-3</v>
      </c>
      <c r="I7" s="75">
        <f t="shared" si="2"/>
        <v>3.8499233440010732E-3</v>
      </c>
      <c r="J7" s="74">
        <f>分析係数表!G10</f>
        <v>0.17854260725424764</v>
      </c>
      <c r="K7" s="76">
        <f t="shared" si="3"/>
        <v>6.8737535156694336E-4</v>
      </c>
      <c r="L7" s="77"/>
      <c r="M7" s="78"/>
      <c r="N7" s="79">
        <f>分析係数表!I10</f>
        <v>1.290834700219075E-3</v>
      </c>
      <c r="O7" s="80">
        <f t="shared" si="4"/>
        <v>2.562300397011387E-2</v>
      </c>
      <c r="P7" s="74">
        <f>分析係数表!C10</f>
        <v>0.68007710705743762</v>
      </c>
      <c r="Q7" s="80">
        <f t="shared" si="5"/>
        <v>1.742561841411628E-2</v>
      </c>
      <c r="R7" s="81">
        <v>2.9392278684187843E-2</v>
      </c>
      <c r="S7" s="82">
        <f t="shared" si="6"/>
        <v>3.3242202028188915E-2</v>
      </c>
      <c r="T7" s="83">
        <f>分析係数表!F10</f>
        <v>0.51654343606185527</v>
      </c>
      <c r="U7" s="84">
        <f t="shared" si="7"/>
        <v>1.7171041257903075E-2</v>
      </c>
      <c r="V7" s="85">
        <f>分析係数表!D10</f>
        <v>9.7799297694606213E-2</v>
      </c>
      <c r="W7" s="172">
        <f t="shared" si="8"/>
        <v>0</v>
      </c>
      <c r="X7" s="74">
        <f>分析係数表!E10</f>
        <v>2.6958057972911079E-2</v>
      </c>
      <c r="Y7" s="171">
        <f t="shared" si="9"/>
        <v>0</v>
      </c>
    </row>
    <row r="8" spans="1:25">
      <c r="A8" s="10" t="s">
        <v>227</v>
      </c>
      <c r="B8" s="9" t="s">
        <v>27</v>
      </c>
      <c r="C8" s="88"/>
      <c r="D8" s="74">
        <f>投入係数表!D8</f>
        <v>4.6313449425713227E-4</v>
      </c>
      <c r="E8" s="75">
        <f t="shared" si="0"/>
        <v>4.6313449425713228E-2</v>
      </c>
      <c r="F8" s="74">
        <f>分析係数表!C11</f>
        <v>2.1147201560344109E-2</v>
      </c>
      <c r="G8" s="75">
        <f t="shared" si="1"/>
        <v>9.7939984996036071E-4</v>
      </c>
      <c r="H8" s="75">
        <v>8.0885247437661525E-3</v>
      </c>
      <c r="I8" s="75">
        <f t="shared" si="2"/>
        <v>8.0885247437661525E-3</v>
      </c>
      <c r="J8" s="74">
        <f>分析係数表!G11</f>
        <v>0.2349962690544718</v>
      </c>
      <c r="K8" s="76">
        <f t="shared" si="3"/>
        <v>1.9007731369398233E-3</v>
      </c>
      <c r="L8" s="77"/>
      <c r="M8" s="78"/>
      <c r="N8" s="79">
        <f>分析係数表!I11</f>
        <v>-2.2238602446561594E-5</v>
      </c>
      <c r="O8" s="80">
        <f t="shared" si="4"/>
        <v>-4.414351416810567E-4</v>
      </c>
      <c r="P8" s="74">
        <f>分析係数表!C11</f>
        <v>2.1147201560344109E-2</v>
      </c>
      <c r="Q8" s="80">
        <f t="shared" si="5"/>
        <v>-9.3351179169483643E-6</v>
      </c>
      <c r="R8" s="81">
        <v>5.133229308542861E-3</v>
      </c>
      <c r="S8" s="82">
        <f t="shared" si="6"/>
        <v>1.3221754052309014E-2</v>
      </c>
      <c r="T8" s="83">
        <f>分析係数表!F11</f>
        <v>0.38828483104146677</v>
      </c>
      <c r="U8" s="84">
        <f t="shared" si="7"/>
        <v>5.1338065382726342E-3</v>
      </c>
      <c r="V8" s="85">
        <f>分析係数表!D11</f>
        <v>2.238567316917173E-2</v>
      </c>
      <c r="W8" s="172">
        <f t="shared" si="8"/>
        <v>0</v>
      </c>
      <c r="X8" s="74">
        <f>分析係数表!E11</f>
        <v>2.1852680950858117E-2</v>
      </c>
      <c r="Y8" s="171">
        <f t="shared" si="9"/>
        <v>0</v>
      </c>
    </row>
    <row r="9" spans="1:25">
      <c r="A9" s="10" t="s">
        <v>228</v>
      </c>
      <c r="B9" s="9" t="s">
        <v>195</v>
      </c>
      <c r="C9" s="88"/>
      <c r="D9" s="74">
        <f>投入係数表!D9</f>
        <v>1.3245646535753983E-2</v>
      </c>
      <c r="E9" s="75">
        <f t="shared" si="0"/>
        <v>1.3245646535753983</v>
      </c>
      <c r="F9" s="74">
        <f>分析係数表!C12</f>
        <v>0.26979296775158057</v>
      </c>
      <c r="G9" s="75">
        <f t="shared" si="1"/>
        <v>0.35735822886695096</v>
      </c>
      <c r="H9" s="75">
        <v>0.39789609816755028</v>
      </c>
      <c r="I9" s="75">
        <f t="shared" si="2"/>
        <v>0.39789609816755028</v>
      </c>
      <c r="J9" s="74">
        <f>分析係数表!G12</f>
        <v>0.14399966915404239</v>
      </c>
      <c r="K9" s="76">
        <f t="shared" si="3"/>
        <v>5.7296906493811611E-2</v>
      </c>
      <c r="L9" s="77"/>
      <c r="M9" s="78"/>
      <c r="N9" s="79">
        <f>分析係数表!I12</f>
        <v>8.4790563397567215E-2</v>
      </c>
      <c r="O9" s="80">
        <f t="shared" si="4"/>
        <v>1.6830884250286531</v>
      </c>
      <c r="P9" s="74">
        <f>分析係数表!C12</f>
        <v>0.26979296775158057</v>
      </c>
      <c r="Q9" s="80">
        <f t="shared" si="5"/>
        <v>0.45408542117681394</v>
      </c>
      <c r="R9" s="81">
        <v>0.57365185325936607</v>
      </c>
      <c r="S9" s="82">
        <f t="shared" si="6"/>
        <v>0.9715479514269163</v>
      </c>
      <c r="T9" s="83">
        <f>分析係数表!F12</f>
        <v>0.33481714299007204</v>
      </c>
      <c r="U9" s="84">
        <f t="shared" si="7"/>
        <v>0.32529090937461741</v>
      </c>
      <c r="V9" s="85">
        <f>分析係数表!D12</f>
        <v>3.7088865741159563E-2</v>
      </c>
      <c r="W9" s="172">
        <f t="shared" si="8"/>
        <v>0</v>
      </c>
      <c r="X9" s="74">
        <f>分析係数表!E12</f>
        <v>3.539948357013805E-2</v>
      </c>
      <c r="Y9" s="171">
        <f t="shared" si="9"/>
        <v>0</v>
      </c>
    </row>
    <row r="10" spans="1:25">
      <c r="A10" s="10" t="s">
        <v>229</v>
      </c>
      <c r="B10" s="9" t="s">
        <v>28</v>
      </c>
      <c r="C10" s="88"/>
      <c r="D10" s="74">
        <f>投入係数表!D10</f>
        <v>1.018895887365691E-3</v>
      </c>
      <c r="E10" s="75">
        <f t="shared" si="0"/>
        <v>0.1018895887365691</v>
      </c>
      <c r="F10" s="74">
        <f>分析係数表!C13</f>
        <v>6.684233532602335E-2</v>
      </c>
      <c r="G10" s="75">
        <f t="shared" si="1"/>
        <v>6.8105380565603637E-3</v>
      </c>
      <c r="H10" s="75">
        <v>8.8316675432696147E-3</v>
      </c>
      <c r="I10" s="75">
        <f t="shared" si="2"/>
        <v>8.8316675432696147E-3</v>
      </c>
      <c r="J10" s="74">
        <f>分析係数表!G13</f>
        <v>0.23596605339775753</v>
      </c>
      <c r="K10" s="76">
        <f t="shared" si="3"/>
        <v>2.0839737351064E-3</v>
      </c>
      <c r="L10" s="77"/>
      <c r="M10" s="78"/>
      <c r="N10" s="79">
        <f>分析係数表!I13</f>
        <v>1.6879182236800124E-2</v>
      </c>
      <c r="O10" s="80">
        <f t="shared" si="4"/>
        <v>0.33505091968197304</v>
      </c>
      <c r="P10" s="74">
        <f>分析係数表!C13</f>
        <v>6.684233532602335E-2</v>
      </c>
      <c r="Q10" s="80">
        <f t="shared" si="5"/>
        <v>2.2395585924674957E-2</v>
      </c>
      <c r="R10" s="81">
        <v>2.5020574655434225E-2</v>
      </c>
      <c r="S10" s="82">
        <f t="shared" si="6"/>
        <v>3.3852242198703836E-2</v>
      </c>
      <c r="T10" s="83">
        <f>分析係数表!F13</f>
        <v>0.36934894381465649</v>
      </c>
      <c r="U10" s="84">
        <f t="shared" si="7"/>
        <v>1.2503289901849207E-2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投入係数表!D11</f>
        <v>5.650240829937014E-3</v>
      </c>
      <c r="E11" s="75">
        <f t="shared" si="0"/>
        <v>0.56502408299370144</v>
      </c>
      <c r="F11" s="74">
        <f>分析係数表!C14</f>
        <v>0.21710827927701792</v>
      </c>
      <c r="G11" s="75">
        <f t="shared" si="1"/>
        <v>0.12267140640883749</v>
      </c>
      <c r="H11" s="75">
        <v>0.17386412326041054</v>
      </c>
      <c r="I11" s="75">
        <f t="shared" si="2"/>
        <v>0.17386412326041054</v>
      </c>
      <c r="J11" s="74">
        <f>分析係数表!G14</f>
        <v>0.17574790290253137</v>
      </c>
      <c r="K11" s="76">
        <f t="shared" si="3"/>
        <v>3.0556255053004376E-2</v>
      </c>
      <c r="L11" s="77"/>
      <c r="M11" s="78"/>
      <c r="N11" s="79">
        <f>分析係数表!I14</f>
        <v>1.1225515443921091E-3</v>
      </c>
      <c r="O11" s="80">
        <f t="shared" si="4"/>
        <v>2.2282591778587071E-2</v>
      </c>
      <c r="P11" s="74">
        <f>分析係数表!C14</f>
        <v>0.21710827927701792</v>
      </c>
      <c r="Q11" s="80">
        <f t="shared" si="5"/>
        <v>4.837735158881265E-3</v>
      </c>
      <c r="R11" s="81">
        <v>2.7218996703915289E-2</v>
      </c>
      <c r="S11" s="82">
        <f t="shared" si="6"/>
        <v>0.20108311996432582</v>
      </c>
      <c r="T11" s="83">
        <f>分析係数表!F14</f>
        <v>0.32729567218469302</v>
      </c>
      <c r="U11" s="84">
        <f t="shared" si="7"/>
        <v>6.5813634913719277E-2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投入係数表!D12</f>
        <v>7.4101519081141163E-4</v>
      </c>
      <c r="E12" s="75">
        <f t="shared" si="0"/>
        <v>7.4101519081141168E-2</v>
      </c>
      <c r="F12" s="74">
        <f>分析係数表!C15</f>
        <v>0.1777237835164599</v>
      </c>
      <c r="G12" s="75">
        <f t="shared" si="1"/>
        <v>1.3169602335417556E-2</v>
      </c>
      <c r="H12" s="75">
        <v>2.7669574477326604E-2</v>
      </c>
      <c r="I12" s="75">
        <f t="shared" si="2"/>
        <v>2.7669574477326604E-2</v>
      </c>
      <c r="J12" s="74">
        <f>分析係数表!G15</f>
        <v>0.10387096116118634</v>
      </c>
      <c r="K12" s="76">
        <f t="shared" si="3"/>
        <v>2.8740652958809446E-3</v>
      </c>
      <c r="L12" s="77"/>
      <c r="M12" s="78"/>
      <c r="N12" s="79">
        <f>分析係数表!I15</f>
        <v>7.5144901505810619E-3</v>
      </c>
      <c r="O12" s="80">
        <f t="shared" si="4"/>
        <v>0.14916225209086989</v>
      </c>
      <c r="P12" s="74">
        <f>分析係数表!C15</f>
        <v>0.1777237835164599</v>
      </c>
      <c r="Q12" s="80">
        <f t="shared" si="5"/>
        <v>2.6509679799425378E-2</v>
      </c>
      <c r="R12" s="81">
        <v>6.2223458216800677E-2</v>
      </c>
      <c r="S12" s="82">
        <f t="shared" si="6"/>
        <v>8.9893032694127281E-2</v>
      </c>
      <c r="T12" s="83">
        <f>分析係数表!F15</f>
        <v>0.33005409485469872</v>
      </c>
      <c r="U12" s="84">
        <f t="shared" si="7"/>
        <v>2.9669563539604021E-2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投入係数表!D13</f>
        <v>1.5839199703593924E-2</v>
      </c>
      <c r="E13" s="75">
        <f t="shared" si="0"/>
        <v>1.5839199703593925</v>
      </c>
      <c r="F13" s="74">
        <f>分析係数表!C16</f>
        <v>0.12368252551663639</v>
      </c>
      <c r="G13" s="75">
        <f t="shared" si="1"/>
        <v>0.19590322215028552</v>
      </c>
      <c r="H13" s="75">
        <v>0.22815344235823154</v>
      </c>
      <c r="I13" s="75">
        <f t="shared" si="2"/>
        <v>0.22815344235823154</v>
      </c>
      <c r="J13" s="74">
        <f>分析係数表!G16</f>
        <v>1.9772048092292722E-2</v>
      </c>
      <c r="K13" s="76">
        <f t="shared" si="3"/>
        <v>4.5110608347290896E-3</v>
      </c>
      <c r="L13" s="77"/>
      <c r="M13" s="78"/>
      <c r="N13" s="79">
        <f>分析係数表!I16</f>
        <v>1.7113434381227897E-2</v>
      </c>
      <c r="O13" s="80">
        <f t="shared" si="4"/>
        <v>0.33970081298408356</v>
      </c>
      <c r="P13" s="74">
        <f>分析係数表!C16</f>
        <v>0.12368252551663639</v>
      </c>
      <c r="Q13" s="80">
        <f t="shared" si="5"/>
        <v>4.2015054469926039E-2</v>
      </c>
      <c r="R13" s="81">
        <v>6.1065299096656957E-2</v>
      </c>
      <c r="S13" s="82">
        <f t="shared" si="6"/>
        <v>0.28921874145488852</v>
      </c>
      <c r="T13" s="83">
        <f>分析係数表!F16</f>
        <v>0.17086837167280561</v>
      </c>
      <c r="U13" s="84">
        <f t="shared" si="7"/>
        <v>4.9418335409654963E-2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投入係数表!D14</f>
        <v>7.5954057058169695E-3</v>
      </c>
      <c r="E14" s="75">
        <f t="shared" si="0"/>
        <v>0.75954057058169699</v>
      </c>
      <c r="F14" s="74">
        <f>分析係数表!C17</f>
        <v>0.19283956701830429</v>
      </c>
      <c r="G14" s="75">
        <f t="shared" si="1"/>
        <v>0.14646947476381023</v>
      </c>
      <c r="H14" s="75">
        <v>0.17347864634419929</v>
      </c>
      <c r="I14" s="75">
        <f t="shared" si="2"/>
        <v>0.17347864634419929</v>
      </c>
      <c r="J14" s="74">
        <f>分析係数表!G17</f>
        <v>0.23402763404868787</v>
      </c>
      <c r="K14" s="76">
        <f t="shared" si="3"/>
        <v>4.0598797161902019E-2</v>
      </c>
      <c r="L14" s="77"/>
      <c r="M14" s="78"/>
      <c r="N14" s="79">
        <f>分析係数表!I17</f>
        <v>3.1766349957435482E-3</v>
      </c>
      <c r="O14" s="80">
        <f t="shared" si="4"/>
        <v>6.3056045126247059E-2</v>
      </c>
      <c r="P14" s="74">
        <f>分析係数表!C17</f>
        <v>0.19283956701830429</v>
      </c>
      <c r="Q14" s="80">
        <f t="shared" si="5"/>
        <v>1.215970044003214E-2</v>
      </c>
      <c r="R14" s="81">
        <v>2.7955652172872793E-2</v>
      </c>
      <c r="S14" s="82">
        <f t="shared" si="6"/>
        <v>0.20143429851707209</v>
      </c>
      <c r="T14" s="83">
        <f>分析係数表!F17</f>
        <v>0.36995154049829787</v>
      </c>
      <c r="U14" s="84">
        <f t="shared" si="7"/>
        <v>7.4520929045584813E-2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投入係数表!D15</f>
        <v>2.7788069655427936E-4</v>
      </c>
      <c r="E15" s="75">
        <f t="shared" si="0"/>
        <v>2.7788069655427936E-2</v>
      </c>
      <c r="F15" s="74">
        <f>分析係数表!C18</f>
        <v>0.30630539049432115</v>
      </c>
      <c r="G15" s="75">
        <f t="shared" si="1"/>
        <v>8.511635526889251E-3</v>
      </c>
      <c r="H15" s="75">
        <v>1.456377075668978E-2</v>
      </c>
      <c r="I15" s="75">
        <f t="shared" si="2"/>
        <v>1.456377075668978E-2</v>
      </c>
      <c r="J15" s="74">
        <f>分析係数表!G18</f>
        <v>0.21755179396051724</v>
      </c>
      <c r="K15" s="76">
        <f t="shared" si="3"/>
        <v>3.1683744549475816E-3</v>
      </c>
      <c r="L15" s="77"/>
      <c r="M15" s="78"/>
      <c r="N15" s="79">
        <f>分析係数表!I18</f>
        <v>5.3704565311248737E-4</v>
      </c>
      <c r="O15" s="80">
        <f t="shared" si="4"/>
        <v>1.0660329242387308E-2</v>
      </c>
      <c r="P15" s="74">
        <f>分析係数表!C18</f>
        <v>0.30630539049432115</v>
      </c>
      <c r="Q15" s="80">
        <f t="shared" si="5"/>
        <v>3.2653163113874751E-3</v>
      </c>
      <c r="R15" s="81">
        <v>8.6287046988051917E-3</v>
      </c>
      <c r="S15" s="82">
        <f t="shared" si="6"/>
        <v>2.3192475455494972E-2</v>
      </c>
      <c r="T15" s="83">
        <f>分析係数表!F18</f>
        <v>0.4635011306393737</v>
      </c>
      <c r="U15" s="84">
        <f t="shared" si="7"/>
        <v>1.0749738595947843E-2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投入係数表!D16</f>
        <v>0</v>
      </c>
      <c r="E16" s="75">
        <f t="shared" si="0"/>
        <v>0</v>
      </c>
      <c r="F16" s="74">
        <f>分析係数表!C19</f>
        <v>0.36966314955627488</v>
      </c>
      <c r="G16" s="75">
        <f t="shared" si="1"/>
        <v>0</v>
      </c>
      <c r="H16" s="75">
        <v>8.9472199415108616E-3</v>
      </c>
      <c r="I16" s="75">
        <f t="shared" si="2"/>
        <v>8.9472199415108616E-3</v>
      </c>
      <c r="J16" s="74">
        <f>分析係数表!G19</f>
        <v>4.2381117789262797E-2</v>
      </c>
      <c r="K16" s="76">
        <f t="shared" si="3"/>
        <v>3.7919318222761283E-4</v>
      </c>
      <c r="L16" s="77"/>
      <c r="M16" s="78"/>
      <c r="N16" s="79">
        <f>分析係数表!I19</f>
        <v>-1.254655481313475E-4</v>
      </c>
      <c r="O16" s="80">
        <f t="shared" si="4"/>
        <v>-2.4904848291856631E-3</v>
      </c>
      <c r="P16" s="74">
        <f>分析係数表!C19</f>
        <v>0.36966314955627488</v>
      </c>
      <c r="Q16" s="80">
        <f t="shared" si="5"/>
        <v>-9.2064046587889354E-4</v>
      </c>
      <c r="R16" s="81">
        <v>5.8429891318696695E-3</v>
      </c>
      <c r="S16" s="82">
        <f t="shared" si="6"/>
        <v>1.4790209073380531E-2</v>
      </c>
      <c r="T16" s="83">
        <f>分析係数表!F19</f>
        <v>0.17645477862102601</v>
      </c>
      <c r="U16" s="84">
        <f t="shared" si="7"/>
        <v>2.6098030678020521E-3</v>
      </c>
      <c r="V16" s="85">
        <f>分析係数表!D19</f>
        <v>8.3109656186295868E-3</v>
      </c>
      <c r="W16" s="172">
        <f t="shared" si="8"/>
        <v>0</v>
      </c>
      <c r="X16" s="74">
        <f>分析係数表!E19</f>
        <v>8.1137788631236215E-3</v>
      </c>
      <c r="Y16" s="171">
        <f t="shared" si="9"/>
        <v>0</v>
      </c>
    </row>
    <row r="17" spans="1:25">
      <c r="A17" s="10" t="s">
        <v>5</v>
      </c>
      <c r="B17" s="9" t="s">
        <v>33</v>
      </c>
      <c r="C17" s="88"/>
      <c r="D17" s="74">
        <f>投入係数表!D17</f>
        <v>0</v>
      </c>
      <c r="E17" s="75">
        <f t="shared" si="0"/>
        <v>0</v>
      </c>
      <c r="F17" s="74">
        <f>分析係数表!C20</f>
        <v>0.11840151680286914</v>
      </c>
      <c r="G17" s="75">
        <f t="shared" si="1"/>
        <v>0</v>
      </c>
      <c r="H17" s="75">
        <v>1.5308655228527975E-3</v>
      </c>
      <c r="I17" s="75">
        <f t="shared" si="2"/>
        <v>1.5308655228527975E-3</v>
      </c>
      <c r="J17" s="74">
        <f>分析係数表!G20</f>
        <v>0.11103277983246747</v>
      </c>
      <c r="K17" s="76">
        <f t="shared" si="3"/>
        <v>1.6997625455202986E-4</v>
      </c>
      <c r="L17" s="77"/>
      <c r="M17" s="78"/>
      <c r="N17" s="79">
        <f>分析係数表!I20</f>
        <v>6.0558701736942728E-4</v>
      </c>
      <c r="O17" s="80">
        <f t="shared" si="4"/>
        <v>1.2020871880553551E-2</v>
      </c>
      <c r="P17" s="74">
        <f>分析係数表!C20</f>
        <v>0.11840151680286914</v>
      </c>
      <c r="Q17" s="80">
        <f t="shared" si="5"/>
        <v>1.4232894639504986E-3</v>
      </c>
      <c r="R17" s="81">
        <v>3.7120582304355104E-3</v>
      </c>
      <c r="S17" s="82">
        <f t="shared" si="6"/>
        <v>5.2429237532883076E-3</v>
      </c>
      <c r="T17" s="83">
        <f>分析係数表!F20</f>
        <v>0.24737258814980315</v>
      </c>
      <c r="U17" s="84">
        <f t="shared" si="7"/>
        <v>1.2969556183230087E-3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投入係数表!D18</f>
        <v>7.4101519081141163E-4</v>
      </c>
      <c r="E18" s="75">
        <f t="shared" si="0"/>
        <v>7.4101519081141168E-2</v>
      </c>
      <c r="F18" s="74">
        <f>分析係数表!C21</f>
        <v>0.26258212636596168</v>
      </c>
      <c r="G18" s="75">
        <f t="shared" si="1"/>
        <v>1.9457734447273931E-2</v>
      </c>
      <c r="H18" s="75">
        <v>3.1266578180963012E-2</v>
      </c>
      <c r="I18" s="75">
        <f t="shared" si="2"/>
        <v>3.1266578180963012E-2</v>
      </c>
      <c r="J18" s="74">
        <f>分析係数表!G21</f>
        <v>0.28467983327929475</v>
      </c>
      <c r="K18" s="76">
        <f t="shared" si="3"/>
        <v>8.9009642637705843E-3</v>
      </c>
      <c r="L18" s="77"/>
      <c r="M18" s="78"/>
      <c r="N18" s="79">
        <f>分析係数表!I21</f>
        <v>1.0324354165676096E-3</v>
      </c>
      <c r="O18" s="80">
        <f t="shared" si="4"/>
        <v>2.0493791167148164E-2</v>
      </c>
      <c r="P18" s="74">
        <f>分析係数表!C21</f>
        <v>0.26258212636596168</v>
      </c>
      <c r="Q18" s="80">
        <f t="shared" si="5"/>
        <v>5.3813032619697285E-3</v>
      </c>
      <c r="R18" s="81">
        <v>1.5633039718245086E-2</v>
      </c>
      <c r="S18" s="82">
        <f t="shared" si="6"/>
        <v>4.6899617899208101E-2</v>
      </c>
      <c r="T18" s="83">
        <f>分析係数表!F21</f>
        <v>0.42515189534375575</v>
      </c>
      <c r="U18" s="84">
        <f t="shared" si="7"/>
        <v>1.9939461440746258E-2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投入係数表!D19</f>
        <v>0</v>
      </c>
      <c r="E19" s="75">
        <f t="shared" si="0"/>
        <v>0</v>
      </c>
      <c r="F19" s="74">
        <f>分析係数表!C22</f>
        <v>0.19256748567873505</v>
      </c>
      <c r="G19" s="75">
        <f t="shared" si="1"/>
        <v>0</v>
      </c>
      <c r="H19" s="75">
        <v>9.252481842497157E-3</v>
      </c>
      <c r="I19" s="75">
        <f t="shared" si="2"/>
        <v>9.252481842497157E-3</v>
      </c>
      <c r="J19" s="74">
        <f>分析係数表!G22</f>
        <v>0.19753386347788673</v>
      </c>
      <c r="K19" s="76">
        <f t="shared" si="3"/>
        <v>1.8276784851074593E-3</v>
      </c>
      <c r="L19" s="77"/>
      <c r="M19" s="78"/>
      <c r="N19" s="79">
        <f>分析係数表!I22</f>
        <v>4.8211298587508529E-5</v>
      </c>
      <c r="O19" s="80">
        <f t="shared" si="4"/>
        <v>9.569918556593057E-4</v>
      </c>
      <c r="P19" s="74">
        <f>分析係数表!C22</f>
        <v>0.19256748567873505</v>
      </c>
      <c r="Q19" s="80">
        <f t="shared" si="5"/>
        <v>1.8428551545933943E-4</v>
      </c>
      <c r="R19" s="81">
        <v>4.4984697089567758E-3</v>
      </c>
      <c r="S19" s="82">
        <f t="shared" si="6"/>
        <v>1.3750951551453932E-2</v>
      </c>
      <c r="T19" s="83">
        <f>分析係数表!F22</f>
        <v>0.41915604646677446</v>
      </c>
      <c r="U19" s="84">
        <f t="shared" si="7"/>
        <v>5.7637944874635886E-3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投入係数表!D20</f>
        <v>9.2626898851426453E-5</v>
      </c>
      <c r="E20" s="75">
        <f t="shared" si="0"/>
        <v>9.262689885142646E-3</v>
      </c>
      <c r="F20" s="74">
        <f>分析係数表!C23</f>
        <v>0.20116432520583094</v>
      </c>
      <c r="G20" s="75">
        <f t="shared" si="1"/>
        <v>1.8633227603355961E-3</v>
      </c>
      <c r="H20" s="75">
        <v>1.2785477400691745E-2</v>
      </c>
      <c r="I20" s="75">
        <f t="shared" si="2"/>
        <v>1.2785477400691745E-2</v>
      </c>
      <c r="J20" s="74">
        <f>分析係数表!G23</f>
        <v>0.20785566100352021</v>
      </c>
      <c r="K20" s="76">
        <f t="shared" si="3"/>
        <v>2.6575338563663521E-3</v>
      </c>
      <c r="L20" s="77"/>
      <c r="M20" s="78"/>
      <c r="N20" s="79">
        <f>分析係数表!I23</f>
        <v>2.5225877402069866E-5</v>
      </c>
      <c r="O20" s="80">
        <f t="shared" si="4"/>
        <v>5.0073239951881055E-4</v>
      </c>
      <c r="P20" s="74">
        <f>分析係数表!C23</f>
        <v>0.20116432520583094</v>
      </c>
      <c r="Q20" s="80">
        <f t="shared" si="5"/>
        <v>1.0072949525789806E-4</v>
      </c>
      <c r="R20" s="81">
        <v>4.2881459858705069E-3</v>
      </c>
      <c r="S20" s="82">
        <f t="shared" si="6"/>
        <v>1.7073623386562251E-2</v>
      </c>
      <c r="T20" s="83">
        <f>分析係数表!F23</f>
        <v>0.42478695148042223</v>
      </c>
      <c r="U20" s="84">
        <f t="shared" si="7"/>
        <v>7.2526524291026207E-3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投入係数表!D21</f>
        <v>0</v>
      </c>
      <c r="E21" s="75">
        <f t="shared" si="0"/>
        <v>0</v>
      </c>
      <c r="F21" s="74">
        <f>分析係数表!C24</f>
        <v>0.46796458506974481</v>
      </c>
      <c r="G21" s="75">
        <f t="shared" si="1"/>
        <v>0</v>
      </c>
      <c r="H21" s="75">
        <v>1.2036733553758715E-2</v>
      </c>
      <c r="I21" s="75">
        <f t="shared" si="2"/>
        <v>1.2036733553758715E-2</v>
      </c>
      <c r="J21" s="74">
        <f>分析係数表!G24</f>
        <v>0.19290112247208774</v>
      </c>
      <c r="K21" s="76">
        <f t="shared" si="3"/>
        <v>2.3218994134174978E-3</v>
      </c>
      <c r="L21" s="77"/>
      <c r="M21" s="78"/>
      <c r="N21" s="79">
        <f>分析係数表!I24</f>
        <v>1.1220536652328578E-3</v>
      </c>
      <c r="O21" s="80">
        <f t="shared" si="4"/>
        <v>2.227270890228078E-2</v>
      </c>
      <c r="P21" s="74">
        <f>分析係数表!C24</f>
        <v>0.46796458506974481</v>
      </c>
      <c r="Q21" s="80">
        <f t="shared" si="5"/>
        <v>1.0422838979835036E-2</v>
      </c>
      <c r="R21" s="81">
        <v>2.1152499079876302E-2</v>
      </c>
      <c r="S21" s="82">
        <f t="shared" si="6"/>
        <v>3.3189232633635019E-2</v>
      </c>
      <c r="T21" s="83">
        <f>分析係数表!F24</f>
        <v>0.36341689561906876</v>
      </c>
      <c r="U21" s="84">
        <f t="shared" si="7"/>
        <v>1.2061527891694727E-2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投入係数表!D22</f>
        <v>0</v>
      </c>
      <c r="E22" s="75">
        <f t="shared" si="0"/>
        <v>0</v>
      </c>
      <c r="F22" s="74">
        <f>分析係数表!C25</f>
        <v>0.11839811615034102</v>
      </c>
      <c r="G22" s="75">
        <f t="shared" si="1"/>
        <v>0</v>
      </c>
      <c r="H22" s="75">
        <v>8.4206941154693835E-3</v>
      </c>
      <c r="I22" s="75">
        <f t="shared" si="2"/>
        <v>8.4206941154693835E-3</v>
      </c>
      <c r="J22" s="74">
        <f>分析係数表!G25</f>
        <v>0.19601885967651284</v>
      </c>
      <c r="K22" s="76">
        <f t="shared" si="3"/>
        <v>1.6506148581990304E-3</v>
      </c>
      <c r="L22" s="77"/>
      <c r="M22" s="78"/>
      <c r="N22" s="79">
        <f>分析係数表!I25</f>
        <v>4.7721717414244671E-4</v>
      </c>
      <c r="O22" s="80">
        <f t="shared" si="4"/>
        <v>9.4727369395811827E-3</v>
      </c>
      <c r="P22" s="74">
        <f>分析係数表!C25</f>
        <v>0.11839811615034102</v>
      </c>
      <c r="Q22" s="80">
        <f t="shared" si="5"/>
        <v>1.1215542084341587E-3</v>
      </c>
      <c r="R22" s="81">
        <v>7.0753381371370045E-3</v>
      </c>
      <c r="S22" s="82">
        <f t="shared" si="6"/>
        <v>1.5496032252606387E-2</v>
      </c>
      <c r="T22" s="83">
        <f>分析係数表!F25</f>
        <v>0.34892899519140697</v>
      </c>
      <c r="U22" s="84">
        <f t="shared" si="7"/>
        <v>5.407014963355581E-3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投入係数表!D23</f>
        <v>0</v>
      </c>
      <c r="E23" s="75">
        <f t="shared" si="0"/>
        <v>0</v>
      </c>
      <c r="F23" s="74">
        <f>分析係数表!C26</f>
        <v>0.29113960871661038</v>
      </c>
      <c r="G23" s="75">
        <f t="shared" si="1"/>
        <v>0</v>
      </c>
      <c r="H23" s="75">
        <v>9.6681734307437189E-3</v>
      </c>
      <c r="I23" s="75">
        <f t="shared" si="2"/>
        <v>9.6681734307437189E-3</v>
      </c>
      <c r="J23" s="74">
        <f>分析係数表!G26</f>
        <v>0.2004458717578543</v>
      </c>
      <c r="K23" s="76">
        <f t="shared" si="3"/>
        <v>1.9379454516315498E-3</v>
      </c>
      <c r="L23" s="77"/>
      <c r="M23" s="78"/>
      <c r="N23" s="79">
        <f>分析係数表!I26</f>
        <v>1.0726059667332082E-2</v>
      </c>
      <c r="O23" s="80">
        <f t="shared" si="4"/>
        <v>0.21291174570460844</v>
      </c>
      <c r="P23" s="74">
        <f>分析係数表!C26</f>
        <v>0.29113960871661038</v>
      </c>
      <c r="Q23" s="80">
        <f t="shared" si="5"/>
        <v>6.198704233561015E-2</v>
      </c>
      <c r="R23" s="81">
        <v>6.9742316455117775E-2</v>
      </c>
      <c r="S23" s="82">
        <f t="shared" si="6"/>
        <v>7.9410489885861496E-2</v>
      </c>
      <c r="T23" s="83">
        <f>分析係数表!F26</f>
        <v>0.34176102976079403</v>
      </c>
      <c r="U23" s="84">
        <f t="shared" si="7"/>
        <v>2.7139410797201145E-2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投入係数表!D24</f>
        <v>0</v>
      </c>
      <c r="E24" s="75">
        <f t="shared" si="0"/>
        <v>0</v>
      </c>
      <c r="F24" s="74">
        <f>分析係数表!C27</f>
        <v>0.22390034937983039</v>
      </c>
      <c r="G24" s="75">
        <f t="shared" si="1"/>
        <v>0</v>
      </c>
      <c r="H24" s="75">
        <v>1.2687919387595478E-3</v>
      </c>
      <c r="I24" s="75">
        <f t="shared" si="2"/>
        <v>1.2687919387595478E-3</v>
      </c>
      <c r="J24" s="74">
        <f>分析係数表!G27</f>
        <v>0.17801424712710151</v>
      </c>
      <c r="K24" s="76">
        <f t="shared" si="3"/>
        <v>2.2586304173921639E-4</v>
      </c>
      <c r="L24" s="77"/>
      <c r="M24" s="78"/>
      <c r="N24" s="79">
        <f>分析係数表!I27</f>
        <v>1.001616696609949E-2</v>
      </c>
      <c r="O24" s="80">
        <f t="shared" si="4"/>
        <v>0.19882041123788666</v>
      </c>
      <c r="P24" s="74">
        <f>分析係数表!C27</f>
        <v>0.22390034937983039</v>
      </c>
      <c r="Q24" s="80">
        <f t="shared" si="5"/>
        <v>4.4515959540004375E-2</v>
      </c>
      <c r="R24" s="81">
        <v>4.5460997419696433E-2</v>
      </c>
      <c r="S24" s="82">
        <f t="shared" si="6"/>
        <v>4.6729789358455981E-2</v>
      </c>
      <c r="T24" s="83">
        <f>分析係数表!F27</f>
        <v>0.3354402389489512</v>
      </c>
      <c r="U24" s="84">
        <f t="shared" si="7"/>
        <v>1.5675051708434633E-2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投入係数表!D25</f>
        <v>0</v>
      </c>
      <c r="E25" s="75">
        <f t="shared" si="0"/>
        <v>0</v>
      </c>
      <c r="F25" s="74">
        <f>分析係数表!C28</f>
        <v>0.22512814125204084</v>
      </c>
      <c r="G25" s="75">
        <f t="shared" si="1"/>
        <v>0</v>
      </c>
      <c r="H25" s="75">
        <v>1.9350496864484978E-2</v>
      </c>
      <c r="I25" s="75">
        <f t="shared" si="2"/>
        <v>1.9350496864484978E-2</v>
      </c>
      <c r="J25" s="74">
        <f>分析係数表!G28</f>
        <v>0.17968722251031818</v>
      </c>
      <c r="K25" s="76">
        <f t="shared" si="3"/>
        <v>3.4770370357739265E-3</v>
      </c>
      <c r="L25" s="77"/>
      <c r="M25" s="78"/>
      <c r="N25" s="79">
        <f>分析係数表!I28</f>
        <v>8.1409051127791718E-3</v>
      </c>
      <c r="O25" s="80">
        <f t="shared" si="4"/>
        <v>0.16159655763023664</v>
      </c>
      <c r="P25" s="74">
        <f>分析係数表!C28</f>
        <v>0.22512814125204084</v>
      </c>
      <c r="Q25" s="80">
        <f t="shared" si="5"/>
        <v>3.6379932652023474E-2</v>
      </c>
      <c r="R25" s="81">
        <v>4.6815986490413485E-2</v>
      </c>
      <c r="S25" s="82">
        <f t="shared" si="6"/>
        <v>6.616648335489847E-2</v>
      </c>
      <c r="T25" s="83">
        <f>分析係数表!F28</f>
        <v>0.30733691598411605</v>
      </c>
      <c r="U25" s="84">
        <f t="shared" si="7"/>
        <v>2.0335402935808846E-2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投入係数表!D26</f>
        <v>3.0566876620970731E-3</v>
      </c>
      <c r="E26" s="75">
        <f t="shared" si="0"/>
        <v>0.30566876620970729</v>
      </c>
      <c r="F26" s="74">
        <f>分析係数表!C29</f>
        <v>0.20292812083079403</v>
      </c>
      <c r="G26" s="75">
        <f t="shared" si="1"/>
        <v>6.2028788323603215E-2</v>
      </c>
      <c r="H26" s="75">
        <v>8.2528496323068898E-2</v>
      </c>
      <c r="I26" s="75">
        <f t="shared" si="2"/>
        <v>8.2528496323068898E-2</v>
      </c>
      <c r="J26" s="74">
        <f>分析係数表!G29</f>
        <v>0.25422836329948895</v>
      </c>
      <c r="K26" s="76">
        <f t="shared" si="3"/>
        <v>2.0981084545781698E-2</v>
      </c>
      <c r="L26" s="77"/>
      <c r="M26" s="78"/>
      <c r="N26" s="79">
        <f>分析係数表!I29</f>
        <v>1.2173975242294967E-2</v>
      </c>
      <c r="O26" s="80">
        <f t="shared" si="4"/>
        <v>0.24165279714935756</v>
      </c>
      <c r="P26" s="74">
        <f>分析係数表!C29</f>
        <v>0.20292812083079403</v>
      </c>
      <c r="Q26" s="80">
        <f t="shared" si="5"/>
        <v>4.9038148019024189E-2</v>
      </c>
      <c r="R26" s="81">
        <v>7.1509265815120543E-2</v>
      </c>
      <c r="S26" s="82">
        <f t="shared" si="6"/>
        <v>0.15403776213818943</v>
      </c>
      <c r="T26" s="83">
        <f>分析係数表!F29</f>
        <v>0.40384720428768384</v>
      </c>
      <c r="U26" s="84">
        <f t="shared" si="7"/>
        <v>6.2207719594239035E-2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投入係数表!D27</f>
        <v>1.2041496850685438E-3</v>
      </c>
      <c r="E27" s="75">
        <f t="shared" si="0"/>
        <v>0.12041496850685439</v>
      </c>
      <c r="F27" s="74">
        <f>分析係数表!C30</f>
        <v>1</v>
      </c>
      <c r="G27" s="75">
        <f t="shared" si="1"/>
        <v>0.12041496850685439</v>
      </c>
      <c r="H27" s="75">
        <v>0.16239220165755366</v>
      </c>
      <c r="I27" s="75">
        <f t="shared" si="2"/>
        <v>0.16239220165755366</v>
      </c>
      <c r="J27" s="74">
        <f>分析係数表!G30</f>
        <v>0.34673715455884868</v>
      </c>
      <c r="K27" s="76">
        <f t="shared" si="3"/>
        <v>5.6307409925286905E-2</v>
      </c>
      <c r="L27" s="77"/>
      <c r="M27" s="78"/>
      <c r="N27" s="79">
        <f>分析係数表!I30</f>
        <v>0</v>
      </c>
      <c r="O27" s="80">
        <f t="shared" si="4"/>
        <v>0</v>
      </c>
      <c r="P27" s="74">
        <f>分析係数表!C30</f>
        <v>1</v>
      </c>
      <c r="Q27" s="80">
        <f t="shared" si="5"/>
        <v>0</v>
      </c>
      <c r="R27" s="81">
        <v>8.534965271982739E-2</v>
      </c>
      <c r="S27" s="82">
        <f t="shared" si="6"/>
        <v>0.24774185437738105</v>
      </c>
      <c r="T27" s="83">
        <f>分析係数表!F30</f>
        <v>0.44336430675838301</v>
      </c>
      <c r="U27" s="84">
        <f t="shared" si="7"/>
        <v>0.10983989552106382</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投入係数表!D28</f>
        <v>3.7050759540570581E-3</v>
      </c>
      <c r="E28" s="75">
        <f t="shared" si="0"/>
        <v>0.37050759540570583</v>
      </c>
      <c r="F28" s="74">
        <f>分析係数表!C31</f>
        <v>0.99667993786519227</v>
      </c>
      <c r="G28" s="75">
        <f t="shared" si="1"/>
        <v>0.36927748716754066</v>
      </c>
      <c r="H28" s="75">
        <v>0.54597913494517347</v>
      </c>
      <c r="I28" s="75">
        <f t="shared" si="2"/>
        <v>0.54597913494517347</v>
      </c>
      <c r="J28" s="74">
        <f>分析係数表!G31</f>
        <v>7.0744430198025232E-2</v>
      </c>
      <c r="K28" s="76">
        <f t="shared" si="3"/>
        <v>3.8624982801707022E-2</v>
      </c>
      <c r="L28" s="77"/>
      <c r="M28" s="78"/>
      <c r="N28" s="79">
        <f>分析係数表!I31</f>
        <v>1.5783931066306964E-2</v>
      </c>
      <c r="O28" s="80">
        <f t="shared" si="4"/>
        <v>0.31331023895418098</v>
      </c>
      <c r="P28" s="74">
        <f>分析係数表!C31</f>
        <v>0.99667993786519227</v>
      </c>
      <c r="Q28" s="80">
        <f t="shared" si="5"/>
        <v>0.31227002949338162</v>
      </c>
      <c r="R28" s="81">
        <v>0.59208524712466704</v>
      </c>
      <c r="S28" s="82">
        <f t="shared" si="6"/>
        <v>1.1380643820698406</v>
      </c>
      <c r="T28" s="83">
        <f>分析係数表!F31</f>
        <v>0.308369223350977</v>
      </c>
      <c r="U28" s="84">
        <f t="shared" si="7"/>
        <v>0.35094402962228632</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投入係数表!D29</f>
        <v>9.2626898851426453E-5</v>
      </c>
      <c r="E29" s="75">
        <f t="shared" si="0"/>
        <v>9.262689885142646E-3</v>
      </c>
      <c r="F29" s="74">
        <f>分析係数表!C32</f>
        <v>0.99973750468741629</v>
      </c>
      <c r="G29" s="75">
        <f t="shared" si="1"/>
        <v>9.2602584724658793E-3</v>
      </c>
      <c r="H29" s="75">
        <v>2.7874767972290663E-2</v>
      </c>
      <c r="I29" s="75">
        <f t="shared" si="2"/>
        <v>2.7874767972290663E-2</v>
      </c>
      <c r="J29" s="74">
        <f>分析係数表!G32</f>
        <v>0.13654952076677315</v>
      </c>
      <c r="K29" s="76">
        <f t="shared" si="3"/>
        <v>3.8062862081012869E-3</v>
      </c>
      <c r="L29" s="77"/>
      <c r="M29" s="78"/>
      <c r="N29" s="79">
        <f>分析係数表!I32</f>
        <v>6.1925380029087757E-3</v>
      </c>
      <c r="O29" s="80">
        <f t="shared" si="4"/>
        <v>0.12292156835161273</v>
      </c>
      <c r="P29" s="74">
        <f>分析係数表!C32</f>
        <v>0.99973750468741629</v>
      </c>
      <c r="Q29" s="80">
        <f t="shared" si="5"/>
        <v>0.122889302016105</v>
      </c>
      <c r="R29" s="81">
        <v>0.18302289090480556</v>
      </c>
      <c r="S29" s="82">
        <f t="shared" si="6"/>
        <v>0.21089765887709622</v>
      </c>
      <c r="T29" s="83">
        <f>分析係数表!F32</f>
        <v>0.46980830670926516</v>
      </c>
      <c r="U29" s="84">
        <f t="shared" si="7"/>
        <v>9.908147200599679E-2</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投入係数表!D30</f>
        <v>0</v>
      </c>
      <c r="E30" s="75">
        <f t="shared" si="0"/>
        <v>0</v>
      </c>
      <c r="F30" s="74">
        <f>分析係数表!C33</f>
        <v>0.92720800471848297</v>
      </c>
      <c r="G30" s="75">
        <f t="shared" si="1"/>
        <v>0</v>
      </c>
      <c r="H30" s="75">
        <v>2.8629195240053886E-2</v>
      </c>
      <c r="I30" s="75">
        <f t="shared" si="2"/>
        <v>2.8629195240053886E-2</v>
      </c>
      <c r="J30" s="74">
        <f>分析係数表!G33</f>
        <v>0.48251618559482062</v>
      </c>
      <c r="K30" s="76">
        <f t="shared" si="3"/>
        <v>1.3814050083880196E-2</v>
      </c>
      <c r="L30" s="77"/>
      <c r="M30" s="78"/>
      <c r="N30" s="79">
        <f>分析係数表!I33</f>
        <v>1.0711870111293417E-3</v>
      </c>
      <c r="O30" s="80">
        <f t="shared" si="4"/>
        <v>2.1263008372987911E-2</v>
      </c>
      <c r="P30" s="74">
        <f>分析係数表!C33</f>
        <v>0.92720800471848297</v>
      </c>
      <c r="Q30" s="80">
        <f t="shared" si="5"/>
        <v>1.9715231567830518E-2</v>
      </c>
      <c r="R30" s="81">
        <v>8.0090588242436769E-2</v>
      </c>
      <c r="S30" s="82">
        <f t="shared" si="6"/>
        <v>0.10871978348249066</v>
      </c>
      <c r="T30" s="83">
        <f>分析係数表!F33</f>
        <v>0.61375438359859724</v>
      </c>
      <c r="U30" s="84">
        <f t="shared" si="7"/>
        <v>6.6727243696269006E-2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投入係数表!D31</f>
        <v>1.5468692108188218E-2</v>
      </c>
      <c r="E31" s="75">
        <f t="shared" si="0"/>
        <v>1.5468692108188218</v>
      </c>
      <c r="F31" s="74">
        <f>分析係数表!C34</f>
        <v>0.43058167090385968</v>
      </c>
      <c r="G31" s="75">
        <f t="shared" si="1"/>
        <v>0.66605352946410301</v>
      </c>
      <c r="H31" s="75">
        <v>0.80664429770009582</v>
      </c>
      <c r="I31" s="75">
        <f t="shared" si="2"/>
        <v>0.80664429770009582</v>
      </c>
      <c r="J31" s="74">
        <f>分析係数表!G34</f>
        <v>0.40252218378442245</v>
      </c>
      <c r="K31" s="76">
        <f t="shared" si="3"/>
        <v>0.32469222424749433</v>
      </c>
      <c r="L31" s="77"/>
      <c r="M31" s="78"/>
      <c r="N31" s="79">
        <f>分析係数表!I34</f>
        <v>0.17332617383102331</v>
      </c>
      <c r="O31" s="80">
        <f t="shared" si="4"/>
        <v>3.4405158456332368</v>
      </c>
      <c r="P31" s="74">
        <f>分析係数表!C34</f>
        <v>0.43058167090385968</v>
      </c>
      <c r="Q31" s="80">
        <f t="shared" si="5"/>
        <v>1.4814230615839648</v>
      </c>
      <c r="R31" s="81">
        <v>1.6641550480623173</v>
      </c>
      <c r="S31" s="82">
        <f t="shared" si="6"/>
        <v>2.4707993457624129</v>
      </c>
      <c r="T31" s="83">
        <f>分析係数表!F34</f>
        <v>0.66293540075026103</v>
      </c>
      <c r="U31" s="84">
        <f t="shared" si="7"/>
        <v>1.6379803544564879</v>
      </c>
      <c r="V31" s="85">
        <f>分析係数表!D34</f>
        <v>0.16067471370017011</v>
      </c>
      <c r="W31" s="172">
        <f t="shared" si="8"/>
        <v>0</v>
      </c>
      <c r="X31" s="74">
        <f>分析係数表!E34</f>
        <v>0.14658203786750718</v>
      </c>
      <c r="Y31" s="171">
        <f t="shared" si="9"/>
        <v>0</v>
      </c>
    </row>
    <row r="32" spans="1:25">
      <c r="A32" s="10" t="s">
        <v>20</v>
      </c>
      <c r="B32" s="9" t="s">
        <v>37</v>
      </c>
      <c r="C32" s="88"/>
      <c r="D32" s="74">
        <f>投入係数表!D32</f>
        <v>1.0374212671359764E-2</v>
      </c>
      <c r="E32" s="75">
        <f t="shared" si="0"/>
        <v>1.0374212671359764</v>
      </c>
      <c r="F32" s="74">
        <f>分析係数表!C35</f>
        <v>0.85041941808411148</v>
      </c>
      <c r="G32" s="75">
        <f t="shared" si="1"/>
        <v>0.88224319030585863</v>
      </c>
      <c r="H32" s="75">
        <v>1.0621691146556311</v>
      </c>
      <c r="I32" s="75">
        <f t="shared" si="2"/>
        <v>1.0621691146556311</v>
      </c>
      <c r="J32" s="74">
        <f>分析係数表!G35</f>
        <v>0.31439227022235533</v>
      </c>
      <c r="K32" s="76">
        <f t="shared" si="3"/>
        <v>0.33393775931665309</v>
      </c>
      <c r="L32" s="77"/>
      <c r="M32" s="78"/>
      <c r="N32" s="79">
        <f>分析係数表!I35</f>
        <v>5.0116599150103677E-2</v>
      </c>
      <c r="O32" s="80">
        <f t="shared" si="4"/>
        <v>0.99481197613743522</v>
      </c>
      <c r="P32" s="74">
        <f>分析係数表!C35</f>
        <v>0.85041941808411148</v>
      </c>
      <c r="Q32" s="80">
        <f t="shared" si="5"/>
        <v>0.84600742184990263</v>
      </c>
      <c r="R32" s="81">
        <v>1.2992053254837728</v>
      </c>
      <c r="S32" s="82">
        <f t="shared" si="6"/>
        <v>2.3613744401394037</v>
      </c>
      <c r="T32" s="83">
        <f>分析係数表!F35</f>
        <v>0.64510687312527537</v>
      </c>
      <c r="U32" s="84">
        <f t="shared" si="7"/>
        <v>1.5233388813562785</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投入係数表!D33</f>
        <v>7.4101519081141163E-4</v>
      </c>
      <c r="E33" s="75">
        <f t="shared" si="0"/>
        <v>7.4101519081141168E-2</v>
      </c>
      <c r="F33" s="74">
        <f>分析係数表!C36</f>
        <v>0.99367212085214862</v>
      </c>
      <c r="G33" s="75">
        <f t="shared" si="1"/>
        <v>7.3632613623723503E-2</v>
      </c>
      <c r="H33" s="75">
        <v>0.21152081617486085</v>
      </c>
      <c r="I33" s="75">
        <f t="shared" si="2"/>
        <v>0.21152081617486085</v>
      </c>
      <c r="J33" s="74">
        <f>分析係数表!G36</f>
        <v>5.4622350270852466E-2</v>
      </c>
      <c r="K33" s="76">
        <f t="shared" si="3"/>
        <v>1.1553764110679845E-2</v>
      </c>
      <c r="L33" s="77"/>
      <c r="M33" s="78"/>
      <c r="N33" s="79">
        <f>分析係数表!I36</f>
        <v>0.22260102528255266</v>
      </c>
      <c r="O33" s="80">
        <f t="shared" si="4"/>
        <v>4.4186191722288344</v>
      </c>
      <c r="P33" s="74">
        <f>分析係数表!C36</f>
        <v>0.99367212085214862</v>
      </c>
      <c r="Q33" s="80">
        <f t="shared" si="5"/>
        <v>4.3906586841065911</v>
      </c>
      <c r="R33" s="81">
        <v>4.6788533879388066</v>
      </c>
      <c r="S33" s="82">
        <f t="shared" si="6"/>
        <v>4.8903742041136677</v>
      </c>
      <c r="T33" s="83">
        <f>分析係数表!F36</f>
        <v>0.84078106922799567</v>
      </c>
      <c r="U33" s="84">
        <f t="shared" si="7"/>
        <v>4.1117340522596981</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投入係数表!D34</f>
        <v>3.2419414597999262E-2</v>
      </c>
      <c r="E34" s="75">
        <f t="shared" si="0"/>
        <v>3.2419414597999263</v>
      </c>
      <c r="F34" s="74">
        <f>分析係数表!C37</f>
        <v>0.57178358697686016</v>
      </c>
      <c r="G34" s="75">
        <f t="shared" si="1"/>
        <v>1.8536889166534001</v>
      </c>
      <c r="H34" s="75">
        <v>2.1416326441447149</v>
      </c>
      <c r="I34" s="75">
        <f t="shared" si="2"/>
        <v>2.1416326441447149</v>
      </c>
      <c r="J34" s="74">
        <f>分析係数表!G37</f>
        <v>0.36884830758302428</v>
      </c>
      <c r="K34" s="76">
        <f t="shared" si="3"/>
        <v>0.78993757625733541</v>
      </c>
      <c r="L34" s="77"/>
      <c r="M34" s="78"/>
      <c r="N34" s="79">
        <f>分析係数表!I37</f>
        <v>4.5622990798280361E-2</v>
      </c>
      <c r="O34" s="80">
        <f t="shared" si="4"/>
        <v>0.90561407603499411</v>
      </c>
      <c r="P34" s="74">
        <f>分析係数表!C37</f>
        <v>0.57178358697686016</v>
      </c>
      <c r="Q34" s="80">
        <f t="shared" si="5"/>
        <v>0.51781526481202389</v>
      </c>
      <c r="R34" s="81">
        <v>0.69942518055883995</v>
      </c>
      <c r="S34" s="82">
        <f t="shared" si="6"/>
        <v>2.8410578247035549</v>
      </c>
      <c r="T34" s="83">
        <f>分析係数表!F37</f>
        <v>0.64429400301330442</v>
      </c>
      <c r="U34" s="84">
        <f t="shared" si="7"/>
        <v>1.8304765186705243</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投入係数表!D35</f>
        <v>1.4820303816228233E-3</v>
      </c>
      <c r="E35" s="75">
        <f t="shared" si="0"/>
        <v>0.14820303816228234</v>
      </c>
      <c r="F35" s="74">
        <f>分析係数表!C38</f>
        <v>0.42668283982472699</v>
      </c>
      <c r="G35" s="75">
        <f t="shared" si="1"/>
        <v>6.323569319373501E-2</v>
      </c>
      <c r="H35" s="75">
        <v>0.18443795674269658</v>
      </c>
      <c r="I35" s="75">
        <f t="shared" si="2"/>
        <v>0.18443795674269658</v>
      </c>
      <c r="J35" s="74">
        <f>分析係数表!G38</f>
        <v>0.18042179614021467</v>
      </c>
      <c r="K35" s="76">
        <f t="shared" si="3"/>
        <v>3.3276627431948536E-2</v>
      </c>
      <c r="L35" s="77"/>
      <c r="M35" s="78"/>
      <c r="N35" s="79">
        <f>分析係数表!I38</f>
        <v>3.1385057501308801E-2</v>
      </c>
      <c r="O35" s="80">
        <f t="shared" si="4"/>
        <v>0.6229918151579017</v>
      </c>
      <c r="P35" s="74">
        <f>分析係数表!C38</f>
        <v>0.42668283982472699</v>
      </c>
      <c r="Q35" s="80">
        <f t="shared" si="5"/>
        <v>0.26581991687913487</v>
      </c>
      <c r="R35" s="81">
        <v>0.42596713382161855</v>
      </c>
      <c r="S35" s="82">
        <f t="shared" si="6"/>
        <v>0.61040509056431513</v>
      </c>
      <c r="T35" s="83">
        <f>分析係数表!F38</f>
        <v>0.52437100026299643</v>
      </c>
      <c r="U35" s="84">
        <f t="shared" si="7"/>
        <v>0.32007872790483483</v>
      </c>
      <c r="V35" s="85">
        <f>分析係数表!D38</f>
        <v>3.745569762927526E-2</v>
      </c>
      <c r="W35" s="172">
        <f t="shared" si="8"/>
        <v>0</v>
      </c>
      <c r="X35" s="74">
        <f>分析係数表!E38</f>
        <v>3.4218337111297577E-2</v>
      </c>
      <c r="Y35" s="171">
        <f t="shared" si="9"/>
        <v>0</v>
      </c>
    </row>
    <row r="36" spans="1:25">
      <c r="A36" s="10" t="s">
        <v>24</v>
      </c>
      <c r="B36" s="9" t="s">
        <v>39</v>
      </c>
      <c r="C36" s="88"/>
      <c r="D36" s="74">
        <f>投入係数表!D36</f>
        <v>0</v>
      </c>
      <c r="E36" s="75">
        <f t="shared" si="0"/>
        <v>0</v>
      </c>
      <c r="F36" s="74">
        <f>分析係数表!C39</f>
        <v>1</v>
      </c>
      <c r="G36" s="75">
        <f t="shared" si="1"/>
        <v>0</v>
      </c>
      <c r="H36" s="75">
        <v>8.0705606379157538E-2</v>
      </c>
      <c r="I36" s="75">
        <f t="shared" si="2"/>
        <v>8.0705606379157538E-2</v>
      </c>
      <c r="J36" s="74">
        <f>分析係数表!G39</f>
        <v>0.351753812215997</v>
      </c>
      <c r="K36" s="76">
        <f t="shared" si="3"/>
        <v>2.8388504711072349E-2</v>
      </c>
      <c r="L36" s="77"/>
      <c r="M36" s="78"/>
      <c r="N36" s="79">
        <f>分析係数表!I39</f>
        <v>2.6196741762610056E-3</v>
      </c>
      <c r="O36" s="80">
        <f t="shared" si="4"/>
        <v>5.2000400831608055E-2</v>
      </c>
      <c r="P36" s="74">
        <f>分析係数表!C39</f>
        <v>1</v>
      </c>
      <c r="Q36" s="80">
        <f t="shared" si="5"/>
        <v>5.2000400831608055E-2</v>
      </c>
      <c r="R36" s="81">
        <v>6.7651147145547874E-2</v>
      </c>
      <c r="S36" s="82">
        <f t="shared" si="6"/>
        <v>0.1483567535247054</v>
      </c>
      <c r="T36" s="83">
        <f>分析係数表!F39</f>
        <v>0.70125652740175148</v>
      </c>
      <c r="U36" s="84">
        <f t="shared" si="7"/>
        <v>0.10403614179333247</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投入係数表!D37</f>
        <v>9.2626898851426453E-5</v>
      </c>
      <c r="E37" s="75">
        <f t="shared" si="0"/>
        <v>9.262689885142646E-3</v>
      </c>
      <c r="F37" s="74">
        <f>分析係数表!C40</f>
        <v>0.86812466863195592</v>
      </c>
      <c r="G37" s="75">
        <f t="shared" si="1"/>
        <v>8.0411695871800293E-3</v>
      </c>
      <c r="H37" s="75">
        <v>1.3120810540788369E-2</v>
      </c>
      <c r="I37" s="75">
        <f t="shared" si="2"/>
        <v>1.3120810540788369E-2</v>
      </c>
      <c r="J37" s="74">
        <f>分析係数表!G40</f>
        <v>0.5308449982881025</v>
      </c>
      <c r="K37" s="76">
        <f t="shared" si="3"/>
        <v>6.9651166490633191E-3</v>
      </c>
      <c r="L37" s="77"/>
      <c r="M37" s="78"/>
      <c r="N37" s="79">
        <f>分析係数表!I40</f>
        <v>3.1726768564274997E-2</v>
      </c>
      <c r="O37" s="80">
        <f t="shared" si="4"/>
        <v>0.62977476259612031</v>
      </c>
      <c r="P37" s="74">
        <f>分析係数表!C40</f>
        <v>0.86812466863195592</v>
      </c>
      <c r="Q37" s="80">
        <f t="shared" si="5"/>
        <v>0.54672300709152566</v>
      </c>
      <c r="R37" s="81">
        <v>0.55150256194428704</v>
      </c>
      <c r="S37" s="82">
        <f t="shared" si="6"/>
        <v>0.56462337248507544</v>
      </c>
      <c r="T37" s="83">
        <f>分析係数表!F40</f>
        <v>0.72849135138041188</v>
      </c>
      <c r="U37" s="84">
        <f t="shared" si="7"/>
        <v>0.4113232436426183</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投入係数表!D38</f>
        <v>0</v>
      </c>
      <c r="E38" s="75">
        <f t="shared" si="0"/>
        <v>0</v>
      </c>
      <c r="F38" s="74">
        <f>分析係数表!C41</f>
        <v>0.9999434031873089</v>
      </c>
      <c r="G38" s="75">
        <f t="shared" si="1"/>
        <v>0</v>
      </c>
      <c r="H38" s="75">
        <v>5.2308978137621592E-3</v>
      </c>
      <c r="I38" s="75">
        <f t="shared" si="2"/>
        <v>5.2308978137621592E-3</v>
      </c>
      <c r="J38" s="74">
        <f>分析係数表!G41</f>
        <v>0.50163334603597476</v>
      </c>
      <c r="K38" s="76">
        <f t="shared" si="3"/>
        <v>2.623992773089777E-3</v>
      </c>
      <c r="L38" s="77"/>
      <c r="M38" s="78"/>
      <c r="N38" s="79">
        <f>分析係数表!I41</f>
        <v>4.605647758626856E-2</v>
      </c>
      <c r="O38" s="80">
        <f t="shared" si="4"/>
        <v>0.91421876700567251</v>
      </c>
      <c r="P38" s="74">
        <f>分析係数表!C41</f>
        <v>0.9999434031873089</v>
      </c>
      <c r="Q38" s="80">
        <f t="shared" si="5"/>
        <v>0.91416702513735759</v>
      </c>
      <c r="R38" s="81">
        <v>0.93131007109198793</v>
      </c>
      <c r="S38" s="82">
        <f t="shared" si="6"/>
        <v>0.93654096890575012</v>
      </c>
      <c r="T38" s="83">
        <f>分析係数表!F41</f>
        <v>0.6065809667987323</v>
      </c>
      <c r="U38" s="84">
        <f t="shared" si="7"/>
        <v>0.56808792636547134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投入係数表!D39</f>
        <v>9.2626898851426453E-5</v>
      </c>
      <c r="E39" s="75">
        <f>$C$6*D39</f>
        <v>9.262689885142646E-3</v>
      </c>
      <c r="F39" s="74">
        <f>分析係数表!C42</f>
        <v>0.93692850875802069</v>
      </c>
      <c r="G39" s="75">
        <f>E39*F39</f>
        <v>8.6784782211747017E-3</v>
      </c>
      <c r="H39" s="75">
        <v>2.3766934719052221E-2</v>
      </c>
      <c r="I39" s="75">
        <f>C39+H39</f>
        <v>2.3766934719052221E-2</v>
      </c>
      <c r="J39" s="74">
        <f>分析係数表!G42</f>
        <v>0.49922072097325781</v>
      </c>
      <c r="K39" s="76">
        <f>I39*J39</f>
        <v>1.1864946285769602E-2</v>
      </c>
      <c r="L39" s="77"/>
      <c r="M39" s="78"/>
      <c r="N39" s="79">
        <f>分析係数表!I42</f>
        <v>1.1809361738003208E-2</v>
      </c>
      <c r="O39" s="80">
        <f t="shared" si="4"/>
        <v>0.2344152374010495</v>
      </c>
      <c r="P39" s="74">
        <f>分析係数表!C42</f>
        <v>0.93692850875802069</v>
      </c>
      <c r="Q39" s="80">
        <f>O39*P39</f>
        <v>0.21963031880832271</v>
      </c>
      <c r="R39" s="81">
        <v>0.23998199685561308</v>
      </c>
      <c r="S39" s="82">
        <f>I39+R39</f>
        <v>0.26374893157466528</v>
      </c>
      <c r="T39" s="83">
        <f>分析係数表!F42</f>
        <v>0.57339238661209846</v>
      </c>
      <c r="U39" s="84">
        <f t="shared" si="7"/>
        <v>0.15123162934198839</v>
      </c>
      <c r="V39" s="85">
        <f>分析係数表!D42</f>
        <v>0.13686157986208444</v>
      </c>
      <c r="W39" s="172">
        <f t="shared" si="8"/>
        <v>0</v>
      </c>
      <c r="X39" s="74">
        <f>分析係数表!E42</f>
        <v>0.12798116275158378</v>
      </c>
      <c r="Y39" s="171">
        <f t="shared" si="9"/>
        <v>0</v>
      </c>
    </row>
    <row r="40" spans="1:25">
      <c r="A40" s="10" t="s">
        <v>199</v>
      </c>
      <c r="B40" s="9" t="s">
        <v>41</v>
      </c>
      <c r="C40" s="88"/>
      <c r="D40" s="74">
        <f>投入係数表!D40</f>
        <v>2.5379770285290849E-2</v>
      </c>
      <c r="E40" s="75">
        <f>$C$6*D40</f>
        <v>2.537977028529085</v>
      </c>
      <c r="F40" s="74">
        <f>分析係数表!C43</f>
        <v>0.64668770435795053</v>
      </c>
      <c r="G40" s="75">
        <f>E40*F40</f>
        <v>1.6412785382926867</v>
      </c>
      <c r="H40" s="75">
        <v>2.2483842196949744</v>
      </c>
      <c r="I40" s="75">
        <f>C40+H40</f>
        <v>2.2483842196949744</v>
      </c>
      <c r="J40" s="74">
        <f>分析係数表!G43</f>
        <v>0.34525361813281841</v>
      </c>
      <c r="K40" s="76">
        <f>I40*J40</f>
        <v>0.77626278680242355</v>
      </c>
      <c r="L40" s="77"/>
      <c r="M40" s="78"/>
      <c r="N40" s="79">
        <f>分析係数表!I43</f>
        <v>1.6687581740348217E-2</v>
      </c>
      <c r="O40" s="80">
        <f t="shared" si="4"/>
        <v>0.33124765945010154</v>
      </c>
      <c r="P40" s="74">
        <f>分析係数表!C43</f>
        <v>0.64668770435795053</v>
      </c>
      <c r="Q40" s="80">
        <f>O40*P40</f>
        <v>0.21421378846373035</v>
      </c>
      <c r="R40" s="81">
        <v>0.86334739926760884</v>
      </c>
      <c r="S40" s="82">
        <f>I40+R40</f>
        <v>3.1117316189625832</v>
      </c>
      <c r="T40" s="83">
        <f>分析係数表!F43</f>
        <v>0.5971160790993254</v>
      </c>
      <c r="U40" s="84">
        <f t="shared" si="7"/>
        <v>1.8580649835243337</v>
      </c>
      <c r="V40" s="85">
        <f>分析係数表!D43</f>
        <v>0.11965406207615147</v>
      </c>
      <c r="W40" s="172">
        <f t="shared" si="8"/>
        <v>0</v>
      </c>
      <c r="X40" s="74">
        <f>分析係数表!E43</f>
        <v>0.10089499703022012</v>
      </c>
      <c r="Y40" s="171">
        <f t="shared" si="9"/>
        <v>0</v>
      </c>
    </row>
    <row r="41" spans="1:25">
      <c r="A41" s="10" t="s">
        <v>350</v>
      </c>
      <c r="B41" s="9" t="s">
        <v>42</v>
      </c>
      <c r="C41" s="88"/>
      <c r="D41" s="74">
        <f>投入係数表!D41</f>
        <v>9.2626898851426453E-5</v>
      </c>
      <c r="E41" s="75">
        <f>$C$6*D41</f>
        <v>9.262689885142646E-3</v>
      </c>
      <c r="F41" s="74">
        <f>分析係数表!C44</f>
        <v>0.69156580457188765</v>
      </c>
      <c r="G41" s="75">
        <f>E41*F41</f>
        <v>6.4057595829185594E-3</v>
      </c>
      <c r="H41" s="75">
        <v>1.1794240677760536E-2</v>
      </c>
      <c r="I41" s="75">
        <f>C41+H41</f>
        <v>1.1794240677760536E-2</v>
      </c>
      <c r="J41" s="74">
        <f>分析係数表!G44</f>
        <v>0.27271905819722003</v>
      </c>
      <c r="K41" s="76">
        <f>I41*J41</f>
        <v>3.2165142097901954E-3</v>
      </c>
      <c r="L41" s="77"/>
      <c r="M41" s="78"/>
      <c r="N41" s="79">
        <f>分析係数表!I44</f>
        <v>0.15674397651271663</v>
      </c>
      <c r="O41" s="80">
        <f t="shared" si="4"/>
        <v>3.1113600616679671</v>
      </c>
      <c r="P41" s="74">
        <f>分析係数表!C44</f>
        <v>0.69156580457188765</v>
      </c>
      <c r="Q41" s="80">
        <f>O41*P41</f>
        <v>2.1517102243602455</v>
      </c>
      <c r="R41" s="81">
        <v>2.1926547831177778</v>
      </c>
      <c r="S41" s="82">
        <f>I41+R41</f>
        <v>2.2044490237955383</v>
      </c>
      <c r="T41" s="83">
        <f>分析係数表!F44</f>
        <v>0.50862281906626206</v>
      </c>
      <c r="U41" s="84">
        <f t="shared" si="7"/>
        <v>1.1212330769707561</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投入係数表!D42</f>
        <v>2.0377917747313821E-3</v>
      </c>
      <c r="E42" s="75">
        <f>$C$6*D42</f>
        <v>0.2037791774731382</v>
      </c>
      <c r="F42" s="74">
        <f>分析係数表!C45</f>
        <v>1</v>
      </c>
      <c r="G42" s="75">
        <f>E42*F42</f>
        <v>0.2037791774731382</v>
      </c>
      <c r="H42" s="75">
        <v>0.22795285587210545</v>
      </c>
      <c r="I42" s="75">
        <f>C42+H42</f>
        <v>0.22795285587210545</v>
      </c>
      <c r="J42" s="74">
        <f>分析係数表!G45</f>
        <v>0</v>
      </c>
      <c r="K42" s="76">
        <f>I42*J42</f>
        <v>0</v>
      </c>
      <c r="L42" s="77"/>
      <c r="M42" s="78"/>
      <c r="N42" s="79">
        <f>分析係数表!I45</f>
        <v>0</v>
      </c>
      <c r="O42" s="80">
        <f t="shared" si="4"/>
        <v>0</v>
      </c>
      <c r="P42" s="74">
        <f>分析係数表!C45</f>
        <v>1</v>
      </c>
      <c r="Q42" s="80">
        <f>O42*P42</f>
        <v>0</v>
      </c>
      <c r="R42" s="81">
        <v>2.4269702519173257E-2</v>
      </c>
      <c r="S42" s="82">
        <f>I42+R42</f>
        <v>0.25222255839127872</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投入係数表!D43</f>
        <v>2.6861800666913671E-3</v>
      </c>
      <c r="E43" s="75">
        <f>$C$6*D43</f>
        <v>0.26861800666913671</v>
      </c>
      <c r="F43" s="74">
        <f>分析係数表!C46</f>
        <v>0.99300149364803736</v>
      </c>
      <c r="G43" s="75">
        <f>E43*F43</f>
        <v>0.26673808184321124</v>
      </c>
      <c r="H43" s="75">
        <v>0.32727220199334262</v>
      </c>
      <c r="I43" s="75">
        <f>C43+H43</f>
        <v>0.32727220199334262</v>
      </c>
      <c r="J43" s="74">
        <f>分析係数表!G46</f>
        <v>1.2662527198429125E-2</v>
      </c>
      <c r="K43" s="76">
        <f>I43*J43</f>
        <v>4.1440931590304916E-3</v>
      </c>
      <c r="L43" s="77"/>
      <c r="M43" s="78"/>
      <c r="N43" s="79">
        <f>分析係数表!I46</f>
        <v>3.642815848522589E-5</v>
      </c>
      <c r="O43" s="80">
        <f t="shared" si="4"/>
        <v>7.2309711641038753E-4</v>
      </c>
      <c r="P43" s="74">
        <f>分析係数表!C46</f>
        <v>0.99300149364803736</v>
      </c>
      <c r="Q43" s="80">
        <f>O43*P43</f>
        <v>7.1803651664810355E-4</v>
      </c>
      <c r="R43" s="81">
        <v>6.3465903284818839E-2</v>
      </c>
      <c r="S43" s="82">
        <f>I43+R43</f>
        <v>0.39073810527816144</v>
      </c>
      <c r="T43" s="83">
        <f>分析係数表!F46</f>
        <v>0.42786180544499286</v>
      </c>
      <c r="U43" s="84">
        <f t="shared" si="7"/>
        <v>0.16718191118046985</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投入係数表!D44</f>
        <v>0.24731381993330864</v>
      </c>
      <c r="E44" s="89">
        <f>SUM(E5:E43)</f>
        <v>24.731381993330864</v>
      </c>
      <c r="F44" s="90">
        <f>分析係数表!C47</f>
        <v>0.58532523599566522</v>
      </c>
      <c r="G44" s="89">
        <f>SUM(G5:G43)</f>
        <v>11.292763021264777</v>
      </c>
      <c r="H44" s="89">
        <f>SUM(H5:H43)</f>
        <v>13.723391941787822</v>
      </c>
      <c r="I44" s="89">
        <f>SUM(I5:I43)</f>
        <v>113.7233919417878</v>
      </c>
      <c r="J44" s="90">
        <f>分析係数表!G47</f>
        <v>0.25475569279079324</v>
      </c>
      <c r="K44" s="91">
        <f>SUM(K5:K43)</f>
        <v>31.096527066228852</v>
      </c>
      <c r="L44" s="92">
        <f>最終需要_まとめ!$L$34</f>
        <v>0.63833333333333331</v>
      </c>
      <c r="M44" s="89">
        <f>K44*L44</f>
        <v>19.849949777276084</v>
      </c>
      <c r="N44" s="93">
        <f>分析係数表!I47</f>
        <v>1</v>
      </c>
      <c r="O44" s="94">
        <f>SUM(O5:O43)</f>
        <v>19.84994977727608</v>
      </c>
      <c r="P44" s="90">
        <f>分析係数表!C47</f>
        <v>0.58532523599566522</v>
      </c>
      <c r="Q44" s="94">
        <f>SUM(Q5:Q43)</f>
        <v>12.889818087794191</v>
      </c>
      <c r="R44" s="89">
        <f>SUM(R5:R43)</f>
        <v>15.826779616985661</v>
      </c>
      <c r="S44" s="95">
        <f>SUM(S5:S43)</f>
        <v>129.55017155877346</v>
      </c>
      <c r="T44" s="96">
        <f>分析係数表!F47</f>
        <v>0.5063294671067512</v>
      </c>
      <c r="U44" s="97">
        <f>SUM(U5:U43)</f>
        <v>92.891750043552477</v>
      </c>
      <c r="V44" s="98">
        <f>分析係数表!D47</f>
        <v>6.4581730562403572E-2</v>
      </c>
      <c r="W44" s="169">
        <f>SUM(W5:W43)</f>
        <v>15</v>
      </c>
      <c r="X44" s="90">
        <f>分析係数表!E47</f>
        <v>5.7136770824146227E-2</v>
      </c>
      <c r="Y44" s="170">
        <f>SUM(Y5:Y43)</f>
        <v>12</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026E-CDD4-433F-8324-125B958D3906}">
  <sheetPr>
    <tabColor theme="9" tint="0.59999389629810485"/>
  </sheetPr>
  <dimension ref="B1:B15"/>
  <sheetViews>
    <sheetView workbookViewId="0">
      <selection activeCell="J21" sqref="J21"/>
    </sheetView>
  </sheetViews>
  <sheetFormatPr defaultRowHeight="13"/>
  <cols>
    <col min="1" max="1" width="3" customWidth="1"/>
  </cols>
  <sheetData>
    <row r="1" spans="2:2">
      <c r="B1" s="19" t="s">
        <v>1092</v>
      </c>
    </row>
    <row r="2" spans="2:2">
      <c r="B2" t="s">
        <v>1052</v>
      </c>
    </row>
    <row r="3" spans="2:2">
      <c r="B3" t="s">
        <v>1053</v>
      </c>
    </row>
    <row r="4" spans="2:2">
      <c r="B4" t="s">
        <v>1094</v>
      </c>
    </row>
    <row r="5" spans="2:2">
      <c r="B5" t="s">
        <v>1088</v>
      </c>
    </row>
    <row r="7" spans="2:2">
      <c r="B7" s="19" t="s">
        <v>1093</v>
      </c>
    </row>
    <row r="8" spans="2:2">
      <c r="B8" t="s">
        <v>1054</v>
      </c>
    </row>
    <row r="9" spans="2:2">
      <c r="B9" t="s">
        <v>1055</v>
      </c>
    </row>
    <row r="10" spans="2:2">
      <c r="B10" t="s">
        <v>1056</v>
      </c>
    </row>
    <row r="11" spans="2:2">
      <c r="B11" t="s">
        <v>1057</v>
      </c>
    </row>
    <row r="12" spans="2:2">
      <c r="B12" t="s">
        <v>1058</v>
      </c>
    </row>
    <row r="13" spans="2:2">
      <c r="B13" t="s">
        <v>1089</v>
      </c>
    </row>
    <row r="15" spans="2:2">
      <c r="B15" t="s">
        <v>1064</v>
      </c>
    </row>
  </sheetData>
  <phoneticPr fontId="5"/>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255</v>
      </c>
      <c r="S2" s="5" t="s">
        <v>157</v>
      </c>
      <c r="U2" s="62" t="s">
        <v>215</v>
      </c>
      <c r="W2" s="5" t="s">
        <v>134</v>
      </c>
      <c r="Y2" s="5" t="s">
        <v>158</v>
      </c>
    </row>
    <row r="3" spans="1:25" ht="44">
      <c r="B3" s="63"/>
      <c r="C3" s="64" t="s">
        <v>233</v>
      </c>
      <c r="D3" s="64" t="s">
        <v>256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投入係数表!E5</f>
        <v>0</v>
      </c>
      <c r="E5" s="75">
        <f t="shared" ref="E5:E38" si="0">$C$7*D5</f>
        <v>0</v>
      </c>
      <c r="F5" s="74">
        <f>分析係数表!C8</f>
        <v>0.16988323914406789</v>
      </c>
      <c r="G5" s="75">
        <f t="shared" ref="G5:G38" si="1">E5*F5</f>
        <v>0</v>
      </c>
      <c r="H5" s="75">
        <f t="array" ref="H5:H43">MMULT(逆行列係数!C5:AO43,'3'!G5:G43)</f>
        <v>9.2746662931169843E-2</v>
      </c>
      <c r="I5" s="75">
        <f t="shared" ref="I5:I38" si="2">C5+H5</f>
        <v>9.2746662931169843E-2</v>
      </c>
      <c r="J5" s="74">
        <f>分析係数表!G8</f>
        <v>0.11982810575688495</v>
      </c>
      <c r="K5" s="76">
        <f t="shared" ref="K5:K38" si="3">I5*J5</f>
        <v>1.1113656934314381E-2</v>
      </c>
      <c r="L5" s="77" t="s">
        <v>186</v>
      </c>
      <c r="M5" s="78" t="s">
        <v>186</v>
      </c>
      <c r="N5" s="79">
        <f>分析係数表!I8</f>
        <v>1.1007693311748612E-2</v>
      </c>
      <c r="O5" s="80">
        <f t="shared" ref="O5:O44" si="4">$M$44*N5</f>
        <v>0.16288625618993302</v>
      </c>
      <c r="P5" s="74">
        <f>分析係数表!C8</f>
        <v>0.16988323914406789</v>
      </c>
      <c r="Q5" s="80">
        <f t="shared" ref="Q5:Q38" si="5">O5*P5</f>
        <v>2.76716448135963E-2</v>
      </c>
      <c r="R5" s="81">
        <f t="array" ref="R5:R43">MMULT(逆行列係数!C5:AO43,'3'!Q5:Q43)</f>
        <v>4.6371935602339417E-2</v>
      </c>
      <c r="S5" s="82">
        <f t="shared" ref="S5:S38" si="6">I5+R5</f>
        <v>0.13911859853350927</v>
      </c>
      <c r="T5" s="83">
        <f>分析係数表!F8</f>
        <v>0.4520504153237429</v>
      </c>
      <c r="U5" s="84">
        <f t="shared" ref="U5:U38" si="7">S5*T5</f>
        <v>6.2888620246329921E-2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投入係数表!E6</f>
        <v>1.9629653863770203E-4</v>
      </c>
      <c r="E6" s="75">
        <f t="shared" si="0"/>
        <v>1.9629653863770205E-2</v>
      </c>
      <c r="F6" s="74">
        <f>分析係数表!C9</f>
        <v>0.40976645435244163</v>
      </c>
      <c r="G6" s="75">
        <f t="shared" si="1"/>
        <v>8.043573663922823E-3</v>
      </c>
      <c r="H6" s="75">
        <v>1.036204096741185E-2</v>
      </c>
      <c r="I6" s="75">
        <f t="shared" si="2"/>
        <v>1.036204096741185E-2</v>
      </c>
      <c r="J6" s="74">
        <f>分析係数表!G9</f>
        <v>0.27278621711745094</v>
      </c>
      <c r="K6" s="76">
        <f t="shared" si="3"/>
        <v>2.8266219571163303E-3</v>
      </c>
      <c r="L6" s="77"/>
      <c r="M6" s="78"/>
      <c r="N6" s="79">
        <f>分析係数表!I9</f>
        <v>5.6766522140644718E-4</v>
      </c>
      <c r="O6" s="80">
        <f t="shared" si="4"/>
        <v>8.4000216998630414E-3</v>
      </c>
      <c r="P6" s="74">
        <f>分析係数表!C9</f>
        <v>0.40976645435244163</v>
      </c>
      <c r="Q6" s="80">
        <f t="shared" si="5"/>
        <v>3.4420471084364479E-3</v>
      </c>
      <c r="R6" s="81">
        <v>4.6332809571462972E-3</v>
      </c>
      <c r="S6" s="82">
        <f t="shared" si="6"/>
        <v>1.4995321924558148E-2</v>
      </c>
      <c r="T6" s="83">
        <f>分析係数表!F9</f>
        <v>0.74407187847350875</v>
      </c>
      <c r="U6" s="84">
        <f t="shared" si="7"/>
        <v>1.1157597352720972E-2</v>
      </c>
      <c r="V6" s="85">
        <f>分析係数表!D9</f>
        <v>0.14440533530937386</v>
      </c>
      <c r="W6" s="172">
        <f t="shared" si="8"/>
        <v>0</v>
      </c>
      <c r="X6" s="74">
        <f>分析係数表!E9</f>
        <v>0.11439422008151168</v>
      </c>
      <c r="Y6" s="171">
        <f t="shared" si="9"/>
        <v>0</v>
      </c>
    </row>
    <row r="7" spans="1:25">
      <c r="A7" s="10" t="s">
        <v>226</v>
      </c>
      <c r="B7" s="9" t="s">
        <v>274</v>
      </c>
      <c r="C7" s="73">
        <f>最終需要_まとめ!$C$8</f>
        <v>100</v>
      </c>
      <c r="D7" s="74">
        <f>投入係数表!E7</f>
        <v>3.7514449606316384E-2</v>
      </c>
      <c r="E7" s="75">
        <f t="shared" si="0"/>
        <v>3.7514449606316385</v>
      </c>
      <c r="F7" s="74">
        <f>分析係数表!C10</f>
        <v>0.68007710705743762</v>
      </c>
      <c r="G7" s="75">
        <f t="shared" si="1"/>
        <v>2.5512718361115678</v>
      </c>
      <c r="H7" s="75">
        <v>2.6456223854684695</v>
      </c>
      <c r="I7" s="75">
        <f t="shared" si="2"/>
        <v>102.64562238546847</v>
      </c>
      <c r="J7" s="74">
        <f>分析係数表!G10</f>
        <v>0.17854260725424764</v>
      </c>
      <c r="K7" s="76">
        <f t="shared" si="3"/>
        <v>18.326617043936508</v>
      </c>
      <c r="L7" s="77"/>
      <c r="M7" s="78"/>
      <c r="N7" s="79">
        <f>分析係数表!I10</f>
        <v>1.290834700219075E-3</v>
      </c>
      <c r="O7" s="80">
        <f t="shared" si="4"/>
        <v>1.9101116439565777E-2</v>
      </c>
      <c r="P7" s="74">
        <f>分析係数表!C10</f>
        <v>0.68007710705743762</v>
      </c>
      <c r="Q7" s="80">
        <f t="shared" si="5"/>
        <v>1.2990232009787156E-2</v>
      </c>
      <c r="R7" s="81">
        <v>2.1910988197389878E-2</v>
      </c>
      <c r="S7" s="82">
        <f t="shared" si="6"/>
        <v>102.66753337366586</v>
      </c>
      <c r="T7" s="83">
        <f>分析係数表!F10</f>
        <v>0.51654343606185527</v>
      </c>
      <c r="U7" s="84">
        <f t="shared" si="7"/>
        <v>53.032240460828561</v>
      </c>
      <c r="V7" s="85">
        <f>分析係数表!D10</f>
        <v>9.7799297694606213E-2</v>
      </c>
      <c r="W7" s="172">
        <f t="shared" si="8"/>
        <v>10</v>
      </c>
      <c r="X7" s="74">
        <f>分析係数表!E10</f>
        <v>2.6958057972911079E-2</v>
      </c>
      <c r="Y7" s="171">
        <f t="shared" si="9"/>
        <v>3</v>
      </c>
    </row>
    <row r="8" spans="1:25">
      <c r="A8" s="10" t="s">
        <v>227</v>
      </c>
      <c r="B8" s="9" t="s">
        <v>27</v>
      </c>
      <c r="C8" s="88"/>
      <c r="D8" s="74">
        <f>投入係数表!E8</f>
        <v>0</v>
      </c>
      <c r="E8" s="75">
        <f t="shared" si="0"/>
        <v>0</v>
      </c>
      <c r="F8" s="74">
        <f>分析係数表!C11</f>
        <v>2.1147201560344109E-2</v>
      </c>
      <c r="G8" s="75">
        <f t="shared" si="1"/>
        <v>0</v>
      </c>
      <c r="H8" s="75">
        <v>1.6307959725502422E-2</v>
      </c>
      <c r="I8" s="75">
        <f t="shared" si="2"/>
        <v>1.6307959725502422E-2</v>
      </c>
      <c r="J8" s="74">
        <f>分析係数表!G11</f>
        <v>0.2349962690544718</v>
      </c>
      <c r="K8" s="76">
        <f t="shared" si="3"/>
        <v>3.8323096913836572E-3</v>
      </c>
      <c r="L8" s="77"/>
      <c r="M8" s="78"/>
      <c r="N8" s="79">
        <f>分析係数表!I11</f>
        <v>-2.2238602446561594E-5</v>
      </c>
      <c r="O8" s="80">
        <f t="shared" si="4"/>
        <v>-3.2907554678603937E-4</v>
      </c>
      <c r="P8" s="74">
        <f>分析係数表!C11</f>
        <v>2.1147201560344109E-2</v>
      </c>
      <c r="Q8" s="80">
        <f t="shared" si="5"/>
        <v>-6.9590269164648225E-6</v>
      </c>
      <c r="R8" s="81">
        <v>3.8266555649693868E-3</v>
      </c>
      <c r="S8" s="82">
        <f t="shared" si="6"/>
        <v>2.0134615290471808E-2</v>
      </c>
      <c r="T8" s="83">
        <f>分析係数表!F11</f>
        <v>0.38828483104146677</v>
      </c>
      <c r="U8" s="84">
        <f t="shared" si="7"/>
        <v>7.8179656961457795E-3</v>
      </c>
      <c r="V8" s="85">
        <f>分析係数表!D11</f>
        <v>2.238567316917173E-2</v>
      </c>
      <c r="W8" s="172">
        <f t="shared" si="8"/>
        <v>0</v>
      </c>
      <c r="X8" s="74">
        <f>分析係数表!E11</f>
        <v>2.1852680950858117E-2</v>
      </c>
      <c r="Y8" s="171">
        <f t="shared" si="9"/>
        <v>0</v>
      </c>
    </row>
    <row r="9" spans="1:25">
      <c r="A9" s="10" t="s">
        <v>228</v>
      </c>
      <c r="B9" s="9" t="s">
        <v>195</v>
      </c>
      <c r="C9" s="88"/>
      <c r="D9" s="74">
        <f>投入係数表!E9</f>
        <v>0.1071124779166394</v>
      </c>
      <c r="E9" s="75">
        <f t="shared" si="0"/>
        <v>10.71124779166394</v>
      </c>
      <c r="F9" s="74">
        <f>分析係数表!C12</f>
        <v>0.26979296775158057</v>
      </c>
      <c r="G9" s="75">
        <f t="shared" si="1"/>
        <v>2.8898193300355781</v>
      </c>
      <c r="H9" s="75">
        <v>3.1545823706301541</v>
      </c>
      <c r="I9" s="75">
        <f t="shared" si="2"/>
        <v>3.1545823706301541</v>
      </c>
      <c r="J9" s="74">
        <f>分析係数表!G12</f>
        <v>0.14399966915404239</v>
      </c>
      <c r="K9" s="76">
        <f t="shared" si="3"/>
        <v>0.45425881768991694</v>
      </c>
      <c r="L9" s="77"/>
      <c r="M9" s="78"/>
      <c r="N9" s="79">
        <f>分析係数表!I12</f>
        <v>8.4790563397567215E-2</v>
      </c>
      <c r="O9" s="80">
        <f t="shared" si="4"/>
        <v>1.2546877025837968</v>
      </c>
      <c r="P9" s="74">
        <f>分析係数表!C12</f>
        <v>0.26979296775158057</v>
      </c>
      <c r="Q9" s="80">
        <f t="shared" si="5"/>
        <v>0.338505918881495</v>
      </c>
      <c r="R9" s="81">
        <v>0.42763880681829203</v>
      </c>
      <c r="S9" s="82">
        <f t="shared" si="6"/>
        <v>3.5822211774484463</v>
      </c>
      <c r="T9" s="83">
        <f>分析係数表!F12</f>
        <v>0.33481714299007204</v>
      </c>
      <c r="U9" s="84">
        <f t="shared" si="7"/>
        <v>1.1993890601918207</v>
      </c>
      <c r="V9" s="85">
        <f>分析係数表!D12</f>
        <v>3.7088865741159563E-2</v>
      </c>
      <c r="W9" s="172">
        <f t="shared" si="8"/>
        <v>0</v>
      </c>
      <c r="X9" s="74">
        <f>分析係数表!E12</f>
        <v>3.539948357013805E-2</v>
      </c>
      <c r="Y9" s="171">
        <f t="shared" si="9"/>
        <v>0</v>
      </c>
    </row>
    <row r="10" spans="1:25">
      <c r="A10" s="10" t="s">
        <v>229</v>
      </c>
      <c r="B10" s="9" t="s">
        <v>28</v>
      </c>
      <c r="C10" s="88"/>
      <c r="D10" s="74">
        <f>投入係数表!E10</f>
        <v>1.9564221684224302E-2</v>
      </c>
      <c r="E10" s="75">
        <f t="shared" si="0"/>
        <v>1.9564221684224301</v>
      </c>
      <c r="F10" s="74">
        <f>分析係数表!C13</f>
        <v>6.684233532602335E-2</v>
      </c>
      <c r="G10" s="75">
        <f t="shared" si="1"/>
        <v>0.13077182662095779</v>
      </c>
      <c r="H10" s="75">
        <v>0.14060093621748823</v>
      </c>
      <c r="I10" s="75">
        <f t="shared" si="2"/>
        <v>0.14060093621748823</v>
      </c>
      <c r="J10" s="74">
        <f>分析係数表!G13</f>
        <v>0.23596605339775753</v>
      </c>
      <c r="K10" s="76">
        <f t="shared" si="3"/>
        <v>3.3177048023270532E-2</v>
      </c>
      <c r="L10" s="77"/>
      <c r="M10" s="78"/>
      <c r="N10" s="79">
        <f>分析係数表!I13</f>
        <v>1.6879182236800124E-2</v>
      </c>
      <c r="O10" s="80">
        <f t="shared" si="4"/>
        <v>0.24976956790443516</v>
      </c>
      <c r="P10" s="74">
        <f>分析係数表!C13</f>
        <v>6.684233532602335E-2</v>
      </c>
      <c r="Q10" s="80">
        <f t="shared" si="5"/>
        <v>1.6695181212104216E-2</v>
      </c>
      <c r="R10" s="81">
        <v>1.8652024970832248E-2</v>
      </c>
      <c r="S10" s="82">
        <f t="shared" si="6"/>
        <v>0.15925296118832047</v>
      </c>
      <c r="T10" s="83">
        <f>分析係数表!F13</f>
        <v>0.36934894381465649</v>
      </c>
      <c r="U10" s="84">
        <f t="shared" si="7"/>
        <v>5.8819913014262648E-2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投入係数表!E11</f>
        <v>3.7296342341163386E-3</v>
      </c>
      <c r="E11" s="75">
        <f t="shared" si="0"/>
        <v>0.37296342341163385</v>
      </c>
      <c r="F11" s="74">
        <f>分析係数表!C14</f>
        <v>0.21710827927701792</v>
      </c>
      <c r="G11" s="75">
        <f t="shared" si="1"/>
        <v>8.0973447090165684E-2</v>
      </c>
      <c r="H11" s="75">
        <v>0.14226919930697254</v>
      </c>
      <c r="I11" s="75">
        <f t="shared" si="2"/>
        <v>0.14226919930697254</v>
      </c>
      <c r="J11" s="74">
        <f>分析係数表!G14</f>
        <v>0.17574790290253137</v>
      </c>
      <c r="K11" s="76">
        <f t="shared" si="3"/>
        <v>2.5003513425822695E-2</v>
      </c>
      <c r="L11" s="77"/>
      <c r="M11" s="78"/>
      <c r="N11" s="79">
        <f>分析係数表!I14</f>
        <v>1.1225515443921091E-3</v>
      </c>
      <c r="O11" s="80">
        <f t="shared" si="4"/>
        <v>1.6610947749707242E-2</v>
      </c>
      <c r="P11" s="74">
        <f>分析係数表!C14</f>
        <v>0.21710827927701792</v>
      </c>
      <c r="Q11" s="80">
        <f t="shared" si="5"/>
        <v>3.6063742830993923E-3</v>
      </c>
      <c r="R11" s="81">
        <v>2.0290877135875983E-2</v>
      </c>
      <c r="S11" s="82">
        <f t="shared" si="6"/>
        <v>0.16256007644284853</v>
      </c>
      <c r="T11" s="83">
        <f>分析係数表!F14</f>
        <v>0.32729567218469302</v>
      </c>
      <c r="U11" s="84">
        <f t="shared" si="7"/>
        <v>5.320520948975719E-2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投入係数表!E12</f>
        <v>1.1450631420532618E-2</v>
      </c>
      <c r="E12" s="75">
        <f t="shared" si="0"/>
        <v>1.1450631420532618</v>
      </c>
      <c r="F12" s="74">
        <f>分析係数表!C15</f>
        <v>0.1777237835164599</v>
      </c>
      <c r="G12" s="75">
        <f t="shared" si="1"/>
        <v>0.20350495397095125</v>
      </c>
      <c r="H12" s="75">
        <v>0.25658136941910742</v>
      </c>
      <c r="I12" s="75">
        <f t="shared" si="2"/>
        <v>0.25658136941910742</v>
      </c>
      <c r="J12" s="74">
        <f>分析係数表!G15</f>
        <v>0.10387096116118634</v>
      </c>
      <c r="K12" s="76">
        <f t="shared" si="3"/>
        <v>2.6651353457616111E-2</v>
      </c>
      <c r="L12" s="77"/>
      <c r="M12" s="78"/>
      <c r="N12" s="79">
        <f>分析係数表!I15</f>
        <v>7.5144901505810619E-3</v>
      </c>
      <c r="O12" s="80">
        <f t="shared" si="4"/>
        <v>0.11119560957406772</v>
      </c>
      <c r="P12" s="74">
        <f>分析係数表!C15</f>
        <v>0.1777237835164599</v>
      </c>
      <c r="Q12" s="80">
        <f t="shared" si="5"/>
        <v>1.9762104443922408E-2</v>
      </c>
      <c r="R12" s="81">
        <v>4.6385565176427043E-2</v>
      </c>
      <c r="S12" s="82">
        <f t="shared" si="6"/>
        <v>0.30296693459553448</v>
      </c>
      <c r="T12" s="83">
        <f>分析係数表!F15</f>
        <v>0.33005409485469872</v>
      </c>
      <c r="U12" s="84">
        <f t="shared" si="7"/>
        <v>9.9995477368831839E-2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投入係数表!E13</f>
        <v>5.4788545006434167E-2</v>
      </c>
      <c r="E13" s="75">
        <f t="shared" si="0"/>
        <v>5.4788545006434166</v>
      </c>
      <c r="F13" s="74">
        <f>分析係数表!C16</f>
        <v>0.12368252551663639</v>
      </c>
      <c r="G13" s="75">
        <f t="shared" si="1"/>
        <v>0.67763856157776747</v>
      </c>
      <c r="H13" s="75">
        <v>0.7356390473184794</v>
      </c>
      <c r="I13" s="75">
        <f t="shared" si="2"/>
        <v>0.7356390473184794</v>
      </c>
      <c r="J13" s="74">
        <f>分析係数表!G16</f>
        <v>1.9772048092292722E-2</v>
      </c>
      <c r="K13" s="76">
        <f t="shared" si="3"/>
        <v>1.4545090622149377E-2</v>
      </c>
      <c r="L13" s="77"/>
      <c r="M13" s="78"/>
      <c r="N13" s="79">
        <f>分析係数表!I16</f>
        <v>1.7113434381227897E-2</v>
      </c>
      <c r="O13" s="80">
        <f t="shared" si="4"/>
        <v>0.25323591219017016</v>
      </c>
      <c r="P13" s="74">
        <f>分析係数表!C16</f>
        <v>0.12368252551663639</v>
      </c>
      <c r="Q13" s="80">
        <f t="shared" si="5"/>
        <v>3.132085717118941E-2</v>
      </c>
      <c r="R13" s="81">
        <v>4.5522195204849424E-2</v>
      </c>
      <c r="S13" s="82">
        <f t="shared" si="6"/>
        <v>0.78116124252332886</v>
      </c>
      <c r="T13" s="83">
        <f>分析係数表!F16</f>
        <v>0.17086837167280561</v>
      </c>
      <c r="U13" s="84">
        <f t="shared" si="7"/>
        <v>0.13347574952386679</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投入係数表!E14</f>
        <v>1.5769155270562062E-2</v>
      </c>
      <c r="E14" s="75">
        <f t="shared" si="0"/>
        <v>1.5769155270562063</v>
      </c>
      <c r="F14" s="74">
        <f>分析係数表!C17</f>
        <v>0.19283956701830429</v>
      </c>
      <c r="G14" s="75">
        <f t="shared" si="1"/>
        <v>0.3040917074619599</v>
      </c>
      <c r="H14" s="75">
        <v>0.36392630274375826</v>
      </c>
      <c r="I14" s="75">
        <f t="shared" si="2"/>
        <v>0.36392630274375826</v>
      </c>
      <c r="J14" s="74">
        <f>分析係数表!G17</f>
        <v>0.23402763404868787</v>
      </c>
      <c r="K14" s="76">
        <f t="shared" si="3"/>
        <v>8.516881159920825E-2</v>
      </c>
      <c r="L14" s="77"/>
      <c r="M14" s="78"/>
      <c r="N14" s="79">
        <f>分析係数表!I17</f>
        <v>3.1766349957435482E-3</v>
      </c>
      <c r="O14" s="80">
        <f t="shared" si="4"/>
        <v>4.7006231649489402E-2</v>
      </c>
      <c r="P14" s="74">
        <f>分析係数表!C17</f>
        <v>0.19283956701830429</v>
      </c>
      <c r="Q14" s="80">
        <f t="shared" si="5"/>
        <v>9.0646613584496483E-3</v>
      </c>
      <c r="R14" s="81">
        <v>2.084002983884603E-2</v>
      </c>
      <c r="S14" s="82">
        <f t="shared" si="6"/>
        <v>0.38476633258260429</v>
      </c>
      <c r="T14" s="83">
        <f>分析係数表!F17</f>
        <v>0.36995154049829787</v>
      </c>
      <c r="U14" s="84">
        <f t="shared" si="7"/>
        <v>0.14234489747081489</v>
      </c>
      <c r="V14" s="85">
        <f>分析係数表!D17</f>
        <v>4.4453920652026524E-2</v>
      </c>
      <c r="W14" s="172">
        <f t="shared" si="8"/>
        <v>0</v>
      </c>
      <c r="X14" s="74">
        <f>分析係数表!E17</f>
        <v>4.2061277361062542E-2</v>
      </c>
      <c r="Y14" s="171">
        <f t="shared" si="9"/>
        <v>0</v>
      </c>
    </row>
    <row r="15" spans="1:25">
      <c r="A15" s="10" t="s">
        <v>3</v>
      </c>
      <c r="B15" s="9" t="s">
        <v>31</v>
      </c>
      <c r="C15" s="88"/>
      <c r="D15" s="74">
        <f>投入係数表!E15</f>
        <v>4.3621453030600448E-5</v>
      </c>
      <c r="E15" s="75">
        <f t="shared" si="0"/>
        <v>4.3621453030600445E-3</v>
      </c>
      <c r="F15" s="74">
        <f>分析係数表!C18</f>
        <v>0.30630539049432115</v>
      </c>
      <c r="G15" s="75">
        <f t="shared" si="1"/>
        <v>1.3361486204467759E-3</v>
      </c>
      <c r="H15" s="75">
        <v>1.4598258189219202E-2</v>
      </c>
      <c r="I15" s="75">
        <f t="shared" si="2"/>
        <v>1.4598258189219202E-2</v>
      </c>
      <c r="J15" s="74">
        <f>分析係数表!G18</f>
        <v>0.21755179396051724</v>
      </c>
      <c r="K15" s="76">
        <f t="shared" si="3"/>
        <v>3.1758772577634496E-3</v>
      </c>
      <c r="L15" s="77"/>
      <c r="M15" s="78"/>
      <c r="N15" s="79">
        <f>分析係数表!I18</f>
        <v>5.3704565311248737E-4</v>
      </c>
      <c r="O15" s="80">
        <f t="shared" si="4"/>
        <v>7.9469288761165914E-3</v>
      </c>
      <c r="P15" s="74">
        <f>分析係数表!C18</f>
        <v>0.30630539049432115</v>
      </c>
      <c r="Q15" s="80">
        <f t="shared" si="5"/>
        <v>2.4341871526294893E-3</v>
      </c>
      <c r="R15" s="81">
        <v>6.4324188282820528E-3</v>
      </c>
      <c r="S15" s="82">
        <f t="shared" si="6"/>
        <v>2.1030677017501255E-2</v>
      </c>
      <c r="T15" s="83">
        <f>分析係数表!F18</f>
        <v>0.4635011306393737</v>
      </c>
      <c r="U15" s="84">
        <f t="shared" si="7"/>
        <v>9.7477425757233234E-3</v>
      </c>
      <c r="V15" s="85">
        <f>分析係数表!D18</f>
        <v>4.1488554421314744E-2</v>
      </c>
      <c r="W15" s="172">
        <f t="shared" si="8"/>
        <v>0</v>
      </c>
      <c r="X15" s="74">
        <f>分析係数表!E18</f>
        <v>3.8178621954614265E-2</v>
      </c>
      <c r="Y15" s="171">
        <f t="shared" si="9"/>
        <v>0</v>
      </c>
    </row>
    <row r="16" spans="1:25">
      <c r="A16" s="10" t="s">
        <v>4</v>
      </c>
      <c r="B16" s="9" t="s">
        <v>32</v>
      </c>
      <c r="C16" s="88"/>
      <c r="D16" s="74">
        <f>投入係数表!E16</f>
        <v>3.0535017121420316E-4</v>
      </c>
      <c r="E16" s="75">
        <f t="shared" si="0"/>
        <v>3.0535017121420316E-2</v>
      </c>
      <c r="F16" s="74">
        <f>分析係数表!C19</f>
        <v>0.36966314955627488</v>
      </c>
      <c r="G16" s="75">
        <f t="shared" si="1"/>
        <v>1.1287670600859013E-2</v>
      </c>
      <c r="H16" s="75">
        <v>6.9669967015866044E-2</v>
      </c>
      <c r="I16" s="75">
        <f t="shared" si="2"/>
        <v>6.9669967015866044E-2</v>
      </c>
      <c r="J16" s="74">
        <f>分析係数表!G19</f>
        <v>4.2381117789262797E-2</v>
      </c>
      <c r="K16" s="76">
        <f t="shared" si="3"/>
        <v>2.9526910784734729E-3</v>
      </c>
      <c r="L16" s="77"/>
      <c r="M16" s="78"/>
      <c r="N16" s="79">
        <f>分析係数表!I19</f>
        <v>-1.254655481313475E-4</v>
      </c>
      <c r="O16" s="80">
        <f t="shared" si="4"/>
        <v>-1.8565754729122819E-3</v>
      </c>
      <c r="P16" s="74">
        <f>分析係数表!C19</f>
        <v>0.36966314955627488</v>
      </c>
      <c r="Q16" s="80">
        <f t="shared" si="5"/>
        <v>-6.863075367056846E-4</v>
      </c>
      <c r="R16" s="81">
        <v>4.3557584385162914E-3</v>
      </c>
      <c r="S16" s="82">
        <f t="shared" si="6"/>
        <v>7.4025725454382338E-2</v>
      </c>
      <c r="T16" s="83">
        <f>分析係数表!F19</f>
        <v>0.17645477862102601</v>
      </c>
      <c r="U16" s="84">
        <f t="shared" si="7"/>
        <v>1.3062192997313886E-2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投入係数表!E17</f>
        <v>0</v>
      </c>
      <c r="E17" s="75">
        <f t="shared" si="0"/>
        <v>0</v>
      </c>
      <c r="F17" s="74">
        <f>分析係数表!C20</f>
        <v>0.11840151680286914</v>
      </c>
      <c r="G17" s="75">
        <f t="shared" si="1"/>
        <v>0</v>
      </c>
      <c r="H17" s="75">
        <v>6.8382690064792591E-3</v>
      </c>
      <c r="I17" s="75">
        <f t="shared" si="2"/>
        <v>6.8382690064792591E-3</v>
      </c>
      <c r="J17" s="74">
        <f>分析係数表!G20</f>
        <v>0.11103277983246747</v>
      </c>
      <c r="K17" s="76">
        <f t="shared" si="3"/>
        <v>7.5927201703159767E-4</v>
      </c>
      <c r="L17" s="77"/>
      <c r="M17" s="78"/>
      <c r="N17" s="79">
        <f>分析係数表!I20</f>
        <v>6.0558701736942728E-4</v>
      </c>
      <c r="O17" s="80">
        <f t="shared" si="4"/>
        <v>8.9611691807631177E-3</v>
      </c>
      <c r="P17" s="74">
        <f>分析係数表!C20</f>
        <v>0.11840151680286914</v>
      </c>
      <c r="Q17" s="80">
        <f t="shared" si="5"/>
        <v>1.0610160233294774E-3</v>
      </c>
      <c r="R17" s="81">
        <v>2.7672187294159045E-3</v>
      </c>
      <c r="S17" s="82">
        <f t="shared" si="6"/>
        <v>9.6054877358951636E-3</v>
      </c>
      <c r="T17" s="83">
        <f>分析係数表!F20</f>
        <v>0.24737258814980315</v>
      </c>
      <c r="U17" s="84">
        <f t="shared" si="7"/>
        <v>2.3761343616695795E-3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投入係数表!E18</f>
        <v>1.7666688477393183E-3</v>
      </c>
      <c r="E18" s="75">
        <f t="shared" si="0"/>
        <v>0.17666688477393183</v>
      </c>
      <c r="F18" s="74">
        <f>分析係数表!C21</f>
        <v>0.26258212636596168</v>
      </c>
      <c r="G18" s="75">
        <f t="shared" si="1"/>
        <v>4.638956626238936E-2</v>
      </c>
      <c r="H18" s="75">
        <v>7.7396545180115239E-2</v>
      </c>
      <c r="I18" s="75">
        <f t="shared" si="2"/>
        <v>7.7396545180115239E-2</v>
      </c>
      <c r="J18" s="74">
        <f>分析係数表!G21</f>
        <v>0.28467983327929475</v>
      </c>
      <c r="K18" s="76">
        <f t="shared" si="3"/>
        <v>2.2033235578268608E-2</v>
      </c>
      <c r="L18" s="77"/>
      <c r="M18" s="78"/>
      <c r="N18" s="79">
        <f>分析係数表!I21</f>
        <v>1.0324354165676096E-3</v>
      </c>
      <c r="O18" s="80">
        <f t="shared" si="4"/>
        <v>1.5277455048925009E-2</v>
      </c>
      <c r="P18" s="74">
        <f>分析係数表!C21</f>
        <v>0.26258212636596168</v>
      </c>
      <c r="Q18" s="80">
        <f t="shared" si="5"/>
        <v>4.0115866322071262E-3</v>
      </c>
      <c r="R18" s="81">
        <v>1.1653922869888578E-2</v>
      </c>
      <c r="S18" s="82">
        <f t="shared" si="6"/>
        <v>8.9050468050003814E-2</v>
      </c>
      <c r="T18" s="83">
        <f>分析係数表!F21</f>
        <v>0.42515189534375575</v>
      </c>
      <c r="U18" s="84">
        <f t="shared" si="7"/>
        <v>3.7859975272707687E-2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投入係数表!E19</f>
        <v>0</v>
      </c>
      <c r="E19" s="75">
        <f t="shared" si="0"/>
        <v>0</v>
      </c>
      <c r="F19" s="74">
        <f>分析係数表!C22</f>
        <v>0.19256748567873505</v>
      </c>
      <c r="G19" s="75">
        <f t="shared" si="1"/>
        <v>0</v>
      </c>
      <c r="H19" s="75">
        <v>1.3617015525332583E-2</v>
      </c>
      <c r="I19" s="75">
        <f t="shared" si="2"/>
        <v>1.3617015525332583E-2</v>
      </c>
      <c r="J19" s="74">
        <f>分析係数表!G22</f>
        <v>0.19753386347788673</v>
      </c>
      <c r="K19" s="76">
        <f t="shared" si="3"/>
        <v>2.6898216857573105E-3</v>
      </c>
      <c r="L19" s="77"/>
      <c r="M19" s="78"/>
      <c r="N19" s="79">
        <f>分析係数表!I22</f>
        <v>4.8211298587508529E-5</v>
      </c>
      <c r="O19" s="80">
        <f t="shared" si="4"/>
        <v>7.1340631598018243E-4</v>
      </c>
      <c r="P19" s="74">
        <f>分析係数表!C22</f>
        <v>0.19256748567873505</v>
      </c>
      <c r="Q19" s="80">
        <f t="shared" si="5"/>
        <v>1.3737886053563292E-4</v>
      </c>
      <c r="R19" s="81">
        <v>3.3534629199162207E-3</v>
      </c>
      <c r="S19" s="82">
        <f t="shared" si="6"/>
        <v>1.6970478445248804E-2</v>
      </c>
      <c r="T19" s="83">
        <f>分析係数表!F22</f>
        <v>0.41915604646677446</v>
      </c>
      <c r="U19" s="84">
        <f t="shared" si="7"/>
        <v>7.1132786517601023E-3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投入係数表!E20</f>
        <v>0</v>
      </c>
      <c r="E20" s="75">
        <f t="shared" si="0"/>
        <v>0</v>
      </c>
      <c r="F20" s="74">
        <f>分析係数表!C23</f>
        <v>0.20116432520583094</v>
      </c>
      <c r="G20" s="75">
        <f t="shared" si="1"/>
        <v>0</v>
      </c>
      <c r="H20" s="75">
        <v>1.2195838567711665E-2</v>
      </c>
      <c r="I20" s="75">
        <f t="shared" si="2"/>
        <v>1.2195838567711665E-2</v>
      </c>
      <c r="J20" s="74">
        <f>分析係数表!G23</f>
        <v>0.20785566100352021</v>
      </c>
      <c r="K20" s="76">
        <f t="shared" si="3"/>
        <v>2.5349740869839332E-3</v>
      </c>
      <c r="L20" s="77"/>
      <c r="M20" s="78"/>
      <c r="N20" s="79">
        <f>分析係数表!I23</f>
        <v>2.5225877402069866E-5</v>
      </c>
      <c r="O20" s="80">
        <f t="shared" si="4"/>
        <v>3.7327972471252227E-4</v>
      </c>
      <c r="P20" s="74">
        <f>分析係数表!C23</f>
        <v>0.20116432520583094</v>
      </c>
      <c r="Q20" s="80">
        <f t="shared" si="5"/>
        <v>7.5090563934812884E-5</v>
      </c>
      <c r="R20" s="81">
        <v>3.1966734221133995E-3</v>
      </c>
      <c r="S20" s="82">
        <f t="shared" si="6"/>
        <v>1.5392511989825063E-2</v>
      </c>
      <c r="T20" s="83">
        <f>分析係数表!F23</f>
        <v>0.42478695148042223</v>
      </c>
      <c r="U20" s="84">
        <f t="shared" si="7"/>
        <v>6.5385382437836365E-3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投入係数表!E21</f>
        <v>2.1810726515300224E-5</v>
      </c>
      <c r="E21" s="75">
        <f t="shared" si="0"/>
        <v>2.1810726515300223E-3</v>
      </c>
      <c r="F21" s="74">
        <f>分析係数表!C24</f>
        <v>0.46796458506974481</v>
      </c>
      <c r="G21" s="75">
        <f t="shared" si="1"/>
        <v>1.0206647583802151E-3</v>
      </c>
      <c r="H21" s="75">
        <v>1.4437418739258415E-2</v>
      </c>
      <c r="I21" s="75">
        <f t="shared" si="2"/>
        <v>1.4437418739258415E-2</v>
      </c>
      <c r="J21" s="74">
        <f>分析係数表!G24</f>
        <v>0.19290112247208774</v>
      </c>
      <c r="K21" s="76">
        <f t="shared" si="3"/>
        <v>2.7849942804025023E-3</v>
      </c>
      <c r="L21" s="77"/>
      <c r="M21" s="78"/>
      <c r="N21" s="79">
        <f>分析係数表!I24</f>
        <v>1.1220536652328578E-3</v>
      </c>
      <c r="O21" s="80">
        <f t="shared" si="4"/>
        <v>1.6603580386719496E-2</v>
      </c>
      <c r="P21" s="74">
        <f>分析係数表!C24</f>
        <v>0.46796458506974481</v>
      </c>
      <c r="Q21" s="80">
        <f t="shared" si="5"/>
        <v>7.7698876063433423E-3</v>
      </c>
      <c r="R21" s="81">
        <v>1.5768500382850686E-2</v>
      </c>
      <c r="S21" s="82">
        <f t="shared" si="6"/>
        <v>3.0205919122109102E-2</v>
      </c>
      <c r="T21" s="83">
        <f>分析係数表!F24</f>
        <v>0.36341689561906876</v>
      </c>
      <c r="U21" s="84">
        <f t="shared" si="7"/>
        <v>1.0977341356677557E-2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投入係数表!E22</f>
        <v>0</v>
      </c>
      <c r="E22" s="75">
        <f t="shared" si="0"/>
        <v>0</v>
      </c>
      <c r="F22" s="74">
        <f>分析係数表!C25</f>
        <v>0.11839811615034102</v>
      </c>
      <c r="G22" s="75">
        <f t="shared" si="1"/>
        <v>0</v>
      </c>
      <c r="H22" s="75">
        <v>1.0458557502266336E-2</v>
      </c>
      <c r="I22" s="75">
        <f t="shared" si="2"/>
        <v>1.0458557502266336E-2</v>
      </c>
      <c r="J22" s="74">
        <f>分析係数表!G25</f>
        <v>0.19601885967651284</v>
      </c>
      <c r="K22" s="76">
        <f t="shared" si="3"/>
        <v>2.0500745154554854E-3</v>
      </c>
      <c r="L22" s="77"/>
      <c r="M22" s="78"/>
      <c r="N22" s="79">
        <f>分析係数表!I25</f>
        <v>4.7721717414244671E-4</v>
      </c>
      <c r="O22" s="80">
        <f t="shared" si="4"/>
        <v>7.0616174237556435E-3</v>
      </c>
      <c r="P22" s="74">
        <f>分析係数表!C25</f>
        <v>0.11839811615034102</v>
      </c>
      <c r="Q22" s="80">
        <f t="shared" si="5"/>
        <v>8.3608219994709256E-4</v>
      </c>
      <c r="R22" s="81">
        <v>5.2744345574932119E-3</v>
      </c>
      <c r="S22" s="82">
        <f t="shared" si="6"/>
        <v>1.5732992059759549E-2</v>
      </c>
      <c r="T22" s="83">
        <f>分析係数表!F25</f>
        <v>0.34892899519140697</v>
      </c>
      <c r="U22" s="84">
        <f t="shared" si="7"/>
        <v>5.4896971107662841E-3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投入係数表!E23</f>
        <v>1.4176972234945147E-3</v>
      </c>
      <c r="E23" s="75">
        <f t="shared" si="0"/>
        <v>0.14176972234945145</v>
      </c>
      <c r="F23" s="74">
        <f>分析係数表!C26</f>
        <v>0.29113960871661038</v>
      </c>
      <c r="G23" s="75">
        <f t="shared" si="1"/>
        <v>4.1274781492681788E-2</v>
      </c>
      <c r="H23" s="75">
        <v>6.328624351746627E-2</v>
      </c>
      <c r="I23" s="75">
        <f t="shared" si="2"/>
        <v>6.328624351746627E-2</v>
      </c>
      <c r="J23" s="74">
        <f>分析係数表!G26</f>
        <v>0.2004458717578543</v>
      </c>
      <c r="K23" s="76">
        <f t="shared" si="3"/>
        <v>1.2685466252138382E-2</v>
      </c>
      <c r="L23" s="77"/>
      <c r="M23" s="78"/>
      <c r="N23" s="79">
        <f>分析係数表!I26</f>
        <v>1.0726059667332082E-2</v>
      </c>
      <c r="O23" s="80">
        <f t="shared" si="4"/>
        <v>0.15871878452653071</v>
      </c>
      <c r="P23" s="74">
        <f>分析係数表!C26</f>
        <v>0.29113960871661038</v>
      </c>
      <c r="Q23" s="80">
        <f t="shared" si="5"/>
        <v>4.6209324823030147E-2</v>
      </c>
      <c r="R23" s="81">
        <v>5.1990629550229484E-2</v>
      </c>
      <c r="S23" s="82">
        <f t="shared" si="6"/>
        <v>0.11527687306769575</v>
      </c>
      <c r="T23" s="83">
        <f>分析係数表!F26</f>
        <v>0.34176102976079403</v>
      </c>
      <c r="U23" s="84">
        <f t="shared" si="7"/>
        <v>3.9397142847220047E-2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投入係数表!E24</f>
        <v>4.3621453030600448E-5</v>
      </c>
      <c r="E24" s="75">
        <f t="shared" si="0"/>
        <v>4.3621453030600445E-3</v>
      </c>
      <c r="F24" s="74">
        <f>分析係数表!C27</f>
        <v>0.22390034937983039</v>
      </c>
      <c r="G24" s="75">
        <f t="shared" si="1"/>
        <v>9.7668585740072998E-4</v>
      </c>
      <c r="H24" s="75">
        <v>2.8879402912579039E-3</v>
      </c>
      <c r="I24" s="75">
        <f t="shared" si="2"/>
        <v>2.8879402912579039E-3</v>
      </c>
      <c r="J24" s="74">
        <f>分析係数表!G27</f>
        <v>0.17801424712710151</v>
      </c>
      <c r="K24" s="76">
        <f t="shared" si="3"/>
        <v>5.1409451669629804E-4</v>
      </c>
      <c r="L24" s="77"/>
      <c r="M24" s="78"/>
      <c r="N24" s="79">
        <f>分析係数表!I27</f>
        <v>1.001616696609949E-2</v>
      </c>
      <c r="O24" s="80">
        <f t="shared" si="4"/>
        <v>0.14821415279983458</v>
      </c>
      <c r="P24" s="74">
        <f>分析係数表!C27</f>
        <v>0.22390034937983039</v>
      </c>
      <c r="Q24" s="80">
        <f t="shared" si="5"/>
        <v>3.3185200594918529E-2</v>
      </c>
      <c r="R24" s="81">
        <v>3.3889695610446482E-2</v>
      </c>
      <c r="S24" s="82">
        <f t="shared" si="6"/>
        <v>3.6777635901704388E-2</v>
      </c>
      <c r="T24" s="83">
        <f>分析係数表!F27</f>
        <v>0.3354402389489512</v>
      </c>
      <c r="U24" s="84">
        <f t="shared" si="7"/>
        <v>1.2336698974845246E-2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投入係数表!E25</f>
        <v>4.4537503544243059E-2</v>
      </c>
      <c r="E25" s="75">
        <f t="shared" si="0"/>
        <v>4.4537503544243062</v>
      </c>
      <c r="F25" s="74">
        <f>分析係数表!C28</f>
        <v>0.22512814125204084</v>
      </c>
      <c r="G25" s="75">
        <f t="shared" si="1"/>
        <v>1.0026645388921622</v>
      </c>
      <c r="H25" s="75">
        <v>1.1343857813047271</v>
      </c>
      <c r="I25" s="75">
        <f t="shared" si="2"/>
        <v>1.1343857813047271</v>
      </c>
      <c r="J25" s="74">
        <f>分析係数表!G28</f>
        <v>0.17968722251031818</v>
      </c>
      <c r="K25" s="76">
        <f t="shared" si="3"/>
        <v>0.20383463029784366</v>
      </c>
      <c r="L25" s="77"/>
      <c r="M25" s="78"/>
      <c r="N25" s="79">
        <f>分析係数表!I28</f>
        <v>8.1409051127791718E-3</v>
      </c>
      <c r="O25" s="80">
        <f t="shared" si="4"/>
        <v>0.12046498010648493</v>
      </c>
      <c r="P25" s="74">
        <f>分析係数表!C28</f>
        <v>0.22512814125204084</v>
      </c>
      <c r="Q25" s="80">
        <f t="shared" si="5"/>
        <v>2.712005705733703E-2</v>
      </c>
      <c r="R25" s="81">
        <v>3.4899795911109664E-2</v>
      </c>
      <c r="S25" s="82">
        <f t="shared" si="6"/>
        <v>1.1692855772158368</v>
      </c>
      <c r="T25" s="83">
        <f>分析係数表!F28</f>
        <v>0.30733691598411605</v>
      </c>
      <c r="U25" s="84">
        <f t="shared" si="7"/>
        <v>0.35936462320622231</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投入係数表!E26</f>
        <v>6.3251106894370648E-3</v>
      </c>
      <c r="E26" s="75">
        <f t="shared" si="0"/>
        <v>0.63251106894370646</v>
      </c>
      <c r="F26" s="74">
        <f>分析係数表!C29</f>
        <v>0.20292812083079403</v>
      </c>
      <c r="G26" s="75">
        <f t="shared" si="1"/>
        <v>0.12835428262542317</v>
      </c>
      <c r="H26" s="75">
        <v>0.1717546772805906</v>
      </c>
      <c r="I26" s="75">
        <f t="shared" si="2"/>
        <v>0.1717546772805906</v>
      </c>
      <c r="J26" s="74">
        <f>分析係数表!G29</f>
        <v>0.25422836329948895</v>
      </c>
      <c r="K26" s="76">
        <f t="shared" si="3"/>
        <v>4.3664910494076468E-2</v>
      </c>
      <c r="L26" s="77"/>
      <c r="M26" s="78"/>
      <c r="N26" s="79">
        <f>分析係数表!I29</f>
        <v>1.2173975242294967E-2</v>
      </c>
      <c r="O26" s="80">
        <f t="shared" si="4"/>
        <v>0.18014430398873071</v>
      </c>
      <c r="P26" s="74">
        <f>分析係数表!C29</f>
        <v>0.20292812083079403</v>
      </c>
      <c r="Q26" s="80">
        <f t="shared" si="5"/>
        <v>3.6556345086804436E-2</v>
      </c>
      <c r="R26" s="81">
        <v>5.3307832853464125E-2</v>
      </c>
      <c r="S26" s="82">
        <f t="shared" si="6"/>
        <v>0.22506251013405473</v>
      </c>
      <c r="T26" s="83">
        <f>分析係数表!F29</f>
        <v>0.40384720428768384</v>
      </c>
      <c r="U26" s="84">
        <f t="shared" si="7"/>
        <v>9.0890865507606514E-2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投入係数表!E27</f>
        <v>1.3086435909180135E-3</v>
      </c>
      <c r="E27" s="75">
        <f t="shared" si="0"/>
        <v>0.13086435909180136</v>
      </c>
      <c r="F27" s="74">
        <f>分析係数表!C30</f>
        <v>1</v>
      </c>
      <c r="G27" s="75">
        <f t="shared" si="1"/>
        <v>0.13086435909180136</v>
      </c>
      <c r="H27" s="75">
        <v>0.19384465715818558</v>
      </c>
      <c r="I27" s="75">
        <f t="shared" si="2"/>
        <v>0.19384465715818558</v>
      </c>
      <c r="J27" s="74">
        <f>分析係数表!G30</f>
        <v>0.34673715455884868</v>
      </c>
      <c r="K27" s="76">
        <f t="shared" si="3"/>
        <v>6.721314484946482E-2</v>
      </c>
      <c r="L27" s="77"/>
      <c r="M27" s="78"/>
      <c r="N27" s="79">
        <f>分析係数表!I30</f>
        <v>0</v>
      </c>
      <c r="O27" s="80">
        <f t="shared" si="4"/>
        <v>0</v>
      </c>
      <c r="P27" s="74">
        <f>分析係数表!C30</f>
        <v>1</v>
      </c>
      <c r="Q27" s="80">
        <f t="shared" si="5"/>
        <v>0</v>
      </c>
      <c r="R27" s="81">
        <v>6.3625391331142978E-2</v>
      </c>
      <c r="S27" s="82">
        <f t="shared" si="6"/>
        <v>0.25747004848932853</v>
      </c>
      <c r="T27" s="83">
        <f>分析係数表!F30</f>
        <v>0.44336430675838301</v>
      </c>
      <c r="U27" s="84">
        <f t="shared" si="7"/>
        <v>0.11415302955951841</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投入係数表!E28</f>
        <v>5.0382778250343523E-3</v>
      </c>
      <c r="E28" s="75">
        <f t="shared" si="0"/>
        <v>0.50382778250343518</v>
      </c>
      <c r="F28" s="74">
        <f>分析係数表!C31</f>
        <v>0.99667993786519227</v>
      </c>
      <c r="G28" s="75">
        <f t="shared" si="1"/>
        <v>0.50215504296028135</v>
      </c>
      <c r="H28" s="75">
        <v>0.87035333325971009</v>
      </c>
      <c r="I28" s="75">
        <f t="shared" si="2"/>
        <v>0.87035333325971009</v>
      </c>
      <c r="J28" s="74">
        <f>分析係数表!G31</f>
        <v>7.0744430198025232E-2</v>
      </c>
      <c r="K28" s="76">
        <f t="shared" si="3"/>
        <v>6.1572650632410152E-2</v>
      </c>
      <c r="L28" s="77"/>
      <c r="M28" s="78"/>
      <c r="N28" s="79">
        <f>分析係数表!I31</f>
        <v>1.5783931066306964E-2</v>
      </c>
      <c r="O28" s="80">
        <f t="shared" si="4"/>
        <v>0.23356259722522271</v>
      </c>
      <c r="P28" s="74">
        <f>分析係数表!C31</f>
        <v>0.99667993786519227</v>
      </c>
      <c r="Q28" s="80">
        <f t="shared" si="5"/>
        <v>0.2327871548900679</v>
      </c>
      <c r="R28" s="81">
        <v>0.44138030266351647</v>
      </c>
      <c r="S28" s="82">
        <f t="shared" si="6"/>
        <v>1.3117336359232266</v>
      </c>
      <c r="T28" s="83">
        <f>分析係数表!F31</f>
        <v>0.308369223350977</v>
      </c>
      <c r="U28" s="84">
        <f t="shared" si="7"/>
        <v>0.40449828255299858</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投入係数表!E29</f>
        <v>3.0535017121420316E-4</v>
      </c>
      <c r="E29" s="75">
        <f t="shared" si="0"/>
        <v>3.0535017121420316E-2</v>
      </c>
      <c r="F29" s="74">
        <f>分析係数表!C32</f>
        <v>0.99973750468741629</v>
      </c>
      <c r="G29" s="75">
        <f t="shared" si="1"/>
        <v>3.0527001822556278E-2</v>
      </c>
      <c r="H29" s="75">
        <v>7.3978621613727674E-2</v>
      </c>
      <c r="I29" s="75">
        <f t="shared" si="2"/>
        <v>7.3978621613727674E-2</v>
      </c>
      <c r="J29" s="74">
        <f>分析係数表!G32</f>
        <v>0.13654952076677315</v>
      </c>
      <c r="K29" s="76">
        <f t="shared" si="3"/>
        <v>1.0101745328340961E-2</v>
      </c>
      <c r="L29" s="77"/>
      <c r="M29" s="78"/>
      <c r="N29" s="79">
        <f>分析係数表!I32</f>
        <v>6.1925380029087757E-3</v>
      </c>
      <c r="O29" s="80">
        <f t="shared" si="4"/>
        <v>9.1634032947767757E-2</v>
      </c>
      <c r="P29" s="74">
        <f>分析係数表!C32</f>
        <v>0.99973750468741629</v>
      </c>
      <c r="Q29" s="80">
        <f t="shared" si="5"/>
        <v>9.1609979443645823E-2</v>
      </c>
      <c r="R29" s="81">
        <v>0.13643761497895515</v>
      </c>
      <c r="S29" s="82">
        <f t="shared" si="6"/>
        <v>0.21041623659268283</v>
      </c>
      <c r="T29" s="83">
        <f>分析係数表!F32</f>
        <v>0.46980830670926516</v>
      </c>
      <c r="U29" s="84">
        <f t="shared" si="7"/>
        <v>9.8855295817744437E-2</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投入係数表!E30</f>
        <v>0</v>
      </c>
      <c r="E30" s="75">
        <f t="shared" si="0"/>
        <v>0</v>
      </c>
      <c r="F30" s="74">
        <f>分析係数表!C33</f>
        <v>0.92720800471848297</v>
      </c>
      <c r="G30" s="75">
        <f t="shared" si="1"/>
        <v>0</v>
      </c>
      <c r="H30" s="75">
        <v>4.851777159927597E-2</v>
      </c>
      <c r="I30" s="75">
        <f t="shared" si="2"/>
        <v>4.851777159927597E-2</v>
      </c>
      <c r="J30" s="74">
        <f>分析係数表!G33</f>
        <v>0.48251618559482062</v>
      </c>
      <c r="K30" s="76">
        <f t="shared" si="3"/>
        <v>2.3410610085643362E-2</v>
      </c>
      <c r="L30" s="77"/>
      <c r="M30" s="78"/>
      <c r="N30" s="79">
        <f>分析係数表!I33</f>
        <v>1.0711870111293417E-3</v>
      </c>
      <c r="O30" s="80">
        <f t="shared" si="4"/>
        <v>1.5850881468137991E-2</v>
      </c>
      <c r="P30" s="74">
        <f>分析係数表!C33</f>
        <v>0.92720800471848297</v>
      </c>
      <c r="Q30" s="80">
        <f t="shared" si="5"/>
        <v>1.4697064179101405E-2</v>
      </c>
      <c r="R30" s="81">
        <v>5.9704929738778952E-2</v>
      </c>
      <c r="S30" s="82">
        <f t="shared" si="6"/>
        <v>0.10822270133805492</v>
      </c>
      <c r="T30" s="83">
        <f>分析係数表!F33</f>
        <v>0.61375438359859724</v>
      </c>
      <c r="U30" s="84">
        <f t="shared" si="7"/>
        <v>6.6422157351112981E-2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投入係数表!E31</f>
        <v>6.4079914501952065E-2</v>
      </c>
      <c r="E31" s="75">
        <f t="shared" si="0"/>
        <v>6.4079914501952064</v>
      </c>
      <c r="F31" s="74">
        <f>分析係数表!C34</f>
        <v>0.43058167090385968</v>
      </c>
      <c r="G31" s="75">
        <f t="shared" si="1"/>
        <v>2.7591636657626988</v>
      </c>
      <c r="H31" s="75">
        <v>3.1147992272025662</v>
      </c>
      <c r="I31" s="75">
        <f t="shared" si="2"/>
        <v>3.1147992272025662</v>
      </c>
      <c r="J31" s="74">
        <f>分析係数表!G34</f>
        <v>0.40252218378442245</v>
      </c>
      <c r="K31" s="76">
        <f t="shared" si="3"/>
        <v>1.2537757869836084</v>
      </c>
      <c r="L31" s="77"/>
      <c r="M31" s="78"/>
      <c r="N31" s="79">
        <f>分析係数表!I34</f>
        <v>0.17332617383102331</v>
      </c>
      <c r="O31" s="80">
        <f t="shared" si="4"/>
        <v>2.5647927095614276</v>
      </c>
      <c r="P31" s="74">
        <f>分析係数表!C34</f>
        <v>0.43058167090385968</v>
      </c>
      <c r="Q31" s="80">
        <f t="shared" si="5"/>
        <v>1.1043527304049972</v>
      </c>
      <c r="R31" s="81">
        <v>1.2405734855915191</v>
      </c>
      <c r="S31" s="82">
        <f t="shared" si="6"/>
        <v>4.3553727127940851</v>
      </c>
      <c r="T31" s="83">
        <f>分析係数表!F34</f>
        <v>0.66293540075026103</v>
      </c>
      <c r="U31" s="84">
        <f t="shared" si="7"/>
        <v>2.8873307547728984</v>
      </c>
      <c r="V31" s="85">
        <f>分析係数表!D34</f>
        <v>0.16067471370017011</v>
      </c>
      <c r="W31" s="172">
        <f t="shared" si="8"/>
        <v>1</v>
      </c>
      <c r="X31" s="74">
        <f>分析係数表!E34</f>
        <v>0.14658203786750718</v>
      </c>
      <c r="Y31" s="171">
        <f t="shared" si="9"/>
        <v>1</v>
      </c>
    </row>
    <row r="32" spans="1:25">
      <c r="A32" s="10" t="s">
        <v>20</v>
      </c>
      <c r="B32" s="9" t="s">
        <v>37</v>
      </c>
      <c r="C32" s="88"/>
      <c r="D32" s="74">
        <f>投入係数表!E32</f>
        <v>1.0032934197038103E-2</v>
      </c>
      <c r="E32" s="75">
        <f t="shared" si="0"/>
        <v>1.0032934197038104</v>
      </c>
      <c r="F32" s="74">
        <f>分析係数表!C35</f>
        <v>0.85041941808411148</v>
      </c>
      <c r="G32" s="75">
        <f t="shared" si="1"/>
        <v>0.85322020615213268</v>
      </c>
      <c r="H32" s="75">
        <v>1.1211924112812377</v>
      </c>
      <c r="I32" s="75">
        <f t="shared" si="2"/>
        <v>1.1211924112812377</v>
      </c>
      <c r="J32" s="74">
        <f>分析係数表!G35</f>
        <v>0.31439227022235533</v>
      </c>
      <c r="K32" s="76">
        <f t="shared" si="3"/>
        <v>0.35249422753878501</v>
      </c>
      <c r="L32" s="77"/>
      <c r="M32" s="78"/>
      <c r="N32" s="79">
        <f>分析係数表!I35</f>
        <v>5.0116599150103677E-2</v>
      </c>
      <c r="O32" s="80">
        <f t="shared" si="4"/>
        <v>0.74159998624045942</v>
      </c>
      <c r="P32" s="74">
        <f>分析係数表!C35</f>
        <v>0.85041941808411148</v>
      </c>
      <c r="Q32" s="80">
        <f t="shared" si="5"/>
        <v>0.63067102874979653</v>
      </c>
      <c r="R32" s="81">
        <v>0.96851533215678642</v>
      </c>
      <c r="S32" s="82">
        <f t="shared" si="6"/>
        <v>2.0897077434380242</v>
      </c>
      <c r="T32" s="83">
        <f>分析係数表!F35</f>
        <v>0.64510687312527537</v>
      </c>
      <c r="U32" s="84">
        <f t="shared" si="7"/>
        <v>1.3480848281149791</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投入係数表!E33</f>
        <v>1.0032934197038103E-3</v>
      </c>
      <c r="E33" s="75">
        <f t="shared" si="0"/>
        <v>0.10032934197038103</v>
      </c>
      <c r="F33" s="74">
        <f>分析係数表!C36</f>
        <v>0.99367212085214862</v>
      </c>
      <c r="G33" s="75">
        <f t="shared" si="1"/>
        <v>9.9694470019409009E-2</v>
      </c>
      <c r="H33" s="75">
        <v>0.34288357645704187</v>
      </c>
      <c r="I33" s="75">
        <f t="shared" si="2"/>
        <v>0.34288357645704187</v>
      </c>
      <c r="J33" s="74">
        <f>分析係数表!G36</f>
        <v>5.4622350270852466E-2</v>
      </c>
      <c r="K33" s="76">
        <f t="shared" si="3"/>
        <v>1.8729106815359164E-2</v>
      </c>
      <c r="L33" s="77"/>
      <c r="M33" s="78"/>
      <c r="N33" s="79">
        <f>分析係数表!I36</f>
        <v>0.22260102528255266</v>
      </c>
      <c r="O33" s="80">
        <f t="shared" si="4"/>
        <v>3.2939369407772694</v>
      </c>
      <c r="P33" s="74">
        <f>分析係数表!C36</f>
        <v>0.99367212085214862</v>
      </c>
      <c r="Q33" s="80">
        <f t="shared" si="5"/>
        <v>3.2730933058953875</v>
      </c>
      <c r="R33" s="81">
        <v>3.4879330882092034</v>
      </c>
      <c r="S33" s="82">
        <f t="shared" si="6"/>
        <v>3.8308166646662452</v>
      </c>
      <c r="T33" s="83">
        <f>分析係数表!F36</f>
        <v>0.84078106922799567</v>
      </c>
      <c r="U33" s="84">
        <f t="shared" si="7"/>
        <v>3.2208781313345098</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投入係数表!E34</f>
        <v>2.2770398481973434E-2</v>
      </c>
      <c r="E34" s="75">
        <f t="shared" si="0"/>
        <v>2.2770398481973433</v>
      </c>
      <c r="F34" s="74">
        <f>分析係数表!C37</f>
        <v>0.57178358697686016</v>
      </c>
      <c r="G34" s="75">
        <f t="shared" si="1"/>
        <v>1.3019740120915222</v>
      </c>
      <c r="H34" s="75">
        <v>1.6759347550036505</v>
      </c>
      <c r="I34" s="75">
        <f t="shared" si="2"/>
        <v>1.6759347550036505</v>
      </c>
      <c r="J34" s="74">
        <f>分析係数表!G37</f>
        <v>0.36884830758302428</v>
      </c>
      <c r="K34" s="76">
        <f t="shared" si="3"/>
        <v>0.61816569800266696</v>
      </c>
      <c r="L34" s="77"/>
      <c r="M34" s="78"/>
      <c r="N34" s="79">
        <f>分析係数表!I37</f>
        <v>4.5622990798280361E-2</v>
      </c>
      <c r="O34" s="80">
        <f t="shared" si="4"/>
        <v>0.6751058515945475</v>
      </c>
      <c r="P34" s="74">
        <f>分析係数表!C37</f>
        <v>0.57178358697686016</v>
      </c>
      <c r="Q34" s="80">
        <f t="shared" si="5"/>
        <v>0.3860144454137982</v>
      </c>
      <c r="R34" s="81">
        <v>0.52139873334919307</v>
      </c>
      <c r="S34" s="82">
        <f t="shared" si="6"/>
        <v>2.1973334883528435</v>
      </c>
      <c r="T34" s="83">
        <f>分析係数表!F37</f>
        <v>0.64429400301330442</v>
      </c>
      <c r="U34" s="84">
        <f t="shared" si="7"/>
        <v>1.4157287891660417</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投入係数表!E35</f>
        <v>5.0818992780649521E-3</v>
      </c>
      <c r="E35" s="75">
        <f t="shared" si="0"/>
        <v>0.50818992780649519</v>
      </c>
      <c r="F35" s="74">
        <f>分析係数表!C38</f>
        <v>0.42668283982472699</v>
      </c>
      <c r="G35" s="75">
        <f t="shared" si="1"/>
        <v>0.21683592156679837</v>
      </c>
      <c r="H35" s="75">
        <v>0.45748135523369254</v>
      </c>
      <c r="I35" s="75">
        <f t="shared" si="2"/>
        <v>0.45748135523369254</v>
      </c>
      <c r="J35" s="74">
        <f>分析係数表!G38</f>
        <v>0.18042179614021467</v>
      </c>
      <c r="K35" s="76">
        <f t="shared" si="3"/>
        <v>8.2539607811922405E-2</v>
      </c>
      <c r="L35" s="77"/>
      <c r="M35" s="78"/>
      <c r="N35" s="79">
        <f>分析係数表!I38</f>
        <v>3.1385057501308801E-2</v>
      </c>
      <c r="O35" s="80">
        <f t="shared" si="4"/>
        <v>0.46442014434011097</v>
      </c>
      <c r="P35" s="74">
        <f>分析係数表!C38</f>
        <v>0.42668283982472699</v>
      </c>
      <c r="Q35" s="80">
        <f t="shared" si="5"/>
        <v>0.19816010605884815</v>
      </c>
      <c r="R35" s="81">
        <v>0.31754464980160069</v>
      </c>
      <c r="S35" s="82">
        <f t="shared" si="6"/>
        <v>0.77502600503529329</v>
      </c>
      <c r="T35" s="83">
        <f>分析係数表!F38</f>
        <v>0.52437100026299643</v>
      </c>
      <c r="U35" s="84">
        <f t="shared" si="7"/>
        <v>0.40640116149019084</v>
      </c>
      <c r="V35" s="85">
        <f>分析係数表!D38</f>
        <v>3.745569762927526E-2</v>
      </c>
      <c r="W35" s="172">
        <f t="shared" si="8"/>
        <v>0</v>
      </c>
      <c r="X35" s="74">
        <f>分析係数表!E38</f>
        <v>3.4218337111297577E-2</v>
      </c>
      <c r="Y35" s="171">
        <f t="shared" si="9"/>
        <v>0</v>
      </c>
    </row>
    <row r="36" spans="1:25">
      <c r="A36" s="10" t="s">
        <v>24</v>
      </c>
      <c r="B36" s="9" t="s">
        <v>39</v>
      </c>
      <c r="C36" s="88"/>
      <c r="D36" s="74">
        <f>投入係数表!E36</f>
        <v>0</v>
      </c>
      <c r="E36" s="75">
        <f t="shared" si="0"/>
        <v>0</v>
      </c>
      <c r="F36" s="74">
        <f>分析係数表!C39</f>
        <v>1</v>
      </c>
      <c r="G36" s="75">
        <f t="shared" si="1"/>
        <v>0</v>
      </c>
      <c r="H36" s="75">
        <v>0.20288673018363829</v>
      </c>
      <c r="I36" s="75">
        <f t="shared" si="2"/>
        <v>0.20288673018363829</v>
      </c>
      <c r="J36" s="74">
        <f>分析係数表!G39</f>
        <v>0.351753812215997</v>
      </c>
      <c r="K36" s="76">
        <f t="shared" si="3"/>
        <v>7.1366180790133155E-2</v>
      </c>
      <c r="L36" s="77"/>
      <c r="M36" s="78"/>
      <c r="N36" s="79">
        <f>分析係数表!I39</f>
        <v>2.6196741762610056E-3</v>
      </c>
      <c r="O36" s="80">
        <f t="shared" si="4"/>
        <v>3.8764608253862923E-2</v>
      </c>
      <c r="P36" s="74">
        <f>分析係数表!C39</f>
        <v>1</v>
      </c>
      <c r="Q36" s="80">
        <f t="shared" si="5"/>
        <v>3.8764608253862923E-2</v>
      </c>
      <c r="R36" s="81">
        <v>5.0431730815189237E-2</v>
      </c>
      <c r="S36" s="82">
        <f t="shared" si="6"/>
        <v>0.25331846099882754</v>
      </c>
      <c r="T36" s="83">
        <f>分析係数表!F39</f>
        <v>0.70125652740175148</v>
      </c>
      <c r="U36" s="84">
        <f t="shared" si="7"/>
        <v>0.17764122428679383</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投入係数表!E37</f>
        <v>0</v>
      </c>
      <c r="E37" s="75">
        <f t="shared" si="0"/>
        <v>0</v>
      </c>
      <c r="F37" s="74">
        <f>分析係数表!C40</f>
        <v>0.86812466863195592</v>
      </c>
      <c r="G37" s="75">
        <f t="shared" si="1"/>
        <v>0</v>
      </c>
      <c r="H37" s="75">
        <v>7.1946682625411819E-3</v>
      </c>
      <c r="I37" s="75">
        <f t="shared" si="2"/>
        <v>7.1946682625411819E-3</v>
      </c>
      <c r="J37" s="74">
        <f>分析係数表!G40</f>
        <v>0.5308449982881025</v>
      </c>
      <c r="K37" s="76">
        <f t="shared" si="3"/>
        <v>3.8192536615121392E-3</v>
      </c>
      <c r="L37" s="77"/>
      <c r="M37" s="78"/>
      <c r="N37" s="79">
        <f>分析係数表!I40</f>
        <v>3.1726768564274997E-2</v>
      </c>
      <c r="O37" s="80">
        <f t="shared" si="4"/>
        <v>0.46947661113736811</v>
      </c>
      <c r="P37" s="74">
        <f>分析係数表!C40</f>
        <v>0.86812466863195592</v>
      </c>
      <c r="Q37" s="80">
        <f t="shared" si="5"/>
        <v>0.40756422747408133</v>
      </c>
      <c r="R37" s="81">
        <v>0.411127230230447</v>
      </c>
      <c r="S37" s="82">
        <f t="shared" si="6"/>
        <v>0.41832189849298818</v>
      </c>
      <c r="T37" s="83">
        <f>分析係数表!F40</f>
        <v>0.72849135138041188</v>
      </c>
      <c r="U37" s="84">
        <f t="shared" si="7"/>
        <v>0.30474388514517642</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投入係数表!E38</f>
        <v>0</v>
      </c>
      <c r="E38" s="75">
        <f t="shared" si="0"/>
        <v>0</v>
      </c>
      <c r="F38" s="74">
        <f>分析係数表!C41</f>
        <v>0.9999434031873089</v>
      </c>
      <c r="G38" s="75">
        <f t="shared" si="1"/>
        <v>0</v>
      </c>
      <c r="H38" s="75">
        <v>5.997602245564556E-3</v>
      </c>
      <c r="I38" s="75">
        <f t="shared" si="2"/>
        <v>5.997602245564556E-3</v>
      </c>
      <c r="J38" s="74">
        <f>分析係数表!G41</f>
        <v>0.50163334603597476</v>
      </c>
      <c r="K38" s="76">
        <f t="shared" si="3"/>
        <v>3.0085972826354242E-3</v>
      </c>
      <c r="L38" s="77"/>
      <c r="M38" s="78"/>
      <c r="N38" s="79">
        <f>分析係数表!I41</f>
        <v>4.605647758626856E-2</v>
      </c>
      <c r="O38" s="80">
        <f t="shared" si="4"/>
        <v>0.68152036896921275</v>
      </c>
      <c r="P38" s="74">
        <f>分析係数表!C41</f>
        <v>0.9999434031873089</v>
      </c>
      <c r="Q38" s="80">
        <f t="shared" si="5"/>
        <v>0.68148179708854506</v>
      </c>
      <c r="R38" s="81">
        <v>0.69426138051639597</v>
      </c>
      <c r="S38" s="82">
        <f t="shared" si="6"/>
        <v>0.70025898276196052</v>
      </c>
      <c r="T38" s="83">
        <f>分析係数表!F41</f>
        <v>0.6065809667987323</v>
      </c>
      <c r="U38" s="84">
        <f t="shared" si="7"/>
        <v>0.42476377077324684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投入係数表!E39</f>
        <v>9.2913694955178965E-3</v>
      </c>
      <c r="E39" s="75">
        <f>$C$7*D39</f>
        <v>0.9291369495517896</v>
      </c>
      <c r="F39" s="74">
        <f>分析係数表!C42</f>
        <v>0.93692850875802069</v>
      </c>
      <c r="G39" s="75">
        <f>E39*F39</f>
        <v>0.87053489657553451</v>
      </c>
      <c r="H39" s="75">
        <v>0.91640585144056319</v>
      </c>
      <c r="I39" s="75">
        <f>C39+H39</f>
        <v>0.91640585144056319</v>
      </c>
      <c r="J39" s="74">
        <f>分析係数表!G42</f>
        <v>0.49922072097325781</v>
      </c>
      <c r="K39" s="76">
        <f>I39*J39</f>
        <v>0.45748878986027014</v>
      </c>
      <c r="L39" s="77"/>
      <c r="M39" s="78"/>
      <c r="N39" s="79">
        <f>分析係数表!I42</f>
        <v>1.1809361738003208E-2</v>
      </c>
      <c r="O39" s="80">
        <f t="shared" si="4"/>
        <v>0.17474893849403725</v>
      </c>
      <c r="P39" s="74">
        <f>分析係数表!C42</f>
        <v>0.93692850875802069</v>
      </c>
      <c r="Q39" s="80">
        <f>O39*P39</f>
        <v>0.16372726235026538</v>
      </c>
      <c r="R39" s="81">
        <v>0.17889877668852436</v>
      </c>
      <c r="S39" s="82">
        <f>I39+R39</f>
        <v>1.0953046281290875</v>
      </c>
      <c r="T39" s="83">
        <f>分析係数表!F42</f>
        <v>0.57339238661209846</v>
      </c>
      <c r="U39" s="84">
        <f>S39*T39</f>
        <v>0.62803933479021445</v>
      </c>
      <c r="V39" s="85">
        <f>分析係数表!D42</f>
        <v>0.13686157986208444</v>
      </c>
      <c r="W39" s="172">
        <f t="shared" si="8"/>
        <v>0</v>
      </c>
      <c r="X39" s="74">
        <f>分析係数表!E42</f>
        <v>0.12798116275158378</v>
      </c>
      <c r="Y39" s="171">
        <f t="shared" si="9"/>
        <v>0</v>
      </c>
    </row>
    <row r="40" spans="1:25">
      <c r="A40" s="10" t="s">
        <v>199</v>
      </c>
      <c r="B40" s="9" t="s">
        <v>41</v>
      </c>
      <c r="C40" s="88"/>
      <c r="D40" s="74">
        <f>投入係数表!E40</f>
        <v>2.2857641388034637E-2</v>
      </c>
      <c r="E40" s="75">
        <f>$C$7*D40</f>
        <v>2.2857641388034637</v>
      </c>
      <c r="F40" s="74">
        <f>分析係数表!C43</f>
        <v>0.64668770435795053</v>
      </c>
      <c r="G40" s="75">
        <f>E40*F40</f>
        <v>1.4781755636265397</v>
      </c>
      <c r="H40" s="75">
        <v>2.4449937064520859</v>
      </c>
      <c r="I40" s="75">
        <f>C40+H40</f>
        <v>2.4449937064520859</v>
      </c>
      <c r="J40" s="74">
        <f>分析係数表!G43</f>
        <v>0.34525361813281841</v>
      </c>
      <c r="K40" s="76">
        <f>I40*J40</f>
        <v>0.84414292346455277</v>
      </c>
      <c r="L40" s="77"/>
      <c r="M40" s="78"/>
      <c r="N40" s="79">
        <f>分析係数表!I43</f>
        <v>1.6687581740348217E-2</v>
      </c>
      <c r="O40" s="80">
        <f t="shared" si="4"/>
        <v>0.24693436104798377</v>
      </c>
      <c r="P40" s="74">
        <f>分析係数表!C43</f>
        <v>0.64668770435795053</v>
      </c>
      <c r="Q40" s="80">
        <f>O40*P40</f>
        <v>0.15968941507321796</v>
      </c>
      <c r="R40" s="81">
        <v>0.64359741818100313</v>
      </c>
      <c r="S40" s="82">
        <f>I40+R40</f>
        <v>3.0885911246330888</v>
      </c>
      <c r="T40" s="83">
        <f>分析係数表!F43</f>
        <v>0.5971160790993254</v>
      </c>
      <c r="U40" s="84">
        <f>S40*T40</f>
        <v>1.8442474222818859</v>
      </c>
      <c r="V40" s="85">
        <f>分析係数表!D43</f>
        <v>0.11965406207615147</v>
      </c>
      <c r="W40" s="172">
        <f t="shared" si="8"/>
        <v>0</v>
      </c>
      <c r="X40" s="74">
        <f>分析係数表!E43</f>
        <v>0.10089499703022012</v>
      </c>
      <c r="Y40" s="171">
        <f t="shared" si="9"/>
        <v>0</v>
      </c>
    </row>
    <row r="41" spans="1:25">
      <c r="A41" s="10" t="s">
        <v>350</v>
      </c>
      <c r="B41" s="9" t="s">
        <v>42</v>
      </c>
      <c r="C41" s="88"/>
      <c r="D41" s="74">
        <f>投入係数表!E41</f>
        <v>8.942397871273092E-4</v>
      </c>
      <c r="E41" s="75">
        <f>$C$7*D41</f>
        <v>8.9423978712730917E-2</v>
      </c>
      <c r="F41" s="74">
        <f>分析係数表!C44</f>
        <v>0.69156580457188765</v>
      </c>
      <c r="G41" s="75">
        <f>E41*F41</f>
        <v>6.1842565786489112E-2</v>
      </c>
      <c r="H41" s="75">
        <v>7.4543544194608582E-2</v>
      </c>
      <c r="I41" s="75">
        <f>C41+H41</f>
        <v>7.4543544194608582E-2</v>
      </c>
      <c r="J41" s="74">
        <f>分析係数表!G44</f>
        <v>0.27271905819722003</v>
      </c>
      <c r="K41" s="76">
        <f>I41*J41</f>
        <v>2.03294451674365E-2</v>
      </c>
      <c r="L41" s="77"/>
      <c r="M41" s="78"/>
      <c r="N41" s="79">
        <f>分析係数表!I44</f>
        <v>0.15674397651271663</v>
      </c>
      <c r="O41" s="80">
        <f t="shared" si="4"/>
        <v>2.3194177736791834</v>
      </c>
      <c r="P41" s="74">
        <f>分析係数表!C44</f>
        <v>0.69156580457188765</v>
      </c>
      <c r="Q41" s="80">
        <f>O41*P41</f>
        <v>1.604030018792781</v>
      </c>
      <c r="R41" s="81">
        <v>1.6345528562128773</v>
      </c>
      <c r="S41" s="82">
        <f>I41+R41</f>
        <v>1.7090964004074858</v>
      </c>
      <c r="T41" s="83">
        <f>分析係数表!F44</f>
        <v>0.50862281906626206</v>
      </c>
      <c r="U41" s="84">
        <f>S41*T41</f>
        <v>0.8692854292312564</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投入係数表!E42</f>
        <v>1.1777792318262122E-3</v>
      </c>
      <c r="E42" s="75">
        <f>$C$7*D42</f>
        <v>0.11777792318262122</v>
      </c>
      <c r="F42" s="74">
        <f>分析係数表!C45</f>
        <v>1</v>
      </c>
      <c r="G42" s="75">
        <f>E42*F42</f>
        <v>0.11777792318262122</v>
      </c>
      <c r="H42" s="75">
        <v>0.14985040771167724</v>
      </c>
      <c r="I42" s="75">
        <f>C42+H42</f>
        <v>0.14985040771167724</v>
      </c>
      <c r="J42" s="74">
        <f>分析係数表!G45</f>
        <v>0</v>
      </c>
      <c r="K42" s="76">
        <f>I42*J42</f>
        <v>0</v>
      </c>
      <c r="L42" s="77"/>
      <c r="M42" s="78"/>
      <c r="N42" s="79">
        <f>分析係数表!I45</f>
        <v>0</v>
      </c>
      <c r="O42" s="80">
        <f t="shared" si="4"/>
        <v>0</v>
      </c>
      <c r="P42" s="74">
        <f>分析係数表!C45</f>
        <v>1</v>
      </c>
      <c r="Q42" s="80">
        <f>O42*P42</f>
        <v>0</v>
      </c>
      <c r="R42" s="81">
        <v>1.8092274204580355E-2</v>
      </c>
      <c r="S42" s="82">
        <f>I42+R42</f>
        <v>0.16794268191625758</v>
      </c>
      <c r="T42" s="83">
        <f>分析係数表!F45</f>
        <v>0</v>
      </c>
      <c r="U42" s="84">
        <f>S42*T42</f>
        <v>0</v>
      </c>
      <c r="V42" s="85">
        <f>分析係数表!D45</f>
        <v>0</v>
      </c>
      <c r="W42" s="172">
        <f t="shared" si="8"/>
        <v>0</v>
      </c>
      <c r="X42" s="74">
        <f>分析係数表!E45</f>
        <v>0</v>
      </c>
      <c r="Y42" s="171">
        <f t="shared" si="9"/>
        <v>0</v>
      </c>
    </row>
    <row r="43" spans="1:25">
      <c r="A43" s="10" t="s">
        <v>352</v>
      </c>
      <c r="B43" s="9" t="s">
        <v>287</v>
      </c>
      <c r="C43" s="88"/>
      <c r="D43" s="74">
        <f>投入係数表!E43</f>
        <v>7.1975397500490743E-3</v>
      </c>
      <c r="E43" s="75">
        <f>$C$7*D43</f>
        <v>0.71975397500490745</v>
      </c>
      <c r="F43" s="74">
        <f>分析係数表!C46</f>
        <v>0.99300149364803736</v>
      </c>
      <c r="G43" s="75">
        <f>E43*F43</f>
        <v>0.71471677223898522</v>
      </c>
      <c r="H43" s="75">
        <v>0.82273326378941958</v>
      </c>
      <c r="I43" s="75">
        <f>C43+H43</f>
        <v>0.82273326378941958</v>
      </c>
      <c r="J43" s="74">
        <f>分析係数表!G46</f>
        <v>1.2662527198429125E-2</v>
      </c>
      <c r="K43" s="76">
        <f>I43*J43</f>
        <v>1.0417882329785889E-2</v>
      </c>
      <c r="L43" s="77"/>
      <c r="M43" s="78"/>
      <c r="N43" s="79">
        <f>分析係数表!I46</f>
        <v>3.642815848522589E-5</v>
      </c>
      <c r="O43" s="80">
        <f t="shared" si="4"/>
        <v>5.3904539193683307E-4</v>
      </c>
      <c r="P43" s="74">
        <f>分析係数表!C46</f>
        <v>0.99300149364803736</v>
      </c>
      <c r="Q43" s="80">
        <f>O43*P43</f>
        <v>5.3527287933736697E-4</v>
      </c>
      <c r="R43" s="81">
        <v>4.731176758195528E-2</v>
      </c>
      <c r="S43" s="82">
        <f>I43+R43</f>
        <v>0.8700450313713749</v>
      </c>
      <c r="T43" s="83">
        <f>分析係数表!F46</f>
        <v>0.42786180544499286</v>
      </c>
      <c r="U43" s="84">
        <f>S43*T43</f>
        <v>0.3722590379410019</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投入係数表!E44</f>
        <v>0.4556260769046217</v>
      </c>
      <c r="E44" s="89">
        <f>SUM(E5:E43)</f>
        <v>45.562607690462173</v>
      </c>
      <c r="F44" s="90">
        <f>分析係数表!C47</f>
        <v>0.58532523599566522</v>
      </c>
      <c r="G44" s="89">
        <f>SUM(G5:G43)</f>
        <v>17.216901976519981</v>
      </c>
      <c r="H44" s="89">
        <f>SUM(H5:H43)</f>
        <v>21.673756269937993</v>
      </c>
      <c r="I44" s="89">
        <f>SUM(I5:I43)</f>
        <v>121.67375626993802</v>
      </c>
      <c r="J44" s="90">
        <f>分析係数表!G47</f>
        <v>0.25475569279079324</v>
      </c>
      <c r="K44" s="91">
        <f>SUM(K5:K43)</f>
        <v>23.181449960002734</v>
      </c>
      <c r="L44" s="92">
        <f>最終需要_まとめ!$L$34</f>
        <v>0.63833333333333331</v>
      </c>
      <c r="M44" s="89">
        <f>K44*L44</f>
        <v>14.797492224468412</v>
      </c>
      <c r="N44" s="93">
        <f>分析係数表!I47</f>
        <v>1</v>
      </c>
      <c r="O44" s="108">
        <f t="shared" si="4"/>
        <v>14.797492224468412</v>
      </c>
      <c r="P44" s="90">
        <f>分析係数表!C47</f>
        <v>0.58532523599566522</v>
      </c>
      <c r="Q44" s="94">
        <f>SUM(Q5:Q43)</f>
        <v>9.6089403282672095</v>
      </c>
      <c r="R44" s="89">
        <f>SUM(R5:R43)</f>
        <v>11.798349665792362</v>
      </c>
      <c r="S44" s="95">
        <f>SUM(S5:S43)</f>
        <v>133.4721059357303</v>
      </c>
      <c r="T44" s="96">
        <f>分析係数表!F47</f>
        <v>0.5063294671067512</v>
      </c>
      <c r="U44" s="97">
        <f>SUM(U5:U43)</f>
        <v>69.979821716898968</v>
      </c>
      <c r="V44" s="98">
        <f>分析係数表!D47</f>
        <v>6.4581730562403572E-2</v>
      </c>
      <c r="W44" s="169">
        <f>SUM(W5:W43)</f>
        <v>11</v>
      </c>
      <c r="X44" s="90">
        <f>分析係数表!E47</f>
        <v>5.7136770824146227E-2</v>
      </c>
      <c r="Y44" s="170">
        <f>SUM(Y5:Y43)</f>
        <v>4</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313</v>
      </c>
      <c r="S2" s="5" t="s">
        <v>157</v>
      </c>
      <c r="U2" s="62" t="s">
        <v>215</v>
      </c>
      <c r="W2" s="5" t="s">
        <v>134</v>
      </c>
      <c r="Y2" s="5" t="s">
        <v>158</v>
      </c>
    </row>
    <row r="3" spans="1:25" ht="44">
      <c r="B3" s="63"/>
      <c r="C3" s="64" t="s">
        <v>233</v>
      </c>
      <c r="D3" s="64" t="s">
        <v>254</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投入係数表!F5</f>
        <v>0</v>
      </c>
      <c r="E5" s="75">
        <f t="shared" ref="E5:E38" si="0">$C$8*D5</f>
        <v>0</v>
      </c>
      <c r="F5" s="74">
        <f>分析係数表!C8</f>
        <v>0.16988323914406789</v>
      </c>
      <c r="G5" s="75">
        <f t="shared" ref="G5:G38" si="1">E5*F5</f>
        <v>0</v>
      </c>
      <c r="H5" s="75">
        <f t="array" ref="H5:H43">MMULT(逆行列係数!C5:AO43,'4'!G5:G43)</f>
        <v>1.0675991898499869E-3</v>
      </c>
      <c r="I5" s="75">
        <f t="shared" ref="I5:I38" si="2">C5+H5</f>
        <v>1.0675991898499869E-3</v>
      </c>
      <c r="J5" s="74">
        <f>分析係数表!G8</f>
        <v>0.11982810575688495</v>
      </c>
      <c r="K5" s="76">
        <f t="shared" ref="K5:K38" si="3">I5*J5</f>
        <v>1.2792838862730891E-4</v>
      </c>
      <c r="L5" s="77" t="s">
        <v>185</v>
      </c>
      <c r="M5" s="78" t="s">
        <v>185</v>
      </c>
      <c r="N5" s="79">
        <f>分析係数表!I8</f>
        <v>1.1007693311748612E-2</v>
      </c>
      <c r="O5" s="80">
        <f t="shared" ref="O5:O43" si="4">$M$44*N5</f>
        <v>0.23220072462130353</v>
      </c>
      <c r="P5" s="74">
        <f>分析係数表!C8</f>
        <v>0.16988323914406789</v>
      </c>
      <c r="Q5" s="80">
        <f t="shared" ref="Q5:Q38" si="5">O5*P5</f>
        <v>3.9447011230266761E-2</v>
      </c>
      <c r="R5" s="81">
        <f t="array" ref="R5:R43">MMULT(逆行列係数!C5:AO43,'4'!Q5:Q43)</f>
        <v>6.6105006652004542E-2</v>
      </c>
      <c r="S5" s="82">
        <f t="shared" ref="S5:S38" si="6">I5+R5</f>
        <v>6.7172605841854527E-2</v>
      </c>
      <c r="T5" s="83">
        <f>分析係数表!F8</f>
        <v>0.4520504153237429</v>
      </c>
      <c r="U5" s="84">
        <f t="shared" ref="U5:U43" si="7">S5*T5</f>
        <v>3.0365404369188418E-2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投入係数表!F6</f>
        <v>0</v>
      </c>
      <c r="E6" s="75">
        <f t="shared" si="0"/>
        <v>0</v>
      </c>
      <c r="F6" s="74">
        <f>分析係数表!C9</f>
        <v>0.40976645435244163</v>
      </c>
      <c r="G6" s="75">
        <f t="shared" si="1"/>
        <v>0</v>
      </c>
      <c r="H6" s="75">
        <v>9.9955874878625479E-4</v>
      </c>
      <c r="I6" s="75">
        <f t="shared" si="2"/>
        <v>9.9955874878625479E-4</v>
      </c>
      <c r="J6" s="74">
        <f>分析係数表!G9</f>
        <v>0.27278621711745094</v>
      </c>
      <c r="K6" s="76">
        <f t="shared" si="3"/>
        <v>2.726658498680549E-4</v>
      </c>
      <c r="L6" s="77"/>
      <c r="M6" s="78"/>
      <c r="N6" s="79">
        <f>分析係数表!I9</f>
        <v>5.6766522140644718E-4</v>
      </c>
      <c r="O6" s="80">
        <f t="shared" si="4"/>
        <v>1.1974559248685217E-2</v>
      </c>
      <c r="P6" s="74">
        <f>分析係数表!C9</f>
        <v>0.40976645435244163</v>
      </c>
      <c r="Q6" s="80">
        <f t="shared" si="5"/>
        <v>4.906772685766979E-3</v>
      </c>
      <c r="R6" s="81">
        <v>6.6049230965746063E-3</v>
      </c>
      <c r="S6" s="82">
        <f t="shared" si="6"/>
        <v>7.6044818453608609E-3</v>
      </c>
      <c r="T6" s="83">
        <f>分析係数表!F9</f>
        <v>0.74407187847350875</v>
      </c>
      <c r="U6" s="84">
        <f t="shared" si="7"/>
        <v>5.6582810914953497E-3</v>
      </c>
      <c r="V6" s="85">
        <f>分析係数表!D9</f>
        <v>0.14440533530937386</v>
      </c>
      <c r="W6" s="172">
        <f t="shared" si="8"/>
        <v>0</v>
      </c>
      <c r="X6" s="74">
        <f>分析係数表!E9</f>
        <v>0.11439422008151168</v>
      </c>
      <c r="Y6" s="171">
        <f t="shared" si="9"/>
        <v>0</v>
      </c>
    </row>
    <row r="7" spans="1:25">
      <c r="A7" s="10" t="s">
        <v>226</v>
      </c>
      <c r="B7" s="9" t="s">
        <v>274</v>
      </c>
      <c r="C7" s="88"/>
      <c r="D7" s="74">
        <f>投入係数表!F7</f>
        <v>0</v>
      </c>
      <c r="E7" s="75">
        <f t="shared" si="0"/>
        <v>0</v>
      </c>
      <c r="F7" s="74">
        <f>分析係数表!C10</f>
        <v>0.68007710705743762</v>
      </c>
      <c r="G7" s="75">
        <f t="shared" si="1"/>
        <v>0</v>
      </c>
      <c r="H7" s="75">
        <v>1.2467559164063946E-3</v>
      </c>
      <c r="I7" s="75">
        <f t="shared" si="2"/>
        <v>1.2467559164063946E-3</v>
      </c>
      <c r="J7" s="74">
        <f>分析係数表!G10</f>
        <v>0.17854260725424764</v>
      </c>
      <c r="K7" s="76">
        <f t="shared" si="3"/>
        <v>2.2259905192485651E-4</v>
      </c>
      <c r="L7" s="77"/>
      <c r="M7" s="78"/>
      <c r="N7" s="79">
        <f>分析係数表!I10</f>
        <v>1.290834700219075E-3</v>
      </c>
      <c r="O7" s="80">
        <f t="shared" si="4"/>
        <v>2.7229388053288589E-2</v>
      </c>
      <c r="P7" s="74">
        <f>分析係数表!C10</f>
        <v>0.68007710705743762</v>
      </c>
      <c r="Q7" s="80">
        <f t="shared" si="5"/>
        <v>1.8518083454224857E-2</v>
      </c>
      <c r="R7" s="81">
        <v>3.123497006813274E-2</v>
      </c>
      <c r="S7" s="82">
        <f t="shared" si="6"/>
        <v>3.2481725984539134E-2</v>
      </c>
      <c r="T7" s="83">
        <f>分析係数表!F10</f>
        <v>0.51654343606185527</v>
      </c>
      <c r="U7" s="84">
        <f t="shared" si="7"/>
        <v>1.6778222349273494E-2</v>
      </c>
      <c r="V7" s="85">
        <f>分析係数表!D10</f>
        <v>9.7799297694606213E-2</v>
      </c>
      <c r="W7" s="172">
        <f t="shared" si="8"/>
        <v>0</v>
      </c>
      <c r="X7" s="74">
        <f>分析係数表!E10</f>
        <v>2.6958057972911079E-2</v>
      </c>
      <c r="Y7" s="171">
        <f t="shared" si="9"/>
        <v>0</v>
      </c>
    </row>
    <row r="8" spans="1:25">
      <c r="A8" s="10" t="s">
        <v>227</v>
      </c>
      <c r="B8" s="9" t="s">
        <v>27</v>
      </c>
      <c r="C8" s="73">
        <f>最終需要_まとめ!C9</f>
        <v>100</v>
      </c>
      <c r="D8" s="74">
        <f>投入係数表!F8</f>
        <v>4.263937746508901E-4</v>
      </c>
      <c r="E8" s="75">
        <f t="shared" si="0"/>
        <v>4.2639377465089008E-2</v>
      </c>
      <c r="F8" s="74">
        <f>分析係数表!C11</f>
        <v>2.1147201560344109E-2</v>
      </c>
      <c r="G8" s="75">
        <f t="shared" si="1"/>
        <v>9.0170350966183174E-4</v>
      </c>
      <c r="H8" s="75">
        <v>4.8238179873909853E-2</v>
      </c>
      <c r="I8" s="75">
        <f t="shared" si="2"/>
        <v>100.04823817987391</v>
      </c>
      <c r="J8" s="74">
        <f>分析係数表!G11</f>
        <v>0.2349962690544718</v>
      </c>
      <c r="K8" s="76">
        <f t="shared" si="3"/>
        <v>23.510962697743526</v>
      </c>
      <c r="L8" s="77"/>
      <c r="M8" s="78"/>
      <c r="N8" s="79">
        <f>分析係数表!I11</f>
        <v>-2.2238602446561594E-5</v>
      </c>
      <c r="O8" s="80">
        <f t="shared" si="4"/>
        <v>-4.691100538879752E-4</v>
      </c>
      <c r="P8" s="74">
        <f>分析係数表!C11</f>
        <v>2.1147201560344109E-2</v>
      </c>
      <c r="Q8" s="80">
        <f t="shared" si="5"/>
        <v>-9.9203648635528974E-6</v>
      </c>
      <c r="R8" s="81">
        <v>5.4550470730074466E-3</v>
      </c>
      <c r="S8" s="82">
        <f t="shared" si="6"/>
        <v>100.05369322694692</v>
      </c>
      <c r="T8" s="83">
        <f>分析係数表!F11</f>
        <v>0.38828483104146677</v>
      </c>
      <c r="U8" s="84">
        <f t="shared" si="7"/>
        <v>38.849331369699833</v>
      </c>
      <c r="V8" s="85">
        <f>分析係数表!D11</f>
        <v>2.238567316917173E-2</v>
      </c>
      <c r="W8" s="172">
        <f t="shared" si="8"/>
        <v>2</v>
      </c>
      <c r="X8" s="74">
        <f>分析係数表!E11</f>
        <v>2.1852680950858117E-2</v>
      </c>
      <c r="Y8" s="171">
        <f t="shared" si="9"/>
        <v>2</v>
      </c>
    </row>
    <row r="9" spans="1:25">
      <c r="A9" s="10" t="s">
        <v>228</v>
      </c>
      <c r="B9" s="9" t="s">
        <v>195</v>
      </c>
      <c r="C9" s="88"/>
      <c r="D9" s="74">
        <f>投入係数表!F9</f>
        <v>0</v>
      </c>
      <c r="E9" s="75">
        <f t="shared" si="0"/>
        <v>0</v>
      </c>
      <c r="F9" s="74">
        <f>分析係数表!C12</f>
        <v>0.26979296775158057</v>
      </c>
      <c r="G9" s="75">
        <f t="shared" si="1"/>
        <v>0</v>
      </c>
      <c r="H9" s="75">
        <v>4.5667482730070933E-3</v>
      </c>
      <c r="I9" s="75">
        <f t="shared" si="2"/>
        <v>4.5667482730070933E-3</v>
      </c>
      <c r="J9" s="74">
        <f>分析係数表!G12</f>
        <v>0.14399966915404239</v>
      </c>
      <c r="K9" s="76">
        <f t="shared" si="3"/>
        <v>6.5761024042281587E-4</v>
      </c>
      <c r="L9" s="77"/>
      <c r="M9" s="78"/>
      <c r="N9" s="79">
        <f>分析係数表!I12</f>
        <v>8.4790563397567215E-2</v>
      </c>
      <c r="O9" s="80">
        <f t="shared" si="4"/>
        <v>1.7886063596039727</v>
      </c>
      <c r="P9" s="74">
        <f>分析係数表!C12</f>
        <v>0.26979296775158057</v>
      </c>
      <c r="Q9" s="80">
        <f t="shared" si="5"/>
        <v>0.48255341789690653</v>
      </c>
      <c r="R9" s="81">
        <v>0.60961583341697567</v>
      </c>
      <c r="S9" s="82">
        <f t="shared" si="6"/>
        <v>0.61418258168998274</v>
      </c>
      <c r="T9" s="83">
        <f>分析係数表!F12</f>
        <v>0.33481714299007204</v>
      </c>
      <c r="U9" s="84">
        <f t="shared" si="7"/>
        <v>0.20563885727570655</v>
      </c>
      <c r="V9" s="85">
        <f>分析係数表!D12</f>
        <v>3.7088865741159563E-2</v>
      </c>
      <c r="W9" s="172">
        <f t="shared" si="8"/>
        <v>0</v>
      </c>
      <c r="X9" s="74">
        <f>分析係数表!E12</f>
        <v>3.539948357013805E-2</v>
      </c>
      <c r="Y9" s="171">
        <f t="shared" si="9"/>
        <v>0</v>
      </c>
    </row>
    <row r="10" spans="1:25">
      <c r="A10" s="10" t="s">
        <v>229</v>
      </c>
      <c r="B10" s="9" t="s">
        <v>28</v>
      </c>
      <c r="C10" s="88"/>
      <c r="D10" s="74">
        <f>投入係数表!F10</f>
        <v>4.6903315211597914E-3</v>
      </c>
      <c r="E10" s="75">
        <f t="shared" si="0"/>
        <v>0.46903315211597912</v>
      </c>
      <c r="F10" s="74">
        <f>分析係数表!C13</f>
        <v>6.684233532602335E-2</v>
      </c>
      <c r="G10" s="75">
        <f t="shared" si="1"/>
        <v>3.1351271232757993E-2</v>
      </c>
      <c r="H10" s="75">
        <v>3.6587035478959376E-2</v>
      </c>
      <c r="I10" s="75">
        <f t="shared" si="2"/>
        <v>3.6587035478959376E-2</v>
      </c>
      <c r="J10" s="74">
        <f>分析係数表!G13</f>
        <v>0.23596605339775753</v>
      </c>
      <c r="K10" s="76">
        <f t="shared" si="3"/>
        <v>8.6332983674937778E-3</v>
      </c>
      <c r="L10" s="77"/>
      <c r="M10" s="78"/>
      <c r="N10" s="79">
        <f>分析係数表!I13</f>
        <v>1.6879182236800124E-2</v>
      </c>
      <c r="O10" s="80">
        <f t="shared" si="4"/>
        <v>0.35605628131162204</v>
      </c>
      <c r="P10" s="74">
        <f>分析係数表!C13</f>
        <v>6.684233532602335E-2</v>
      </c>
      <c r="Q10" s="80">
        <f t="shared" si="5"/>
        <v>2.3799633350368343E-2</v>
      </c>
      <c r="R10" s="81">
        <v>2.6589190611832413E-2</v>
      </c>
      <c r="S10" s="82">
        <f t="shared" si="6"/>
        <v>6.3176226090791793E-2</v>
      </c>
      <c r="T10" s="83">
        <f>分析係数表!F13</f>
        <v>0.36934894381465649</v>
      </c>
      <c r="U10" s="84">
        <f t="shared" si="7"/>
        <v>2.3334072380829893E-2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投入係数表!F11</f>
        <v>2.664961091568063E-3</v>
      </c>
      <c r="E11" s="75">
        <f t="shared" si="0"/>
        <v>0.26649610915680633</v>
      </c>
      <c r="F11" s="74">
        <f>分析係数表!C14</f>
        <v>0.21710827927701792</v>
      </c>
      <c r="G11" s="75">
        <f t="shared" si="1"/>
        <v>5.785851169305456E-2</v>
      </c>
      <c r="H11" s="75">
        <v>0.12136823365590163</v>
      </c>
      <c r="I11" s="75">
        <f t="shared" si="2"/>
        <v>0.12136823365590163</v>
      </c>
      <c r="J11" s="74">
        <f>分析係数表!G14</f>
        <v>0.17574790290253137</v>
      </c>
      <c r="K11" s="76">
        <f t="shared" si="3"/>
        <v>2.1330212544009141E-2</v>
      </c>
      <c r="L11" s="77"/>
      <c r="M11" s="78"/>
      <c r="N11" s="79">
        <f>分析係数表!I14</f>
        <v>1.1225515443921091E-3</v>
      </c>
      <c r="O11" s="80">
        <f t="shared" si="4"/>
        <v>2.3679555257449737E-2</v>
      </c>
      <c r="P11" s="74">
        <f>分析係数表!C14</f>
        <v>0.21710827927701792</v>
      </c>
      <c r="Q11" s="80">
        <f t="shared" si="5"/>
        <v>5.1410274959899751E-3</v>
      </c>
      <c r="R11" s="81">
        <v>2.8925438427772249E-2</v>
      </c>
      <c r="S11" s="82">
        <f t="shared" si="6"/>
        <v>0.15029367208367389</v>
      </c>
      <c r="T11" s="83">
        <f>分析係数表!F14</f>
        <v>0.32729567218469302</v>
      </c>
      <c r="U11" s="84">
        <f t="shared" si="7"/>
        <v>4.9190468429731876E-2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投入係数表!F12</f>
        <v>2.0466901183242726E-2</v>
      </c>
      <c r="E12" s="75">
        <f t="shared" si="0"/>
        <v>2.0466901183242725</v>
      </c>
      <c r="F12" s="74">
        <f>分析係数表!C15</f>
        <v>0.1777237835164599</v>
      </c>
      <c r="G12" s="75">
        <f t="shared" si="1"/>
        <v>0.3637455115143407</v>
      </c>
      <c r="H12" s="75">
        <v>0.41669230906507804</v>
      </c>
      <c r="I12" s="75">
        <f t="shared" si="2"/>
        <v>0.41669230906507804</v>
      </c>
      <c r="J12" s="74">
        <f>分析係数表!G15</f>
        <v>0.10387096116118634</v>
      </c>
      <c r="K12" s="76">
        <f t="shared" si="3"/>
        <v>4.3282230651063777E-2</v>
      </c>
      <c r="L12" s="77"/>
      <c r="M12" s="78"/>
      <c r="N12" s="79">
        <f>分析係数表!I15</f>
        <v>7.5144901505810619E-3</v>
      </c>
      <c r="O12" s="80">
        <f t="shared" si="4"/>
        <v>0.15851368753726588</v>
      </c>
      <c r="P12" s="74">
        <f>分析係数表!C15</f>
        <v>0.1777237835164599</v>
      </c>
      <c r="Q12" s="80">
        <f t="shared" si="5"/>
        <v>2.817165228826881E-2</v>
      </c>
      <c r="R12" s="81">
        <v>6.6124436142579457E-2</v>
      </c>
      <c r="S12" s="82">
        <f t="shared" si="6"/>
        <v>0.48281674520765749</v>
      </c>
      <c r="T12" s="83">
        <f>分析係数表!F15</f>
        <v>0.33005409485469872</v>
      </c>
      <c r="U12" s="84">
        <f t="shared" si="7"/>
        <v>0.15935564382020509</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投入係数表!F13</f>
        <v>0.12935721138471379</v>
      </c>
      <c r="E13" s="75">
        <f t="shared" si="0"/>
        <v>12.935721138471379</v>
      </c>
      <c r="F13" s="74">
        <f>分析係数表!C16</f>
        <v>0.12368252551663639</v>
      </c>
      <c r="G13" s="75">
        <f t="shared" si="1"/>
        <v>1.5999226597850791</v>
      </c>
      <c r="H13" s="75">
        <v>1.683828627071305</v>
      </c>
      <c r="I13" s="75">
        <f t="shared" si="2"/>
        <v>1.683828627071305</v>
      </c>
      <c r="J13" s="74">
        <f>分析係数表!G16</f>
        <v>1.9772048092292722E-2</v>
      </c>
      <c r="K13" s="76">
        <f t="shared" si="3"/>
        <v>3.3292740593633068E-2</v>
      </c>
      <c r="L13" s="77"/>
      <c r="M13" s="78"/>
      <c r="N13" s="79">
        <f>分析係数表!I16</f>
        <v>1.7113434381227897E-2</v>
      </c>
      <c r="O13" s="80">
        <f t="shared" si="4"/>
        <v>0.36099769057328523</v>
      </c>
      <c r="P13" s="74">
        <f>分析係数表!C16</f>
        <v>0.12368252551663639</v>
      </c>
      <c r="Q13" s="80">
        <f t="shared" si="5"/>
        <v>4.4649106075777156E-2</v>
      </c>
      <c r="R13" s="81">
        <v>6.4893668503210086E-2</v>
      </c>
      <c r="S13" s="82">
        <f t="shared" si="6"/>
        <v>1.748722295574515</v>
      </c>
      <c r="T13" s="83">
        <f>分析係数表!F16</f>
        <v>0.17086837167280561</v>
      </c>
      <c r="U13" s="84">
        <f t="shared" si="7"/>
        <v>0.29880133115274804</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投入係数表!F14</f>
        <v>7.1420957254024094E-3</v>
      </c>
      <c r="E14" s="75">
        <f t="shared" si="0"/>
        <v>0.71420957254024098</v>
      </c>
      <c r="F14" s="74">
        <f>分析係数表!C17</f>
        <v>0.19283956701830429</v>
      </c>
      <c r="G14" s="75">
        <f t="shared" si="1"/>
        <v>0.13772786472898826</v>
      </c>
      <c r="H14" s="75">
        <v>0.19154168678311495</v>
      </c>
      <c r="I14" s="75">
        <f t="shared" si="2"/>
        <v>0.19154168678311495</v>
      </c>
      <c r="J14" s="74">
        <f>分析係数表!G17</f>
        <v>0.23402763404868787</v>
      </c>
      <c r="K14" s="76">
        <f t="shared" si="3"/>
        <v>4.4826047779547219E-2</v>
      </c>
      <c r="L14" s="77"/>
      <c r="M14" s="78"/>
      <c r="N14" s="79">
        <f>分析係数表!I17</f>
        <v>3.1766349957435482E-3</v>
      </c>
      <c r="O14" s="80">
        <f t="shared" si="4"/>
        <v>6.7009220458729354E-2</v>
      </c>
      <c r="P14" s="74">
        <f>分析係数表!C17</f>
        <v>0.19283956701830429</v>
      </c>
      <c r="Q14" s="80">
        <f t="shared" si="5"/>
        <v>1.2922029059495466E-2</v>
      </c>
      <c r="R14" s="81">
        <v>2.9708277069534036E-2</v>
      </c>
      <c r="S14" s="82">
        <f t="shared" si="6"/>
        <v>0.221249963852649</v>
      </c>
      <c r="T14" s="83">
        <f>分析係数表!F17</f>
        <v>0.36995154049829787</v>
      </c>
      <c r="U14" s="84">
        <f t="shared" si="7"/>
        <v>8.1851764962480214E-2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投入係数表!F15</f>
        <v>0</v>
      </c>
      <c r="E15" s="75">
        <f t="shared" si="0"/>
        <v>0</v>
      </c>
      <c r="F15" s="74">
        <f>分析係数表!C18</f>
        <v>0.30630539049432115</v>
      </c>
      <c r="G15" s="75">
        <f t="shared" si="1"/>
        <v>0</v>
      </c>
      <c r="H15" s="75">
        <v>2.5028155730172117E-2</v>
      </c>
      <c r="I15" s="75">
        <f t="shared" si="2"/>
        <v>2.5028155730172117E-2</v>
      </c>
      <c r="J15" s="74">
        <f>分析係数表!G18</f>
        <v>0.21755179396051724</v>
      </c>
      <c r="K15" s="76">
        <f t="shared" si="3"/>
        <v>5.4449201786221438E-3</v>
      </c>
      <c r="L15" s="77"/>
      <c r="M15" s="78"/>
      <c r="N15" s="79">
        <f>分析係数表!I18</f>
        <v>5.3704565311248737E-4</v>
      </c>
      <c r="O15" s="80">
        <f t="shared" si="4"/>
        <v>1.1328657719264832E-2</v>
      </c>
      <c r="P15" s="74">
        <f>分析係数表!C18</f>
        <v>0.30630539049432115</v>
      </c>
      <c r="Q15" s="80">
        <f t="shared" si="5"/>
        <v>3.4700289264759203E-3</v>
      </c>
      <c r="R15" s="81">
        <v>9.1696644513284582E-3</v>
      </c>
      <c r="S15" s="82">
        <f t="shared" si="6"/>
        <v>3.4197820181500575E-2</v>
      </c>
      <c r="T15" s="83">
        <f>分析係数表!F18</f>
        <v>0.4635011306393737</v>
      </c>
      <c r="U15" s="84">
        <f t="shared" si="7"/>
        <v>1.585072831952751E-2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投入係数表!F16</f>
        <v>7.4618910563905769E-4</v>
      </c>
      <c r="E16" s="75">
        <f t="shared" si="0"/>
        <v>7.4618910563905766E-2</v>
      </c>
      <c r="F16" s="74">
        <f>分析係数表!C19</f>
        <v>0.36966314955627488</v>
      </c>
      <c r="G16" s="75">
        <f t="shared" si="1"/>
        <v>2.7583861495511397E-2</v>
      </c>
      <c r="H16" s="75">
        <v>0.13873759750612746</v>
      </c>
      <c r="I16" s="75">
        <f t="shared" si="2"/>
        <v>0.13873759750612746</v>
      </c>
      <c r="J16" s="74">
        <f>分析係数表!G19</f>
        <v>4.2381117789262797E-2</v>
      </c>
      <c r="K16" s="76">
        <f t="shared" si="3"/>
        <v>5.8798544617065206E-3</v>
      </c>
      <c r="L16" s="77"/>
      <c r="M16" s="78"/>
      <c r="N16" s="79">
        <f>分析係数表!I19</f>
        <v>-1.254655481313475E-4</v>
      </c>
      <c r="O16" s="80">
        <f t="shared" si="4"/>
        <v>-2.6466209010396215E-3</v>
      </c>
      <c r="P16" s="74">
        <f>分析係数表!C19</f>
        <v>0.36966314955627488</v>
      </c>
      <c r="Q16" s="80">
        <f t="shared" si="5"/>
        <v>-9.7835821795977254E-4</v>
      </c>
      <c r="R16" s="81">
        <v>6.2093038992773499E-3</v>
      </c>
      <c r="S16" s="82">
        <f t="shared" si="6"/>
        <v>0.14494690140540481</v>
      </c>
      <c r="T16" s="83">
        <f>分析係数表!F19</f>
        <v>0.17645477862102601</v>
      </c>
      <c r="U16" s="84">
        <f t="shared" si="7"/>
        <v>2.5576573399294391E-2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投入係数表!F17</f>
        <v>5.3299221831361263E-5</v>
      </c>
      <c r="E17" s="75">
        <f t="shared" si="0"/>
        <v>5.329922183136126E-3</v>
      </c>
      <c r="F17" s="74">
        <f>分析係数表!C20</f>
        <v>0.11840151680286914</v>
      </c>
      <c r="G17" s="75">
        <f t="shared" si="1"/>
        <v>6.3107087092457699E-4</v>
      </c>
      <c r="H17" s="75">
        <v>1.2606634751616679E-2</v>
      </c>
      <c r="I17" s="75">
        <f t="shared" si="2"/>
        <v>1.2606634751616679E-2</v>
      </c>
      <c r="J17" s="74">
        <f>分析係数表!G20</f>
        <v>0.11103277983246747</v>
      </c>
      <c r="K17" s="76">
        <f t="shared" si="3"/>
        <v>1.399749700804588E-3</v>
      </c>
      <c r="L17" s="77"/>
      <c r="M17" s="78"/>
      <c r="N17" s="79">
        <f>分析係数表!I20</f>
        <v>6.0558701736942728E-4</v>
      </c>
      <c r="O17" s="80">
        <f t="shared" si="4"/>
        <v>1.2774496915203146E-2</v>
      </c>
      <c r="P17" s="74">
        <f>分析係数表!C20</f>
        <v>0.11840151680286914</v>
      </c>
      <c r="Q17" s="80">
        <f t="shared" si="5"/>
        <v>1.5125198111536253E-3</v>
      </c>
      <c r="R17" s="81">
        <v>3.9447784557511837E-3</v>
      </c>
      <c r="S17" s="82">
        <f t="shared" si="6"/>
        <v>1.6551413207367863E-2</v>
      </c>
      <c r="T17" s="83">
        <f>分析係数表!F20</f>
        <v>0.24737258814980315</v>
      </c>
      <c r="U17" s="84">
        <f t="shared" si="7"/>
        <v>4.0943659226434226E-3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投入係数表!F18</f>
        <v>2.5850122588210213E-2</v>
      </c>
      <c r="E18" s="75">
        <f t="shared" si="0"/>
        <v>2.5850122588210214</v>
      </c>
      <c r="F18" s="74">
        <f>分析係数表!C21</f>
        <v>0.26258212636596168</v>
      </c>
      <c r="G18" s="75">
        <f t="shared" si="1"/>
        <v>0.67877801560330142</v>
      </c>
      <c r="H18" s="75">
        <v>0.73822609221244007</v>
      </c>
      <c r="I18" s="75">
        <f t="shared" si="2"/>
        <v>0.73822609221244007</v>
      </c>
      <c r="J18" s="74">
        <f>分析係数表!G21</f>
        <v>0.28467983327929475</v>
      </c>
      <c r="K18" s="76">
        <f t="shared" si="3"/>
        <v>0.21015808085346271</v>
      </c>
      <c r="L18" s="77"/>
      <c r="M18" s="78"/>
      <c r="N18" s="79">
        <f>分析係数表!I21</f>
        <v>1.0324354165676096E-3</v>
      </c>
      <c r="O18" s="80">
        <f t="shared" si="4"/>
        <v>2.1778609292814135E-2</v>
      </c>
      <c r="P18" s="74">
        <f>分析係数表!C21</f>
        <v>0.26258212636596168</v>
      </c>
      <c r="Q18" s="80">
        <f t="shared" si="5"/>
        <v>5.7186735374006288E-3</v>
      </c>
      <c r="R18" s="81">
        <v>1.6613122545548163E-2</v>
      </c>
      <c r="S18" s="82">
        <f t="shared" si="6"/>
        <v>0.75483921475798821</v>
      </c>
      <c r="T18" s="83">
        <f>分析係数表!F21</f>
        <v>0.42515189534375575</v>
      </c>
      <c r="U18" s="84">
        <f t="shared" si="7"/>
        <v>0.32092132283415098</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投入係数表!F19</f>
        <v>2.238567316917173E-3</v>
      </c>
      <c r="E19" s="75">
        <f t="shared" si="0"/>
        <v>0.2238567316917173</v>
      </c>
      <c r="F19" s="74">
        <f>分析係数表!C22</f>
        <v>0.19256748567873505</v>
      </c>
      <c r="G19" s="75">
        <f t="shared" si="1"/>
        <v>4.3107527974133204E-2</v>
      </c>
      <c r="H19" s="75">
        <v>9.4931000354175163E-2</v>
      </c>
      <c r="I19" s="75">
        <f t="shared" si="2"/>
        <v>9.4931000354175163E-2</v>
      </c>
      <c r="J19" s="74">
        <f>分析係数表!G22</f>
        <v>0.19753386347788673</v>
      </c>
      <c r="K19" s="76">
        <f t="shared" si="3"/>
        <v>1.8752087263780855E-2</v>
      </c>
      <c r="L19" s="77"/>
      <c r="M19" s="78"/>
      <c r="N19" s="79">
        <f>分析係数表!I22</f>
        <v>4.8211298587508529E-5</v>
      </c>
      <c r="O19" s="80">
        <f t="shared" si="4"/>
        <v>1.0169885869735582E-3</v>
      </c>
      <c r="P19" s="74">
        <f>分析係数表!C22</f>
        <v>0.19256748567873505</v>
      </c>
      <c r="Q19" s="80">
        <f t="shared" si="5"/>
        <v>1.9583893515746768E-4</v>
      </c>
      <c r="R19" s="81">
        <v>4.7804924627111913E-3</v>
      </c>
      <c r="S19" s="82">
        <f t="shared" si="6"/>
        <v>9.9711492816886349E-2</v>
      </c>
      <c r="T19" s="83">
        <f>分析係数表!F22</f>
        <v>0.41915604646677446</v>
      </c>
      <c r="U19" s="84">
        <f t="shared" si="7"/>
        <v>4.1794675116426261E-2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投入係数表!F20</f>
        <v>2.9314572007248696E-3</v>
      </c>
      <c r="E20" s="75">
        <f t="shared" si="0"/>
        <v>0.29314572007248696</v>
      </c>
      <c r="F20" s="74">
        <f>分析係数表!C23</f>
        <v>0.20116432520583094</v>
      </c>
      <c r="G20" s="75">
        <f t="shared" si="1"/>
        <v>5.8970460965359246E-2</v>
      </c>
      <c r="H20" s="75">
        <v>0.11831291015211956</v>
      </c>
      <c r="I20" s="75">
        <f t="shared" si="2"/>
        <v>0.11831291015211956</v>
      </c>
      <c r="J20" s="74">
        <f>分析係数表!G23</f>
        <v>0.20785566100352021</v>
      </c>
      <c r="K20" s="76">
        <f t="shared" si="3"/>
        <v>2.4592008144918909E-2</v>
      </c>
      <c r="L20" s="77"/>
      <c r="M20" s="78"/>
      <c r="N20" s="79">
        <f>分析係数表!I23</f>
        <v>2.5225877402069866E-5</v>
      </c>
      <c r="O20" s="80">
        <f t="shared" si="4"/>
        <v>5.3212483724606146E-4</v>
      </c>
      <c r="P20" s="74">
        <f>分析係数表!C23</f>
        <v>0.20116432520583094</v>
      </c>
      <c r="Q20" s="80">
        <f t="shared" si="5"/>
        <v>1.0704453380986656E-4</v>
      </c>
      <c r="R20" s="81">
        <v>4.5569829054630121E-3</v>
      </c>
      <c r="S20" s="82">
        <f t="shared" si="6"/>
        <v>0.12286989305758257</v>
      </c>
      <c r="T20" s="83">
        <f>分析係数表!F23</f>
        <v>0.42478695148042223</v>
      </c>
      <c r="U20" s="84">
        <f t="shared" si="7"/>
        <v>5.2193527300655997E-2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投入係数表!F21</f>
        <v>0</v>
      </c>
      <c r="E21" s="75">
        <f t="shared" si="0"/>
        <v>0</v>
      </c>
      <c r="F21" s="74">
        <f>分析係数表!C24</f>
        <v>0.46796458506974481</v>
      </c>
      <c r="G21" s="75">
        <f t="shared" si="1"/>
        <v>0</v>
      </c>
      <c r="H21" s="75">
        <v>4.9957863246801057E-2</v>
      </c>
      <c r="I21" s="75">
        <f t="shared" si="2"/>
        <v>4.9957863246801057E-2</v>
      </c>
      <c r="J21" s="74">
        <f>分析係数表!G24</f>
        <v>0.19290112247208774</v>
      </c>
      <c r="K21" s="76">
        <f t="shared" si="3"/>
        <v>9.6369278966149819E-3</v>
      </c>
      <c r="L21" s="77"/>
      <c r="M21" s="78"/>
      <c r="N21" s="79">
        <f>分析係数表!I24</f>
        <v>1.1220536652328578E-3</v>
      </c>
      <c r="O21" s="80">
        <f t="shared" si="4"/>
        <v>2.366905279355672E-2</v>
      </c>
      <c r="P21" s="74">
        <f>分析係数表!C24</f>
        <v>0.46796458506974481</v>
      </c>
      <c r="Q21" s="80">
        <f t="shared" si="5"/>
        <v>1.1076278469530654E-2</v>
      </c>
      <c r="R21" s="81">
        <v>2.2478613608871951E-2</v>
      </c>
      <c r="S21" s="82">
        <f t="shared" si="6"/>
        <v>7.2436476855673004E-2</v>
      </c>
      <c r="T21" s="83">
        <f>分析係数表!F24</f>
        <v>0.36341689561906876</v>
      </c>
      <c r="U21" s="84">
        <f t="shared" si="7"/>
        <v>2.6324639548471206E-2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投入係数表!F22</f>
        <v>0</v>
      </c>
      <c r="E22" s="75">
        <f t="shared" si="0"/>
        <v>0</v>
      </c>
      <c r="F22" s="74">
        <f>分析係数表!C25</f>
        <v>0.11839811615034102</v>
      </c>
      <c r="G22" s="75">
        <f t="shared" si="1"/>
        <v>0</v>
      </c>
      <c r="H22" s="75">
        <v>4.0513198797116443E-2</v>
      </c>
      <c r="I22" s="75">
        <f t="shared" si="2"/>
        <v>4.0513198797116443E-2</v>
      </c>
      <c r="J22" s="74">
        <f>分析係数表!G25</f>
        <v>0.19601885967651284</v>
      </c>
      <c r="K22" s="76">
        <f t="shared" si="3"/>
        <v>7.9413510300586371E-3</v>
      </c>
      <c r="L22" s="77"/>
      <c r="M22" s="78"/>
      <c r="N22" s="79">
        <f>分析係数表!I25</f>
        <v>4.7721717414244671E-4</v>
      </c>
      <c r="O22" s="80">
        <f t="shared" si="4"/>
        <v>1.0066611641454275E-2</v>
      </c>
      <c r="P22" s="74">
        <f>分析係数表!C25</f>
        <v>0.11839811615034102</v>
      </c>
      <c r="Q22" s="80">
        <f t="shared" si="5"/>
        <v>1.1918678543652783E-3</v>
      </c>
      <c r="R22" s="81">
        <v>7.5189126134096798E-3</v>
      </c>
      <c r="S22" s="82">
        <f t="shared" si="6"/>
        <v>4.8032111410526122E-2</v>
      </c>
      <c r="T22" s="83">
        <f>分析係数表!F25</f>
        <v>0.34892899519140697</v>
      </c>
      <c r="U22" s="84">
        <f t="shared" si="7"/>
        <v>1.6759796371396594E-2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投入係数表!F23</f>
        <v>1.5989766549408379E-4</v>
      </c>
      <c r="E23" s="75">
        <f t="shared" si="0"/>
        <v>1.5989766549408379E-2</v>
      </c>
      <c r="F23" s="74">
        <f>分析係数表!C26</f>
        <v>0.29113960871661038</v>
      </c>
      <c r="G23" s="75">
        <f t="shared" si="1"/>
        <v>4.6552543766647005E-3</v>
      </c>
      <c r="H23" s="75">
        <v>5.6248936241649408E-2</v>
      </c>
      <c r="I23" s="75">
        <f t="shared" si="2"/>
        <v>5.6248936241649408E-2</v>
      </c>
      <c r="J23" s="74">
        <f>分析係数表!G26</f>
        <v>0.2004458717578543</v>
      </c>
      <c r="K23" s="76">
        <f t="shared" si="3"/>
        <v>1.127486706040938E-2</v>
      </c>
      <c r="L23" s="77"/>
      <c r="M23" s="78"/>
      <c r="N23" s="79">
        <f>分析係数表!I26</f>
        <v>1.0726059667332082E-2</v>
      </c>
      <c r="O23" s="80">
        <f t="shared" si="4"/>
        <v>0.22625983087915508</v>
      </c>
      <c r="P23" s="74">
        <f>分析係数表!C26</f>
        <v>0.29113960871661038</v>
      </c>
      <c r="Q23" s="80">
        <f t="shared" si="5"/>
        <v>6.587319863044365E-2</v>
      </c>
      <c r="R23" s="81">
        <v>7.411467448183115E-2</v>
      </c>
      <c r="S23" s="82">
        <f t="shared" si="6"/>
        <v>0.13036361072348057</v>
      </c>
      <c r="T23" s="83">
        <f>分析係数表!F26</f>
        <v>0.34176102976079403</v>
      </c>
      <c r="U23" s="84">
        <f t="shared" si="7"/>
        <v>4.4553201844192009E-2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投入係数表!F24</f>
        <v>0</v>
      </c>
      <c r="E24" s="75">
        <f t="shared" si="0"/>
        <v>0</v>
      </c>
      <c r="F24" s="74">
        <f>分析係数表!C27</f>
        <v>0.22390034937983039</v>
      </c>
      <c r="G24" s="75">
        <f t="shared" si="1"/>
        <v>0</v>
      </c>
      <c r="H24" s="75">
        <v>6.342834109758091E-3</v>
      </c>
      <c r="I24" s="75">
        <f t="shared" si="2"/>
        <v>6.342834109758091E-3</v>
      </c>
      <c r="J24" s="74">
        <f>分析係数表!G27</f>
        <v>0.17801424712710151</v>
      </c>
      <c r="K24" s="76">
        <f t="shared" si="3"/>
        <v>1.1291148387006858E-3</v>
      </c>
      <c r="L24" s="77"/>
      <c r="M24" s="78"/>
      <c r="N24" s="79">
        <f>分析係数表!I27</f>
        <v>1.001616696609949E-2</v>
      </c>
      <c r="O24" s="80">
        <f t="shared" si="4"/>
        <v>0.21128506777836542</v>
      </c>
      <c r="P24" s="74">
        <f>分析係数表!C27</f>
        <v>0.22390034937983039</v>
      </c>
      <c r="Q24" s="80">
        <f t="shared" si="5"/>
        <v>4.730680049431716E-2</v>
      </c>
      <c r="R24" s="81">
        <v>4.831108567419716E-2</v>
      </c>
      <c r="S24" s="82">
        <f t="shared" si="6"/>
        <v>5.465391978395525E-2</v>
      </c>
      <c r="T24" s="83">
        <f>分析係数表!F27</f>
        <v>0.3354402389489512</v>
      </c>
      <c r="U24" s="84">
        <f t="shared" si="7"/>
        <v>1.833312391182676E-2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投入係数表!F25</f>
        <v>1.0659844366272253E-4</v>
      </c>
      <c r="E25" s="75">
        <f t="shared" si="0"/>
        <v>1.0659844366272252E-2</v>
      </c>
      <c r="F25" s="74">
        <f>分析係数表!C28</f>
        <v>0.22512814125204084</v>
      </c>
      <c r="G25" s="75">
        <f t="shared" si="1"/>
        <v>2.3998309482149115E-3</v>
      </c>
      <c r="H25" s="75">
        <v>7.6151497479528124E-2</v>
      </c>
      <c r="I25" s="75">
        <f t="shared" si="2"/>
        <v>7.6151497479528124E-2</v>
      </c>
      <c r="J25" s="74">
        <f>分析係数表!G28</f>
        <v>0.17968722251031818</v>
      </c>
      <c r="K25" s="76">
        <f t="shared" si="3"/>
        <v>1.3683451072097905E-2</v>
      </c>
      <c r="L25" s="77"/>
      <c r="M25" s="78"/>
      <c r="N25" s="79">
        <f>分析係数表!I28</f>
        <v>8.1409051127791718E-3</v>
      </c>
      <c r="O25" s="80">
        <f t="shared" si="4"/>
        <v>0.1717275375253268</v>
      </c>
      <c r="P25" s="74">
        <f>分析係数表!C28</f>
        <v>0.22512814125204084</v>
      </c>
      <c r="Q25" s="80">
        <f t="shared" si="5"/>
        <v>3.8660701324866917E-2</v>
      </c>
      <c r="R25" s="81">
        <v>4.9751023132644824E-2</v>
      </c>
      <c r="S25" s="82">
        <f t="shared" si="6"/>
        <v>0.12590252061217294</v>
      </c>
      <c r="T25" s="83">
        <f>分析係数表!F28</f>
        <v>0.30733691598411605</v>
      </c>
      <c r="U25" s="84">
        <f t="shared" si="7"/>
        <v>3.8694492399571838E-2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投入係数表!F26</f>
        <v>5.8096151796183772E-3</v>
      </c>
      <c r="E26" s="75">
        <f t="shared" si="0"/>
        <v>0.5809615179618377</v>
      </c>
      <c r="F26" s="74">
        <f>分析係数表!C29</f>
        <v>0.20292812083079403</v>
      </c>
      <c r="G26" s="75">
        <f t="shared" si="1"/>
        <v>0.11789342911500132</v>
      </c>
      <c r="H26" s="75">
        <v>0.18567372730878343</v>
      </c>
      <c r="I26" s="75">
        <f t="shared" si="2"/>
        <v>0.18567372730878343</v>
      </c>
      <c r="J26" s="74">
        <f>分析係数表!G29</f>
        <v>0.25422836329948895</v>
      </c>
      <c r="K26" s="76">
        <f t="shared" si="3"/>
        <v>4.7203527801427635E-2</v>
      </c>
      <c r="L26" s="77"/>
      <c r="M26" s="78"/>
      <c r="N26" s="79">
        <f>分析係数表!I29</f>
        <v>1.2173975242294967E-2</v>
      </c>
      <c r="O26" s="80">
        <f t="shared" si="4"/>
        <v>0.25680274629068972</v>
      </c>
      <c r="P26" s="74">
        <f>分析係数表!C29</f>
        <v>0.20292812083079403</v>
      </c>
      <c r="Q26" s="80">
        <f t="shared" si="5"/>
        <v>5.2112498728956826E-2</v>
      </c>
      <c r="R26" s="81">
        <v>7.5992399273590264E-2</v>
      </c>
      <c r="S26" s="82">
        <f t="shared" si="6"/>
        <v>0.2616661265823737</v>
      </c>
      <c r="T26" s="83">
        <f>分析係数表!F29</f>
        <v>0.40384720428768384</v>
      </c>
      <c r="U26" s="84">
        <f t="shared" si="7"/>
        <v>0.10567313367707881</v>
      </c>
      <c r="V26" s="85">
        <f>分析係数表!D29</f>
        <v>7.670374473161555E-2</v>
      </c>
      <c r="W26" s="172">
        <f t="shared" si="8"/>
        <v>0</v>
      </c>
      <c r="X26" s="74">
        <f>分析係数表!E29</f>
        <v>6.1557890505000185E-2</v>
      </c>
      <c r="Y26" s="171">
        <f t="shared" si="9"/>
        <v>0</v>
      </c>
    </row>
    <row r="27" spans="1:25">
      <c r="A27" s="10" t="s">
        <v>15</v>
      </c>
      <c r="B27" s="9" t="s">
        <v>36</v>
      </c>
      <c r="C27" s="88"/>
      <c r="D27" s="74">
        <f>投入係数表!F27</f>
        <v>7.4085918345592151E-3</v>
      </c>
      <c r="E27" s="75">
        <f t="shared" si="0"/>
        <v>0.7408591834559215</v>
      </c>
      <c r="F27" s="74">
        <f>分析係数表!C30</f>
        <v>1</v>
      </c>
      <c r="G27" s="75">
        <f t="shared" si="1"/>
        <v>0.7408591834559215</v>
      </c>
      <c r="H27" s="75">
        <v>0.8906454279578393</v>
      </c>
      <c r="I27" s="75">
        <f t="shared" si="2"/>
        <v>0.8906454279578393</v>
      </c>
      <c r="J27" s="74">
        <f>分析係数表!G30</f>
        <v>0.34673715455884868</v>
      </c>
      <c r="K27" s="76">
        <f t="shared" si="3"/>
        <v>0.30881986141094925</v>
      </c>
      <c r="L27" s="77"/>
      <c r="M27" s="78"/>
      <c r="N27" s="79">
        <f>分析係数表!I30</f>
        <v>0</v>
      </c>
      <c r="O27" s="80">
        <f t="shared" si="4"/>
        <v>0</v>
      </c>
      <c r="P27" s="74">
        <f>分析係数表!C30</f>
        <v>1</v>
      </c>
      <c r="Q27" s="80">
        <f t="shared" si="5"/>
        <v>0</v>
      </c>
      <c r="R27" s="81">
        <v>9.0700482146132619E-2</v>
      </c>
      <c r="S27" s="82">
        <f t="shared" si="6"/>
        <v>0.98134591010397187</v>
      </c>
      <c r="T27" s="83">
        <f>分析係数表!F30</f>
        <v>0.44336430675838301</v>
      </c>
      <c r="U27" s="84">
        <f t="shared" si="7"/>
        <v>0.43509374912342197</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投入係数表!F28</f>
        <v>2.7342500799488328E-2</v>
      </c>
      <c r="E28" s="75">
        <f t="shared" si="0"/>
        <v>2.7342500799488327</v>
      </c>
      <c r="F28" s="74">
        <f>分析係数表!C31</f>
        <v>0.99667993786519227</v>
      </c>
      <c r="G28" s="75">
        <f t="shared" si="1"/>
        <v>2.7251721997912997</v>
      </c>
      <c r="H28" s="75">
        <v>3.3874781313396851</v>
      </c>
      <c r="I28" s="75">
        <f t="shared" si="2"/>
        <v>3.3874781313396851</v>
      </c>
      <c r="J28" s="74">
        <f>分析係数表!G31</f>
        <v>7.0744430198025232E-2</v>
      </c>
      <c r="K28" s="76">
        <f t="shared" si="3"/>
        <v>0.23964521020989729</v>
      </c>
      <c r="L28" s="77"/>
      <c r="M28" s="78"/>
      <c r="N28" s="79">
        <f>分析係数表!I31</f>
        <v>1.5783931066306964E-2</v>
      </c>
      <c r="O28" s="80">
        <f t="shared" si="4"/>
        <v>0.33295261115763919</v>
      </c>
      <c r="P28" s="74">
        <f>分析係数表!C31</f>
        <v>0.99667993786519227</v>
      </c>
      <c r="Q28" s="80">
        <f t="shared" si="5"/>
        <v>0.33184718780064937</v>
      </c>
      <c r="R28" s="81">
        <v>0.62920487283182469</v>
      </c>
      <c r="S28" s="82">
        <f t="shared" si="6"/>
        <v>4.0166830041715098</v>
      </c>
      <c r="T28" s="83">
        <f>分析係数表!F31</f>
        <v>0.308369223350977</v>
      </c>
      <c r="U28" s="84">
        <f t="shared" si="7"/>
        <v>1.2386214184434376</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投入係数表!F29</f>
        <v>4.1573393028461782E-3</v>
      </c>
      <c r="E29" s="75">
        <f t="shared" si="0"/>
        <v>0.4157339302846178</v>
      </c>
      <c r="F29" s="74">
        <f>分析係数表!C32</f>
        <v>0.99973750468741629</v>
      </c>
      <c r="G29" s="75">
        <f t="shared" si="1"/>
        <v>0.4156248020766361</v>
      </c>
      <c r="H29" s="75">
        <v>0.51031161558825477</v>
      </c>
      <c r="I29" s="75">
        <f t="shared" si="2"/>
        <v>0.51031161558825477</v>
      </c>
      <c r="J29" s="74">
        <f>分析係数表!G32</f>
        <v>0.13654952076677315</v>
      </c>
      <c r="K29" s="76">
        <f t="shared" si="3"/>
        <v>6.9682806550293949E-2</v>
      </c>
      <c r="L29" s="77"/>
      <c r="M29" s="78"/>
      <c r="N29" s="79">
        <f>分析係数表!I32</f>
        <v>6.1925380029087757E-3</v>
      </c>
      <c r="O29" s="80">
        <f t="shared" si="4"/>
        <v>0.13062789549066389</v>
      </c>
      <c r="P29" s="74">
        <f>分析係数表!C32</f>
        <v>0.99973750468741629</v>
      </c>
      <c r="Q29" s="80">
        <f t="shared" si="5"/>
        <v>0.13059360628040492</v>
      </c>
      <c r="R29" s="81">
        <v>0.1944971528277645</v>
      </c>
      <c r="S29" s="82">
        <f t="shared" si="6"/>
        <v>0.70480876841601925</v>
      </c>
      <c r="T29" s="83">
        <f>分析係数表!F32</f>
        <v>0.46980830670926516</v>
      </c>
      <c r="U29" s="84">
        <f t="shared" si="7"/>
        <v>0.33112501404337263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投入係数表!F30</f>
        <v>2.1852680950858118E-3</v>
      </c>
      <c r="E30" s="75">
        <f t="shared" si="0"/>
        <v>0.21852680950858119</v>
      </c>
      <c r="F30" s="74">
        <f>分析係数表!C33</f>
        <v>0.92720800471848297</v>
      </c>
      <c r="G30" s="75">
        <f t="shared" si="1"/>
        <v>0.20261980702194757</v>
      </c>
      <c r="H30" s="75">
        <v>0.29857035809088361</v>
      </c>
      <c r="I30" s="75">
        <f t="shared" si="2"/>
        <v>0.29857035809088361</v>
      </c>
      <c r="J30" s="74">
        <f>分析係数表!G33</f>
        <v>0.48251618559482062</v>
      </c>
      <c r="K30" s="76">
        <f t="shared" si="3"/>
        <v>0.14406503031769285</v>
      </c>
      <c r="L30" s="77"/>
      <c r="M30" s="78"/>
      <c r="N30" s="79">
        <f>分析係数表!I33</f>
        <v>1.0711870111293417E-3</v>
      </c>
      <c r="O30" s="80">
        <f t="shared" si="4"/>
        <v>2.2596051065820418E-2</v>
      </c>
      <c r="P30" s="74">
        <f>分析係数表!C33</f>
        <v>0.92720800471848297</v>
      </c>
      <c r="Q30" s="80">
        <f t="shared" si="5"/>
        <v>2.0951239423256302E-2</v>
      </c>
      <c r="R30" s="81">
        <v>8.5111710914657926E-2</v>
      </c>
      <c r="S30" s="82">
        <f t="shared" si="6"/>
        <v>0.38368206900554153</v>
      </c>
      <c r="T30" s="83">
        <f>分析係数表!F33</f>
        <v>0.61375438359859724</v>
      </c>
      <c r="U30" s="84">
        <f t="shared" si="7"/>
        <v>0.23548655176033059</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投入係数表!F31</f>
        <v>4.3492165014390786E-2</v>
      </c>
      <c r="E31" s="75">
        <f t="shared" si="0"/>
        <v>4.3492165014390789</v>
      </c>
      <c r="F31" s="74">
        <f>分析係数表!C34</f>
        <v>0.43058167090385968</v>
      </c>
      <c r="G31" s="75">
        <f t="shared" si="1"/>
        <v>1.8726929083122774</v>
      </c>
      <c r="H31" s="75">
        <v>2.2029065550050499</v>
      </c>
      <c r="I31" s="75">
        <f t="shared" si="2"/>
        <v>2.2029065550050499</v>
      </c>
      <c r="J31" s="74">
        <f>分析係数表!G34</f>
        <v>0.40252218378442245</v>
      </c>
      <c r="K31" s="76">
        <f t="shared" si="3"/>
        <v>0.88671875719365167</v>
      </c>
      <c r="L31" s="77"/>
      <c r="M31" s="78"/>
      <c r="N31" s="79">
        <f>分析係数表!I34</f>
        <v>0.17332617383102331</v>
      </c>
      <c r="O31" s="80">
        <f t="shared" si="4"/>
        <v>3.6562122526112</v>
      </c>
      <c r="P31" s="74">
        <f>分析係数表!C34</f>
        <v>0.43058167090385968</v>
      </c>
      <c r="Q31" s="80">
        <f t="shared" si="5"/>
        <v>1.5742979809084952</v>
      </c>
      <c r="R31" s="81">
        <v>1.7684859916261635</v>
      </c>
      <c r="S31" s="82">
        <f t="shared" si="6"/>
        <v>3.9713925466312134</v>
      </c>
      <c r="T31" s="83">
        <f>分析係数表!F34</f>
        <v>0.66293540075026103</v>
      </c>
      <c r="U31" s="84">
        <f t="shared" si="7"/>
        <v>2.6327767094375631</v>
      </c>
      <c r="V31" s="85">
        <f>分析係数表!D34</f>
        <v>0.16067471370017011</v>
      </c>
      <c r="W31" s="172">
        <f t="shared" si="8"/>
        <v>1</v>
      </c>
      <c r="X31" s="74">
        <f>分析係数表!E34</f>
        <v>0.14658203786750718</v>
      </c>
      <c r="Y31" s="171">
        <f t="shared" si="9"/>
        <v>1</v>
      </c>
    </row>
    <row r="32" spans="1:25">
      <c r="A32" s="10" t="s">
        <v>20</v>
      </c>
      <c r="B32" s="9" t="s">
        <v>37</v>
      </c>
      <c r="C32" s="88"/>
      <c r="D32" s="74">
        <f>投入係数表!F32</f>
        <v>5.9268734676473721E-2</v>
      </c>
      <c r="E32" s="75">
        <f t="shared" si="0"/>
        <v>5.926873467647372</v>
      </c>
      <c r="F32" s="74">
        <f>分析係数表!C35</f>
        <v>0.85041941808411148</v>
      </c>
      <c r="G32" s="75">
        <f t="shared" si="1"/>
        <v>5.0403282854148381</v>
      </c>
      <c r="H32" s="75">
        <v>5.6191888003458841</v>
      </c>
      <c r="I32" s="75">
        <f t="shared" si="2"/>
        <v>5.6191888003458841</v>
      </c>
      <c r="J32" s="74">
        <f>分析係数表!G35</f>
        <v>0.31439227022235533</v>
      </c>
      <c r="K32" s="76">
        <f t="shared" si="3"/>
        <v>1.7666295237487759</v>
      </c>
      <c r="L32" s="77"/>
      <c r="M32" s="78"/>
      <c r="N32" s="79">
        <f>分析係数表!I35</f>
        <v>5.0116599150103677E-2</v>
      </c>
      <c r="O32" s="80">
        <f t="shared" si="4"/>
        <v>1.0571797658814752</v>
      </c>
      <c r="P32" s="74">
        <f>分析係数表!C35</f>
        <v>0.85041941808411148</v>
      </c>
      <c r="Q32" s="80">
        <f t="shared" si="5"/>
        <v>0.89904620131122137</v>
      </c>
      <c r="R32" s="81">
        <v>1.3806564604899261</v>
      </c>
      <c r="S32" s="82">
        <f t="shared" si="6"/>
        <v>6.9998452608358104</v>
      </c>
      <c r="T32" s="83">
        <f>分析係数表!F35</f>
        <v>0.64510687312527537</v>
      </c>
      <c r="U32" s="84">
        <f t="shared" si="7"/>
        <v>4.5156482885785669</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投入係数表!F33</f>
        <v>7.5151902782219383E-3</v>
      </c>
      <c r="E33" s="75">
        <f t="shared" si="0"/>
        <v>0.75151902782219382</v>
      </c>
      <c r="F33" s="74">
        <f>分析係数表!C36</f>
        <v>0.99367212085214862</v>
      </c>
      <c r="G33" s="75">
        <f t="shared" si="1"/>
        <v>0.74676350623682419</v>
      </c>
      <c r="H33" s="75">
        <v>1.1766060628861841</v>
      </c>
      <c r="I33" s="75">
        <f t="shared" si="2"/>
        <v>1.1766060628861841</v>
      </c>
      <c r="J33" s="74">
        <f>分析係数表!G36</f>
        <v>5.4622350270852466E-2</v>
      </c>
      <c r="K33" s="76">
        <f t="shared" si="3"/>
        <v>6.4268988497777804E-2</v>
      </c>
      <c r="L33" s="77"/>
      <c r="M33" s="78"/>
      <c r="N33" s="79">
        <f>分析係数表!I36</f>
        <v>0.22260102528255266</v>
      </c>
      <c r="O33" s="80">
        <f t="shared" si="4"/>
        <v>4.6956358528708853</v>
      </c>
      <c r="P33" s="74">
        <f>分析係数表!C36</f>
        <v>0.99367212085214862</v>
      </c>
      <c r="Q33" s="80">
        <f t="shared" si="5"/>
        <v>4.6659224366716003</v>
      </c>
      <c r="R33" s="81">
        <v>4.972184943390288</v>
      </c>
      <c r="S33" s="82">
        <f t="shared" si="6"/>
        <v>6.1487910062764719</v>
      </c>
      <c r="T33" s="83">
        <f>分析係数表!F36</f>
        <v>0.84078106922799567</v>
      </c>
      <c r="U33" s="84">
        <f t="shared" si="7"/>
        <v>5.1697870767166156</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投入係数表!F34</f>
        <v>3.4218100415733928E-2</v>
      </c>
      <c r="E34" s="75">
        <f t="shared" si="0"/>
        <v>3.421810041573393</v>
      </c>
      <c r="F34" s="74">
        <f>分析係数表!C37</f>
        <v>0.57178358697686016</v>
      </c>
      <c r="G34" s="75">
        <f t="shared" si="1"/>
        <v>1.9565348195242735</v>
      </c>
      <c r="H34" s="75">
        <v>2.5171710165915955</v>
      </c>
      <c r="I34" s="75">
        <f t="shared" si="2"/>
        <v>2.5171710165915955</v>
      </c>
      <c r="J34" s="74">
        <f>分析係数表!G37</f>
        <v>0.36884830758302428</v>
      </c>
      <c r="K34" s="76">
        <f t="shared" si="3"/>
        <v>0.92845426936685072</v>
      </c>
      <c r="L34" s="77"/>
      <c r="M34" s="78"/>
      <c r="N34" s="79">
        <f>分析係数表!I37</f>
        <v>4.5622990798280361E-2</v>
      </c>
      <c r="O34" s="80">
        <f t="shared" si="4"/>
        <v>0.96238977801507419</v>
      </c>
      <c r="P34" s="74">
        <f>分析係数表!C37</f>
        <v>0.57178358697686016</v>
      </c>
      <c r="Q34" s="80">
        <f t="shared" si="5"/>
        <v>0.55027867934332331</v>
      </c>
      <c r="R34" s="81">
        <v>0.7432742733011195</v>
      </c>
      <c r="S34" s="82">
        <f t="shared" si="6"/>
        <v>3.260445289892715</v>
      </c>
      <c r="T34" s="83">
        <f>分析係数表!F37</f>
        <v>0.64429400301330442</v>
      </c>
      <c r="U34" s="84">
        <f t="shared" si="7"/>
        <v>2.1006853474308511</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投入係数表!F35</f>
        <v>3.890843193689372E-3</v>
      </c>
      <c r="E35" s="75">
        <f t="shared" si="0"/>
        <v>0.38908431936893723</v>
      </c>
      <c r="F35" s="74">
        <f>分析係数表!C38</f>
        <v>0.42668283982472699</v>
      </c>
      <c r="G35" s="75">
        <f t="shared" si="1"/>
        <v>0.16601560231960916</v>
      </c>
      <c r="H35" s="75">
        <v>0.6947702532375416</v>
      </c>
      <c r="I35" s="75">
        <f t="shared" si="2"/>
        <v>0.6947702532375416</v>
      </c>
      <c r="J35" s="74">
        <f>分析係数表!G38</f>
        <v>0.18042179614021467</v>
      </c>
      <c r="K35" s="76">
        <f t="shared" si="3"/>
        <v>0.12535169699390905</v>
      </c>
      <c r="L35" s="77"/>
      <c r="M35" s="78"/>
      <c r="N35" s="79">
        <f>分析係数表!I38</f>
        <v>3.1385057501308801E-2</v>
      </c>
      <c r="O35" s="80">
        <f t="shared" si="4"/>
        <v>0.66204906765589344</v>
      </c>
      <c r="P35" s="74">
        <f>分析係数表!C38</f>
        <v>0.42668283982472699</v>
      </c>
      <c r="Q35" s="80">
        <f t="shared" si="5"/>
        <v>0.28248497629072944</v>
      </c>
      <c r="R35" s="81">
        <v>0.45267230955061261</v>
      </c>
      <c r="S35" s="82">
        <f t="shared" si="6"/>
        <v>1.1474425627881542</v>
      </c>
      <c r="T35" s="83">
        <f>分析係数表!F38</f>
        <v>0.52437100026299643</v>
      </c>
      <c r="U35" s="84">
        <f t="shared" si="7"/>
        <v>0.60168560439356045</v>
      </c>
      <c r="V35" s="85">
        <f>分析係数表!D38</f>
        <v>3.745569762927526E-2</v>
      </c>
      <c r="W35" s="172">
        <f t="shared" si="8"/>
        <v>0</v>
      </c>
      <c r="X35" s="74">
        <f>分析係数表!E38</f>
        <v>3.4218337111297577E-2</v>
      </c>
      <c r="Y35" s="171">
        <f t="shared" si="9"/>
        <v>0</v>
      </c>
    </row>
    <row r="36" spans="1:25">
      <c r="A36" s="10" t="s">
        <v>24</v>
      </c>
      <c r="B36" s="9" t="s">
        <v>39</v>
      </c>
      <c r="C36" s="88"/>
      <c r="D36" s="74">
        <f>投入係数表!F36</f>
        <v>0</v>
      </c>
      <c r="E36" s="75">
        <f t="shared" si="0"/>
        <v>0</v>
      </c>
      <c r="F36" s="74">
        <f>分析係数表!C39</f>
        <v>1</v>
      </c>
      <c r="G36" s="75">
        <f t="shared" si="1"/>
        <v>0</v>
      </c>
      <c r="H36" s="75">
        <v>0.38405946978446631</v>
      </c>
      <c r="I36" s="75">
        <f t="shared" si="2"/>
        <v>0.38405946978446631</v>
      </c>
      <c r="J36" s="74">
        <f>分析係数表!G39</f>
        <v>0.351753812215997</v>
      </c>
      <c r="K36" s="76">
        <f t="shared" si="3"/>
        <v>0.13509438261434054</v>
      </c>
      <c r="L36" s="77"/>
      <c r="M36" s="78"/>
      <c r="N36" s="79">
        <f>分析係数表!I39</f>
        <v>2.6196741762610056E-3</v>
      </c>
      <c r="O36" s="80">
        <f t="shared" si="4"/>
        <v>5.5260464183743946E-2</v>
      </c>
      <c r="P36" s="74">
        <f>分析係数表!C39</f>
        <v>1</v>
      </c>
      <c r="Q36" s="80">
        <f t="shared" si="5"/>
        <v>5.5260464183743946E-2</v>
      </c>
      <c r="R36" s="81">
        <v>7.1892403405347624E-2</v>
      </c>
      <c r="S36" s="82">
        <f t="shared" si="6"/>
        <v>0.45595187318981395</v>
      </c>
      <c r="T36" s="83">
        <f>分析係数表!F39</f>
        <v>0.70125652740175148</v>
      </c>
      <c r="U36" s="84">
        <f t="shared" si="7"/>
        <v>0.31973922725541271</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投入係数表!F37</f>
        <v>3.1979533098816759E-4</v>
      </c>
      <c r="E37" s="75">
        <f t="shared" si="0"/>
        <v>3.1979533098816758E-2</v>
      </c>
      <c r="F37" s="74">
        <f>分析係数表!C40</f>
        <v>0.86812466863195592</v>
      </c>
      <c r="G37" s="75">
        <f t="shared" si="1"/>
        <v>2.7762221574414964E-2</v>
      </c>
      <c r="H37" s="75">
        <v>4.1595283786223819E-2</v>
      </c>
      <c r="I37" s="75">
        <f t="shared" si="2"/>
        <v>4.1595283786223819E-2</v>
      </c>
      <c r="J37" s="74">
        <f>分析係数表!G40</f>
        <v>0.5308449982881025</v>
      </c>
      <c r="K37" s="76">
        <f t="shared" si="3"/>
        <v>2.208064835029112E-2</v>
      </c>
      <c r="L37" s="77"/>
      <c r="M37" s="78"/>
      <c r="N37" s="79">
        <f>分析係数表!I40</f>
        <v>3.1726768564274997E-2</v>
      </c>
      <c r="O37" s="80">
        <f t="shared" si="4"/>
        <v>0.66925725870779895</v>
      </c>
      <c r="P37" s="74">
        <f>分析係数表!C40</f>
        <v>0.86812466863195592</v>
      </c>
      <c r="Q37" s="80">
        <f t="shared" si="5"/>
        <v>0.58099873594523921</v>
      </c>
      <c r="R37" s="81">
        <v>0.58607793563469068</v>
      </c>
      <c r="S37" s="82">
        <f t="shared" si="6"/>
        <v>0.62767321942091447</v>
      </c>
      <c r="T37" s="83">
        <f>分析係数表!F40</f>
        <v>0.72849135138041188</v>
      </c>
      <c r="U37" s="84">
        <f t="shared" si="7"/>
        <v>0.45725451184123578</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投入係数表!F38</f>
        <v>0</v>
      </c>
      <c r="E38" s="75">
        <f t="shared" si="0"/>
        <v>0</v>
      </c>
      <c r="F38" s="74">
        <f>分析係数表!C41</f>
        <v>0.9999434031873089</v>
      </c>
      <c r="G38" s="75">
        <f t="shared" si="1"/>
        <v>0</v>
      </c>
      <c r="H38" s="75">
        <v>1.0617210305325817E-2</v>
      </c>
      <c r="I38" s="75">
        <f t="shared" si="2"/>
        <v>1.0617210305325817E-2</v>
      </c>
      <c r="J38" s="74">
        <f>分析係数表!G41</f>
        <v>0.50163334603597476</v>
      </c>
      <c r="K38" s="76">
        <f t="shared" si="3"/>
        <v>5.325946731028223E-3</v>
      </c>
      <c r="L38" s="77"/>
      <c r="M38" s="78"/>
      <c r="N38" s="79">
        <f>分析係数表!I41</f>
        <v>4.605647758626856E-2</v>
      </c>
      <c r="O38" s="80">
        <f t="shared" si="4"/>
        <v>0.97153392324459198</v>
      </c>
      <c r="P38" s="74">
        <f>分析係数表!C41</f>
        <v>0.9999434031873089</v>
      </c>
      <c r="Q38" s="80">
        <f t="shared" si="5"/>
        <v>0.97147893752111503</v>
      </c>
      <c r="R38" s="81">
        <v>0.98969673318857254</v>
      </c>
      <c r="S38" s="82">
        <f t="shared" si="6"/>
        <v>1.0003139434938983</v>
      </c>
      <c r="T38" s="83">
        <f>分析係数表!F41</f>
        <v>0.6065809667987323</v>
      </c>
      <c r="U38" s="84">
        <f t="shared" si="7"/>
        <v>0.60677139894678134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投入係数表!F39</f>
        <v>2.3451657605798957E-3</v>
      </c>
      <c r="E39" s="75">
        <f>$C$8*D39</f>
        <v>0.23451657605798956</v>
      </c>
      <c r="F39" s="74">
        <f>分析係数表!C42</f>
        <v>0.93692850875802069</v>
      </c>
      <c r="G39" s="75">
        <f>E39*F39</f>
        <v>0.21972526588504909</v>
      </c>
      <c r="H39" s="75">
        <v>0.2834285812939506</v>
      </c>
      <c r="I39" s="75">
        <f>C39+H39</f>
        <v>0.2834285812939506</v>
      </c>
      <c r="J39" s="74">
        <f>分析係数表!G42</f>
        <v>0.49922072097325781</v>
      </c>
      <c r="K39" s="76">
        <f>I39*J39</f>
        <v>0.14149342069799364</v>
      </c>
      <c r="L39" s="77"/>
      <c r="M39" s="78"/>
      <c r="N39" s="79">
        <f>分析係数表!I42</f>
        <v>1.1809361738003208E-2</v>
      </c>
      <c r="O39" s="80">
        <f t="shared" si="4"/>
        <v>0.24911144189970552</v>
      </c>
      <c r="P39" s="74">
        <f>分析係数表!C42</f>
        <v>0.93692850875802069</v>
      </c>
      <c r="Q39" s="80">
        <f>O39*P39</f>
        <v>0.2333996117736514</v>
      </c>
      <c r="R39" s="81">
        <v>0.25502719844270977</v>
      </c>
      <c r="S39" s="82">
        <f>I39+R39</f>
        <v>0.53845577973666037</v>
      </c>
      <c r="T39" s="83">
        <f>分析係数表!F42</f>
        <v>0.57339238661209846</v>
      </c>
      <c r="U39" s="84">
        <f t="shared" si="7"/>
        <v>0.3087464446282821</v>
      </c>
      <c r="V39" s="85">
        <f>分析係数表!D42</f>
        <v>0.13686157986208444</v>
      </c>
      <c r="W39" s="172">
        <f t="shared" si="8"/>
        <v>0</v>
      </c>
      <c r="X39" s="74">
        <f>分析係数表!E42</f>
        <v>0.12798116275158378</v>
      </c>
      <c r="Y39" s="171">
        <f t="shared" si="9"/>
        <v>0</v>
      </c>
    </row>
    <row r="40" spans="1:25">
      <c r="A40" s="10" t="s">
        <v>199</v>
      </c>
      <c r="B40" s="9" t="s">
        <v>41</v>
      </c>
      <c r="C40" s="88"/>
      <c r="D40" s="74">
        <f>投入係数表!F40</f>
        <v>0.15147638844472872</v>
      </c>
      <c r="E40" s="75">
        <f>$C$8*D40</f>
        <v>15.147638844472871</v>
      </c>
      <c r="F40" s="74">
        <f>分析係数表!C43</f>
        <v>0.64668770435795053</v>
      </c>
      <c r="G40" s="75">
        <f>E40*F40</f>
        <v>9.7957917907754801</v>
      </c>
      <c r="H40" s="75">
        <v>12.048319821541659</v>
      </c>
      <c r="I40" s="75">
        <f>C40+H40</f>
        <v>12.048319821541659</v>
      </c>
      <c r="J40" s="74">
        <f>分析係数表!G43</f>
        <v>0.34525361813281841</v>
      </c>
      <c r="K40" s="76">
        <f>I40*J40</f>
        <v>4.1597260108086109</v>
      </c>
      <c r="L40" s="77"/>
      <c r="M40" s="78"/>
      <c r="N40" s="79">
        <f>分析係数表!I43</f>
        <v>1.6687581740348217E-2</v>
      </c>
      <c r="O40" s="80">
        <f t="shared" si="4"/>
        <v>0.35201458312346029</v>
      </c>
      <c r="P40" s="74">
        <f>分析係数表!C43</f>
        <v>0.64668770435795053</v>
      </c>
      <c r="Q40" s="80">
        <f>O40*P40</f>
        <v>0.22764350266063149</v>
      </c>
      <c r="R40" s="81">
        <v>0.91747327467438744</v>
      </c>
      <c r="S40" s="82">
        <f>I40+R40</f>
        <v>12.965793096216046</v>
      </c>
      <c r="T40" s="83">
        <f>分析係数表!F43</f>
        <v>0.5971160790993254</v>
      </c>
      <c r="U40" s="84">
        <f t="shared" si="7"/>
        <v>7.7420835360256284</v>
      </c>
      <c r="V40" s="85">
        <f>分析係数表!D43</f>
        <v>0.11965406207615147</v>
      </c>
      <c r="W40" s="172">
        <f t="shared" si="8"/>
        <v>2</v>
      </c>
      <c r="X40" s="74">
        <f>分析係数表!E43</f>
        <v>0.10089499703022012</v>
      </c>
      <c r="Y40" s="171">
        <f t="shared" si="9"/>
        <v>1</v>
      </c>
    </row>
    <row r="41" spans="1:25">
      <c r="A41" s="10" t="s">
        <v>350</v>
      </c>
      <c r="B41" s="9" t="s">
        <v>42</v>
      </c>
      <c r="C41" s="88"/>
      <c r="D41" s="74">
        <f>投入係数表!F41</f>
        <v>1.5989766549408379E-4</v>
      </c>
      <c r="E41" s="75">
        <f>$C$8*D41</f>
        <v>1.5989766549408379E-2</v>
      </c>
      <c r="F41" s="74">
        <f>分析係数表!C44</f>
        <v>0.69156580457188765</v>
      </c>
      <c r="G41" s="75">
        <f>E41*F41</f>
        <v>1.1057975768658261E-2</v>
      </c>
      <c r="H41" s="75">
        <v>3.0366975638460646E-2</v>
      </c>
      <c r="I41" s="75">
        <f>C41+H41</f>
        <v>3.0366975638460646E-2</v>
      </c>
      <c r="J41" s="74">
        <f>分析係数表!G44</f>
        <v>0.27271905819722003</v>
      </c>
      <c r="K41" s="76">
        <f>I41*J41</f>
        <v>8.2816529964189114E-3</v>
      </c>
      <c r="L41" s="77"/>
      <c r="M41" s="78"/>
      <c r="N41" s="79">
        <f>分析係数表!I44</f>
        <v>0.15674397651271663</v>
      </c>
      <c r="O41" s="80">
        <f t="shared" si="4"/>
        <v>3.3064206910117608</v>
      </c>
      <c r="P41" s="74">
        <f>分析係数表!C44</f>
        <v>0.69156580457188765</v>
      </c>
      <c r="Q41" s="80">
        <f>O41*P41</f>
        <v>2.2866074854326852</v>
      </c>
      <c r="R41" s="81">
        <v>2.3301189831626123</v>
      </c>
      <c r="S41" s="82">
        <f>I41+R41</f>
        <v>2.3604859588010729</v>
      </c>
      <c r="T41" s="83">
        <f>分析係数表!F44</f>
        <v>0.50862281906626206</v>
      </c>
      <c r="U41" s="84">
        <f t="shared" si="7"/>
        <v>1.2005970227317302</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投入係数表!F42</f>
        <v>7.4618910563905769E-4</v>
      </c>
      <c r="E42" s="75">
        <f>$C$8*D42</f>
        <v>7.4618910563905766E-2</v>
      </c>
      <c r="F42" s="74">
        <f>分析係数表!C45</f>
        <v>1</v>
      </c>
      <c r="G42" s="75">
        <f>E42*F42</f>
        <v>7.4618910563905766E-2</v>
      </c>
      <c r="H42" s="75">
        <v>0.13183573694149778</v>
      </c>
      <c r="I42" s="75">
        <f>C42+H42</f>
        <v>0.13183573694149778</v>
      </c>
      <c r="J42" s="74">
        <f>分析係数表!G45</f>
        <v>0</v>
      </c>
      <c r="K42" s="76">
        <f>I42*J42</f>
        <v>0</v>
      </c>
      <c r="L42" s="77"/>
      <c r="M42" s="78"/>
      <c r="N42" s="79">
        <f>分析係数表!I45</f>
        <v>0</v>
      </c>
      <c r="O42" s="80">
        <f t="shared" si="4"/>
        <v>0</v>
      </c>
      <c r="P42" s="74">
        <f>分析係数表!C45</f>
        <v>1</v>
      </c>
      <c r="Q42" s="80">
        <f>O42*P42</f>
        <v>0</v>
      </c>
      <c r="R42" s="81">
        <v>2.5791244016636176E-2</v>
      </c>
      <c r="S42" s="82">
        <f>I42+R42</f>
        <v>0.15762698095813396</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投入係数表!F43</f>
        <v>1.4124293785310734E-2</v>
      </c>
      <c r="E43" s="75">
        <f>$C$8*D43</f>
        <v>1.4124293785310735</v>
      </c>
      <c r="F43" s="74">
        <f>分析係数表!C46</f>
        <v>0.99300149364803736</v>
      </c>
      <c r="G43" s="75">
        <f>E43*F43</f>
        <v>1.4025444825537252</v>
      </c>
      <c r="H43" s="75">
        <v>1.5574133447712781</v>
      </c>
      <c r="I43" s="75">
        <f>C43+H43</f>
        <v>1.5574133447712781</v>
      </c>
      <c r="J43" s="74">
        <f>分析係数表!G46</f>
        <v>1.2662527198429125E-2</v>
      </c>
      <c r="K43" s="76">
        <f>I43*J43</f>
        <v>1.9720788837362786E-2</v>
      </c>
      <c r="L43" s="77"/>
      <c r="M43" s="78"/>
      <c r="N43" s="79">
        <f>分析係数表!I46</f>
        <v>3.642815848522589E-5</v>
      </c>
      <c r="O43" s="80">
        <f t="shared" si="4"/>
        <v>7.6843027483888468E-4</v>
      </c>
      <c r="P43" s="74">
        <f>分析係数表!C46</f>
        <v>0.99300149364803736</v>
      </c>
      <c r="Q43" s="80">
        <f>O43*P43</f>
        <v>7.6305241067938434E-4</v>
      </c>
      <c r="R43" s="81">
        <v>6.7444773872356201E-2</v>
      </c>
      <c r="S43" s="82">
        <f>I43+R43</f>
        <v>1.6248581186436344</v>
      </c>
      <c r="T43" s="83">
        <f>分析係数表!F46</f>
        <v>0.42786180544499286</v>
      </c>
      <c r="U43" s="84">
        <f t="shared" si="7"/>
        <v>0.69521472823481978</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投入係数表!F44</f>
        <v>0.56129410510606548</v>
      </c>
      <c r="E44" s="89">
        <f>SUM(E5:E43)</f>
        <v>56.129410510606554</v>
      </c>
      <c r="F44" s="90">
        <f>分析係数表!C47</f>
        <v>0.58532523599566522</v>
      </c>
      <c r="G44" s="89">
        <f>SUM(G5:G43)</f>
        <v>28.523638735087854</v>
      </c>
      <c r="H44" s="89">
        <f>SUM(H5:H43)</f>
        <v>35.834151827052381</v>
      </c>
      <c r="I44" s="89">
        <f>SUM(I5:I43)</f>
        <v>135.83415182705232</v>
      </c>
      <c r="J44" s="90">
        <f>分析係数表!G47</f>
        <v>0.25475569279079324</v>
      </c>
      <c r="K44" s="91">
        <f>SUM(K5:K43)</f>
        <v>33.046062966838555</v>
      </c>
      <c r="L44" s="92">
        <f>最終需要_まとめ!$L$34</f>
        <v>0.63833333333333331</v>
      </c>
      <c r="M44" s="89">
        <f>K44*L44</f>
        <v>21.094403527165277</v>
      </c>
      <c r="N44" s="93">
        <f>分析係数表!I47</f>
        <v>1</v>
      </c>
      <c r="O44" s="94">
        <f>SUM(O5:O43)</f>
        <v>21.094403527165277</v>
      </c>
      <c r="P44" s="90">
        <f>分析係数表!C47</f>
        <v>0.58532523599566522</v>
      </c>
      <c r="Q44" s="94">
        <f>SUM(Q5:Q43)</f>
        <v>13.697920004158146</v>
      </c>
      <c r="R44" s="89">
        <f>SUM(R5:R43)</f>
        <v>16.819008588042053</v>
      </c>
      <c r="S44" s="95">
        <f>SUM(S5:S43)</f>
        <v>152.65316041509439</v>
      </c>
      <c r="T44" s="96">
        <f>分析係数表!F47</f>
        <v>0.5063294671067512</v>
      </c>
      <c r="U44" s="97">
        <f>SUM(U5:U43)</f>
        <v>69.02239162576835</v>
      </c>
      <c r="V44" s="98">
        <f>分析係数表!D47</f>
        <v>6.4581730562403572E-2</v>
      </c>
      <c r="W44" s="169">
        <f>SUM(W5:W43)</f>
        <v>5</v>
      </c>
      <c r="X44" s="90">
        <f>分析係数表!E47</f>
        <v>5.7136770824146227E-2</v>
      </c>
      <c r="Y44" s="170">
        <f>SUM(Y5:Y43)</f>
        <v>4</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253</v>
      </c>
      <c r="S2" s="5" t="s">
        <v>157</v>
      </c>
      <c r="U2" s="62" t="s">
        <v>215</v>
      </c>
      <c r="W2" s="5" t="s">
        <v>134</v>
      </c>
      <c r="Y2" s="5" t="s">
        <v>158</v>
      </c>
    </row>
    <row r="3" spans="1:25" ht="44">
      <c r="B3" s="63"/>
      <c r="C3" s="64" t="s">
        <v>233</v>
      </c>
      <c r="D3" s="64" t="s">
        <v>317</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投入係数表!G5</f>
        <v>0.16668432901596592</v>
      </c>
      <c r="E5" s="75">
        <f t="shared" ref="E5:E38" si="0">$C$9*D5</f>
        <v>16.668432901596592</v>
      </c>
      <c r="F5" s="74">
        <f>分析係数表!C8</f>
        <v>0.16988323914406789</v>
      </c>
      <c r="G5" s="75">
        <f t="shared" ref="G5:G38" si="1">E5*F5</f>
        <v>2.8316873727787835</v>
      </c>
      <c r="H5" s="75">
        <f t="array" ref="H5:H43">MMULT(逆行列係数!C5:AO43,'5'!G5:G43)</f>
        <v>3.073985794081235</v>
      </c>
      <c r="I5" s="75">
        <f t="shared" ref="I5:I38" si="2">C5+H5</f>
        <v>3.073985794081235</v>
      </c>
      <c r="J5" s="74">
        <f>分析係数表!G8</f>
        <v>0.11982810575688495</v>
      </c>
      <c r="K5" s="76">
        <f t="shared" ref="K5:K38" si="3">I5*J5</f>
        <v>0.36834989482832819</v>
      </c>
      <c r="L5" s="77" t="s">
        <v>185</v>
      </c>
      <c r="M5" s="78" t="s">
        <v>185</v>
      </c>
      <c r="N5" s="79">
        <f>分析係数表!I8</f>
        <v>1.1007693311748612E-2</v>
      </c>
      <c r="O5" s="80">
        <f t="shared" ref="O5:O43" si="4">$M$44*N5</f>
        <v>0.14588572503430319</v>
      </c>
      <c r="P5" s="74">
        <f>分析係数表!C8</f>
        <v>0.16988323914406789</v>
      </c>
      <c r="Q5" s="80">
        <f t="shared" ref="Q5:Q38" si="5">O5*P5</f>
        <v>2.478353951370826E-2</v>
      </c>
      <c r="R5" s="81">
        <f t="array" ref="R5:R43">MMULT(逆行列係数!C5:AO43,'5'!Q5:Q43)</f>
        <v>4.1532070322145488E-2</v>
      </c>
      <c r="S5" s="82">
        <f t="shared" ref="S5:S38" si="6">I5+R5</f>
        <v>3.1155178644033805</v>
      </c>
      <c r="T5" s="83">
        <f>分析係数表!F8</f>
        <v>0.4520504153237429</v>
      </c>
      <c r="U5" s="84">
        <f t="shared" ref="U5:U43" si="7">S5*T5</f>
        <v>1.4083711445520888</v>
      </c>
      <c r="V5" s="85">
        <f>分析係数表!D8</f>
        <v>0.2736524906322878</v>
      </c>
      <c r="W5" s="172">
        <f t="shared" ref="W5:W43" si="8">ROUND(S5*V5,0)</f>
        <v>1</v>
      </c>
      <c r="X5" s="74">
        <f>分析係数表!E8</f>
        <v>4.6479574456934729E-2</v>
      </c>
      <c r="Y5" s="171">
        <f t="shared" ref="Y5:Y43" si="9">ROUND(S5*X5,0)</f>
        <v>0</v>
      </c>
    </row>
    <row r="6" spans="1:25">
      <c r="A6" s="10" t="s">
        <v>225</v>
      </c>
      <c r="B6" s="9" t="s">
        <v>273</v>
      </c>
      <c r="C6" s="88"/>
      <c r="D6" s="74">
        <f>投入係数表!G6</f>
        <v>4.4560814914949327E-4</v>
      </c>
      <c r="E6" s="75">
        <f t="shared" si="0"/>
        <v>4.4560814914949329E-2</v>
      </c>
      <c r="F6" s="74">
        <f>分析係数表!C9</f>
        <v>0.40976645435244163</v>
      </c>
      <c r="G6" s="75">
        <f t="shared" si="1"/>
        <v>1.8259527130754183E-2</v>
      </c>
      <c r="H6" s="75">
        <v>2.4108266018057319E-2</v>
      </c>
      <c r="I6" s="75">
        <f t="shared" si="2"/>
        <v>2.4108266018057319E-2</v>
      </c>
      <c r="J6" s="74">
        <f>分析係数表!G9</f>
        <v>0.27278621711745094</v>
      </c>
      <c r="K6" s="76">
        <f t="shared" si="3"/>
        <v>6.5764026883270484E-3</v>
      </c>
      <c r="L6" s="77"/>
      <c r="M6" s="78"/>
      <c r="N6" s="79">
        <f>分析係数表!I9</f>
        <v>5.6766522140644718E-4</v>
      </c>
      <c r="O6" s="80">
        <f t="shared" si="4"/>
        <v>7.5233066598293921E-3</v>
      </c>
      <c r="P6" s="74">
        <f>分析係数表!C9</f>
        <v>0.40976645435244163</v>
      </c>
      <c r="Q6" s="80">
        <f t="shared" si="5"/>
        <v>3.0827986950044007E-3</v>
      </c>
      <c r="R6" s="81">
        <v>4.1497027897353855E-3</v>
      </c>
      <c r="S6" s="82">
        <f t="shared" si="6"/>
        <v>2.8257968807792706E-2</v>
      </c>
      <c r="T6" s="83">
        <f>分析係数表!F9</f>
        <v>0.74407187847350875</v>
      </c>
      <c r="U6" s="84">
        <f t="shared" si="7"/>
        <v>2.1025959932660133E-2</v>
      </c>
      <c r="V6" s="85">
        <f>分析係数表!D9</f>
        <v>0.14440533530937386</v>
      </c>
      <c r="W6" s="172">
        <f t="shared" si="8"/>
        <v>0</v>
      </c>
      <c r="X6" s="74">
        <f>分析係数表!E9</f>
        <v>0.11439422008151168</v>
      </c>
      <c r="Y6" s="171">
        <f t="shared" si="9"/>
        <v>0</v>
      </c>
    </row>
    <row r="7" spans="1:25">
      <c r="A7" s="10" t="s">
        <v>226</v>
      </c>
      <c r="B7" s="9" t="s">
        <v>274</v>
      </c>
      <c r="C7" s="88"/>
      <c r="D7" s="74">
        <f>投入係数表!G7</f>
        <v>1.1954911899340117E-2</v>
      </c>
      <c r="E7" s="75">
        <f t="shared" si="0"/>
        <v>1.1954911899340117</v>
      </c>
      <c r="F7" s="74">
        <f>分析係数表!C10</f>
        <v>0.68007710705743762</v>
      </c>
      <c r="G7" s="75">
        <f t="shared" si="1"/>
        <v>0.81302618996297638</v>
      </c>
      <c r="H7" s="75">
        <v>0.88735421867348796</v>
      </c>
      <c r="I7" s="75">
        <f t="shared" si="2"/>
        <v>0.88735421867348796</v>
      </c>
      <c r="J7" s="74">
        <f>分析係数表!G10</f>
        <v>0.17854260725424764</v>
      </c>
      <c r="K7" s="76">
        <f t="shared" si="3"/>
        <v>0.15843053576002034</v>
      </c>
      <c r="L7" s="77"/>
      <c r="M7" s="78"/>
      <c r="N7" s="79">
        <f>分析係数表!I10</f>
        <v>1.290834700219075E-3</v>
      </c>
      <c r="O7" s="80">
        <f t="shared" si="4"/>
        <v>1.7107522058223364E-2</v>
      </c>
      <c r="P7" s="74">
        <f>分析係数表!C10</f>
        <v>0.68007710705743762</v>
      </c>
      <c r="Q7" s="80">
        <f t="shared" si="5"/>
        <v>1.1634434110277847E-2</v>
      </c>
      <c r="R7" s="81">
        <v>1.9624125903335964E-2</v>
      </c>
      <c r="S7" s="82">
        <f t="shared" si="6"/>
        <v>0.90697834457682391</v>
      </c>
      <c r="T7" s="83">
        <f>分析係数表!F10</f>
        <v>0.51654343606185527</v>
      </c>
      <c r="U7" s="84">
        <f t="shared" si="7"/>
        <v>0.46849371054140598</v>
      </c>
      <c r="V7" s="85">
        <f>分析係数表!D10</f>
        <v>9.7799297694606213E-2</v>
      </c>
      <c r="W7" s="172">
        <f t="shared" si="8"/>
        <v>0</v>
      </c>
      <c r="X7" s="74">
        <f>分析係数表!E10</f>
        <v>2.6958057972911079E-2</v>
      </c>
      <c r="Y7" s="171">
        <f t="shared" si="9"/>
        <v>0</v>
      </c>
    </row>
    <row r="8" spans="1:25">
      <c r="A8" s="10" t="s">
        <v>227</v>
      </c>
      <c r="B8" s="9" t="s">
        <v>27</v>
      </c>
      <c r="C8" s="88"/>
      <c r="D8" s="74">
        <f>投入係数表!G8</f>
        <v>3.1275281929865828E-4</v>
      </c>
      <c r="E8" s="75">
        <f t="shared" si="0"/>
        <v>3.1275281929865825E-2</v>
      </c>
      <c r="F8" s="74">
        <f>分析係数表!C11</f>
        <v>2.1147201560344109E-2</v>
      </c>
      <c r="G8" s="75">
        <f t="shared" si="1"/>
        <v>6.6138469082746044E-4</v>
      </c>
      <c r="H8" s="75">
        <v>1.8475181249475961E-2</v>
      </c>
      <c r="I8" s="75">
        <f t="shared" si="2"/>
        <v>1.8475181249475961E-2</v>
      </c>
      <c r="J8" s="74">
        <f>分析係数表!G11</f>
        <v>0.2349962690544718</v>
      </c>
      <c r="K8" s="76">
        <f t="shared" si="3"/>
        <v>4.3415986637319855E-3</v>
      </c>
      <c r="L8" s="77"/>
      <c r="M8" s="78"/>
      <c r="N8" s="79">
        <f>分析係数表!I11</f>
        <v>-2.2238602446561594E-5</v>
      </c>
      <c r="O8" s="80">
        <f t="shared" si="4"/>
        <v>-2.9472974489610837E-4</v>
      </c>
      <c r="P8" s="74">
        <f>分析係数表!C11</f>
        <v>2.1147201560344109E-2</v>
      </c>
      <c r="Q8" s="80">
        <f t="shared" si="5"/>
        <v>-6.2327093211468042E-6</v>
      </c>
      <c r="R8" s="81">
        <v>3.4272653482879437E-3</v>
      </c>
      <c r="S8" s="82">
        <f t="shared" si="6"/>
        <v>2.1902446597763903E-2</v>
      </c>
      <c r="T8" s="83">
        <f>分析係数表!F11</f>
        <v>0.38828483104146677</v>
      </c>
      <c r="U8" s="84">
        <f t="shared" si="7"/>
        <v>8.5043877766075061E-3</v>
      </c>
      <c r="V8" s="85">
        <f>分析係数表!D11</f>
        <v>2.238567316917173E-2</v>
      </c>
      <c r="W8" s="172">
        <f t="shared" si="8"/>
        <v>0</v>
      </c>
      <c r="X8" s="74">
        <f>分析係数表!E11</f>
        <v>2.1852680950858117E-2</v>
      </c>
      <c r="Y8" s="171">
        <f t="shared" si="9"/>
        <v>0</v>
      </c>
    </row>
    <row r="9" spans="1:25">
      <c r="A9" s="10" t="s">
        <v>228</v>
      </c>
      <c r="B9" s="9" t="s">
        <v>195</v>
      </c>
      <c r="C9" s="73">
        <f>最終需要_まとめ!C10</f>
        <v>100</v>
      </c>
      <c r="D9" s="74">
        <f>投入係数表!G9</f>
        <v>0.21138213483523613</v>
      </c>
      <c r="E9" s="75">
        <f t="shared" si="0"/>
        <v>21.138213483523614</v>
      </c>
      <c r="F9" s="74">
        <f>分析係数表!C12</f>
        <v>0.26979296775158057</v>
      </c>
      <c r="G9" s="75">
        <f t="shared" si="1"/>
        <v>5.7029413486863119</v>
      </c>
      <c r="H9" s="75">
        <v>6.1902399359069733</v>
      </c>
      <c r="I9" s="75">
        <f t="shared" si="2"/>
        <v>106.19023993590697</v>
      </c>
      <c r="J9" s="74">
        <f>分析係数表!G12</f>
        <v>0.14399966915404239</v>
      </c>
      <c r="K9" s="76">
        <f t="shared" si="3"/>
        <v>15.291359418158983</v>
      </c>
      <c r="L9" s="77"/>
      <c r="M9" s="78"/>
      <c r="N9" s="79">
        <f>分析係数表!I12</f>
        <v>8.4790563397567215E-2</v>
      </c>
      <c r="O9" s="80">
        <f t="shared" si="4"/>
        <v>1.1237352338040534</v>
      </c>
      <c r="P9" s="74">
        <f>分析係数表!C12</f>
        <v>0.26979296775158057</v>
      </c>
      <c r="Q9" s="80">
        <f t="shared" si="5"/>
        <v>0.30317586369501182</v>
      </c>
      <c r="R9" s="81">
        <v>0.38300590144785046</v>
      </c>
      <c r="S9" s="82">
        <f t="shared" si="6"/>
        <v>106.57324583735482</v>
      </c>
      <c r="T9" s="83">
        <f>分析係数表!F12</f>
        <v>0.33481714299007204</v>
      </c>
      <c r="U9" s="84">
        <f t="shared" si="7"/>
        <v>35.682549690441725</v>
      </c>
      <c r="V9" s="85">
        <f>分析係数表!D12</f>
        <v>3.7088865741159563E-2</v>
      </c>
      <c r="W9" s="172">
        <f t="shared" si="8"/>
        <v>4</v>
      </c>
      <c r="X9" s="74">
        <f>分析係数表!E12</f>
        <v>3.539948357013805E-2</v>
      </c>
      <c r="Y9" s="171">
        <f t="shared" si="9"/>
        <v>4</v>
      </c>
    </row>
    <row r="10" spans="1:25">
      <c r="A10" s="10" t="s">
        <v>229</v>
      </c>
      <c r="B10" s="9" t="s">
        <v>28</v>
      </c>
      <c r="C10" s="88"/>
      <c r="D10" s="74">
        <f>投入係数表!G10</f>
        <v>1.1119525856387008E-3</v>
      </c>
      <c r="E10" s="75">
        <f t="shared" si="0"/>
        <v>0.11119525856387008</v>
      </c>
      <c r="F10" s="74">
        <f>分析係数表!C13</f>
        <v>6.684233532602335E-2</v>
      </c>
      <c r="G10" s="75">
        <f t="shared" si="1"/>
        <v>7.4325507595900736E-3</v>
      </c>
      <c r="H10" s="75">
        <v>1.314239462548676E-2</v>
      </c>
      <c r="I10" s="75">
        <f t="shared" si="2"/>
        <v>1.314239462548676E-2</v>
      </c>
      <c r="J10" s="74">
        <f>分析係数表!G13</f>
        <v>0.23596605339775753</v>
      </c>
      <c r="K10" s="76">
        <f t="shared" si="3"/>
        <v>3.1011589919720103E-3</v>
      </c>
      <c r="L10" s="77"/>
      <c r="M10" s="78"/>
      <c r="N10" s="79">
        <f>分析係数表!I13</f>
        <v>1.6879182236800124E-2</v>
      </c>
      <c r="O10" s="80">
        <f t="shared" si="4"/>
        <v>0.22370097611400033</v>
      </c>
      <c r="P10" s="74">
        <f>分析係数表!C13</f>
        <v>6.684233532602335E-2</v>
      </c>
      <c r="Q10" s="80">
        <f t="shared" si="5"/>
        <v>1.4952695658170751E-2</v>
      </c>
      <c r="R10" s="81">
        <v>1.6705302521379709E-2</v>
      </c>
      <c r="S10" s="82">
        <f t="shared" si="6"/>
        <v>2.984769714686647E-2</v>
      </c>
      <c r="T10" s="83">
        <f>分析係数表!F13</f>
        <v>0.36934894381465649</v>
      </c>
      <c r="U10" s="84">
        <f t="shared" si="7"/>
        <v>1.1024215416494867E-2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投入係数表!G11</f>
        <v>1.748727664666944E-2</v>
      </c>
      <c r="E11" s="75">
        <f t="shared" si="0"/>
        <v>1.7487276646669441</v>
      </c>
      <c r="F11" s="74">
        <f>分析係数表!C14</f>
        <v>0.21710827927701792</v>
      </c>
      <c r="G11" s="75">
        <f t="shared" si="1"/>
        <v>0.37966325419995822</v>
      </c>
      <c r="H11" s="75">
        <v>0.48749520013812042</v>
      </c>
      <c r="I11" s="75">
        <f t="shared" si="2"/>
        <v>0.48749520013812042</v>
      </c>
      <c r="J11" s="74">
        <f>分析係数表!G14</f>
        <v>0.17574790290253137</v>
      </c>
      <c r="K11" s="76">
        <f t="shared" si="3"/>
        <v>8.5676259099324484E-2</v>
      </c>
      <c r="L11" s="77"/>
      <c r="M11" s="78"/>
      <c r="N11" s="79">
        <f>分析係数表!I14</f>
        <v>1.1225515443921091E-3</v>
      </c>
      <c r="O11" s="80">
        <f t="shared" si="4"/>
        <v>1.4877253690128933E-2</v>
      </c>
      <c r="P11" s="74">
        <f>分析係数表!C14</f>
        <v>0.21710827927701792</v>
      </c>
      <c r="Q11" s="80">
        <f t="shared" si="5"/>
        <v>3.2299749490315578E-3</v>
      </c>
      <c r="R11" s="81">
        <v>1.8173106754308107E-2</v>
      </c>
      <c r="S11" s="82">
        <f t="shared" si="6"/>
        <v>0.50566830689242848</v>
      </c>
      <c r="T11" s="83">
        <f>分析係数表!F14</f>
        <v>0.32729567218469302</v>
      </c>
      <c r="U11" s="84">
        <f t="shared" si="7"/>
        <v>0.16550304840685301</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投入係数表!G12</f>
        <v>1.0159038685714434E-2</v>
      </c>
      <c r="E12" s="75">
        <f t="shared" si="0"/>
        <v>1.0159038685714434</v>
      </c>
      <c r="F12" s="74">
        <f>分析係数表!C15</f>
        <v>0.1777237835164599</v>
      </c>
      <c r="G12" s="75">
        <f t="shared" si="1"/>
        <v>0.18055027921152533</v>
      </c>
      <c r="H12" s="75">
        <v>0.27187358093463004</v>
      </c>
      <c r="I12" s="75">
        <f t="shared" si="2"/>
        <v>0.27187358093463004</v>
      </c>
      <c r="J12" s="74">
        <f>分析係数表!G15</f>
        <v>0.10387096116118634</v>
      </c>
      <c r="K12" s="76">
        <f t="shared" si="3"/>
        <v>2.8239770166013606E-2</v>
      </c>
      <c r="L12" s="77"/>
      <c r="M12" s="78"/>
      <c r="N12" s="79">
        <f>分析係数表!I15</f>
        <v>7.5144901505810619E-3</v>
      </c>
      <c r="O12" s="80">
        <f t="shared" si="4"/>
        <v>9.9590060590678278E-2</v>
      </c>
      <c r="P12" s="74">
        <f>分析係数表!C15</f>
        <v>0.1777237835164599</v>
      </c>
      <c r="Q12" s="80">
        <f t="shared" si="5"/>
        <v>1.7699522368808829E-2</v>
      </c>
      <c r="R12" s="81">
        <v>4.1544277369837457E-2</v>
      </c>
      <c r="S12" s="82">
        <f t="shared" si="6"/>
        <v>0.3134178583044675</v>
      </c>
      <c r="T12" s="83">
        <f>分析係数表!F15</f>
        <v>0.33005409485469872</v>
      </c>
      <c r="U12" s="84">
        <f t="shared" si="7"/>
        <v>0.10344484753397924</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投入係数表!G13</f>
        <v>6.7497744819546793E-3</v>
      </c>
      <c r="E13" s="75">
        <f t="shared" si="0"/>
        <v>0.6749774481954679</v>
      </c>
      <c r="F13" s="74">
        <f>分析係数表!C16</f>
        <v>0.12368252551663639</v>
      </c>
      <c r="G13" s="75">
        <f t="shared" si="1"/>
        <v>8.3482915459590079E-2</v>
      </c>
      <c r="H13" s="75">
        <v>0.14666277453617055</v>
      </c>
      <c r="I13" s="75">
        <f t="shared" si="2"/>
        <v>0.14666277453617055</v>
      </c>
      <c r="J13" s="74">
        <f>分析係数表!G16</f>
        <v>1.9772048092292722E-2</v>
      </c>
      <c r="K13" s="76">
        <f t="shared" si="3"/>
        <v>2.8998234314782487E-3</v>
      </c>
      <c r="L13" s="77"/>
      <c r="M13" s="78"/>
      <c r="N13" s="79">
        <f>分析係数表!I16</f>
        <v>1.7113434381227897E-2</v>
      </c>
      <c r="O13" s="80">
        <f t="shared" si="4"/>
        <v>0.22680553607609627</v>
      </c>
      <c r="P13" s="74">
        <f>分析係数表!C16</f>
        <v>0.12368252551663639</v>
      </c>
      <c r="Q13" s="80">
        <f t="shared" si="5"/>
        <v>2.8051881503046171E-2</v>
      </c>
      <c r="R13" s="81">
        <v>4.0771017812999376E-2</v>
      </c>
      <c r="S13" s="82">
        <f t="shared" si="6"/>
        <v>0.18743379234916993</v>
      </c>
      <c r="T13" s="83">
        <f>分析係数表!F16</f>
        <v>0.17086837167280561</v>
      </c>
      <c r="U13" s="84">
        <f t="shared" si="7"/>
        <v>3.2026506895161434E-2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投入係数表!G14</f>
        <v>1.8227544476811058E-2</v>
      </c>
      <c r="E14" s="75">
        <f t="shared" si="0"/>
        <v>1.8227544476811057</v>
      </c>
      <c r="F14" s="74">
        <f>分析係数表!C17</f>
        <v>0.19283956701830429</v>
      </c>
      <c r="G14" s="75">
        <f t="shared" si="1"/>
        <v>0.3514991784715128</v>
      </c>
      <c r="H14" s="75">
        <v>0.42249469635017245</v>
      </c>
      <c r="I14" s="75">
        <f t="shared" si="2"/>
        <v>0.42249469635017245</v>
      </c>
      <c r="J14" s="74">
        <f>分析係数表!G17</f>
        <v>0.23402763404868787</v>
      </c>
      <c r="K14" s="76">
        <f t="shared" si="3"/>
        <v>9.8875434184949665E-2</v>
      </c>
      <c r="L14" s="77"/>
      <c r="M14" s="78"/>
      <c r="N14" s="79">
        <f>分析係数表!I17</f>
        <v>3.1766349957435482E-3</v>
      </c>
      <c r="O14" s="80">
        <f t="shared" si="4"/>
        <v>4.2100164530271718E-2</v>
      </c>
      <c r="P14" s="74">
        <f>分析係数表!C17</f>
        <v>0.19283956701830429</v>
      </c>
      <c r="Q14" s="80">
        <f t="shared" si="5"/>
        <v>8.1185774994169697E-3</v>
      </c>
      <c r="R14" s="81">
        <v>1.8664944077488498E-2</v>
      </c>
      <c r="S14" s="82">
        <f t="shared" si="6"/>
        <v>0.44115964042766093</v>
      </c>
      <c r="T14" s="83">
        <f>分析係数表!F17</f>
        <v>0.36995154049829787</v>
      </c>
      <c r="U14" s="84">
        <f t="shared" si="7"/>
        <v>0.16320768858188833</v>
      </c>
      <c r="V14" s="85">
        <f>分析係数表!D17</f>
        <v>4.4453920652026524E-2</v>
      </c>
      <c r="W14" s="172">
        <f t="shared" si="8"/>
        <v>0</v>
      </c>
      <c r="X14" s="74">
        <f>分析係数表!E17</f>
        <v>4.2061277361062542E-2</v>
      </c>
      <c r="Y14" s="171">
        <f t="shared" si="9"/>
        <v>0</v>
      </c>
    </row>
    <row r="15" spans="1:25">
      <c r="A15" s="10" t="s">
        <v>3</v>
      </c>
      <c r="B15" s="9" t="s">
        <v>31</v>
      </c>
      <c r="C15" s="88"/>
      <c r="D15" s="74">
        <f>投入係数表!G15</f>
        <v>3.697203576238023E-3</v>
      </c>
      <c r="E15" s="75">
        <f t="shared" si="0"/>
        <v>0.36972035762380229</v>
      </c>
      <c r="F15" s="74">
        <f>分析係数表!C18</f>
        <v>0.30630539049432115</v>
      </c>
      <c r="G15" s="75">
        <f t="shared" si="1"/>
        <v>0.11324733851565882</v>
      </c>
      <c r="H15" s="75">
        <v>0.13357553921586043</v>
      </c>
      <c r="I15" s="75">
        <f t="shared" si="2"/>
        <v>0.13357553921586043</v>
      </c>
      <c r="J15" s="74">
        <f>分析係数表!G18</f>
        <v>0.21755179396051724</v>
      </c>
      <c r="K15" s="76">
        <f t="shared" si="3"/>
        <v>2.9059598185653859E-2</v>
      </c>
      <c r="L15" s="77"/>
      <c r="M15" s="78"/>
      <c r="N15" s="79">
        <f>分析係数表!I18</f>
        <v>5.3704565311248737E-4</v>
      </c>
      <c r="O15" s="80">
        <f t="shared" si="4"/>
        <v>7.1175033916701979E-3</v>
      </c>
      <c r="P15" s="74">
        <f>分析係数表!C18</f>
        <v>0.30630539049432115</v>
      </c>
      <c r="Q15" s="80">
        <f t="shared" si="5"/>
        <v>2.1801296557301952E-3</v>
      </c>
      <c r="R15" s="81">
        <v>5.7610636184922456E-3</v>
      </c>
      <c r="S15" s="82">
        <f t="shared" si="6"/>
        <v>0.13933660283435267</v>
      </c>
      <c r="T15" s="83">
        <f>分析係数表!F18</f>
        <v>0.4635011306393737</v>
      </c>
      <c r="U15" s="84">
        <f t="shared" si="7"/>
        <v>6.4582672953171827E-2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投入係数表!G16</f>
        <v>0</v>
      </c>
      <c r="E16" s="75">
        <f t="shared" si="0"/>
        <v>0</v>
      </c>
      <c r="F16" s="74">
        <f>分析係数表!C19</f>
        <v>0.36966314955627488</v>
      </c>
      <c r="G16" s="75">
        <f t="shared" si="1"/>
        <v>0</v>
      </c>
      <c r="H16" s="75">
        <v>3.5952735951751545E-2</v>
      </c>
      <c r="I16" s="75">
        <f t="shared" si="2"/>
        <v>3.5952735951751545E-2</v>
      </c>
      <c r="J16" s="74">
        <f>分析係数表!G19</f>
        <v>4.2381117789262797E-2</v>
      </c>
      <c r="K16" s="76">
        <f t="shared" si="3"/>
        <v>1.5237171372174455E-3</v>
      </c>
      <c r="L16" s="77"/>
      <c r="M16" s="78"/>
      <c r="N16" s="79">
        <f>分析係数表!I19</f>
        <v>-1.254655481313475E-4</v>
      </c>
      <c r="O16" s="80">
        <f t="shared" si="4"/>
        <v>-1.6628036353840143E-3</v>
      </c>
      <c r="P16" s="74">
        <f>分析係数表!C19</f>
        <v>0.36966314955627488</v>
      </c>
      <c r="Q16" s="80">
        <f t="shared" si="5"/>
        <v>-6.1467722894967844E-4</v>
      </c>
      <c r="R16" s="81">
        <v>3.9011454541399548E-3</v>
      </c>
      <c r="S16" s="82">
        <f t="shared" si="6"/>
        <v>3.9853881405891502E-2</v>
      </c>
      <c r="T16" s="83">
        <f>分析係数表!F19</f>
        <v>0.17645477862102601</v>
      </c>
      <c r="U16" s="84">
        <f t="shared" si="7"/>
        <v>7.0324078206652103E-3</v>
      </c>
      <c r="V16" s="85">
        <f>分析係数表!D19</f>
        <v>8.3109656186295868E-3</v>
      </c>
      <c r="W16" s="172">
        <f t="shared" si="8"/>
        <v>0</v>
      </c>
      <c r="X16" s="74">
        <f>分析係数表!E19</f>
        <v>8.1137788631236215E-3</v>
      </c>
      <c r="Y16" s="171">
        <f t="shared" si="9"/>
        <v>0</v>
      </c>
    </row>
    <row r="17" spans="1:25">
      <c r="A17" s="10" t="s">
        <v>5</v>
      </c>
      <c r="B17" s="9" t="s">
        <v>33</v>
      </c>
      <c r="C17" s="88"/>
      <c r="D17" s="74">
        <f>投入係数表!G17</f>
        <v>2.0217789690529795E-3</v>
      </c>
      <c r="E17" s="75">
        <f t="shared" si="0"/>
        <v>0.20217789690529794</v>
      </c>
      <c r="F17" s="74">
        <f>分析係数表!C20</f>
        <v>0.11840151680286914</v>
      </c>
      <c r="G17" s="75">
        <f t="shared" si="1"/>
        <v>2.3938169657601382E-2</v>
      </c>
      <c r="H17" s="75">
        <v>3.1535435600896757E-2</v>
      </c>
      <c r="I17" s="75">
        <f t="shared" si="2"/>
        <v>3.1535435600896757E-2</v>
      </c>
      <c r="J17" s="74">
        <f>分析係数表!G20</f>
        <v>0.11103277983246747</v>
      </c>
      <c r="K17" s="76">
        <f t="shared" si="3"/>
        <v>3.5014670779953262E-3</v>
      </c>
      <c r="L17" s="77"/>
      <c r="M17" s="78"/>
      <c r="N17" s="79">
        <f>分析係数表!I20</f>
        <v>6.0558701736942728E-4</v>
      </c>
      <c r="O17" s="80">
        <f t="shared" si="4"/>
        <v>8.0258868591485035E-3</v>
      </c>
      <c r="P17" s="74">
        <f>分析係数表!C20</f>
        <v>0.11840151680286914</v>
      </c>
      <c r="Q17" s="80">
        <f t="shared" si="5"/>
        <v>9.5027717781139822E-4</v>
      </c>
      <c r="R17" s="81">
        <v>2.4784025375266276E-3</v>
      </c>
      <c r="S17" s="82">
        <f t="shared" si="6"/>
        <v>3.4013838138423381E-2</v>
      </c>
      <c r="T17" s="83">
        <f>分析係数表!F20</f>
        <v>0.24737258814980315</v>
      </c>
      <c r="U17" s="84">
        <f t="shared" si="7"/>
        <v>8.4140911732102745E-3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投入係数表!G18</f>
        <v>8.8258328659272609E-3</v>
      </c>
      <c r="E18" s="75">
        <f t="shared" si="0"/>
        <v>0.88258328659272611</v>
      </c>
      <c r="F18" s="74">
        <f>分析係数表!C21</f>
        <v>0.26258212636596168</v>
      </c>
      <c r="G18" s="75">
        <f t="shared" si="1"/>
        <v>0.23175059608857698</v>
      </c>
      <c r="H18" s="75">
        <v>0.27050897882355007</v>
      </c>
      <c r="I18" s="75">
        <f t="shared" si="2"/>
        <v>0.27050897882355007</v>
      </c>
      <c r="J18" s="74">
        <f>分析係数表!G21</f>
        <v>0.28467983327929475</v>
      </c>
      <c r="K18" s="76">
        <f t="shared" si="3"/>
        <v>7.7008450992040511E-2</v>
      </c>
      <c r="L18" s="77"/>
      <c r="M18" s="78"/>
      <c r="N18" s="79">
        <f>分析係数表!I21</f>
        <v>1.0324354165676096E-3</v>
      </c>
      <c r="O18" s="80">
        <f t="shared" si="4"/>
        <v>1.3682938380587241E-2</v>
      </c>
      <c r="P18" s="74">
        <f>分析係数表!C21</f>
        <v>0.26258212636596168</v>
      </c>
      <c r="Q18" s="80">
        <f t="shared" si="5"/>
        <v>3.5928950549090261E-3</v>
      </c>
      <c r="R18" s="81">
        <v>1.0437596314971468E-2</v>
      </c>
      <c r="S18" s="82">
        <f t="shared" si="6"/>
        <v>0.28094657513852156</v>
      </c>
      <c r="T18" s="83">
        <f>分析係数表!F21</f>
        <v>0.42515189534375575</v>
      </c>
      <c r="U18" s="84">
        <f t="shared" si="7"/>
        <v>0.11944496891047933</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投入係数表!G19</f>
        <v>0</v>
      </c>
      <c r="E19" s="75">
        <f t="shared" si="0"/>
        <v>0</v>
      </c>
      <c r="F19" s="74">
        <f>分析係数表!C22</f>
        <v>0.19256748567873505</v>
      </c>
      <c r="G19" s="75">
        <f t="shared" si="1"/>
        <v>0</v>
      </c>
      <c r="H19" s="75">
        <v>1.5854168599488641E-2</v>
      </c>
      <c r="I19" s="75">
        <f t="shared" si="2"/>
        <v>1.5854168599488641E-2</v>
      </c>
      <c r="J19" s="74">
        <f>分析係数表!G22</f>
        <v>0.19753386347788673</v>
      </c>
      <c r="K19" s="76">
        <f t="shared" si="3"/>
        <v>3.1317351756867881E-3</v>
      </c>
      <c r="L19" s="77"/>
      <c r="M19" s="78"/>
      <c r="N19" s="79">
        <f>分析係数表!I22</f>
        <v>4.8211298587508529E-5</v>
      </c>
      <c r="O19" s="80">
        <f t="shared" si="4"/>
        <v>6.3894769322626476E-4</v>
      </c>
      <c r="P19" s="74">
        <f>分析係数表!C22</f>
        <v>0.19256748567873505</v>
      </c>
      <c r="Q19" s="80">
        <f t="shared" si="5"/>
        <v>1.2304055076480953E-4</v>
      </c>
      <c r="R19" s="81">
        <v>3.0034600885981005E-3</v>
      </c>
      <c r="S19" s="82">
        <f t="shared" si="6"/>
        <v>1.8857628688086742E-2</v>
      </c>
      <c r="T19" s="83">
        <f>分析係数表!F22</f>
        <v>0.41915604646677446</v>
      </c>
      <c r="U19" s="84">
        <f t="shared" si="7"/>
        <v>7.9042890866368645E-3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投入係数表!G20</f>
        <v>0</v>
      </c>
      <c r="E20" s="75">
        <f t="shared" si="0"/>
        <v>0</v>
      </c>
      <c r="F20" s="74">
        <f>分析係数表!C23</f>
        <v>0.20116432520583094</v>
      </c>
      <c r="G20" s="75">
        <f t="shared" si="1"/>
        <v>0</v>
      </c>
      <c r="H20" s="75">
        <v>1.8015572075962601E-2</v>
      </c>
      <c r="I20" s="75">
        <f t="shared" si="2"/>
        <v>1.8015572075962601E-2</v>
      </c>
      <c r="J20" s="74">
        <f>分析係数表!G23</f>
        <v>0.20785566100352021</v>
      </c>
      <c r="K20" s="76">
        <f t="shared" si="3"/>
        <v>3.7446386422057671E-3</v>
      </c>
      <c r="L20" s="77"/>
      <c r="M20" s="78"/>
      <c r="N20" s="79">
        <f>分析係数表!I23</f>
        <v>2.5225877402069866E-5</v>
      </c>
      <c r="O20" s="80">
        <f t="shared" si="4"/>
        <v>3.3432030764334676E-4</v>
      </c>
      <c r="P20" s="74">
        <f>分析係数表!C23</f>
        <v>0.20116432520583094</v>
      </c>
      <c r="Q20" s="80">
        <f t="shared" si="5"/>
        <v>6.7253319089679661E-5</v>
      </c>
      <c r="R20" s="81">
        <v>2.8630347998121804E-3</v>
      </c>
      <c r="S20" s="82">
        <f t="shared" si="6"/>
        <v>2.087860687577478E-2</v>
      </c>
      <c r="T20" s="83">
        <f>分析係数表!F23</f>
        <v>0.42478695148042223</v>
      </c>
      <c r="U20" s="84">
        <f t="shared" si="7"/>
        <v>8.8689597659185517E-3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投入係数表!G21</f>
        <v>0</v>
      </c>
      <c r="E21" s="75">
        <f t="shared" si="0"/>
        <v>0</v>
      </c>
      <c r="F21" s="74">
        <f>分析係数表!C24</f>
        <v>0.46796458506974481</v>
      </c>
      <c r="G21" s="75">
        <f t="shared" si="1"/>
        <v>0</v>
      </c>
      <c r="H21" s="75">
        <v>1.9077031376705262E-2</v>
      </c>
      <c r="I21" s="75">
        <f t="shared" si="2"/>
        <v>1.9077031376705262E-2</v>
      </c>
      <c r="J21" s="74">
        <f>分析係数表!G24</f>
        <v>0.19290112247208774</v>
      </c>
      <c r="K21" s="76">
        <f t="shared" si="3"/>
        <v>3.6799807660016825E-3</v>
      </c>
      <c r="L21" s="77"/>
      <c r="M21" s="78"/>
      <c r="N21" s="79">
        <f>分析係数表!I24</f>
        <v>1.1220536652328578E-3</v>
      </c>
      <c r="O21" s="80">
        <f t="shared" si="4"/>
        <v>1.4870655263004393E-2</v>
      </c>
      <c r="P21" s="74">
        <f>分析係数表!C24</f>
        <v>0.46796458506974481</v>
      </c>
      <c r="Q21" s="80">
        <f t="shared" si="5"/>
        <v>6.9589400198670675E-3</v>
      </c>
      <c r="R21" s="81">
        <v>1.4122733033863128E-2</v>
      </c>
      <c r="S21" s="82">
        <f t="shared" si="6"/>
        <v>3.3199764410568391E-2</v>
      </c>
      <c r="T21" s="83">
        <f>分析係数表!F24</f>
        <v>0.36341689561906876</v>
      </c>
      <c r="U21" s="84">
        <f t="shared" si="7"/>
        <v>1.2065355317373207E-2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投入係数表!G22</f>
        <v>5.1694680875811285E-7</v>
      </c>
      <c r="E22" s="75">
        <f t="shared" si="0"/>
        <v>5.1694680875811288E-5</v>
      </c>
      <c r="F22" s="74">
        <f>分析係数表!C25</f>
        <v>0.11839811615034102</v>
      </c>
      <c r="G22" s="75">
        <f t="shared" si="1"/>
        <v>6.1205528306891169E-6</v>
      </c>
      <c r="H22" s="75">
        <v>1.3040791574944227E-2</v>
      </c>
      <c r="I22" s="75">
        <f t="shared" si="2"/>
        <v>1.3040791574944227E-2</v>
      </c>
      <c r="J22" s="74">
        <f>分析係数表!G25</f>
        <v>0.19601885967651284</v>
      </c>
      <c r="K22" s="76">
        <f t="shared" si="3"/>
        <v>2.5562410937996433E-3</v>
      </c>
      <c r="L22" s="77"/>
      <c r="M22" s="78"/>
      <c r="N22" s="79">
        <f>分析係数表!I25</f>
        <v>4.7721717414244671E-4</v>
      </c>
      <c r="O22" s="80">
        <f t="shared" si="4"/>
        <v>6.32459239887134E-3</v>
      </c>
      <c r="P22" s="74">
        <f>分析係数表!C25</f>
        <v>0.11839811615034102</v>
      </c>
      <c r="Q22" s="80">
        <f t="shared" si="5"/>
        <v>7.4881982544513278E-4</v>
      </c>
      <c r="R22" s="81">
        <v>4.7239388243330311E-3</v>
      </c>
      <c r="S22" s="82">
        <f t="shared" si="6"/>
        <v>1.7764730399277257E-2</v>
      </c>
      <c r="T22" s="83">
        <f>分析係数表!F25</f>
        <v>0.34892899519140697</v>
      </c>
      <c r="U22" s="84">
        <f t="shared" si="7"/>
        <v>6.1986295280660551E-3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投入係数表!G23</f>
        <v>5.1694680875811285E-7</v>
      </c>
      <c r="E23" s="75">
        <f t="shared" si="0"/>
        <v>5.1694680875811288E-5</v>
      </c>
      <c r="F23" s="74">
        <f>分析係数表!C26</f>
        <v>0.29113960871661038</v>
      </c>
      <c r="G23" s="75">
        <f t="shared" si="1"/>
        <v>1.5050369162913741E-5</v>
      </c>
      <c r="H23" s="75">
        <v>1.6452592322895161E-2</v>
      </c>
      <c r="I23" s="75">
        <f t="shared" si="2"/>
        <v>1.6452592322895161E-2</v>
      </c>
      <c r="J23" s="74">
        <f>分析係数表!G26</f>
        <v>0.2004458717578543</v>
      </c>
      <c r="K23" s="76">
        <f t="shared" si="3"/>
        <v>3.2978542108393015E-3</v>
      </c>
      <c r="L23" s="77"/>
      <c r="M23" s="78"/>
      <c r="N23" s="79">
        <f>分析係数表!I26</f>
        <v>1.0726059667332082E-2</v>
      </c>
      <c r="O23" s="80">
        <f t="shared" si="4"/>
        <v>0.14215321475752185</v>
      </c>
      <c r="P23" s="74">
        <f>分析係数表!C26</f>
        <v>0.29113960871661038</v>
      </c>
      <c r="Q23" s="80">
        <f t="shared" si="5"/>
        <v>4.1386431322313198E-2</v>
      </c>
      <c r="R23" s="81">
        <v>4.6564337988596098E-2</v>
      </c>
      <c r="S23" s="82">
        <f t="shared" si="6"/>
        <v>6.3016930311491262E-2</v>
      </c>
      <c r="T23" s="83">
        <f>分析係数表!F26</f>
        <v>0.34176102976079403</v>
      </c>
      <c r="U23" s="84">
        <f t="shared" si="7"/>
        <v>2.1536730995619448E-2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投入係数表!G24</f>
        <v>2.2228712776598853E-5</v>
      </c>
      <c r="E24" s="75">
        <f t="shared" si="0"/>
        <v>2.2228712776598855E-3</v>
      </c>
      <c r="F24" s="74">
        <f>分析係数表!C27</f>
        <v>0.22390034937983039</v>
      </c>
      <c r="G24" s="75">
        <f t="shared" si="1"/>
        <v>4.9770165569443833E-4</v>
      </c>
      <c r="H24" s="75">
        <v>2.7349253757335047E-3</v>
      </c>
      <c r="I24" s="75">
        <f t="shared" si="2"/>
        <v>2.7349253757335047E-3</v>
      </c>
      <c r="J24" s="74">
        <f>分析係数表!G27</f>
        <v>0.17801424712710151</v>
      </c>
      <c r="K24" s="76">
        <f t="shared" si="3"/>
        <v>4.8685568171000503E-4</v>
      </c>
      <c r="L24" s="77"/>
      <c r="M24" s="78"/>
      <c r="N24" s="79">
        <f>分析係数表!I27</f>
        <v>1.001616696609949E-2</v>
      </c>
      <c r="O24" s="80">
        <f t="shared" si="4"/>
        <v>0.13274495741578229</v>
      </c>
      <c r="P24" s="74">
        <f>分析係数表!C27</f>
        <v>0.22390034937983039</v>
      </c>
      <c r="Q24" s="80">
        <f t="shared" si="5"/>
        <v>2.9721642343804363E-2</v>
      </c>
      <c r="R24" s="81">
        <v>3.0352608814072479E-2</v>
      </c>
      <c r="S24" s="82">
        <f t="shared" si="6"/>
        <v>3.3087534189805985E-2</v>
      </c>
      <c r="T24" s="83">
        <f>分析係数表!F27</f>
        <v>0.3354402389489512</v>
      </c>
      <c r="U24" s="84">
        <f t="shared" si="7"/>
        <v>1.1098890374860112E-2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投入係数表!G25</f>
        <v>5.1694680875811285E-7</v>
      </c>
      <c r="E25" s="75">
        <f t="shared" si="0"/>
        <v>5.1694680875811288E-5</v>
      </c>
      <c r="F25" s="74">
        <f>分析係数表!C28</f>
        <v>0.22512814125204084</v>
      </c>
      <c r="G25" s="75">
        <f t="shared" si="1"/>
        <v>1.1637927418188817E-5</v>
      </c>
      <c r="H25" s="75">
        <v>3.7325213011892185E-2</v>
      </c>
      <c r="I25" s="75">
        <f t="shared" si="2"/>
        <v>3.7325213011892185E-2</v>
      </c>
      <c r="J25" s="74">
        <f>分析係数表!G28</f>
        <v>0.17968722251031818</v>
      </c>
      <c r="K25" s="76">
        <f t="shared" si="3"/>
        <v>6.7068638557128942E-3</v>
      </c>
      <c r="L25" s="77"/>
      <c r="M25" s="78"/>
      <c r="N25" s="79">
        <f>分析係数表!I28</f>
        <v>8.1409051127791718E-3</v>
      </c>
      <c r="O25" s="80">
        <f t="shared" si="4"/>
        <v>0.10789198165120335</v>
      </c>
      <c r="P25" s="74">
        <f>分析係数表!C28</f>
        <v>0.22512814125204084</v>
      </c>
      <c r="Q25" s="80">
        <f t="shared" si="5"/>
        <v>2.4289521285134705E-2</v>
      </c>
      <c r="R25" s="81">
        <v>3.1257284372136658E-2</v>
      </c>
      <c r="S25" s="82">
        <f t="shared" si="6"/>
        <v>6.8582497384028843E-2</v>
      </c>
      <c r="T25" s="83">
        <f>分析係数表!F28</f>
        <v>0.30733691598411605</v>
      </c>
      <c r="U25" s="84">
        <f t="shared" si="7"/>
        <v>2.1077933236496132E-2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投入係数表!G26</f>
        <v>8.6748843977698907E-3</v>
      </c>
      <c r="E26" s="75">
        <f t="shared" si="0"/>
        <v>0.86748843977698908</v>
      </c>
      <c r="F26" s="74">
        <f>分析係数表!C29</f>
        <v>0.20292812083079403</v>
      </c>
      <c r="G26" s="75">
        <f t="shared" si="1"/>
        <v>0.17603779892638183</v>
      </c>
      <c r="H26" s="75">
        <v>0.22006961154988067</v>
      </c>
      <c r="I26" s="75">
        <f t="shared" si="2"/>
        <v>0.22006961154988067</v>
      </c>
      <c r="J26" s="74">
        <f>分析係数表!G29</f>
        <v>0.25422836329948895</v>
      </c>
      <c r="K26" s="76">
        <f t="shared" si="3"/>
        <v>5.5947937156280471E-2</v>
      </c>
      <c r="L26" s="77"/>
      <c r="M26" s="78"/>
      <c r="N26" s="79">
        <f>分析係数表!I29</f>
        <v>1.2173975242294967E-2</v>
      </c>
      <c r="O26" s="80">
        <f t="shared" si="4"/>
        <v>0.16134254057353753</v>
      </c>
      <c r="P26" s="74">
        <f>分析係数表!C29</f>
        <v>0.20292812083079403</v>
      </c>
      <c r="Q26" s="80">
        <f t="shared" si="5"/>
        <v>3.2740938568654114E-2</v>
      </c>
      <c r="R26" s="81">
        <v>4.7744064034272407E-2</v>
      </c>
      <c r="S26" s="82">
        <f t="shared" si="6"/>
        <v>0.26781367558415309</v>
      </c>
      <c r="T26" s="83">
        <f>分析係数表!F29</f>
        <v>0.40384720428768384</v>
      </c>
      <c r="U26" s="84">
        <f t="shared" si="7"/>
        <v>0.10815580415466895</v>
      </c>
      <c r="V26" s="85">
        <f>分析係数表!D29</f>
        <v>7.670374473161555E-2</v>
      </c>
      <c r="W26" s="172">
        <f t="shared" si="8"/>
        <v>0</v>
      </c>
      <c r="X26" s="74">
        <f>分析係数表!E29</f>
        <v>6.1557890505000185E-2</v>
      </c>
      <c r="Y26" s="171">
        <f t="shared" si="9"/>
        <v>0</v>
      </c>
    </row>
    <row r="27" spans="1:25">
      <c r="A27" s="10" t="s">
        <v>15</v>
      </c>
      <c r="B27" s="9" t="s">
        <v>36</v>
      </c>
      <c r="C27" s="88"/>
      <c r="D27" s="74">
        <f>投入係数表!G27</f>
        <v>6.5186992584398027E-4</v>
      </c>
      <c r="E27" s="75">
        <f t="shared" si="0"/>
        <v>6.5186992584398029E-2</v>
      </c>
      <c r="F27" s="74">
        <f>分析係数表!C30</f>
        <v>1</v>
      </c>
      <c r="G27" s="75">
        <f t="shared" si="1"/>
        <v>6.5186992584398029E-2</v>
      </c>
      <c r="H27" s="75">
        <v>0.17081180892233663</v>
      </c>
      <c r="I27" s="75">
        <f t="shared" si="2"/>
        <v>0.17081180892233663</v>
      </c>
      <c r="J27" s="74">
        <f>分析係数表!G30</f>
        <v>0.34673715455884868</v>
      </c>
      <c r="K27" s="76">
        <f t="shared" si="3"/>
        <v>5.9226800590780768E-2</v>
      </c>
      <c r="L27" s="77"/>
      <c r="M27" s="78"/>
      <c r="N27" s="79">
        <f>分析係数表!I30</f>
        <v>0</v>
      </c>
      <c r="O27" s="80">
        <f t="shared" si="4"/>
        <v>0</v>
      </c>
      <c r="P27" s="74">
        <f>分析係数表!C30</f>
        <v>1</v>
      </c>
      <c r="Q27" s="80">
        <f t="shared" si="5"/>
        <v>0</v>
      </c>
      <c r="R27" s="81">
        <v>5.6984773068341453E-2</v>
      </c>
      <c r="S27" s="82">
        <f t="shared" si="6"/>
        <v>0.22779658199067809</v>
      </c>
      <c r="T27" s="83">
        <f>分析係数表!F30</f>
        <v>0.44336430675838301</v>
      </c>
      <c r="U27" s="84">
        <f t="shared" si="7"/>
        <v>0.10099687365622614</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投入係数表!G28</f>
        <v>1.545774347548509E-2</v>
      </c>
      <c r="E28" s="75">
        <f t="shared" si="0"/>
        <v>1.5457743475485091</v>
      </c>
      <c r="F28" s="74">
        <f>分析係数表!C31</f>
        <v>0.99667993786519227</v>
      </c>
      <c r="G28" s="75">
        <f t="shared" si="1"/>
        <v>1.540642280668256</v>
      </c>
      <c r="H28" s="75">
        <v>2.1377660986094535</v>
      </c>
      <c r="I28" s="75">
        <f t="shared" si="2"/>
        <v>2.1377660986094535</v>
      </c>
      <c r="J28" s="74">
        <f>分析係数表!G31</f>
        <v>7.0744430198025232E-2</v>
      </c>
      <c r="K28" s="76">
        <f t="shared" si="3"/>
        <v>0.15123504454278122</v>
      </c>
      <c r="L28" s="77"/>
      <c r="M28" s="78"/>
      <c r="N28" s="79">
        <f>分析係数表!I31</f>
        <v>1.5783931066306964E-2</v>
      </c>
      <c r="O28" s="80">
        <f t="shared" si="4"/>
        <v>0.20918553617786698</v>
      </c>
      <c r="P28" s="74">
        <f>分析係数表!C31</f>
        <v>0.99667993786519227</v>
      </c>
      <c r="Q28" s="80">
        <f t="shared" si="5"/>
        <v>0.20849102720005339</v>
      </c>
      <c r="R28" s="81">
        <v>0.39531318955998512</v>
      </c>
      <c r="S28" s="82">
        <f t="shared" si="6"/>
        <v>2.5330792881694388</v>
      </c>
      <c r="T28" s="83">
        <f>分析係数表!F31</f>
        <v>0.308369223350977</v>
      </c>
      <c r="U28" s="84">
        <f t="shared" si="7"/>
        <v>0.78112369277925553</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投入係数表!G29</f>
        <v>2.1386089478323128E-3</v>
      </c>
      <c r="E29" s="75">
        <f t="shared" si="0"/>
        <v>0.21386089478323128</v>
      </c>
      <c r="F29" s="74">
        <f>分析係数表!C32</f>
        <v>0.99973750468741629</v>
      </c>
      <c r="G29" s="75">
        <f t="shared" si="1"/>
        <v>0.21380475730080573</v>
      </c>
      <c r="H29" s="75">
        <v>0.28698731410323941</v>
      </c>
      <c r="I29" s="75">
        <f t="shared" si="2"/>
        <v>0.28698731410323941</v>
      </c>
      <c r="J29" s="74">
        <f>分析係数表!G32</f>
        <v>0.13654952076677315</v>
      </c>
      <c r="K29" s="76">
        <f t="shared" si="3"/>
        <v>3.918798020694074E-2</v>
      </c>
      <c r="L29" s="77"/>
      <c r="M29" s="78"/>
      <c r="N29" s="79">
        <f>分析係数表!I32</f>
        <v>6.1925380029087757E-3</v>
      </c>
      <c r="O29" s="80">
        <f t="shared" si="4"/>
        <v>8.2070136837171181E-2</v>
      </c>
      <c r="P29" s="74">
        <f>分析係数表!C32</f>
        <v>0.99973750468741629</v>
      </c>
      <c r="Q29" s="80">
        <f t="shared" si="5"/>
        <v>8.2048593810948325E-2</v>
      </c>
      <c r="R29" s="81">
        <v>0.12219754354195866</v>
      </c>
      <c r="S29" s="82">
        <f t="shared" si="6"/>
        <v>0.40918485764519807</v>
      </c>
      <c r="T29" s="83">
        <f>分析係数表!F32</f>
        <v>0.46980830670926516</v>
      </c>
      <c r="U29" s="84">
        <f t="shared" si="7"/>
        <v>0.19223844510136223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投入係数表!G30</f>
        <v>7.2579331949639047E-4</v>
      </c>
      <c r="E30" s="75">
        <f t="shared" si="0"/>
        <v>7.2579331949639045E-2</v>
      </c>
      <c r="F30" s="74">
        <f>分析係数表!C33</f>
        <v>0.92720800471848297</v>
      </c>
      <c r="G30" s="75">
        <f t="shared" si="1"/>
        <v>6.7296137560825267E-2</v>
      </c>
      <c r="H30" s="75">
        <v>0.12288498927986619</v>
      </c>
      <c r="I30" s="75">
        <f t="shared" si="2"/>
        <v>0.12288498927986619</v>
      </c>
      <c r="J30" s="74">
        <f>分析係数表!G33</f>
        <v>0.48251618559482062</v>
      </c>
      <c r="K30" s="76">
        <f t="shared" si="3"/>
        <v>5.9293996294181459E-2</v>
      </c>
      <c r="L30" s="77"/>
      <c r="M30" s="78"/>
      <c r="N30" s="79">
        <f>分析係数表!I33</f>
        <v>1.0711870111293417E-3</v>
      </c>
      <c r="O30" s="80">
        <f t="shared" si="4"/>
        <v>1.4196515958447248E-2</v>
      </c>
      <c r="P30" s="74">
        <f>分析係数表!C33</f>
        <v>0.92720800471848297</v>
      </c>
      <c r="Q30" s="80">
        <f t="shared" si="5"/>
        <v>1.3163123235785975E-2</v>
      </c>
      <c r="R30" s="81">
        <v>5.3473492281064613E-2</v>
      </c>
      <c r="S30" s="82">
        <f t="shared" si="6"/>
        <v>0.17635848156093081</v>
      </c>
      <c r="T30" s="83">
        <f>分析係数表!F33</f>
        <v>0.61375438359859724</v>
      </c>
      <c r="U30" s="84">
        <f t="shared" si="7"/>
        <v>0.10824079114281367</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投入係数表!G31</f>
        <v>7.9683214995593027E-2</v>
      </c>
      <c r="E31" s="75">
        <f t="shared" si="0"/>
        <v>7.9683214995593028</v>
      </c>
      <c r="F31" s="74">
        <f>分析係数表!C34</f>
        <v>0.43058167090385968</v>
      </c>
      <c r="G31" s="75">
        <f t="shared" si="1"/>
        <v>3.4310131855793933</v>
      </c>
      <c r="H31" s="75">
        <v>3.9389282920654369</v>
      </c>
      <c r="I31" s="75">
        <f t="shared" si="2"/>
        <v>3.9389282920654369</v>
      </c>
      <c r="J31" s="74">
        <f>分析係数表!G34</f>
        <v>0.40252218378442245</v>
      </c>
      <c r="K31" s="76">
        <f t="shared" si="3"/>
        <v>1.585506017892425</v>
      </c>
      <c r="L31" s="77"/>
      <c r="M31" s="78"/>
      <c r="N31" s="79">
        <f>分析係数表!I34</f>
        <v>0.17332617383102331</v>
      </c>
      <c r="O31" s="80">
        <f t="shared" si="4"/>
        <v>2.2971038364388949</v>
      </c>
      <c r="P31" s="74">
        <f>分析係数表!C34</f>
        <v>0.43058167090385968</v>
      </c>
      <c r="Q31" s="80">
        <f t="shared" si="5"/>
        <v>0.98909080813352579</v>
      </c>
      <c r="R31" s="81">
        <v>1.1110941256628679</v>
      </c>
      <c r="S31" s="82">
        <f t="shared" si="6"/>
        <v>5.0500224177283046</v>
      </c>
      <c r="T31" s="83">
        <f>分析係数表!F34</f>
        <v>0.66293540075026103</v>
      </c>
      <c r="U31" s="84">
        <f t="shared" si="7"/>
        <v>3.3478386352945155</v>
      </c>
      <c r="V31" s="85">
        <f>分析係数表!D34</f>
        <v>0.16067471370017011</v>
      </c>
      <c r="W31" s="172">
        <f t="shared" si="8"/>
        <v>1</v>
      </c>
      <c r="X31" s="74">
        <f>分析係数表!E34</f>
        <v>0.14658203786750718</v>
      </c>
      <c r="Y31" s="171">
        <f t="shared" si="9"/>
        <v>1</v>
      </c>
    </row>
    <row r="32" spans="1:25">
      <c r="A32" s="10" t="s">
        <v>20</v>
      </c>
      <c r="B32" s="9" t="s">
        <v>37</v>
      </c>
      <c r="C32" s="88"/>
      <c r="D32" s="74">
        <f>投入係数表!G32</f>
        <v>5.864244598552032E-3</v>
      </c>
      <c r="E32" s="75">
        <f t="shared" si="0"/>
        <v>0.5864244598552032</v>
      </c>
      <c r="F32" s="74">
        <f>分析係数表!C35</f>
        <v>0.85041941808411148</v>
      </c>
      <c r="G32" s="75">
        <f t="shared" si="1"/>
        <v>0.4987067479003513</v>
      </c>
      <c r="H32" s="75">
        <v>0.81531684102454616</v>
      </c>
      <c r="I32" s="75">
        <f t="shared" si="2"/>
        <v>0.81531684102454616</v>
      </c>
      <c r="J32" s="74">
        <f>分析係数表!G35</f>
        <v>0.31439227022235533</v>
      </c>
      <c r="K32" s="76">
        <f t="shared" si="3"/>
        <v>0.25632931260022623</v>
      </c>
      <c r="L32" s="77"/>
      <c r="M32" s="78"/>
      <c r="N32" s="79">
        <f>分析係数表!I35</f>
        <v>5.0116599150103677E-2</v>
      </c>
      <c r="O32" s="80">
        <f t="shared" si="4"/>
        <v>0.66419877409402417</v>
      </c>
      <c r="P32" s="74">
        <f>分析係数表!C35</f>
        <v>0.85041941808411148</v>
      </c>
      <c r="Q32" s="80">
        <f t="shared" si="5"/>
        <v>0.56484753495722029</v>
      </c>
      <c r="R32" s="81">
        <v>0.86743083636091434</v>
      </c>
      <c r="S32" s="82">
        <f t="shared" si="6"/>
        <v>1.6827476773854606</v>
      </c>
      <c r="T32" s="83">
        <f>分析係数表!F35</f>
        <v>0.64510687312527537</v>
      </c>
      <c r="U32" s="84">
        <f t="shared" si="7"/>
        <v>1.0855520924169542</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投入係数表!G33</f>
        <v>2.9047241184118359E-3</v>
      </c>
      <c r="E33" s="75">
        <f t="shared" si="0"/>
        <v>0.29047241184118361</v>
      </c>
      <c r="F33" s="74">
        <f>分析係数表!C36</f>
        <v>0.99367212085214862</v>
      </c>
      <c r="G33" s="75">
        <f t="shared" si="1"/>
        <v>0.28863433752326767</v>
      </c>
      <c r="H33" s="75">
        <v>0.58276301305084222</v>
      </c>
      <c r="I33" s="75">
        <f t="shared" si="2"/>
        <v>0.58276301305084222</v>
      </c>
      <c r="J33" s="74">
        <f>分析係数表!G36</f>
        <v>5.4622350270852466E-2</v>
      </c>
      <c r="K33" s="76">
        <f t="shared" si="3"/>
        <v>3.1831885423760468E-2</v>
      </c>
      <c r="L33" s="77"/>
      <c r="M33" s="78"/>
      <c r="N33" s="79">
        <f>分析係数表!I36</f>
        <v>0.22260102528255266</v>
      </c>
      <c r="O33" s="80">
        <f t="shared" si="4"/>
        <v>2.9501468697410305</v>
      </c>
      <c r="P33" s="74">
        <f>分析係数表!C36</f>
        <v>0.99367212085214862</v>
      </c>
      <c r="Q33" s="80">
        <f t="shared" si="5"/>
        <v>2.9314786968808972</v>
      </c>
      <c r="R33" s="81">
        <v>3.1238955289831503</v>
      </c>
      <c r="S33" s="82">
        <f t="shared" si="6"/>
        <v>3.7066585420339924</v>
      </c>
      <c r="T33" s="83">
        <f>分析係数表!F36</f>
        <v>0.84078106922799567</v>
      </c>
      <c r="U33" s="84">
        <f t="shared" si="7"/>
        <v>3.1164883322344235</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投入係数表!G34</f>
        <v>3.0526742950784079E-2</v>
      </c>
      <c r="E34" s="75">
        <f t="shared" si="0"/>
        <v>3.052674295078408</v>
      </c>
      <c r="F34" s="74">
        <f>分析係数表!C37</f>
        <v>0.57178358697686016</v>
      </c>
      <c r="G34" s="75">
        <f t="shared" si="1"/>
        <v>1.7454690583119903</v>
      </c>
      <c r="H34" s="75">
        <v>2.2385794171361737</v>
      </c>
      <c r="I34" s="75">
        <f t="shared" si="2"/>
        <v>2.2385794171361737</v>
      </c>
      <c r="J34" s="74">
        <f>分析係数表!G37</f>
        <v>0.36884830758302428</v>
      </c>
      <c r="K34" s="76">
        <f t="shared" si="3"/>
        <v>0.82569622940087062</v>
      </c>
      <c r="L34" s="77"/>
      <c r="M34" s="78"/>
      <c r="N34" s="79">
        <f>分析係数表!I37</f>
        <v>4.5622990798280361E-2</v>
      </c>
      <c r="O34" s="80">
        <f t="shared" si="4"/>
        <v>0.60464467008149081</v>
      </c>
      <c r="P34" s="74">
        <f>分析係数表!C37</f>
        <v>0.57178358697686016</v>
      </c>
      <c r="Q34" s="80">
        <f t="shared" si="5"/>
        <v>0.34572589830563499</v>
      </c>
      <c r="R34" s="81">
        <v>0.46698005114636193</v>
      </c>
      <c r="S34" s="82">
        <f t="shared" si="6"/>
        <v>2.7055594682825355</v>
      </c>
      <c r="T34" s="83">
        <f>分析係数表!F37</f>
        <v>0.64429400301330442</v>
      </c>
      <c r="U34" s="84">
        <f t="shared" si="7"/>
        <v>1.7431757402103023</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投入係数表!G35</f>
        <v>4.8530966406211632E-3</v>
      </c>
      <c r="E35" s="75">
        <f t="shared" si="0"/>
        <v>0.48530966406211634</v>
      </c>
      <c r="F35" s="74">
        <f>分析係数表!C38</f>
        <v>0.42668283982472699</v>
      </c>
      <c r="G35" s="75">
        <f t="shared" si="1"/>
        <v>0.20707330565640805</v>
      </c>
      <c r="H35" s="75">
        <v>0.46209245894135892</v>
      </c>
      <c r="I35" s="75">
        <f t="shared" si="2"/>
        <v>0.46209245894135892</v>
      </c>
      <c r="J35" s="74">
        <f>分析係数表!G38</f>
        <v>0.18042179614021467</v>
      </c>
      <c r="K35" s="76">
        <f t="shared" si="3"/>
        <v>8.3371551425048374E-2</v>
      </c>
      <c r="L35" s="77"/>
      <c r="M35" s="78"/>
      <c r="N35" s="79">
        <f>分析係数表!I38</f>
        <v>3.1385057501308801E-2</v>
      </c>
      <c r="O35" s="80">
        <f t="shared" si="4"/>
        <v>0.41594834986317381</v>
      </c>
      <c r="P35" s="74">
        <f>分析係数表!C38</f>
        <v>0.42668283982472699</v>
      </c>
      <c r="Q35" s="80">
        <f t="shared" si="5"/>
        <v>0.17747802314002808</v>
      </c>
      <c r="R35" s="81">
        <v>0.28440233418498506</v>
      </c>
      <c r="S35" s="82">
        <f t="shared" si="6"/>
        <v>0.74649479312634393</v>
      </c>
      <c r="T35" s="83">
        <f>分析係数表!F38</f>
        <v>0.52437100026299643</v>
      </c>
      <c r="U35" s="84">
        <f t="shared" si="7"/>
        <v>0.39144022136277956</v>
      </c>
      <c r="V35" s="85">
        <f>分析係数表!D38</f>
        <v>3.745569762927526E-2</v>
      </c>
      <c r="W35" s="172">
        <f t="shared" si="8"/>
        <v>0</v>
      </c>
      <c r="X35" s="74">
        <f>分析係数表!E38</f>
        <v>3.4218337111297577E-2</v>
      </c>
      <c r="Y35" s="171">
        <f t="shared" si="9"/>
        <v>0</v>
      </c>
    </row>
    <row r="36" spans="1:25">
      <c r="A36" s="10" t="s">
        <v>24</v>
      </c>
      <c r="B36" s="9" t="s">
        <v>39</v>
      </c>
      <c r="C36" s="88"/>
      <c r="D36" s="74">
        <f>投入係数表!G36</f>
        <v>0</v>
      </c>
      <c r="E36" s="75">
        <f t="shared" si="0"/>
        <v>0</v>
      </c>
      <c r="F36" s="74">
        <f>分析係数表!C39</f>
        <v>1</v>
      </c>
      <c r="G36" s="75">
        <f t="shared" si="1"/>
        <v>0</v>
      </c>
      <c r="H36" s="75">
        <v>0.14053482546617774</v>
      </c>
      <c r="I36" s="75">
        <f t="shared" si="2"/>
        <v>0.14053482546617774</v>
      </c>
      <c r="J36" s="74">
        <f>分析係数表!G39</f>
        <v>0.351753812215997</v>
      </c>
      <c r="K36" s="76">
        <f t="shared" si="3"/>
        <v>4.94336606068378E-2</v>
      </c>
      <c r="L36" s="77"/>
      <c r="M36" s="78"/>
      <c r="N36" s="79">
        <f>分析係数表!I39</f>
        <v>2.6196741762610056E-3</v>
      </c>
      <c r="O36" s="80">
        <f t="shared" si="4"/>
        <v>3.4718724053619927E-2</v>
      </c>
      <c r="P36" s="74">
        <f>分析係数表!C39</f>
        <v>1</v>
      </c>
      <c r="Q36" s="80">
        <f t="shared" si="5"/>
        <v>3.4718724053619927E-2</v>
      </c>
      <c r="R36" s="81">
        <v>4.5168142400730041E-2</v>
      </c>
      <c r="S36" s="82">
        <f t="shared" si="6"/>
        <v>0.18570296786690776</v>
      </c>
      <c r="T36" s="83">
        <f>分析係数表!F39</f>
        <v>0.70125652740175148</v>
      </c>
      <c r="U36" s="84">
        <f t="shared" si="7"/>
        <v>0.13022541837454679</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投入係数表!G37</f>
        <v>2.9879525546218919E-4</v>
      </c>
      <c r="E37" s="75">
        <f t="shared" si="0"/>
        <v>2.9879525546218918E-2</v>
      </c>
      <c r="F37" s="74">
        <f>分析係数表!C40</f>
        <v>0.86812466863195592</v>
      </c>
      <c r="G37" s="75">
        <f t="shared" si="1"/>
        <v>2.5939153213691359E-2</v>
      </c>
      <c r="H37" s="75">
        <v>3.5727486405127754E-2</v>
      </c>
      <c r="I37" s="75">
        <f t="shared" si="2"/>
        <v>3.5727486405127754E-2</v>
      </c>
      <c r="J37" s="74">
        <f>分析係数表!G40</f>
        <v>0.5308449982881025</v>
      </c>
      <c r="K37" s="76">
        <f t="shared" si="3"/>
        <v>1.8965757459568248E-2</v>
      </c>
      <c r="L37" s="77"/>
      <c r="M37" s="78"/>
      <c r="N37" s="79">
        <f>分析係数表!I40</f>
        <v>3.1726768564274997E-2</v>
      </c>
      <c r="O37" s="80">
        <f t="shared" si="4"/>
        <v>0.42047707034631626</v>
      </c>
      <c r="P37" s="74">
        <f>分析係数表!C40</f>
        <v>0.86812466863195592</v>
      </c>
      <c r="Q37" s="80">
        <f t="shared" si="5"/>
        <v>0.36502651736173142</v>
      </c>
      <c r="R37" s="81">
        <v>0.36821764749493019</v>
      </c>
      <c r="S37" s="82">
        <f t="shared" si="6"/>
        <v>0.40394513390005793</v>
      </c>
      <c r="T37" s="83">
        <f>分析係数表!F40</f>
        <v>0.72849135138041188</v>
      </c>
      <c r="U37" s="84">
        <f t="shared" si="7"/>
        <v>0.29427053647839463</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投入係数表!G38</f>
        <v>0</v>
      </c>
      <c r="E38" s="75">
        <f t="shared" si="0"/>
        <v>0</v>
      </c>
      <c r="F38" s="74">
        <f>分析係数表!C41</f>
        <v>0.9999434031873089</v>
      </c>
      <c r="G38" s="75">
        <f t="shared" si="1"/>
        <v>0</v>
      </c>
      <c r="H38" s="75">
        <v>9.6898393682950806E-3</v>
      </c>
      <c r="I38" s="75">
        <f t="shared" si="2"/>
        <v>9.6898393682950806E-3</v>
      </c>
      <c r="J38" s="74">
        <f>分析係数表!G41</f>
        <v>0.50163334603597476</v>
      </c>
      <c r="K38" s="76">
        <f t="shared" si="3"/>
        <v>4.8607465448689772E-3</v>
      </c>
      <c r="L38" s="77"/>
      <c r="M38" s="78"/>
      <c r="N38" s="79">
        <f>分析係数表!I41</f>
        <v>4.605647758626856E-2</v>
      </c>
      <c r="O38" s="80">
        <f t="shared" si="4"/>
        <v>0.61038970063125675</v>
      </c>
      <c r="P38" s="74">
        <f>分析係数表!C41</f>
        <v>0.9999434031873089</v>
      </c>
      <c r="Q38" s="80">
        <f t="shared" si="5"/>
        <v>0.61035515451970157</v>
      </c>
      <c r="R38" s="81">
        <v>0.62180092556028854</v>
      </c>
      <c r="S38" s="82">
        <f t="shared" si="6"/>
        <v>0.63149076492858358</v>
      </c>
      <c r="T38" s="83">
        <f>分析係数表!F41</f>
        <v>0.6065809667987323</v>
      </c>
      <c r="U38" s="84">
        <f t="shared" si="7"/>
        <v>0.3830502787148512</v>
      </c>
      <c r="V38" s="85">
        <f>分析係数表!D41</f>
        <v>0.10372147914479408</v>
      </c>
      <c r="W38" s="172">
        <f t="shared" si="8"/>
        <v>0</v>
      </c>
      <c r="X38" s="74">
        <f>分析係数表!E41</f>
        <v>9.872112035903656E-2</v>
      </c>
      <c r="Y38" s="171">
        <f t="shared" si="9"/>
        <v>0</v>
      </c>
    </row>
    <row r="39" spans="1:25">
      <c r="A39" s="10" t="s">
        <v>56</v>
      </c>
      <c r="B39" s="9" t="s">
        <v>388</v>
      </c>
      <c r="C39" s="88"/>
      <c r="D39" s="74">
        <f>投入係数表!G39</f>
        <v>7.8007273441599225E-4</v>
      </c>
      <c r="E39" s="75">
        <f>$C$9*D39</f>
        <v>7.8007273441599231E-2</v>
      </c>
      <c r="F39" s="74">
        <f>分析係数表!C42</f>
        <v>0.93692850875802069</v>
      </c>
      <c r="G39" s="75">
        <f>E39*F39</f>
        <v>7.3087238377916725E-2</v>
      </c>
      <c r="H39" s="75">
        <v>0.11181455249592635</v>
      </c>
      <c r="I39" s="75">
        <f>C39+H39</f>
        <v>0.11181455249592635</v>
      </c>
      <c r="J39" s="74">
        <f>分析係数表!G42</f>
        <v>0.49922072097325781</v>
      </c>
      <c r="K39" s="76">
        <f>I39*J39</f>
        <v>5.5820141512318538E-2</v>
      </c>
      <c r="L39" s="77"/>
      <c r="M39" s="78"/>
      <c r="N39" s="79">
        <f>分析係数表!I42</f>
        <v>1.1809361738003208E-2</v>
      </c>
      <c r="O39" s="80">
        <f t="shared" si="4"/>
        <v>0.15651029244266626</v>
      </c>
      <c r="P39" s="74">
        <f>分析係数表!C42</f>
        <v>0.93692850875802069</v>
      </c>
      <c r="Q39" s="80">
        <f>O39*P39</f>
        <v>0.14663895490358902</v>
      </c>
      <c r="R39" s="81">
        <v>0.1602270096657073</v>
      </c>
      <c r="S39" s="82">
        <f>I39+R39</f>
        <v>0.27204156216163367</v>
      </c>
      <c r="T39" s="83">
        <f>分析係数表!F42</f>
        <v>0.57339238661209846</v>
      </c>
      <c r="U39" s="84">
        <f t="shared" si="7"/>
        <v>0.15598656058554267</v>
      </c>
      <c r="V39" s="85">
        <f>分析係数表!D42</f>
        <v>0.13686157986208444</v>
      </c>
      <c r="W39" s="172">
        <f t="shared" si="8"/>
        <v>0</v>
      </c>
      <c r="X39" s="74">
        <f>分析係数表!E42</f>
        <v>0.12798116275158378</v>
      </c>
      <c r="Y39" s="171">
        <f t="shared" si="9"/>
        <v>0</v>
      </c>
    </row>
    <row r="40" spans="1:25">
      <c r="A40" s="10" t="s">
        <v>199</v>
      </c>
      <c r="B40" s="9" t="s">
        <v>41</v>
      </c>
      <c r="C40" s="88"/>
      <c r="D40" s="74">
        <f>投入係数表!G40</f>
        <v>3.8241140177881397E-2</v>
      </c>
      <c r="E40" s="75">
        <f>$C$9*D40</f>
        <v>3.8241140177881396</v>
      </c>
      <c r="F40" s="74">
        <f>分析係数表!C43</f>
        <v>0.64668770435795053</v>
      </c>
      <c r="G40" s="75">
        <f>E40*F40</f>
        <v>2.4730075153664708</v>
      </c>
      <c r="H40" s="75">
        <v>3.7321666780809504</v>
      </c>
      <c r="I40" s="75">
        <f>C40+H40</f>
        <v>3.7321666780809504</v>
      </c>
      <c r="J40" s="74">
        <f>分析係数表!G43</f>
        <v>0.34525361813281841</v>
      </c>
      <c r="K40" s="76">
        <f>I40*J40</f>
        <v>1.2885440490821898</v>
      </c>
      <c r="L40" s="77"/>
      <c r="M40" s="78"/>
      <c r="N40" s="79">
        <f>分析係数表!I43</f>
        <v>1.6687581740348217E-2</v>
      </c>
      <c r="O40" s="80">
        <f t="shared" si="4"/>
        <v>0.2211616814089066</v>
      </c>
      <c r="P40" s="74">
        <f>分析係数表!C43</f>
        <v>0.64668770435795053</v>
      </c>
      <c r="Q40" s="80">
        <f>O40*P40</f>
        <v>0.14302254004227025</v>
      </c>
      <c r="R40" s="81">
        <v>0.576424789775137</v>
      </c>
      <c r="S40" s="82">
        <f>I40+R40</f>
        <v>4.308591467856087</v>
      </c>
      <c r="T40" s="83">
        <f>分析係数表!F43</f>
        <v>0.5971160790993254</v>
      </c>
      <c r="U40" s="84">
        <f t="shared" si="7"/>
        <v>2.5727292437270339</v>
      </c>
      <c r="V40" s="85">
        <f>分析係数表!D43</f>
        <v>0.11965406207615147</v>
      </c>
      <c r="W40" s="172">
        <f t="shared" si="8"/>
        <v>1</v>
      </c>
      <c r="X40" s="74">
        <f>分析係数表!E43</f>
        <v>0.10089499703022012</v>
      </c>
      <c r="Y40" s="171">
        <f t="shared" si="9"/>
        <v>0</v>
      </c>
    </row>
    <row r="41" spans="1:25">
      <c r="A41" s="10" t="s">
        <v>350</v>
      </c>
      <c r="B41" s="9" t="s">
        <v>42</v>
      </c>
      <c r="C41" s="88"/>
      <c r="D41" s="74">
        <f>投入係数表!G41</f>
        <v>1.9643978732808288E-4</v>
      </c>
      <c r="E41" s="75">
        <f>$C$9*D41</f>
        <v>1.9643978732808289E-2</v>
      </c>
      <c r="F41" s="74">
        <f>分析係数表!C44</f>
        <v>0.69156580457188765</v>
      </c>
      <c r="G41" s="75">
        <f>E41*F41</f>
        <v>1.3585103957347614E-2</v>
      </c>
      <c r="H41" s="75">
        <v>2.5571443730515654E-2</v>
      </c>
      <c r="I41" s="75">
        <f>C41+H41</f>
        <v>2.5571443730515654E-2</v>
      </c>
      <c r="J41" s="74">
        <f>分析係数表!G44</f>
        <v>0.27271905819722003</v>
      </c>
      <c r="K41" s="76">
        <f>I41*J41</f>
        <v>6.9738200509294364E-3</v>
      </c>
      <c r="L41" s="77"/>
      <c r="M41" s="78"/>
      <c r="N41" s="79">
        <f>分析係数表!I44</f>
        <v>0.15674397651271663</v>
      </c>
      <c r="O41" s="80">
        <f t="shared" si="4"/>
        <v>2.0773388221046827</v>
      </c>
      <c r="P41" s="74">
        <f>分析係数表!C44</f>
        <v>0.69156580457188765</v>
      </c>
      <c r="Q41" s="80">
        <f>O41*P41</f>
        <v>1.4366164938772423</v>
      </c>
      <c r="R41" s="81">
        <v>1.4639536454042728</v>
      </c>
      <c r="S41" s="82">
        <f>I41+R41</f>
        <v>1.4895250891347884</v>
      </c>
      <c r="T41" s="83">
        <f>分析係数表!F44</f>
        <v>0.50862281906626206</v>
      </c>
      <c r="U41" s="84">
        <f t="shared" si="7"/>
        <v>0.75760644990566139</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投入係数表!G42</f>
        <v>7.6404738334449082E-4</v>
      </c>
      <c r="E42" s="75">
        <f>$C$9*D42</f>
        <v>7.6404738334449079E-2</v>
      </c>
      <c r="F42" s="74">
        <f>分析係数表!C45</f>
        <v>1</v>
      </c>
      <c r="G42" s="75">
        <f>E42*F42</f>
        <v>7.6404738334449079E-2</v>
      </c>
      <c r="H42" s="75">
        <v>0.11103727125757637</v>
      </c>
      <c r="I42" s="75">
        <f>C42+H42</f>
        <v>0.11103727125757637</v>
      </c>
      <c r="J42" s="74">
        <f>分析係数表!G45</f>
        <v>0</v>
      </c>
      <c r="K42" s="76">
        <f>I42*J42</f>
        <v>0</v>
      </c>
      <c r="L42" s="77"/>
      <c r="M42" s="78"/>
      <c r="N42" s="79">
        <f>分析係数表!I45</f>
        <v>0</v>
      </c>
      <c r="O42" s="80">
        <f t="shared" si="4"/>
        <v>0</v>
      </c>
      <c r="P42" s="74">
        <f>分析係数表!C45</f>
        <v>1</v>
      </c>
      <c r="Q42" s="80">
        <f>O42*P42</f>
        <v>0</v>
      </c>
      <c r="R42" s="81">
        <v>1.6203973260806956E-2</v>
      </c>
      <c r="S42" s="82">
        <f>I42+R42</f>
        <v>0.12724124451838331</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投入係数表!G43</f>
        <v>4.4018020765753309E-3</v>
      </c>
      <c r="E43" s="75">
        <f>$C$9*D43</f>
        <v>0.44018020765753307</v>
      </c>
      <c r="F43" s="74">
        <f>分析係数表!C46</f>
        <v>0.99300149364803736</v>
      </c>
      <c r="G43" s="75">
        <f>E43*F43</f>
        <v>0.43709960367823358</v>
      </c>
      <c r="H43" s="75">
        <v>0.56988781635551833</v>
      </c>
      <c r="I43" s="75">
        <f>C43+H43</f>
        <v>0.56988781635551833</v>
      </c>
      <c r="J43" s="74">
        <f>分析係数表!G46</f>
        <v>1.2662527198429125E-2</v>
      </c>
      <c r="K43" s="76">
        <f>I43*J43</f>
        <v>7.2162199746551338E-3</v>
      </c>
      <c r="L43" s="77"/>
      <c r="M43" s="78"/>
      <c r="N43" s="79">
        <f>分析係数表!I46</f>
        <v>3.642815848522589E-5</v>
      </c>
      <c r="O43" s="80">
        <f t="shared" si="4"/>
        <v>4.8278491794549088E-4</v>
      </c>
      <c r="P43" s="74">
        <f>分析係数表!C46</f>
        <v>0.99300149364803736</v>
      </c>
      <c r="Q43" s="80">
        <f>O43*P43</f>
        <v>4.7940614463061758E-4</v>
      </c>
      <c r="R43" s="81">
        <v>4.2373811503775984E-2</v>
      </c>
      <c r="S43" s="82">
        <f>I43+R43</f>
        <v>0.61226162785929428</v>
      </c>
      <c r="T43" s="83">
        <f>分析係数表!F46</f>
        <v>0.42786180544499286</v>
      </c>
      <c r="U43" s="84">
        <f t="shared" si="7"/>
        <v>0.26196336550056798</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投入係数表!G44</f>
        <v>0.65524713934559708</v>
      </c>
      <c r="E44" s="89">
        <f>SUM(E5:E43)</f>
        <v>65.524713934559713</v>
      </c>
      <c r="F44" s="90">
        <f>分析係数表!C47</f>
        <v>0.58532523599566522</v>
      </c>
      <c r="G44" s="89">
        <f>SUM(G5:G43)</f>
        <v>22.071658571058961</v>
      </c>
      <c r="H44" s="89">
        <f>SUM(H5:H43)</f>
        <v>27.842534784286713</v>
      </c>
      <c r="I44" s="89">
        <f>SUM(I5:I43)</f>
        <v>127.84253478428668</v>
      </c>
      <c r="J44" s="90">
        <f>分析係数表!G47</f>
        <v>0.25475569279079324</v>
      </c>
      <c r="K44" s="91">
        <f>SUM(K5:K43)</f>
        <v>20.761988849556651</v>
      </c>
      <c r="L44" s="92">
        <f>最終需要_まとめ!$L$34</f>
        <v>0.63833333333333331</v>
      </c>
      <c r="M44" s="89">
        <f>K44*L44</f>
        <v>13.253069548966995</v>
      </c>
      <c r="N44" s="93">
        <f>分析係数表!I47</f>
        <v>1</v>
      </c>
      <c r="O44" s="94">
        <f>SUM(O5:O43)</f>
        <v>13.253069548966995</v>
      </c>
      <c r="P44" s="90">
        <f>分析係数表!C47</f>
        <v>0.58532523599566522</v>
      </c>
      <c r="Q44" s="94">
        <f>SUM(Q5:Q43)</f>
        <v>8.6060497637446094</v>
      </c>
      <c r="R44" s="89">
        <f>SUM(R5:R43)</f>
        <v>10.566949204083459</v>
      </c>
      <c r="S44" s="95">
        <f>SUM(S5:S43)</f>
        <v>138.40948398837008</v>
      </c>
      <c r="T44" s="96">
        <f>分析係数表!F47</f>
        <v>0.5063294671067512</v>
      </c>
      <c r="U44" s="97">
        <f>SUM(U5:U43)</f>
        <v>53.88345861088127</v>
      </c>
      <c r="V44" s="98">
        <f>分析係数表!D47</f>
        <v>6.4581730562403572E-2</v>
      </c>
      <c r="W44" s="169">
        <f>SUM(W5:W43)</f>
        <v>7</v>
      </c>
      <c r="X44" s="90">
        <f>分析係数表!E47</f>
        <v>5.7136770824146227E-2</v>
      </c>
      <c r="Y44" s="17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312</v>
      </c>
      <c r="S2" s="5" t="s">
        <v>157</v>
      </c>
      <c r="U2" s="62" t="s">
        <v>215</v>
      </c>
      <c r="W2" s="5" t="s">
        <v>134</v>
      </c>
      <c r="Y2" s="5" t="s">
        <v>158</v>
      </c>
    </row>
    <row r="3" spans="1:25" ht="44">
      <c r="B3" s="63"/>
      <c r="C3" s="64" t="s">
        <v>233</v>
      </c>
      <c r="D3" s="64" t="s">
        <v>252</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投入係数表!H5</f>
        <v>8.486650560614508E-3</v>
      </c>
      <c r="E5" s="75">
        <f t="shared" ref="E5:E38" si="0">$C$10*D5</f>
        <v>0.84866505606145082</v>
      </c>
      <c r="F5" s="74">
        <f>分析係数表!C8</f>
        <v>0.16988323914406789</v>
      </c>
      <c r="G5" s="75">
        <f t="shared" ref="G5:G38" si="1">E5*F5</f>
        <v>0.14417396867210122</v>
      </c>
      <c r="H5" s="75">
        <f t="array" ref="H5:H43">MMULT(逆行列係数!C5:AO43,'6'!G5:G43)</f>
        <v>0.15570989563195692</v>
      </c>
      <c r="I5" s="75">
        <f t="shared" ref="I5:I38" si="2">C5+H5</f>
        <v>0.15570989563195692</v>
      </c>
      <c r="J5" s="74">
        <f>分析係数表!G8</f>
        <v>0.11982810575688495</v>
      </c>
      <c r="K5" s="76">
        <f t="shared" ref="K5:K38" si="3">I5*J5</f>
        <v>1.8658421841179652E-2</v>
      </c>
      <c r="L5" s="77" t="s">
        <v>185</v>
      </c>
      <c r="M5" s="78" t="s">
        <v>185</v>
      </c>
      <c r="N5" s="79">
        <f>分析係数表!I8</f>
        <v>1.1007693311748612E-2</v>
      </c>
      <c r="O5" s="80">
        <f t="shared" ref="O5:O43" si="4">$M$44*N5</f>
        <v>0.20252127833572089</v>
      </c>
      <c r="P5" s="74">
        <f>分析係数表!C8</f>
        <v>0.16988323914406789</v>
      </c>
      <c r="Q5" s="80">
        <f t="shared" ref="Q5:Q38" si="5">O5*P5</f>
        <v>3.4404970759269606E-2</v>
      </c>
      <c r="R5" s="81">
        <f t="array" ref="R5:R43">MMULT(逆行列係数!C5:AO43,'6'!Q5:Q43)</f>
        <v>5.7655592907340236E-2</v>
      </c>
      <c r="S5" s="82">
        <f t="shared" ref="S5:S38" si="6">I5+R5</f>
        <v>0.21336548853929715</v>
      </c>
      <c r="T5" s="83">
        <f>分析係数表!F8</f>
        <v>0.4520504153237429</v>
      </c>
      <c r="U5" s="84">
        <f t="shared" ref="U5:U43" si="7">S5*T5</f>
        <v>9.6451957709942582E-2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投入係数表!H6</f>
        <v>0</v>
      </c>
      <c r="E6" s="75">
        <f t="shared" si="0"/>
        <v>0</v>
      </c>
      <c r="F6" s="74">
        <f>分析係数表!C9</f>
        <v>0.40976645435244163</v>
      </c>
      <c r="G6" s="75">
        <f t="shared" si="1"/>
        <v>0</v>
      </c>
      <c r="H6" s="75">
        <v>1.8885216560315641E-3</v>
      </c>
      <c r="I6" s="75">
        <f t="shared" si="2"/>
        <v>1.8885216560315641E-3</v>
      </c>
      <c r="J6" s="74">
        <f>分析係数表!G9</f>
        <v>0.27278621711745094</v>
      </c>
      <c r="K6" s="76">
        <f t="shared" si="3"/>
        <v>5.1516267849323425E-4</v>
      </c>
      <c r="L6" s="77"/>
      <c r="M6" s="78"/>
      <c r="N6" s="79">
        <f>分析係数表!I9</f>
        <v>5.6766522140644718E-4</v>
      </c>
      <c r="O6" s="80">
        <f t="shared" si="4"/>
        <v>1.0443994309258351E-2</v>
      </c>
      <c r="P6" s="74">
        <f>分析係数表!C9</f>
        <v>0.40976645435244163</v>
      </c>
      <c r="Q6" s="80">
        <f t="shared" si="5"/>
        <v>4.2795985173818725E-3</v>
      </c>
      <c r="R6" s="81">
        <v>5.7606946361126636E-3</v>
      </c>
      <c r="S6" s="82">
        <f t="shared" si="6"/>
        <v>7.6492162921442276E-3</v>
      </c>
      <c r="T6" s="83">
        <f>分析係数表!F9</f>
        <v>0.74407187847350875</v>
      </c>
      <c r="U6" s="84">
        <f t="shared" si="7"/>
        <v>5.6915667353459225E-3</v>
      </c>
      <c r="V6" s="85">
        <f>分析係数表!D9</f>
        <v>0.14440533530937386</v>
      </c>
      <c r="W6" s="172">
        <f t="shared" si="8"/>
        <v>0</v>
      </c>
      <c r="X6" s="74">
        <f>分析係数表!E9</f>
        <v>0.11439422008151168</v>
      </c>
      <c r="Y6" s="171">
        <f t="shared" si="9"/>
        <v>0</v>
      </c>
    </row>
    <row r="7" spans="1:25">
      <c r="A7" s="10" t="s">
        <v>226</v>
      </c>
      <c r="B7" s="9" t="s">
        <v>274</v>
      </c>
      <c r="C7" s="88"/>
      <c r="D7" s="74">
        <f>投入係数表!H7</f>
        <v>0</v>
      </c>
      <c r="E7" s="75">
        <f t="shared" si="0"/>
        <v>0</v>
      </c>
      <c r="F7" s="74">
        <f>分析係数表!C10</f>
        <v>0.68007710705743762</v>
      </c>
      <c r="G7" s="75">
        <f t="shared" si="1"/>
        <v>0</v>
      </c>
      <c r="H7" s="75">
        <v>3.5554361875805552E-3</v>
      </c>
      <c r="I7" s="75">
        <f t="shared" si="2"/>
        <v>3.5554361875805552E-3</v>
      </c>
      <c r="J7" s="74">
        <f>分析係数表!G10</f>
        <v>0.17854260725424764</v>
      </c>
      <c r="K7" s="76">
        <f t="shared" si="3"/>
        <v>6.3479684685673467E-4</v>
      </c>
      <c r="L7" s="77"/>
      <c r="M7" s="78"/>
      <c r="N7" s="79">
        <f>分析係数表!I10</f>
        <v>1.290834700219075E-3</v>
      </c>
      <c r="O7" s="80">
        <f t="shared" si="4"/>
        <v>2.3748980481628844E-2</v>
      </c>
      <c r="P7" s="74">
        <f>分析係数表!C10</f>
        <v>0.68007710705743762</v>
      </c>
      <c r="Q7" s="80">
        <f t="shared" si="5"/>
        <v>1.6151137941509696E-2</v>
      </c>
      <c r="R7" s="81">
        <v>2.7242576771855001E-2</v>
      </c>
      <c r="S7" s="82">
        <f t="shared" si="6"/>
        <v>3.0798012959435555E-2</v>
      </c>
      <c r="T7" s="83">
        <f>分析係数表!F10</f>
        <v>0.51654343606185527</v>
      </c>
      <c r="U7" s="84">
        <f t="shared" si="7"/>
        <v>1.5908511437944389E-2</v>
      </c>
      <c r="V7" s="85">
        <f>分析係数表!D10</f>
        <v>9.7799297694606213E-2</v>
      </c>
      <c r="W7" s="172">
        <f t="shared" si="8"/>
        <v>0</v>
      </c>
      <c r="X7" s="74">
        <f>分析係数表!E10</f>
        <v>2.6958057972911079E-2</v>
      </c>
      <c r="Y7" s="171">
        <f t="shared" si="9"/>
        <v>0</v>
      </c>
    </row>
    <row r="8" spans="1:25">
      <c r="A8" s="10" t="s">
        <v>227</v>
      </c>
      <c r="B8" s="9" t="s">
        <v>27</v>
      </c>
      <c r="C8" s="88"/>
      <c r="D8" s="74">
        <f>投入係数表!H8</f>
        <v>2.6017468871956885E-4</v>
      </c>
      <c r="E8" s="75">
        <f t="shared" si="0"/>
        <v>2.6017468871956884E-2</v>
      </c>
      <c r="F8" s="74">
        <f>分析係数表!C11</f>
        <v>2.1147201560344109E-2</v>
      </c>
      <c r="G8" s="75">
        <f t="shared" si="1"/>
        <v>5.5019665832525084E-4</v>
      </c>
      <c r="H8" s="75">
        <v>2.5832955986967054E-2</v>
      </c>
      <c r="I8" s="75">
        <f t="shared" si="2"/>
        <v>2.5832955986967054E-2</v>
      </c>
      <c r="J8" s="74">
        <f>分析係数表!G11</f>
        <v>0.2349962690544718</v>
      </c>
      <c r="K8" s="76">
        <f t="shared" si="3"/>
        <v>6.0706482755856382E-3</v>
      </c>
      <c r="L8" s="77"/>
      <c r="M8" s="78"/>
      <c r="N8" s="79">
        <f>分析係数表!I11</f>
        <v>-2.2238602446561594E-5</v>
      </c>
      <c r="O8" s="80">
        <f t="shared" si="4"/>
        <v>-4.091493166030169E-4</v>
      </c>
      <c r="P8" s="74">
        <f>分析係数表!C11</f>
        <v>2.1147201560344109E-2</v>
      </c>
      <c r="Q8" s="80">
        <f t="shared" si="5"/>
        <v>-8.6523630664810453E-6</v>
      </c>
      <c r="R8" s="81">
        <v>4.7577935357814242E-3</v>
      </c>
      <c r="S8" s="82">
        <f t="shared" si="6"/>
        <v>3.0590749522748477E-2</v>
      </c>
      <c r="T8" s="83">
        <f>分析係数表!F11</f>
        <v>0.38828483104146677</v>
      </c>
      <c r="U8" s="84">
        <f t="shared" si="7"/>
        <v>1.1877924009872223E-2</v>
      </c>
      <c r="V8" s="85">
        <f>分析係数表!D11</f>
        <v>2.238567316917173E-2</v>
      </c>
      <c r="W8" s="172">
        <f t="shared" si="8"/>
        <v>0</v>
      </c>
      <c r="X8" s="74">
        <f>分析係数表!E11</f>
        <v>2.1852680950858117E-2</v>
      </c>
      <c r="Y8" s="171">
        <f t="shared" si="9"/>
        <v>0</v>
      </c>
    </row>
    <row r="9" spans="1:25">
      <c r="A9" s="10" t="s">
        <v>228</v>
      </c>
      <c r="B9" s="9" t="s">
        <v>195</v>
      </c>
      <c r="C9" s="88"/>
      <c r="D9" s="74">
        <f>投入係数表!H9</f>
        <v>4.943319085671808E-3</v>
      </c>
      <c r="E9" s="75">
        <f t="shared" si="0"/>
        <v>0.49433190856718079</v>
      </c>
      <c r="F9" s="74">
        <f>分析係数表!C12</f>
        <v>0.26979296775158057</v>
      </c>
      <c r="G9" s="75">
        <f t="shared" si="1"/>
        <v>0.13336727266664269</v>
      </c>
      <c r="H9" s="75">
        <v>0.15727850183009945</v>
      </c>
      <c r="I9" s="75">
        <f t="shared" si="2"/>
        <v>0.15727850183009945</v>
      </c>
      <c r="J9" s="74">
        <f>分析係数表!G12</f>
        <v>0.14399966915404239</v>
      </c>
      <c r="K9" s="76">
        <f t="shared" si="3"/>
        <v>2.264805222857777E-2</v>
      </c>
      <c r="L9" s="77"/>
      <c r="M9" s="78"/>
      <c r="N9" s="79">
        <f>分析係数表!I12</f>
        <v>8.4790563397567215E-2</v>
      </c>
      <c r="O9" s="80">
        <f t="shared" si="4"/>
        <v>1.5599901635843705</v>
      </c>
      <c r="P9" s="74">
        <f>分析係数表!C12</f>
        <v>0.26979296775158057</v>
      </c>
      <c r="Q9" s="80">
        <f t="shared" si="5"/>
        <v>0.42087437589670096</v>
      </c>
      <c r="R9" s="81">
        <v>0.53169591989281306</v>
      </c>
      <c r="S9" s="82">
        <f t="shared" si="6"/>
        <v>0.68897442172291257</v>
      </c>
      <c r="T9" s="83">
        <f>分析係数表!F12</f>
        <v>0.33481714299007204</v>
      </c>
      <c r="U9" s="84">
        <f t="shared" si="7"/>
        <v>0.23068044747450261</v>
      </c>
      <c r="V9" s="85">
        <f>分析係数表!D12</f>
        <v>3.7088865741159563E-2</v>
      </c>
      <c r="W9" s="172">
        <f t="shared" si="8"/>
        <v>0</v>
      </c>
      <c r="X9" s="74">
        <f>分析係数表!E12</f>
        <v>3.539948357013805E-2</v>
      </c>
      <c r="Y9" s="171">
        <f t="shared" si="9"/>
        <v>0</v>
      </c>
    </row>
    <row r="10" spans="1:25">
      <c r="A10" s="10" t="s">
        <v>229</v>
      </c>
      <c r="B10" s="9" t="s">
        <v>28</v>
      </c>
      <c r="C10" s="73">
        <f>最終需要_まとめ!C11</f>
        <v>100</v>
      </c>
      <c r="D10" s="74">
        <f>投入係数表!H10</f>
        <v>0.25457473827665245</v>
      </c>
      <c r="E10" s="75">
        <f t="shared" si="0"/>
        <v>25.457473827665243</v>
      </c>
      <c r="F10" s="74">
        <f>分析係数表!C13</f>
        <v>6.684233532602335E-2</v>
      </c>
      <c r="G10" s="75">
        <f t="shared" si="1"/>
        <v>1.7016370021422633</v>
      </c>
      <c r="H10" s="75">
        <v>1.7341791352737164</v>
      </c>
      <c r="I10" s="75">
        <f t="shared" si="2"/>
        <v>101.73417913527372</v>
      </c>
      <c r="J10" s="74">
        <f>分析係数表!G13</f>
        <v>0.23596605339775753</v>
      </c>
      <c r="K10" s="76">
        <f t="shared" si="3"/>
        <v>24.005812746211028</v>
      </c>
      <c r="L10" s="77"/>
      <c r="M10" s="78"/>
      <c r="N10" s="79">
        <f>分析係数表!I13</f>
        <v>1.6879182236800124E-2</v>
      </c>
      <c r="O10" s="80">
        <f t="shared" si="4"/>
        <v>0.3105458579782443</v>
      </c>
      <c r="P10" s="74">
        <f>分析係数表!C13</f>
        <v>6.684233532602335E-2</v>
      </c>
      <c r="Q10" s="80">
        <f t="shared" si="5"/>
        <v>2.075761037308943E-2</v>
      </c>
      <c r="R10" s="81">
        <v>2.3190611835525725E-2</v>
      </c>
      <c r="S10" s="82">
        <f t="shared" si="6"/>
        <v>101.75736974710925</v>
      </c>
      <c r="T10" s="83">
        <f>分析係数表!F13</f>
        <v>0.36934894381465649</v>
      </c>
      <c r="U10" s="84">
        <f t="shared" si="7"/>
        <v>37.583977041452279</v>
      </c>
      <c r="V10" s="85">
        <f>分析係数表!D13</f>
        <v>0.1651861487951434</v>
      </c>
      <c r="W10" s="172">
        <f t="shared" si="8"/>
        <v>17</v>
      </c>
      <c r="X10" s="74">
        <f>分析係数表!E13</f>
        <v>0.12199715046769498</v>
      </c>
      <c r="Y10" s="171">
        <f t="shared" si="9"/>
        <v>12</v>
      </c>
    </row>
    <row r="11" spans="1:25">
      <c r="A11" s="10" t="s">
        <v>230</v>
      </c>
      <c r="B11" s="9" t="s">
        <v>275</v>
      </c>
      <c r="C11" s="88"/>
      <c r="D11" s="74">
        <f>投入係数表!H11</f>
        <v>6.70259555225175E-3</v>
      </c>
      <c r="E11" s="75">
        <f t="shared" si="0"/>
        <v>0.670259555225175</v>
      </c>
      <c r="F11" s="74">
        <f>分析係数表!C14</f>
        <v>0.21710827927701792</v>
      </c>
      <c r="G11" s="75">
        <f t="shared" si="1"/>
        <v>0.1455188987039171</v>
      </c>
      <c r="H11" s="75">
        <v>0.20882083981092858</v>
      </c>
      <c r="I11" s="75">
        <f t="shared" si="2"/>
        <v>0.20882083981092858</v>
      </c>
      <c r="J11" s="74">
        <f>分析係数表!G14</f>
        <v>0.17574790290253137</v>
      </c>
      <c r="K11" s="76">
        <f t="shared" si="3"/>
        <v>3.669982467911613E-2</v>
      </c>
      <c r="L11" s="77"/>
      <c r="M11" s="78"/>
      <c r="N11" s="79">
        <f>分析係数表!I14</f>
        <v>1.1225515443921091E-3</v>
      </c>
      <c r="O11" s="80">
        <f t="shared" si="4"/>
        <v>2.0652880429125421E-2</v>
      </c>
      <c r="P11" s="74">
        <f>分析係数表!C14</f>
        <v>0.21710827927701792</v>
      </c>
      <c r="Q11" s="80">
        <f t="shared" si="5"/>
        <v>4.4839113320814198E-3</v>
      </c>
      <c r="R11" s="81">
        <v>2.5228244986605732E-2</v>
      </c>
      <c r="S11" s="82">
        <f t="shared" si="6"/>
        <v>0.23404908479753431</v>
      </c>
      <c r="T11" s="83">
        <f>分析係数表!F14</f>
        <v>0.32729567218469302</v>
      </c>
      <c r="U11" s="84">
        <f t="shared" si="7"/>
        <v>7.6603252533021207E-2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投入係数表!H12</f>
        <v>0.11642197856656136</v>
      </c>
      <c r="E12" s="75">
        <f t="shared" si="0"/>
        <v>11.642197856656136</v>
      </c>
      <c r="F12" s="74">
        <f>分析係数表!C15</f>
        <v>0.1777237835164599</v>
      </c>
      <c r="G12" s="75">
        <f t="shared" si="1"/>
        <v>2.0690954515321485</v>
      </c>
      <c r="H12" s="75">
        <v>2.2739310143373075</v>
      </c>
      <c r="I12" s="75">
        <f t="shared" si="2"/>
        <v>2.2739310143373075</v>
      </c>
      <c r="J12" s="74">
        <f>分析係数表!G15</f>
        <v>0.10387096116118634</v>
      </c>
      <c r="K12" s="76">
        <f t="shared" si="3"/>
        <v>0.23619540007344753</v>
      </c>
      <c r="L12" s="77"/>
      <c r="M12" s="78"/>
      <c r="N12" s="79">
        <f>分析係数表!I15</f>
        <v>7.5144901505810619E-3</v>
      </c>
      <c r="O12" s="80">
        <f t="shared" si="4"/>
        <v>0.13825277542140299</v>
      </c>
      <c r="P12" s="74">
        <f>分析係数表!C15</f>
        <v>0.1777237835164599</v>
      </c>
      <c r="Q12" s="80">
        <f t="shared" si="5"/>
        <v>2.4570806329543175E-2</v>
      </c>
      <c r="R12" s="81">
        <v>5.7672538958111877E-2</v>
      </c>
      <c r="S12" s="82">
        <f t="shared" si="6"/>
        <v>2.3316035532954196</v>
      </c>
      <c r="T12" s="83">
        <f>分析係数表!F15</f>
        <v>0.33005409485469872</v>
      </c>
      <c r="U12" s="84">
        <f t="shared" si="7"/>
        <v>0.76955530034291897</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投入係数表!H13</f>
        <v>8.0034689958495935E-3</v>
      </c>
      <c r="E13" s="75">
        <f t="shared" si="0"/>
        <v>0.8003468995849593</v>
      </c>
      <c r="F13" s="74">
        <f>分析係数表!C16</f>
        <v>0.12368252551663639</v>
      </c>
      <c r="G13" s="75">
        <f t="shared" si="1"/>
        <v>9.8988925830077554E-2</v>
      </c>
      <c r="H13" s="75">
        <v>0.15256725838719223</v>
      </c>
      <c r="I13" s="75">
        <f t="shared" si="2"/>
        <v>0.15256725838719223</v>
      </c>
      <c r="J13" s="74">
        <f>分析係数表!G16</f>
        <v>1.9772048092292722E-2</v>
      </c>
      <c r="K13" s="76">
        <f t="shared" si="3"/>
        <v>3.016567170140815E-3</v>
      </c>
      <c r="L13" s="77"/>
      <c r="M13" s="78"/>
      <c r="N13" s="79">
        <f>分析係数表!I16</f>
        <v>1.7113434381227897E-2</v>
      </c>
      <c r="O13" s="80">
        <f t="shared" si="4"/>
        <v>0.31485566589156633</v>
      </c>
      <c r="P13" s="74">
        <f>分析係数表!C16</f>
        <v>0.12368252551663639</v>
      </c>
      <c r="Q13" s="80">
        <f t="shared" si="5"/>
        <v>3.8942143930691196E-2</v>
      </c>
      <c r="R13" s="81">
        <v>5.659908565142719E-2</v>
      </c>
      <c r="S13" s="82">
        <f t="shared" si="6"/>
        <v>0.20916634403861942</v>
      </c>
      <c r="T13" s="83">
        <f>分析係数表!F16</f>
        <v>0.17086837167280561</v>
      </c>
      <c r="U13" s="84">
        <f t="shared" si="7"/>
        <v>3.5739912614632753E-2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投入係数表!H14</f>
        <v>1.1509632658118069E-2</v>
      </c>
      <c r="E14" s="75">
        <f t="shared" si="0"/>
        <v>1.150963265811807</v>
      </c>
      <c r="F14" s="74">
        <f>分析係数表!C17</f>
        <v>0.19283956701830429</v>
      </c>
      <c r="G14" s="75">
        <f t="shared" si="1"/>
        <v>0.22195125783312233</v>
      </c>
      <c r="H14" s="75">
        <v>0.26791943396302947</v>
      </c>
      <c r="I14" s="75">
        <f t="shared" si="2"/>
        <v>0.26791943396302947</v>
      </c>
      <c r="J14" s="74">
        <f>分析係数表!G17</f>
        <v>0.23402763404868787</v>
      </c>
      <c r="K14" s="76">
        <f t="shared" si="3"/>
        <v>6.2700551246031452E-2</v>
      </c>
      <c r="L14" s="77"/>
      <c r="M14" s="78"/>
      <c r="N14" s="79">
        <f>分析係数表!I17</f>
        <v>3.1766349957435482E-3</v>
      </c>
      <c r="O14" s="80">
        <f t="shared" si="4"/>
        <v>5.8444231858942881E-2</v>
      </c>
      <c r="P14" s="74">
        <f>分析係数表!C17</f>
        <v>0.19283956701830429</v>
      </c>
      <c r="Q14" s="80">
        <f t="shared" si="5"/>
        <v>1.1270360366395931E-2</v>
      </c>
      <c r="R14" s="81">
        <v>2.5911022711433106E-2</v>
      </c>
      <c r="S14" s="82">
        <f t="shared" si="6"/>
        <v>0.29383045667446256</v>
      </c>
      <c r="T14" s="83">
        <f>分析係数表!F17</f>
        <v>0.36995154049829787</v>
      </c>
      <c r="U14" s="84">
        <f t="shared" si="7"/>
        <v>0.10870303009203579</v>
      </c>
      <c r="V14" s="85">
        <f>分析係数表!D17</f>
        <v>4.4453920652026524E-2</v>
      </c>
      <c r="W14" s="172">
        <f t="shared" si="8"/>
        <v>0</v>
      </c>
      <c r="X14" s="74">
        <f>分析係数表!E17</f>
        <v>4.2061277361062542E-2</v>
      </c>
      <c r="Y14" s="171">
        <f t="shared" si="9"/>
        <v>0</v>
      </c>
    </row>
    <row r="15" spans="1:25">
      <c r="A15" s="10" t="s">
        <v>3</v>
      </c>
      <c r="B15" s="9" t="s">
        <v>31</v>
      </c>
      <c r="C15" s="88"/>
      <c r="D15" s="74">
        <f>投入係数表!H15</f>
        <v>5.9468500278758599E-4</v>
      </c>
      <c r="E15" s="75">
        <f t="shared" si="0"/>
        <v>5.94685002787586E-2</v>
      </c>
      <c r="F15" s="74">
        <f>分析係数表!C18</f>
        <v>0.30630539049432115</v>
      </c>
      <c r="G15" s="75">
        <f t="shared" si="1"/>
        <v>1.8215522199996798E-2</v>
      </c>
      <c r="H15" s="75">
        <v>3.2703294335500385E-2</v>
      </c>
      <c r="I15" s="75">
        <f t="shared" si="2"/>
        <v>3.2703294335500385E-2</v>
      </c>
      <c r="J15" s="74">
        <f>分析係数表!G18</f>
        <v>0.21755179396051724</v>
      </c>
      <c r="K15" s="76">
        <f t="shared" si="3"/>
        <v>7.1146603511069301E-3</v>
      </c>
      <c r="L15" s="77"/>
      <c r="M15" s="78"/>
      <c r="N15" s="79">
        <f>分析係数表!I18</f>
        <v>5.3704565311248737E-4</v>
      </c>
      <c r="O15" s="80">
        <f t="shared" si="4"/>
        <v>9.880650660651958E-3</v>
      </c>
      <c r="P15" s="74">
        <f>分析係数表!C18</f>
        <v>0.30630539049432115</v>
      </c>
      <c r="Q15" s="80">
        <f t="shared" si="5"/>
        <v>3.0264965589489701E-3</v>
      </c>
      <c r="R15" s="81">
        <v>7.9976157250212076E-3</v>
      </c>
      <c r="S15" s="82">
        <f t="shared" si="6"/>
        <v>4.0700910060521595E-2</v>
      </c>
      <c r="T15" s="83">
        <f>分析係数表!F18</f>
        <v>0.4635011306393737</v>
      </c>
      <c r="U15" s="84">
        <f t="shared" si="7"/>
        <v>1.8864917831103219E-2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投入係数表!H16</f>
        <v>1.3628197980548846E-4</v>
      </c>
      <c r="E16" s="75">
        <f t="shared" si="0"/>
        <v>1.3628197980548845E-2</v>
      </c>
      <c r="F16" s="74">
        <f>分析係数表!C19</f>
        <v>0.36966314955627488</v>
      </c>
      <c r="G16" s="75">
        <f t="shared" si="1"/>
        <v>5.0378425882661509E-3</v>
      </c>
      <c r="H16" s="75">
        <v>2.2194465329343549E-2</v>
      </c>
      <c r="I16" s="75">
        <f t="shared" si="2"/>
        <v>2.2194465329343549E-2</v>
      </c>
      <c r="J16" s="74">
        <f>分析係数表!G19</f>
        <v>4.2381117789262797E-2</v>
      </c>
      <c r="K16" s="76">
        <f t="shared" si="3"/>
        <v>9.4062624939261828E-4</v>
      </c>
      <c r="L16" s="77"/>
      <c r="M16" s="78"/>
      <c r="N16" s="79">
        <f>分析係数表!I19</f>
        <v>-1.254655481313475E-4</v>
      </c>
      <c r="O16" s="80">
        <f t="shared" si="4"/>
        <v>-2.30833495038717E-3</v>
      </c>
      <c r="P16" s="74">
        <f>分析係数表!C19</f>
        <v>0.36966314955627488</v>
      </c>
      <c r="Q16" s="80">
        <f t="shared" si="5"/>
        <v>-8.5330636799094877E-4</v>
      </c>
      <c r="R16" s="81">
        <v>5.4156427173408257E-3</v>
      </c>
      <c r="S16" s="82">
        <f t="shared" si="6"/>
        <v>2.7610108046684373E-2</v>
      </c>
      <c r="T16" s="83">
        <f>分析係数表!F19</f>
        <v>0.17645477862102601</v>
      </c>
      <c r="U16" s="84">
        <f t="shared" si="7"/>
        <v>4.8719355030802996E-3</v>
      </c>
      <c r="V16" s="85">
        <f>分析係数表!D19</f>
        <v>8.3109656186295868E-3</v>
      </c>
      <c r="W16" s="172">
        <f t="shared" si="8"/>
        <v>0</v>
      </c>
      <c r="X16" s="74">
        <f>分析係数表!E19</f>
        <v>8.1137788631236215E-3</v>
      </c>
      <c r="Y16" s="171">
        <f t="shared" si="9"/>
        <v>0</v>
      </c>
    </row>
    <row r="17" spans="1:25">
      <c r="A17" s="10" t="s">
        <v>5</v>
      </c>
      <c r="B17" s="9" t="s">
        <v>33</v>
      </c>
      <c r="C17" s="88"/>
      <c r="D17" s="74">
        <f>投入係数表!H17</f>
        <v>0</v>
      </c>
      <c r="E17" s="75">
        <f t="shared" si="0"/>
        <v>0</v>
      </c>
      <c r="F17" s="74">
        <f>分析係数表!C20</f>
        <v>0.11840151680286914</v>
      </c>
      <c r="G17" s="75">
        <f t="shared" si="1"/>
        <v>0</v>
      </c>
      <c r="H17" s="75">
        <v>4.466739112193939E-3</v>
      </c>
      <c r="I17" s="75">
        <f t="shared" si="2"/>
        <v>4.466739112193939E-3</v>
      </c>
      <c r="J17" s="74">
        <f>分析係数表!G20</f>
        <v>0.11103277983246747</v>
      </c>
      <c r="K17" s="76">
        <f t="shared" si="3"/>
        <v>4.9595446041330086E-4</v>
      </c>
      <c r="L17" s="77"/>
      <c r="M17" s="78"/>
      <c r="N17" s="79">
        <f>分析係数表!I20</f>
        <v>6.0558701736942728E-4</v>
      </c>
      <c r="O17" s="80">
        <f t="shared" si="4"/>
        <v>1.1141685494659766E-2</v>
      </c>
      <c r="P17" s="74">
        <f>分析係数表!C20</f>
        <v>0.11840151680286914</v>
      </c>
      <c r="Q17" s="80">
        <f t="shared" si="5"/>
        <v>1.3191924623082417E-3</v>
      </c>
      <c r="R17" s="81">
        <v>3.4405645241326029E-3</v>
      </c>
      <c r="S17" s="82">
        <f t="shared" si="6"/>
        <v>7.907303636326541E-3</v>
      </c>
      <c r="T17" s="83">
        <f>分析係数表!F20</f>
        <v>0.24737258814980315</v>
      </c>
      <c r="U17" s="84">
        <f t="shared" si="7"/>
        <v>1.9560501658044461E-3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投入係数表!H18</f>
        <v>1.6725515703400855E-3</v>
      </c>
      <c r="E18" s="75">
        <f t="shared" si="0"/>
        <v>0.16725515703400856</v>
      </c>
      <c r="F18" s="74">
        <f>分析係数表!C21</f>
        <v>0.26258212636596168</v>
      </c>
      <c r="G18" s="75">
        <f t="shared" si="1"/>
        <v>4.3918214779662797E-2</v>
      </c>
      <c r="H18" s="75">
        <v>6.9706514200416986E-2</v>
      </c>
      <c r="I18" s="75">
        <f t="shared" si="2"/>
        <v>6.9706514200416986E-2</v>
      </c>
      <c r="J18" s="74">
        <f>分析係数表!G21</f>
        <v>0.28467983327929475</v>
      </c>
      <c r="K18" s="76">
        <f t="shared" si="3"/>
        <v>1.9844038841055501E-2</v>
      </c>
      <c r="L18" s="77"/>
      <c r="M18" s="78"/>
      <c r="N18" s="79">
        <f>分析係数表!I21</f>
        <v>1.0324354165676096E-3</v>
      </c>
      <c r="O18" s="80">
        <f t="shared" si="4"/>
        <v>1.8994909690950509E-2</v>
      </c>
      <c r="P18" s="74">
        <f>分析係数表!C21</f>
        <v>0.26258212636596168</v>
      </c>
      <c r="Q18" s="80">
        <f t="shared" si="5"/>
        <v>4.9877237767791969E-3</v>
      </c>
      <c r="R18" s="81">
        <v>1.4489665441654349E-2</v>
      </c>
      <c r="S18" s="82">
        <f t="shared" si="6"/>
        <v>8.4196179642071337E-2</v>
      </c>
      <c r="T18" s="83">
        <f>分析係数表!F21</f>
        <v>0.42515189534375575</v>
      </c>
      <c r="U18" s="84">
        <f t="shared" si="7"/>
        <v>3.5796165355529971E-2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投入係数表!H19</f>
        <v>0</v>
      </c>
      <c r="E19" s="75">
        <f t="shared" si="0"/>
        <v>0</v>
      </c>
      <c r="F19" s="74">
        <f>分析係数表!C22</f>
        <v>0.19256748567873505</v>
      </c>
      <c r="G19" s="75">
        <f t="shared" si="1"/>
        <v>0</v>
      </c>
      <c r="H19" s="75">
        <v>1.3140042698734238E-2</v>
      </c>
      <c r="I19" s="75">
        <f t="shared" si="2"/>
        <v>1.3140042698734238E-2</v>
      </c>
      <c r="J19" s="74">
        <f>分析係数表!G22</f>
        <v>0.19753386347788673</v>
      </c>
      <c r="K19" s="76">
        <f t="shared" si="3"/>
        <v>2.5956034005453713E-3</v>
      </c>
      <c r="L19" s="77"/>
      <c r="M19" s="78"/>
      <c r="N19" s="79">
        <f>分析係数表!I22</f>
        <v>4.8211298587508529E-5</v>
      </c>
      <c r="O19" s="80">
        <f t="shared" si="4"/>
        <v>8.8699907815803286E-4</v>
      </c>
      <c r="P19" s="74">
        <f>分析係数表!C22</f>
        <v>0.19256748567873505</v>
      </c>
      <c r="Q19" s="80">
        <f t="shared" si="5"/>
        <v>1.7080718228024819E-4</v>
      </c>
      <c r="R19" s="81">
        <v>4.1694591875262588E-3</v>
      </c>
      <c r="S19" s="82">
        <f t="shared" si="6"/>
        <v>1.7309501886260497E-2</v>
      </c>
      <c r="T19" s="83">
        <f>分析係数表!F22</f>
        <v>0.41915604646677446</v>
      </c>
      <c r="U19" s="84">
        <f t="shared" si="7"/>
        <v>7.2553823769541254E-3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投入係数表!H20</f>
        <v>0</v>
      </c>
      <c r="E20" s="75">
        <f t="shared" si="0"/>
        <v>0</v>
      </c>
      <c r="F20" s="74">
        <f>分析係数表!C23</f>
        <v>0.20116432520583094</v>
      </c>
      <c r="G20" s="75">
        <f t="shared" si="1"/>
        <v>0</v>
      </c>
      <c r="H20" s="75">
        <v>1.4833484965199283E-2</v>
      </c>
      <c r="I20" s="75">
        <f t="shared" si="2"/>
        <v>1.4833484965199283E-2</v>
      </c>
      <c r="J20" s="74">
        <f>分析係数表!G23</f>
        <v>0.20785566100352021</v>
      </c>
      <c r="K20" s="76">
        <f t="shared" si="3"/>
        <v>3.083223822427276E-3</v>
      </c>
      <c r="L20" s="77"/>
      <c r="M20" s="78"/>
      <c r="N20" s="79">
        <f>分析係数表!I23</f>
        <v>2.5225877402069866E-5</v>
      </c>
      <c r="O20" s="80">
        <f t="shared" si="4"/>
        <v>4.6410967256461613E-4</v>
      </c>
      <c r="P20" s="74">
        <f>分析係数表!C23</f>
        <v>0.20116432520583094</v>
      </c>
      <c r="Q20" s="80">
        <f t="shared" si="5"/>
        <v>9.3362309102960152E-5</v>
      </c>
      <c r="R20" s="81">
        <v>3.9745181884058844E-3</v>
      </c>
      <c r="S20" s="82">
        <f t="shared" si="6"/>
        <v>1.8808003153605167E-2</v>
      </c>
      <c r="T20" s="83">
        <f>分析係数表!F23</f>
        <v>0.42478695148042223</v>
      </c>
      <c r="U20" s="84">
        <f t="shared" si="7"/>
        <v>7.9893943230541064E-3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投入係数表!H21</f>
        <v>0</v>
      </c>
      <c r="E21" s="75">
        <f t="shared" si="0"/>
        <v>0</v>
      </c>
      <c r="F21" s="74">
        <f>分析係数表!C24</f>
        <v>0.46796458506974481</v>
      </c>
      <c r="G21" s="75">
        <f t="shared" si="1"/>
        <v>0</v>
      </c>
      <c r="H21" s="75">
        <v>1.5388437354835052E-2</v>
      </c>
      <c r="I21" s="75">
        <f t="shared" si="2"/>
        <v>1.5388437354835052E-2</v>
      </c>
      <c r="J21" s="74">
        <f>分析係数表!G24</f>
        <v>0.19290112247208774</v>
      </c>
      <c r="K21" s="76">
        <f t="shared" si="3"/>
        <v>2.9684468388390863E-3</v>
      </c>
      <c r="L21" s="77"/>
      <c r="M21" s="78"/>
      <c r="N21" s="79">
        <f>分析係数表!I24</f>
        <v>1.1220536652328578E-3</v>
      </c>
      <c r="O21" s="80">
        <f t="shared" si="4"/>
        <v>2.0643720369798488E-2</v>
      </c>
      <c r="P21" s="74">
        <f>分析係数表!C24</f>
        <v>0.46796458506974481</v>
      </c>
      <c r="Q21" s="80">
        <f t="shared" si="5"/>
        <v>9.6605300371485885E-3</v>
      </c>
      <c r="R21" s="81">
        <v>1.9605440812934544E-2</v>
      </c>
      <c r="S21" s="82">
        <f t="shared" si="6"/>
        <v>3.4993878167769596E-2</v>
      </c>
      <c r="T21" s="83">
        <f>分析係数表!F24</f>
        <v>0.36341689561906876</v>
      </c>
      <c r="U21" s="84">
        <f t="shared" si="7"/>
        <v>1.2717366569402732E-2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投入係数表!H22</f>
        <v>0</v>
      </c>
      <c r="E22" s="75">
        <f t="shared" si="0"/>
        <v>0</v>
      </c>
      <c r="F22" s="74">
        <f>分析係数表!C25</f>
        <v>0.11839811615034102</v>
      </c>
      <c r="G22" s="75">
        <f t="shared" si="1"/>
        <v>0</v>
      </c>
      <c r="H22" s="75">
        <v>1.0842849615970771E-2</v>
      </c>
      <c r="I22" s="75">
        <f t="shared" si="2"/>
        <v>1.0842849615970771E-2</v>
      </c>
      <c r="J22" s="74">
        <f>分析係数表!G25</f>
        <v>0.19601885967651284</v>
      </c>
      <c r="K22" s="76">
        <f t="shared" si="3"/>
        <v>2.1254030173665055E-3</v>
      </c>
      <c r="L22" s="77"/>
      <c r="M22" s="78"/>
      <c r="N22" s="79">
        <f>分析係数表!I25</f>
        <v>4.7721717414244671E-4</v>
      </c>
      <c r="O22" s="80">
        <f t="shared" si="4"/>
        <v>8.7799168648654852E-3</v>
      </c>
      <c r="P22" s="74">
        <f>分析係数表!C25</f>
        <v>0.11839811615034102</v>
      </c>
      <c r="Q22" s="80">
        <f t="shared" si="5"/>
        <v>1.0395256167566817E-3</v>
      </c>
      <c r="R22" s="81">
        <v>6.5578597855185114E-3</v>
      </c>
      <c r="S22" s="82">
        <f t="shared" si="6"/>
        <v>1.7400709401489283E-2</v>
      </c>
      <c r="T22" s="83">
        <f>分析係数表!F25</f>
        <v>0.34892899519140697</v>
      </c>
      <c r="U22" s="84">
        <f t="shared" si="7"/>
        <v>6.0716120470793236E-3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投入係数表!H23</f>
        <v>0</v>
      </c>
      <c r="E23" s="75">
        <f t="shared" si="0"/>
        <v>0</v>
      </c>
      <c r="F23" s="74">
        <f>分析係数表!C26</f>
        <v>0.29113960871661038</v>
      </c>
      <c r="G23" s="75">
        <f t="shared" si="1"/>
        <v>0</v>
      </c>
      <c r="H23" s="75">
        <v>1.3536541166477904E-2</v>
      </c>
      <c r="I23" s="75">
        <f t="shared" si="2"/>
        <v>1.3536541166477904E-2</v>
      </c>
      <c r="J23" s="74">
        <f>分析係数表!G26</f>
        <v>0.2004458717578543</v>
      </c>
      <c r="K23" s="76">
        <f t="shared" si="3"/>
        <v>2.7133437947007453E-3</v>
      </c>
      <c r="L23" s="77"/>
      <c r="M23" s="78"/>
      <c r="N23" s="79">
        <f>分析係数表!I26</f>
        <v>1.0726059667332082E-2</v>
      </c>
      <c r="O23" s="80">
        <f t="shared" si="4"/>
        <v>0.19733973810978567</v>
      </c>
      <c r="P23" s="74">
        <f>分析係数表!C26</f>
        <v>0.29113960871661038</v>
      </c>
      <c r="Q23" s="80">
        <f t="shared" si="5"/>
        <v>5.7453414137521364E-2</v>
      </c>
      <c r="R23" s="81">
        <v>6.4641480529295386E-2</v>
      </c>
      <c r="S23" s="82">
        <f t="shared" si="6"/>
        <v>7.8178021695773287E-2</v>
      </c>
      <c r="T23" s="83">
        <f>分析係数表!F26</f>
        <v>0.34176102976079403</v>
      </c>
      <c r="U23" s="84">
        <f t="shared" si="7"/>
        <v>2.6718201199409177E-2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投入係数表!H24</f>
        <v>0</v>
      </c>
      <c r="E24" s="75">
        <f t="shared" si="0"/>
        <v>0</v>
      </c>
      <c r="F24" s="74">
        <f>分析係数表!C27</f>
        <v>0.22390034937983039</v>
      </c>
      <c r="G24" s="75">
        <f t="shared" si="1"/>
        <v>0</v>
      </c>
      <c r="H24" s="75">
        <v>1.9331658466199796E-3</v>
      </c>
      <c r="I24" s="75">
        <f t="shared" si="2"/>
        <v>1.9331658466199796E-3</v>
      </c>
      <c r="J24" s="74">
        <f>分析係数表!G27</f>
        <v>0.17801424712710151</v>
      </c>
      <c r="K24" s="76">
        <f t="shared" si="3"/>
        <v>3.4413106275788148E-4</v>
      </c>
      <c r="L24" s="77"/>
      <c r="M24" s="78"/>
      <c r="N24" s="79">
        <f>分析係数表!I27</f>
        <v>1.001616696609949E-2</v>
      </c>
      <c r="O24" s="80">
        <f t="shared" si="4"/>
        <v>0.1842790201861334</v>
      </c>
      <c r="P24" s="74">
        <f>分析係数表!C27</f>
        <v>0.22390034937983039</v>
      </c>
      <c r="Q24" s="80">
        <f t="shared" si="5"/>
        <v>4.1260137003048085E-2</v>
      </c>
      <c r="R24" s="81">
        <v>4.2136056398970008E-2</v>
      </c>
      <c r="S24" s="82">
        <f t="shared" si="6"/>
        <v>4.4069222245589984E-2</v>
      </c>
      <c r="T24" s="83">
        <f>分析係数表!F27</f>
        <v>0.3354402389489512</v>
      </c>
      <c r="U24" s="84">
        <f t="shared" si="7"/>
        <v>1.4782590440355139E-2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投入係数表!H25</f>
        <v>0</v>
      </c>
      <c r="E25" s="75">
        <f t="shared" si="0"/>
        <v>0</v>
      </c>
      <c r="F25" s="74">
        <f>分析係数表!C28</f>
        <v>0.22512814125204084</v>
      </c>
      <c r="G25" s="75">
        <f t="shared" si="1"/>
        <v>0</v>
      </c>
      <c r="H25" s="75">
        <v>2.1820512039139737E-2</v>
      </c>
      <c r="I25" s="75">
        <f t="shared" si="2"/>
        <v>2.1820512039139737E-2</v>
      </c>
      <c r="J25" s="74">
        <f>分析係数表!G28</f>
        <v>0.17968722251031818</v>
      </c>
      <c r="K25" s="76">
        <f t="shared" si="3"/>
        <v>3.9208672020659783E-3</v>
      </c>
      <c r="L25" s="77"/>
      <c r="M25" s="78"/>
      <c r="N25" s="79">
        <f>分析係数表!I28</f>
        <v>8.1409051127791718E-3</v>
      </c>
      <c r="O25" s="80">
        <f t="shared" si="4"/>
        <v>0.14977765673123947</v>
      </c>
      <c r="P25" s="74">
        <f>分析係数表!C28</f>
        <v>0.22512814125204084</v>
      </c>
      <c r="Q25" s="80">
        <f t="shared" si="5"/>
        <v>3.3719165460990165E-2</v>
      </c>
      <c r="R25" s="81">
        <v>4.3391943844127208E-2</v>
      </c>
      <c r="S25" s="82">
        <f t="shared" si="6"/>
        <v>6.5212455883266948E-2</v>
      </c>
      <c r="T25" s="83">
        <f>分析係数表!F28</f>
        <v>0.30733691598411605</v>
      </c>
      <c r="U25" s="84">
        <f t="shared" si="7"/>
        <v>2.0042195074913487E-2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投入係数表!H26</f>
        <v>1.5585702781391314E-2</v>
      </c>
      <c r="E26" s="75">
        <f t="shared" si="0"/>
        <v>1.5585702781391315</v>
      </c>
      <c r="F26" s="74">
        <f>分析係数表!C29</f>
        <v>0.20292812083079403</v>
      </c>
      <c r="G26" s="75">
        <f t="shared" si="1"/>
        <v>0.31627773772550194</v>
      </c>
      <c r="H26" s="75">
        <v>0.35920738362777865</v>
      </c>
      <c r="I26" s="75">
        <f t="shared" si="2"/>
        <v>0.35920738362777865</v>
      </c>
      <c r="J26" s="74">
        <f>分析係数表!G29</f>
        <v>0.25422836329948895</v>
      </c>
      <c r="K26" s="76">
        <f t="shared" si="3"/>
        <v>9.1320705224781806E-2</v>
      </c>
      <c r="L26" s="77"/>
      <c r="M26" s="78"/>
      <c r="N26" s="79">
        <f>分析係数表!I29</f>
        <v>1.2173975242294967E-2</v>
      </c>
      <c r="O26" s="80">
        <f t="shared" si="4"/>
        <v>0.22397871730906196</v>
      </c>
      <c r="P26" s="74">
        <f>分析係数表!C29</f>
        <v>0.20292812083079403</v>
      </c>
      <c r="Q26" s="80">
        <f t="shared" si="5"/>
        <v>4.5451580209619584E-2</v>
      </c>
      <c r="R26" s="81">
        <v>6.6279198179875223E-2</v>
      </c>
      <c r="S26" s="82">
        <f t="shared" si="6"/>
        <v>0.42548658180765386</v>
      </c>
      <c r="T26" s="83">
        <f>分析係数表!F29</f>
        <v>0.40384720428768384</v>
      </c>
      <c r="U26" s="84">
        <f t="shared" si="7"/>
        <v>0.17183156652494389</v>
      </c>
      <c r="V26" s="85">
        <f>分析係数表!D29</f>
        <v>7.670374473161555E-2</v>
      </c>
      <c r="W26" s="172">
        <f t="shared" si="8"/>
        <v>0</v>
      </c>
      <c r="X26" s="74">
        <f>分析係数表!E29</f>
        <v>6.1557890505000185E-2</v>
      </c>
      <c r="Y26" s="171">
        <f t="shared" si="9"/>
        <v>0</v>
      </c>
    </row>
    <row r="27" spans="1:25">
      <c r="A27" s="10" t="s">
        <v>15</v>
      </c>
      <c r="B27" s="9" t="s">
        <v>36</v>
      </c>
      <c r="C27" s="88"/>
      <c r="D27" s="74">
        <f>投入係数表!H27</f>
        <v>1.7592764665799417E-3</v>
      </c>
      <c r="E27" s="75">
        <f t="shared" si="0"/>
        <v>0.17592764665799418</v>
      </c>
      <c r="F27" s="74">
        <f>分析係数表!C30</f>
        <v>1</v>
      </c>
      <c r="G27" s="75">
        <f t="shared" si="1"/>
        <v>0.17592764665799418</v>
      </c>
      <c r="H27" s="75">
        <v>0.28577693212027522</v>
      </c>
      <c r="I27" s="75">
        <f t="shared" si="2"/>
        <v>0.28577693212027522</v>
      </c>
      <c r="J27" s="74">
        <f>分析係数表!G30</f>
        <v>0.34673715455884868</v>
      </c>
      <c r="K27" s="76">
        <f t="shared" si="3"/>
        <v>9.9089480281941478E-2</v>
      </c>
      <c r="L27" s="77"/>
      <c r="M27" s="78"/>
      <c r="N27" s="79">
        <f>分析係数表!I30</f>
        <v>0</v>
      </c>
      <c r="O27" s="80">
        <f t="shared" si="4"/>
        <v>0</v>
      </c>
      <c r="P27" s="74">
        <f>分析係数表!C30</f>
        <v>1</v>
      </c>
      <c r="Q27" s="80">
        <f t="shared" si="5"/>
        <v>0</v>
      </c>
      <c r="R27" s="81">
        <v>7.9107322424848886E-2</v>
      </c>
      <c r="S27" s="82">
        <f t="shared" si="6"/>
        <v>0.36488425454512408</v>
      </c>
      <c r="T27" s="83">
        <f>分析係数表!F30</f>
        <v>0.44336430675838301</v>
      </c>
      <c r="U27" s="84">
        <f t="shared" si="7"/>
        <v>0.16177665456344831</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投入係数表!H28</f>
        <v>2.5447562410952116E-2</v>
      </c>
      <c r="E28" s="75">
        <f t="shared" si="0"/>
        <v>2.5447562410952118</v>
      </c>
      <c r="F28" s="74">
        <f>分析係数表!C31</f>
        <v>0.99667993786519227</v>
      </c>
      <c r="G28" s="75">
        <f t="shared" si="1"/>
        <v>2.536307492256836</v>
      </c>
      <c r="H28" s="75">
        <v>3.1652053977862731</v>
      </c>
      <c r="I28" s="75">
        <f t="shared" si="2"/>
        <v>3.1652053977862731</v>
      </c>
      <c r="J28" s="74">
        <f>分析係数表!G31</f>
        <v>7.0744430198025232E-2</v>
      </c>
      <c r="K28" s="76">
        <f t="shared" si="3"/>
        <v>0.2239206523261037</v>
      </c>
      <c r="L28" s="77"/>
      <c r="M28" s="78"/>
      <c r="N28" s="79">
        <f>分析係数表!I31</f>
        <v>1.5783931066306964E-2</v>
      </c>
      <c r="O28" s="80">
        <f t="shared" si="4"/>
        <v>0.29039525413554568</v>
      </c>
      <c r="P28" s="74">
        <f>分析係数表!C31</f>
        <v>0.99667993786519227</v>
      </c>
      <c r="Q28" s="80">
        <f t="shared" si="5"/>
        <v>0.28943112384816239</v>
      </c>
      <c r="R28" s="81">
        <v>0.5487811262810971</v>
      </c>
      <c r="S28" s="82">
        <f t="shared" si="6"/>
        <v>3.7139865240673702</v>
      </c>
      <c r="T28" s="83">
        <f>分析係数表!F31</f>
        <v>0.308369223350977</v>
      </c>
      <c r="U28" s="84">
        <f t="shared" si="7"/>
        <v>1.1452791399626496</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投入係数表!H29</f>
        <v>1.4495446942947407E-3</v>
      </c>
      <c r="E29" s="75">
        <f t="shared" si="0"/>
        <v>0.14495446942947407</v>
      </c>
      <c r="F29" s="74">
        <f>分析係数表!C32</f>
        <v>0.99973750468741629</v>
      </c>
      <c r="G29" s="75">
        <f t="shared" si="1"/>
        <v>0.14491641956071077</v>
      </c>
      <c r="H29" s="75">
        <v>0.19899504067578608</v>
      </c>
      <c r="I29" s="75">
        <f t="shared" si="2"/>
        <v>0.19899504067578608</v>
      </c>
      <c r="J29" s="74">
        <f>分析係数表!G32</f>
        <v>0.13654952076677315</v>
      </c>
      <c r="K29" s="76">
        <f t="shared" si="3"/>
        <v>2.717267743924312E-2</v>
      </c>
      <c r="L29" s="77"/>
      <c r="M29" s="78"/>
      <c r="N29" s="79">
        <f>分析係数表!I32</f>
        <v>6.1925380029087757E-3</v>
      </c>
      <c r="O29" s="80">
        <f t="shared" si="4"/>
        <v>0.11393129123184081</v>
      </c>
      <c r="P29" s="74">
        <f>分析係数表!C32</f>
        <v>0.99973750468741629</v>
      </c>
      <c r="Q29" s="80">
        <f t="shared" si="5"/>
        <v>0.11390138480193585</v>
      </c>
      <c r="R29" s="81">
        <v>0.16963690396564365</v>
      </c>
      <c r="S29" s="82">
        <f t="shared" si="6"/>
        <v>0.36863194464142973</v>
      </c>
      <c r="T29" s="83">
        <f>分析係数表!F32</f>
        <v>0.46980830670926516</v>
      </c>
      <c r="U29" s="84">
        <f t="shared" si="7"/>
        <v>0.17318634971093366</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投入係数表!H30</f>
        <v>1.6106052158830454E-4</v>
      </c>
      <c r="E30" s="75">
        <f t="shared" si="0"/>
        <v>1.6106052158830455E-2</v>
      </c>
      <c r="F30" s="74">
        <f>分析係数表!C33</f>
        <v>0.92720800471848297</v>
      </c>
      <c r="G30" s="75">
        <f t="shared" si="1"/>
        <v>1.4933660486081001E-2</v>
      </c>
      <c r="H30" s="75">
        <v>6.9417542841126223E-2</v>
      </c>
      <c r="I30" s="75">
        <f t="shared" si="2"/>
        <v>6.9417542841126223E-2</v>
      </c>
      <c r="J30" s="74">
        <f>分析係数表!G33</f>
        <v>0.48251618559482062</v>
      </c>
      <c r="K30" s="76">
        <f t="shared" si="3"/>
        <v>3.3495087985065272E-2</v>
      </c>
      <c r="L30" s="77"/>
      <c r="M30" s="78"/>
      <c r="N30" s="79">
        <f>分析係数表!I33</f>
        <v>1.0711870111293417E-3</v>
      </c>
      <c r="O30" s="80">
        <f t="shared" si="4"/>
        <v>1.9707867641896807E-2</v>
      </c>
      <c r="P30" s="74">
        <f>分析係数表!C33</f>
        <v>0.92720800471848297</v>
      </c>
      <c r="Q30" s="80">
        <f t="shared" si="5"/>
        <v>1.8273292633499093E-2</v>
      </c>
      <c r="R30" s="81">
        <v>7.4232897093187727E-2</v>
      </c>
      <c r="S30" s="82">
        <f t="shared" si="6"/>
        <v>0.14365043993431395</v>
      </c>
      <c r="T30" s="83">
        <f>分析係数表!F33</f>
        <v>0.61375438359859724</v>
      </c>
      <c r="U30" s="84">
        <f t="shared" si="7"/>
        <v>8.8166087215552177E-2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投入係数表!H31</f>
        <v>7.8176299324784732E-2</v>
      </c>
      <c r="E31" s="75">
        <f t="shared" si="0"/>
        <v>7.8176299324784733</v>
      </c>
      <c r="F31" s="74">
        <f>分析係数表!C34</f>
        <v>0.43058167090385968</v>
      </c>
      <c r="G31" s="75">
        <f t="shared" si="1"/>
        <v>3.3661281588346088</v>
      </c>
      <c r="H31" s="75">
        <v>3.6389550302685372</v>
      </c>
      <c r="I31" s="75">
        <f t="shared" si="2"/>
        <v>3.6389550302685372</v>
      </c>
      <c r="J31" s="74">
        <f>分析係数表!G34</f>
        <v>0.40252218378442245</v>
      </c>
      <c r="K31" s="76">
        <f t="shared" si="3"/>
        <v>1.4647601254770006</v>
      </c>
      <c r="L31" s="77"/>
      <c r="M31" s="78"/>
      <c r="N31" s="79">
        <f>分析係数表!I34</f>
        <v>0.17332617383102331</v>
      </c>
      <c r="O31" s="80">
        <f t="shared" si="4"/>
        <v>3.1888822934259329</v>
      </c>
      <c r="P31" s="74">
        <f>分析係数表!C34</f>
        <v>0.43058167090385968</v>
      </c>
      <c r="Q31" s="80">
        <f t="shared" si="5"/>
        <v>1.3730742662190702</v>
      </c>
      <c r="R31" s="81">
        <v>1.5424415420195732</v>
      </c>
      <c r="S31" s="82">
        <f t="shared" si="6"/>
        <v>5.1813965722881106</v>
      </c>
      <c r="T31" s="83">
        <f>分析係数表!F34</f>
        <v>0.66293540075026103</v>
      </c>
      <c r="U31" s="84">
        <f t="shared" si="7"/>
        <v>3.4349312130958474</v>
      </c>
      <c r="V31" s="85">
        <f>分析係数表!D34</f>
        <v>0.16067471370017011</v>
      </c>
      <c r="W31" s="172">
        <f t="shared" si="8"/>
        <v>1</v>
      </c>
      <c r="X31" s="74">
        <f>分析係数表!E34</f>
        <v>0.14658203786750718</v>
      </c>
      <c r="Y31" s="171">
        <f t="shared" si="9"/>
        <v>1</v>
      </c>
    </row>
    <row r="32" spans="1:25">
      <c r="A32" s="10" t="s">
        <v>20</v>
      </c>
      <c r="B32" s="9" t="s">
        <v>37</v>
      </c>
      <c r="C32" s="88"/>
      <c r="D32" s="74">
        <f>投入係数表!H32</f>
        <v>1.865824196246051E-2</v>
      </c>
      <c r="E32" s="75">
        <f t="shared" si="0"/>
        <v>1.8658241962460509</v>
      </c>
      <c r="F32" s="74">
        <f>分析係数表!C35</f>
        <v>0.85041941808411148</v>
      </c>
      <c r="G32" s="75">
        <f t="shared" si="1"/>
        <v>1.5867331272188216</v>
      </c>
      <c r="H32" s="75">
        <v>1.9142625717299617</v>
      </c>
      <c r="I32" s="75">
        <f t="shared" si="2"/>
        <v>1.9142625717299617</v>
      </c>
      <c r="J32" s="74">
        <f>分析係数表!G35</f>
        <v>0.31439227022235533</v>
      </c>
      <c r="K32" s="76">
        <f t="shared" si="3"/>
        <v>0.601829355727867</v>
      </c>
      <c r="L32" s="77"/>
      <c r="M32" s="78"/>
      <c r="N32" s="79">
        <f>分析係数表!I35</f>
        <v>5.0116599150103677E-2</v>
      </c>
      <c r="O32" s="80">
        <f t="shared" si="4"/>
        <v>0.92205309852565176</v>
      </c>
      <c r="P32" s="74">
        <f>分析係数表!C35</f>
        <v>0.85041941808411148</v>
      </c>
      <c r="Q32" s="80">
        <f t="shared" si="5"/>
        <v>0.78413185949083664</v>
      </c>
      <c r="R32" s="81">
        <v>1.2041836293875128</v>
      </c>
      <c r="S32" s="82">
        <f t="shared" si="6"/>
        <v>3.1184462011174743</v>
      </c>
      <c r="T32" s="83">
        <f>分析係数表!F35</f>
        <v>0.64510687312527537</v>
      </c>
      <c r="U32" s="84">
        <f t="shared" si="7"/>
        <v>2.0117310778122874</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投入係数表!H33</f>
        <v>3.6672241838567802E-3</v>
      </c>
      <c r="E33" s="75">
        <f t="shared" si="0"/>
        <v>0.36672241838567804</v>
      </c>
      <c r="F33" s="74">
        <f>分析係数表!C36</f>
        <v>0.99367212085214862</v>
      </c>
      <c r="G33" s="75">
        <f t="shared" si="1"/>
        <v>0.36440184324132568</v>
      </c>
      <c r="H33" s="75">
        <v>0.6236866671387753</v>
      </c>
      <c r="I33" s="75">
        <f t="shared" si="2"/>
        <v>0.6236866671387753</v>
      </c>
      <c r="J33" s="74">
        <f>分析係数表!G36</f>
        <v>5.4622350270852466E-2</v>
      </c>
      <c r="K33" s="76">
        <f t="shared" si="3"/>
        <v>3.4067231591714757E-2</v>
      </c>
      <c r="L33" s="77"/>
      <c r="M33" s="78"/>
      <c r="N33" s="79">
        <f>分析係数表!I36</f>
        <v>0.22260102528255266</v>
      </c>
      <c r="O33" s="80">
        <f t="shared" si="4"/>
        <v>4.0954487849828496</v>
      </c>
      <c r="P33" s="74">
        <f>分析係数表!C36</f>
        <v>0.99367212085214862</v>
      </c>
      <c r="Q33" s="80">
        <f t="shared" si="5"/>
        <v>4.0695332800152633</v>
      </c>
      <c r="R33" s="81">
        <v>4.3366499070978328</v>
      </c>
      <c r="S33" s="82">
        <f t="shared" si="6"/>
        <v>4.9603365742366083</v>
      </c>
      <c r="T33" s="83">
        <f>分析係数表!F36</f>
        <v>0.84078106922799567</v>
      </c>
      <c r="U33" s="84">
        <f t="shared" si="7"/>
        <v>4.1705570886173886</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投入係数表!H34</f>
        <v>2.0367961345474819E-2</v>
      </c>
      <c r="E34" s="75">
        <f t="shared" si="0"/>
        <v>2.0367961345474819</v>
      </c>
      <c r="F34" s="74">
        <f>分析係数表!C37</f>
        <v>0.57178358697686016</v>
      </c>
      <c r="G34" s="75">
        <f t="shared" si="1"/>
        <v>1.1646065997521626</v>
      </c>
      <c r="H34" s="75">
        <v>1.5278463187352644</v>
      </c>
      <c r="I34" s="75">
        <f t="shared" si="2"/>
        <v>1.5278463187352644</v>
      </c>
      <c r="J34" s="74">
        <f>分析係数表!G37</f>
        <v>0.36884830758302428</v>
      </c>
      <c r="K34" s="76">
        <f t="shared" si="3"/>
        <v>0.56354352891245618</v>
      </c>
      <c r="L34" s="77"/>
      <c r="M34" s="78"/>
      <c r="N34" s="79">
        <f>分析係数表!I37</f>
        <v>4.5622990798280361E-2</v>
      </c>
      <c r="O34" s="80">
        <f t="shared" si="4"/>
        <v>0.83937898307041603</v>
      </c>
      <c r="P34" s="74">
        <f>分析係数表!C37</f>
        <v>0.57178358697686016</v>
      </c>
      <c r="Q34" s="80">
        <f t="shared" si="5"/>
        <v>0.47994312577299164</v>
      </c>
      <c r="R34" s="81">
        <v>0.64827039721126822</v>
      </c>
      <c r="S34" s="82">
        <f t="shared" si="6"/>
        <v>2.1761167159465327</v>
      </c>
      <c r="T34" s="83">
        <f>分析係数表!F37</f>
        <v>0.64429400301330442</v>
      </c>
      <c r="U34" s="84">
        <f t="shared" si="7"/>
        <v>1.4020589499413574</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投入係数表!H35</f>
        <v>5.9592392987672677E-3</v>
      </c>
      <c r="E35" s="75">
        <f t="shared" si="0"/>
        <v>0.59592392987672682</v>
      </c>
      <c r="F35" s="74">
        <f>分析係数表!C38</f>
        <v>0.42668283982472699</v>
      </c>
      <c r="G35" s="75">
        <f t="shared" si="1"/>
        <v>0.25427051471931328</v>
      </c>
      <c r="H35" s="75">
        <v>0.50796624996150064</v>
      </c>
      <c r="I35" s="75">
        <f t="shared" si="2"/>
        <v>0.50796624996150064</v>
      </c>
      <c r="J35" s="74">
        <f>分析係数表!G38</f>
        <v>0.18042179614021467</v>
      </c>
      <c r="K35" s="76">
        <f t="shared" si="3"/>
        <v>9.1648183196663194E-2</v>
      </c>
      <c r="L35" s="77"/>
      <c r="M35" s="78"/>
      <c r="N35" s="79">
        <f>分析係数表!I38</f>
        <v>3.1385057501308801E-2</v>
      </c>
      <c r="O35" s="80">
        <f t="shared" si="4"/>
        <v>0.57742723982155242</v>
      </c>
      <c r="P35" s="74">
        <f>分析係数表!C38</f>
        <v>0.42668283982472699</v>
      </c>
      <c r="Q35" s="80">
        <f t="shared" si="5"/>
        <v>0.24637829447921367</v>
      </c>
      <c r="R35" s="81">
        <v>0.39481261286711039</v>
      </c>
      <c r="S35" s="82">
        <f t="shared" si="6"/>
        <v>0.90277886282861108</v>
      </c>
      <c r="T35" s="83">
        <f>分析係数表!F38</f>
        <v>0.52437100026299643</v>
      </c>
      <c r="U35" s="84">
        <f t="shared" si="7"/>
        <v>0.47339105531772924</v>
      </c>
      <c r="V35" s="85">
        <f>分析係数表!D38</f>
        <v>3.745569762927526E-2</v>
      </c>
      <c r="W35" s="172">
        <f t="shared" si="8"/>
        <v>0</v>
      </c>
      <c r="X35" s="74">
        <f>分析係数表!E38</f>
        <v>3.4218337111297577E-2</v>
      </c>
      <c r="Y35" s="171">
        <f t="shared" si="9"/>
        <v>0</v>
      </c>
    </row>
    <row r="36" spans="1:25">
      <c r="A36" s="10" t="s">
        <v>24</v>
      </c>
      <c r="B36" s="9" t="s">
        <v>39</v>
      </c>
      <c r="C36" s="88"/>
      <c r="D36" s="74">
        <f>投入係数表!H36</f>
        <v>0</v>
      </c>
      <c r="E36" s="75">
        <f t="shared" si="0"/>
        <v>0</v>
      </c>
      <c r="F36" s="74">
        <f>分析係数表!C39</f>
        <v>1</v>
      </c>
      <c r="G36" s="75">
        <f t="shared" si="1"/>
        <v>0</v>
      </c>
      <c r="H36" s="75">
        <v>8.3238183933487489E-2</v>
      </c>
      <c r="I36" s="75">
        <f t="shared" si="2"/>
        <v>8.3238183933487489E-2</v>
      </c>
      <c r="J36" s="74">
        <f>分析係数表!G39</f>
        <v>0.351753812215997</v>
      </c>
      <c r="K36" s="76">
        <f t="shared" si="3"/>
        <v>2.9279348520540576E-2</v>
      </c>
      <c r="L36" s="77"/>
      <c r="M36" s="78"/>
      <c r="N36" s="79">
        <f>分析係数表!I39</f>
        <v>2.6196741762610056E-3</v>
      </c>
      <c r="O36" s="80">
        <f t="shared" si="4"/>
        <v>4.8197178825213592E-2</v>
      </c>
      <c r="P36" s="74">
        <f>分析係数表!C39</f>
        <v>1</v>
      </c>
      <c r="Q36" s="80">
        <f t="shared" si="5"/>
        <v>4.8197178825213592E-2</v>
      </c>
      <c r="R36" s="81">
        <v>6.2703255831883534E-2</v>
      </c>
      <c r="S36" s="82">
        <f t="shared" si="6"/>
        <v>0.14594143976537102</v>
      </c>
      <c r="T36" s="83">
        <f>分析係数表!F39</f>
        <v>0.70125652740175148</v>
      </c>
      <c r="U36" s="84">
        <f t="shared" si="7"/>
        <v>0.10234238725387597</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投入係数表!H37</f>
        <v>2.4778541782816082E-5</v>
      </c>
      <c r="E37" s="75">
        <f t="shared" si="0"/>
        <v>2.477854178281608E-3</v>
      </c>
      <c r="F37" s="74">
        <f>分析係数表!C40</f>
        <v>0.86812466863195592</v>
      </c>
      <c r="G37" s="75">
        <f t="shared" si="1"/>
        <v>2.1510863374390285E-3</v>
      </c>
      <c r="H37" s="75">
        <v>1.033105982849762E-2</v>
      </c>
      <c r="I37" s="75">
        <f t="shared" si="2"/>
        <v>1.033105982849762E-2</v>
      </c>
      <c r="J37" s="74">
        <f>分析係数表!G40</f>
        <v>0.5308449982881025</v>
      </c>
      <c r="K37" s="76">
        <f t="shared" si="3"/>
        <v>5.4841914369731029E-3</v>
      </c>
      <c r="L37" s="77"/>
      <c r="M37" s="78"/>
      <c r="N37" s="79">
        <f>分析係数表!I40</f>
        <v>3.1726768564274997E-2</v>
      </c>
      <c r="O37" s="80">
        <f t="shared" si="4"/>
        <v>0.5837140938729376</v>
      </c>
      <c r="P37" s="74">
        <f>分析係数表!C40</f>
        <v>0.86812466863195592</v>
      </c>
      <c r="Q37" s="80">
        <f t="shared" si="5"/>
        <v>0.50673660431924639</v>
      </c>
      <c r="R37" s="81">
        <v>0.51116659055511071</v>
      </c>
      <c r="S37" s="82">
        <f t="shared" si="6"/>
        <v>0.52149765038360829</v>
      </c>
      <c r="T37" s="83">
        <f>分析係数表!F40</f>
        <v>0.72849135138041188</v>
      </c>
      <c r="U37" s="84">
        <f t="shared" si="7"/>
        <v>0.37990652806966435</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投入係数表!H38</f>
        <v>0</v>
      </c>
      <c r="E38" s="75">
        <f t="shared" si="0"/>
        <v>0</v>
      </c>
      <c r="F38" s="74">
        <f>分析係数表!C41</f>
        <v>0.9999434031873089</v>
      </c>
      <c r="G38" s="75">
        <f t="shared" si="1"/>
        <v>0</v>
      </c>
      <c r="H38" s="75">
        <v>4.8484132643111183E-3</v>
      </c>
      <c r="I38" s="75">
        <f t="shared" si="2"/>
        <v>4.8484132643111183E-3</v>
      </c>
      <c r="J38" s="74">
        <f>分析係数表!G41</f>
        <v>0.50163334603597476</v>
      </c>
      <c r="K38" s="76">
        <f t="shared" si="3"/>
        <v>2.4321257687415893E-3</v>
      </c>
      <c r="L38" s="77"/>
      <c r="M38" s="78"/>
      <c r="N38" s="79">
        <f>分析係数表!I41</f>
        <v>4.605647758626856E-2</v>
      </c>
      <c r="O38" s="80">
        <f t="shared" si="4"/>
        <v>0.84735434139106591</v>
      </c>
      <c r="P38" s="74">
        <f>分析係数表!C41</f>
        <v>0.9999434031873089</v>
      </c>
      <c r="Q38" s="80">
        <f t="shared" si="5"/>
        <v>0.84730638383612322</v>
      </c>
      <c r="R38" s="81">
        <v>0.86319561619338492</v>
      </c>
      <c r="S38" s="82">
        <f t="shared" si="6"/>
        <v>0.86804402945769599</v>
      </c>
      <c r="T38" s="83">
        <f>分析係数表!F41</f>
        <v>0.6065809667987323</v>
      </c>
      <c r="U38" s="84">
        <f t="shared" si="7"/>
        <v>0.52653898661231646</v>
      </c>
      <c r="V38" s="85">
        <f>分析係数表!D41</f>
        <v>0.10372147914479408</v>
      </c>
      <c r="W38" s="172">
        <f t="shared" si="8"/>
        <v>0</v>
      </c>
      <c r="X38" s="74">
        <f>分析係数表!E41</f>
        <v>9.872112035903656E-2</v>
      </c>
      <c r="Y38" s="171">
        <f t="shared" si="9"/>
        <v>0</v>
      </c>
    </row>
    <row r="39" spans="1:25">
      <c r="A39" s="10" t="s">
        <v>56</v>
      </c>
      <c r="B39" s="9" t="s">
        <v>388</v>
      </c>
      <c r="C39" s="88"/>
      <c r="D39" s="74">
        <f>投入係数表!H39</f>
        <v>5.203493774391377E-4</v>
      </c>
      <c r="E39" s="75">
        <f>$C$10*D39</f>
        <v>5.2034937743913767E-2</v>
      </c>
      <c r="F39" s="74">
        <f>分析係数表!C42</f>
        <v>0.93692850875802069</v>
      </c>
      <c r="G39" s="75">
        <f>E39*F39</f>
        <v>4.8753016623721571E-2</v>
      </c>
      <c r="H39" s="75">
        <v>7.8665792005535889E-2</v>
      </c>
      <c r="I39" s="75">
        <f>C39+H39</f>
        <v>7.8665792005535889E-2</v>
      </c>
      <c r="J39" s="74">
        <f>分析係数表!G42</f>
        <v>0.49922072097325781</v>
      </c>
      <c r="K39" s="76">
        <f>I39*J39</f>
        <v>3.9271593400935965E-2</v>
      </c>
      <c r="L39" s="77"/>
      <c r="M39" s="78"/>
      <c r="N39" s="79">
        <f>分析係数表!I42</f>
        <v>1.1809361738003208E-2</v>
      </c>
      <c r="O39" s="80">
        <f t="shared" si="4"/>
        <v>0.21727050052863789</v>
      </c>
      <c r="P39" s="74">
        <f>分析係数表!C42</f>
        <v>0.93692850875802069</v>
      </c>
      <c r="Q39" s="80">
        <f>O39*P39</f>
        <v>0.20356692605740545</v>
      </c>
      <c r="R39" s="81">
        <v>0.22243011654347189</v>
      </c>
      <c r="S39" s="82">
        <f>I39+R39</f>
        <v>0.30109590854900781</v>
      </c>
      <c r="T39" s="83">
        <f>分析係数表!F42</f>
        <v>0.57339238661209846</v>
      </c>
      <c r="U39" s="84">
        <f t="shared" si="7"/>
        <v>0.17264610160205374</v>
      </c>
      <c r="V39" s="85">
        <f>分析係数表!D42</f>
        <v>0.13686157986208444</v>
      </c>
      <c r="W39" s="172">
        <f t="shared" si="8"/>
        <v>0</v>
      </c>
      <c r="X39" s="74">
        <f>分析係数表!E42</f>
        <v>0.12798116275158378</v>
      </c>
      <c r="Y39" s="171">
        <f t="shared" si="9"/>
        <v>0</v>
      </c>
    </row>
    <row r="40" spans="1:25">
      <c r="A40" s="10" t="s">
        <v>199</v>
      </c>
      <c r="B40" s="9" t="s">
        <v>41</v>
      </c>
      <c r="C40" s="88"/>
      <c r="D40" s="74">
        <f>投入係数表!H40</f>
        <v>3.0539552747320821E-2</v>
      </c>
      <c r="E40" s="75">
        <f>$C$10*D40</f>
        <v>3.0539552747320822</v>
      </c>
      <c r="F40" s="74">
        <f>分析係数表!C43</f>
        <v>0.64668770435795053</v>
      </c>
      <c r="G40" s="75">
        <f>E40*F40</f>
        <v>1.9749553258283443</v>
      </c>
      <c r="H40" s="75">
        <v>3.0893374552488879</v>
      </c>
      <c r="I40" s="75">
        <f>C40+H40</f>
        <v>3.0893374552488879</v>
      </c>
      <c r="J40" s="74">
        <f>分析係数表!G43</f>
        <v>0.34525361813281841</v>
      </c>
      <c r="K40" s="76">
        <f>I40*J40</f>
        <v>1.0666049340579125</v>
      </c>
      <c r="L40" s="77"/>
      <c r="M40" s="78"/>
      <c r="N40" s="79">
        <f>分析係数表!I43</f>
        <v>1.6687581740348217E-2</v>
      </c>
      <c r="O40" s="80">
        <f t="shared" si="4"/>
        <v>0.30702076181392945</v>
      </c>
      <c r="P40" s="74">
        <f>分析係数表!C43</f>
        <v>0.64668770435795053</v>
      </c>
      <c r="Q40" s="80">
        <f>O40*P40</f>
        <v>0.19854655164767915</v>
      </c>
      <c r="R40" s="81">
        <v>0.80020362007461943</v>
      </c>
      <c r="S40" s="82">
        <f>I40+R40</f>
        <v>3.8895410753235073</v>
      </c>
      <c r="T40" s="83">
        <f>分析係数表!F43</f>
        <v>0.5971160790993254</v>
      </c>
      <c r="U40" s="84">
        <f t="shared" si="7"/>
        <v>2.3225075163929465</v>
      </c>
      <c r="V40" s="85">
        <f>分析係数表!D43</f>
        <v>0.11965406207615147</v>
      </c>
      <c r="W40" s="172">
        <f t="shared" si="8"/>
        <v>0</v>
      </c>
      <c r="X40" s="74">
        <f>分析係数表!E43</f>
        <v>0.10089499703022012</v>
      </c>
      <c r="Y40" s="171">
        <f t="shared" si="9"/>
        <v>0</v>
      </c>
    </row>
    <row r="41" spans="1:25">
      <c r="A41" s="10" t="s">
        <v>350</v>
      </c>
      <c r="B41" s="9" t="s">
        <v>42</v>
      </c>
      <c r="C41" s="88"/>
      <c r="D41" s="74">
        <f>投入係数表!H41</f>
        <v>1.2389270891408042E-4</v>
      </c>
      <c r="E41" s="75">
        <f>$C$10*D41</f>
        <v>1.2389270891408042E-2</v>
      </c>
      <c r="F41" s="74">
        <f>分析係数表!C44</f>
        <v>0.69156580457188765</v>
      </c>
      <c r="G41" s="75">
        <f>E41*F41</f>
        <v>8.5679960920756696E-3</v>
      </c>
      <c r="H41" s="75">
        <v>1.7921228115376154E-2</v>
      </c>
      <c r="I41" s="75">
        <f>C41+H41</f>
        <v>1.7921228115376154E-2</v>
      </c>
      <c r="J41" s="74">
        <f>分析係数表!G44</f>
        <v>0.27271905819722003</v>
      </c>
      <c r="K41" s="76">
        <f>I41*J41</f>
        <v>4.887460453362925E-3</v>
      </c>
      <c r="L41" s="77"/>
      <c r="M41" s="78"/>
      <c r="N41" s="79">
        <f>分析係数表!I44</f>
        <v>0.15674397651271663</v>
      </c>
      <c r="O41" s="80">
        <f t="shared" si="4"/>
        <v>2.8838004108362041</v>
      </c>
      <c r="P41" s="74">
        <f>分析係数表!C44</f>
        <v>0.69156580457188765</v>
      </c>
      <c r="Q41" s="80">
        <f>O41*P41</f>
        <v>1.9943377513446796</v>
      </c>
      <c r="R41" s="81">
        <v>2.0322876938219832</v>
      </c>
      <c r="S41" s="82">
        <f>I41+R41</f>
        <v>2.0502089219373594</v>
      </c>
      <c r="T41" s="83">
        <f>分析係数表!F44</f>
        <v>0.50862281906626206</v>
      </c>
      <c r="U41" s="84">
        <f t="shared" si="7"/>
        <v>1.0427830415505817</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投入係数表!H42</f>
        <v>1.0035309422040512E-3</v>
      </c>
      <c r="E42" s="75">
        <f>$C$10*D42</f>
        <v>0.10035309422040511</v>
      </c>
      <c r="F42" s="74">
        <f>分析係数表!C45</f>
        <v>1</v>
      </c>
      <c r="G42" s="75">
        <f>E42*F42</f>
        <v>0.10035309422040511</v>
      </c>
      <c r="H42" s="75">
        <v>0.12983629690561338</v>
      </c>
      <c r="I42" s="75">
        <f>C42+H42</f>
        <v>0.12983629690561338</v>
      </c>
      <c r="J42" s="74">
        <f>分析係数表!G45</f>
        <v>0</v>
      </c>
      <c r="K42" s="76">
        <f>I42*J42</f>
        <v>0</v>
      </c>
      <c r="L42" s="77"/>
      <c r="M42" s="78"/>
      <c r="N42" s="79">
        <f>分析係数表!I45</f>
        <v>0</v>
      </c>
      <c r="O42" s="80">
        <f t="shared" si="4"/>
        <v>0</v>
      </c>
      <c r="P42" s="74">
        <f>分析係数表!C45</f>
        <v>1</v>
      </c>
      <c r="Q42" s="80">
        <f>O42*P42</f>
        <v>0</v>
      </c>
      <c r="R42" s="81">
        <v>2.2494657226571183E-2</v>
      </c>
      <c r="S42" s="82">
        <f>I42+R42</f>
        <v>0.15233095413218456</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投入係数表!H43</f>
        <v>2.4902434491730161E-3</v>
      </c>
      <c r="E43" s="75">
        <f>$C$10*D43</f>
        <v>0.2490243449173016</v>
      </c>
      <c r="F43" s="74">
        <f>分析係数表!C46</f>
        <v>0.99300149364803736</v>
      </c>
      <c r="G43" s="75">
        <f>E43*F43</f>
        <v>0.24728154645760453</v>
      </c>
      <c r="H43" s="75">
        <v>0.33754214816078176</v>
      </c>
      <c r="I43" s="75">
        <f>C43+H43</f>
        <v>0.33754214816078176</v>
      </c>
      <c r="J43" s="74">
        <f>分析係数表!G46</f>
        <v>1.2662527198429125E-2</v>
      </c>
      <c r="K43" s="76">
        <f>I43*J43</f>
        <v>4.274136631702093E-3</v>
      </c>
      <c r="L43" s="77"/>
      <c r="M43" s="78"/>
      <c r="N43" s="79">
        <f>分析係数表!I46</f>
        <v>3.642815848522589E-5</v>
      </c>
      <c r="O43" s="80">
        <f t="shared" si="4"/>
        <v>6.7021100742061337E-4</v>
      </c>
      <c r="P43" s="74">
        <f>分析係数表!C46</f>
        <v>0.99300149364803736</v>
      </c>
      <c r="Q43" s="80">
        <f>O43*P43</f>
        <v>6.6552053142802492E-4</v>
      </c>
      <c r="R43" s="81">
        <v>5.882411367996241E-2</v>
      </c>
      <c r="S43" s="82">
        <f>I43+R43</f>
        <v>0.39636626184074419</v>
      </c>
      <c r="T43" s="83">
        <f>分析係数表!F46</f>
        <v>0.42786180544499286</v>
      </c>
      <c r="U43" s="84">
        <f t="shared" si="7"/>
        <v>0.1695899844086636</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投入係数表!H44</f>
        <v>0.61924053769435672</v>
      </c>
      <c r="E44" s="89">
        <f>SUM(E5:E43)</f>
        <v>61.924053769435673</v>
      </c>
      <c r="F44" s="90">
        <f>分析係数表!C47</f>
        <v>0.58532523599566522</v>
      </c>
      <c r="G44" s="89">
        <f>SUM(G5:G43)</f>
        <v>16.88901981961947</v>
      </c>
      <c r="H44" s="89">
        <f>SUM(H5:H43)</f>
        <v>21.24528875207702</v>
      </c>
      <c r="I44" s="89">
        <f>SUM(I5:I43)</f>
        <v>121.24528875207697</v>
      </c>
      <c r="J44" s="90">
        <f>分析係数表!G47</f>
        <v>0.25475569279079324</v>
      </c>
      <c r="K44" s="91">
        <f>SUM(K5:K43)</f>
        <v>28.822179288724126</v>
      </c>
      <c r="L44" s="92">
        <f>最終需要_まとめ!$L$34</f>
        <v>0.63833333333333331</v>
      </c>
      <c r="M44" s="89">
        <f>K44*L44</f>
        <v>18.398157779302235</v>
      </c>
      <c r="N44" s="93">
        <f>分析係数表!I47</f>
        <v>1</v>
      </c>
      <c r="O44" s="94">
        <f>SUM(O5:O43)</f>
        <v>18.398157779302238</v>
      </c>
      <c r="P44" s="90">
        <f>分析係数表!C47</f>
        <v>0.58532523599566522</v>
      </c>
      <c r="Q44" s="94">
        <f>SUM(Q5:Q43)</f>
        <v>11.947078435292859</v>
      </c>
      <c r="R44" s="94">
        <f>SUM(R5:R43)</f>
        <v>14.669235529496868</v>
      </c>
      <c r="S44" s="95">
        <f>SUM(S5:S43)</f>
        <v>135.9145242815739</v>
      </c>
      <c r="T44" s="96">
        <f>分析係数表!F47</f>
        <v>0.5063294671067512</v>
      </c>
      <c r="U44" s="97">
        <f>SUM(U5:U43)</f>
        <v>57.041478483941411</v>
      </c>
      <c r="V44" s="98">
        <f>分析係数表!D47</f>
        <v>6.4581730562403572E-2</v>
      </c>
      <c r="W44" s="169">
        <f>SUM(W5:W43)</f>
        <v>18</v>
      </c>
      <c r="X44" s="90">
        <f>分析係数表!E47</f>
        <v>5.7136770824146227E-2</v>
      </c>
      <c r="Y44" s="170">
        <f>SUM(Y5:Y43)</f>
        <v>13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293</v>
      </c>
      <c r="S2" s="5" t="s">
        <v>157</v>
      </c>
      <c r="U2" s="62" t="s">
        <v>215</v>
      </c>
      <c r="W2" s="5" t="s">
        <v>134</v>
      </c>
      <c r="Y2" s="5" t="s">
        <v>158</v>
      </c>
    </row>
    <row r="3" spans="1:25" ht="44">
      <c r="B3" s="63"/>
      <c r="C3" s="64" t="s">
        <v>233</v>
      </c>
      <c r="D3" s="64" t="s">
        <v>318</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投入係数表!I5</f>
        <v>2.0556979951234276E-4</v>
      </c>
      <c r="E5" s="75">
        <f t="shared" ref="E5:E38" si="0">$C$11*D5</f>
        <v>2.0556979951234275E-2</v>
      </c>
      <c r="F5" s="74">
        <f>分析係数表!C8</f>
        <v>0.16988323914406789</v>
      </c>
      <c r="G5" s="75">
        <f t="shared" ref="G5:G38" si="1">E5*F5</f>
        <v>3.4922863411353412E-3</v>
      </c>
      <c r="H5" s="75">
        <f t="array" ref="H5:H43">MMULT(逆行列係数!C5:AO43,'7'!G5:G43)</f>
        <v>6.4888325044517876E-3</v>
      </c>
      <c r="I5" s="75">
        <f t="shared" ref="I5:I38" si="2">C5+H5</f>
        <v>6.4888325044517876E-3</v>
      </c>
      <c r="J5" s="74">
        <f>分析係数表!G8</f>
        <v>0.11982810575688495</v>
      </c>
      <c r="K5" s="76">
        <f t="shared" ref="K5:K38" si="3">I5*J5</f>
        <v>7.7754450758216144E-4</v>
      </c>
      <c r="L5" s="77" t="s">
        <v>187</v>
      </c>
      <c r="M5" s="78" t="s">
        <v>187</v>
      </c>
      <c r="N5" s="79">
        <f>分析係数表!I8</f>
        <v>1.1007693311748612E-2</v>
      </c>
      <c r="O5" s="80">
        <f t="shared" ref="O5:O43" si="4">$M$44*N5</f>
        <v>0.17333772274842998</v>
      </c>
      <c r="P5" s="74">
        <f>分析係数表!C8</f>
        <v>0.16988323914406789</v>
      </c>
      <c r="Q5" s="80">
        <f t="shared" ref="Q5:Q38" si="5">O5*P5</f>
        <v>2.9447173806359667E-2</v>
      </c>
      <c r="R5" s="81">
        <f t="array" ref="R5:R43">MMULT(逆行列係数!C5:AO43,'7'!Q5:Q43)</f>
        <v>4.9347353820777054E-2</v>
      </c>
      <c r="S5" s="82">
        <f t="shared" ref="S5:S38" si="6">I5+R5</f>
        <v>5.583618632522884E-2</v>
      </c>
      <c r="T5" s="83">
        <f>分析係数表!F8</f>
        <v>0.4520504153237429</v>
      </c>
      <c r="U5" s="84">
        <f t="shared" ref="U5:U43" si="7">S5*T5</f>
        <v>2.5240771218413591E-2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投入係数表!I6</f>
        <v>1.6713966754795202E-2</v>
      </c>
      <c r="E6" s="75">
        <f t="shared" si="0"/>
        <v>1.6713966754795202</v>
      </c>
      <c r="F6" s="74">
        <f>分析係数表!C9</f>
        <v>0.40976645435244163</v>
      </c>
      <c r="G6" s="75">
        <f t="shared" si="1"/>
        <v>0.68488228952770147</v>
      </c>
      <c r="H6" s="75">
        <v>0.76616131775545826</v>
      </c>
      <c r="I6" s="75">
        <f t="shared" si="2"/>
        <v>0.76616131775545826</v>
      </c>
      <c r="J6" s="74">
        <f>分析係数表!G9</f>
        <v>0.27278621711745094</v>
      </c>
      <c r="K6" s="76">
        <f t="shared" si="3"/>
        <v>0.20899824757223276</v>
      </c>
      <c r="L6" s="77"/>
      <c r="M6" s="78"/>
      <c r="N6" s="79">
        <f>分析係数表!I9</f>
        <v>5.6766522140644718E-4</v>
      </c>
      <c r="O6" s="80">
        <f t="shared" si="4"/>
        <v>8.93900238454645E-3</v>
      </c>
      <c r="P6" s="74">
        <f>分析係数表!C9</f>
        <v>0.40976645435244163</v>
      </c>
      <c r="Q6" s="80">
        <f t="shared" si="5"/>
        <v>3.6629033125636199E-3</v>
      </c>
      <c r="R6" s="81">
        <v>4.9305717299372815E-3</v>
      </c>
      <c r="S6" s="82">
        <f t="shared" si="6"/>
        <v>0.77109188948539553</v>
      </c>
      <c r="T6" s="83">
        <f>分析係数表!F9</f>
        <v>0.74407187847350875</v>
      </c>
      <c r="U6" s="84">
        <f t="shared" si="7"/>
        <v>0.57374779068508541</v>
      </c>
      <c r="V6" s="85">
        <f>分析係数表!D9</f>
        <v>0.14440533530937386</v>
      </c>
      <c r="W6" s="172">
        <f t="shared" si="8"/>
        <v>0</v>
      </c>
      <c r="X6" s="74">
        <f>分析係数表!E9</f>
        <v>0.11439422008151168</v>
      </c>
      <c r="Y6" s="171">
        <f t="shared" si="9"/>
        <v>0</v>
      </c>
    </row>
    <row r="7" spans="1:25">
      <c r="A7" s="10" t="s">
        <v>226</v>
      </c>
      <c r="B7" s="9" t="s">
        <v>274</v>
      </c>
      <c r="C7" s="88"/>
      <c r="D7" s="74">
        <f>投入係数表!I7</f>
        <v>0</v>
      </c>
      <c r="E7" s="75">
        <f t="shared" si="0"/>
        <v>0</v>
      </c>
      <c r="F7" s="74">
        <f>分析係数表!C10</f>
        <v>0.68007710705743762</v>
      </c>
      <c r="G7" s="75">
        <f t="shared" si="1"/>
        <v>0</v>
      </c>
      <c r="H7" s="75">
        <v>2.6478700719887705E-3</v>
      </c>
      <c r="I7" s="75">
        <f t="shared" si="2"/>
        <v>2.6478700719887705E-3</v>
      </c>
      <c r="J7" s="74">
        <f>分析係数表!G10</f>
        <v>0.17854260725424764</v>
      </c>
      <c r="K7" s="76">
        <f t="shared" si="3"/>
        <v>4.7275762632336749E-4</v>
      </c>
      <c r="L7" s="77"/>
      <c r="M7" s="78"/>
      <c r="N7" s="79">
        <f>分析係数表!I10</f>
        <v>1.290834700219075E-3</v>
      </c>
      <c r="O7" s="80">
        <f t="shared" si="4"/>
        <v>2.0326724323052856E-2</v>
      </c>
      <c r="P7" s="74">
        <f>分析係数表!C10</f>
        <v>0.68007710705743762</v>
      </c>
      <c r="Q7" s="80">
        <f t="shared" si="5"/>
        <v>1.3823739873575838E-2</v>
      </c>
      <c r="R7" s="81">
        <v>2.3316889258444516E-2</v>
      </c>
      <c r="S7" s="82">
        <f t="shared" si="6"/>
        <v>2.5964759330433285E-2</v>
      </c>
      <c r="T7" s="83">
        <f>分析係数表!F10</f>
        <v>0.51654343606185527</v>
      </c>
      <c r="U7" s="84">
        <f t="shared" si="7"/>
        <v>1.3411926001061126E-2</v>
      </c>
      <c r="V7" s="85">
        <f>分析係数表!D10</f>
        <v>9.7799297694606213E-2</v>
      </c>
      <c r="W7" s="172">
        <f t="shared" si="8"/>
        <v>0</v>
      </c>
      <c r="X7" s="74">
        <f>分析係数表!E10</f>
        <v>2.6958057972911079E-2</v>
      </c>
      <c r="Y7" s="171">
        <f t="shared" si="9"/>
        <v>0</v>
      </c>
    </row>
    <row r="8" spans="1:25">
      <c r="A8" s="10" t="s">
        <v>227</v>
      </c>
      <c r="B8" s="9" t="s">
        <v>27</v>
      </c>
      <c r="C8" s="88"/>
      <c r="D8" s="74">
        <f>投入係数表!I8</f>
        <v>2.7295101157472175E-3</v>
      </c>
      <c r="E8" s="75">
        <f t="shared" si="0"/>
        <v>0.27295101157472174</v>
      </c>
      <c r="F8" s="74">
        <f>分析係数表!C11</f>
        <v>2.1147201560344109E-2</v>
      </c>
      <c r="G8" s="75">
        <f t="shared" si="1"/>
        <v>5.7721500578704586E-3</v>
      </c>
      <c r="H8" s="75">
        <v>5.0408956030444339E-2</v>
      </c>
      <c r="I8" s="75">
        <f t="shared" si="2"/>
        <v>5.0408956030444339E-2</v>
      </c>
      <c r="J8" s="74">
        <f>分析係数表!G11</f>
        <v>0.2349962690544718</v>
      </c>
      <c r="K8" s="76">
        <f t="shared" si="3"/>
        <v>1.1845916594085336E-2</v>
      </c>
      <c r="L8" s="77"/>
      <c r="M8" s="78"/>
      <c r="N8" s="79">
        <f>分析係数表!I11</f>
        <v>-2.2238602446561594E-5</v>
      </c>
      <c r="O8" s="80">
        <f t="shared" si="4"/>
        <v>-3.5019041646812589E-4</v>
      </c>
      <c r="P8" s="74">
        <f>分析係数表!C11</f>
        <v>2.1147201560344109E-2</v>
      </c>
      <c r="Q8" s="80">
        <f t="shared" si="5"/>
        <v>-7.405547321552305E-6</v>
      </c>
      <c r="R8" s="81">
        <v>4.0721898635877347E-3</v>
      </c>
      <c r="S8" s="82">
        <f t="shared" si="6"/>
        <v>5.4481145894032072E-2</v>
      </c>
      <c r="T8" s="83">
        <f>分析係数表!F11</f>
        <v>0.38828483104146677</v>
      </c>
      <c r="U8" s="84">
        <f t="shared" si="7"/>
        <v>2.1154202528409743E-2</v>
      </c>
      <c r="V8" s="85">
        <f>分析係数表!D11</f>
        <v>2.238567316917173E-2</v>
      </c>
      <c r="W8" s="172">
        <f t="shared" si="8"/>
        <v>0</v>
      </c>
      <c r="X8" s="74">
        <f>分析係数表!E11</f>
        <v>2.1852680950858117E-2</v>
      </c>
      <c r="Y8" s="171">
        <f t="shared" si="9"/>
        <v>0</v>
      </c>
    </row>
    <row r="9" spans="1:25">
      <c r="A9" s="10" t="s">
        <v>228</v>
      </c>
      <c r="B9" s="9" t="s">
        <v>195</v>
      </c>
      <c r="C9" s="88"/>
      <c r="D9" s="74">
        <f>投入係数表!I9</f>
        <v>1.1934468916133232E-3</v>
      </c>
      <c r="E9" s="75">
        <f t="shared" si="0"/>
        <v>0.11934468916133233</v>
      </c>
      <c r="F9" s="74">
        <f>分析係数表!C12</f>
        <v>0.26979296775158057</v>
      </c>
      <c r="G9" s="75">
        <f t="shared" si="1"/>
        <v>3.2198357874225737E-2</v>
      </c>
      <c r="H9" s="75">
        <v>4.3937376547185006E-2</v>
      </c>
      <c r="I9" s="75">
        <f t="shared" si="2"/>
        <v>4.3937376547185006E-2</v>
      </c>
      <c r="J9" s="74">
        <f>分析係数表!G12</f>
        <v>0.14399966915404239</v>
      </c>
      <c r="K9" s="76">
        <f t="shared" si="3"/>
        <v>6.3269676862912219E-3</v>
      </c>
      <c r="L9" s="77"/>
      <c r="M9" s="78"/>
      <c r="N9" s="79">
        <f>分析係数表!I12</f>
        <v>8.4790563397567215E-2</v>
      </c>
      <c r="O9" s="80">
        <f t="shared" si="4"/>
        <v>1.3351937371114808</v>
      </c>
      <c r="P9" s="74">
        <f>分析係数表!C12</f>
        <v>0.26979296775158057</v>
      </c>
      <c r="Q9" s="80">
        <f t="shared" si="5"/>
        <v>0.36022588085863011</v>
      </c>
      <c r="R9" s="81">
        <v>0.45507790937440507</v>
      </c>
      <c r="S9" s="82">
        <f t="shared" si="6"/>
        <v>0.49901528592159006</v>
      </c>
      <c r="T9" s="83">
        <f>分析係数表!F12</f>
        <v>0.33481714299007204</v>
      </c>
      <c r="U9" s="84">
        <f t="shared" si="7"/>
        <v>0.1670788723406407</v>
      </c>
      <c r="V9" s="85">
        <f>分析係数表!D12</f>
        <v>3.7088865741159563E-2</v>
      </c>
      <c r="W9" s="172">
        <f t="shared" si="8"/>
        <v>0</v>
      </c>
      <c r="X9" s="74">
        <f>分析係数表!E12</f>
        <v>3.539948357013805E-2</v>
      </c>
      <c r="Y9" s="171">
        <f t="shared" si="9"/>
        <v>0</v>
      </c>
    </row>
    <row r="10" spans="1:25">
      <c r="A10" s="10" t="s">
        <v>229</v>
      </c>
      <c r="B10" s="9" t="s">
        <v>28</v>
      </c>
      <c r="C10" s="88"/>
      <c r="D10" s="74">
        <f>投入係数表!I10</f>
        <v>4.3312414702808884E-3</v>
      </c>
      <c r="E10" s="75">
        <f t="shared" si="0"/>
        <v>0.43312414702808882</v>
      </c>
      <c r="F10" s="74">
        <f>分析係数表!C13</f>
        <v>6.684233532602335E-2</v>
      </c>
      <c r="G10" s="75">
        <f t="shared" si="1"/>
        <v>2.8951029473449352E-2</v>
      </c>
      <c r="H10" s="75">
        <v>3.5040281750452477E-2</v>
      </c>
      <c r="I10" s="75">
        <f t="shared" si="2"/>
        <v>3.5040281750452477E-2</v>
      </c>
      <c r="J10" s="74">
        <f>分析係数表!G13</f>
        <v>0.23596605339775753</v>
      </c>
      <c r="K10" s="76">
        <f t="shared" si="3"/>
        <v>8.2683169945997372E-3</v>
      </c>
      <c r="L10" s="77"/>
      <c r="M10" s="78"/>
      <c r="N10" s="79">
        <f>分析係数表!I13</f>
        <v>1.6879182236800124E-2</v>
      </c>
      <c r="O10" s="80">
        <f t="shared" si="4"/>
        <v>0.26579583277996599</v>
      </c>
      <c r="P10" s="74">
        <f>分析係数表!C13</f>
        <v>6.684233532602335E-2</v>
      </c>
      <c r="Q10" s="80">
        <f t="shared" si="5"/>
        <v>1.7766414182938117E-2</v>
      </c>
      <c r="R10" s="81">
        <v>1.984881725884206E-2</v>
      </c>
      <c r="S10" s="82">
        <f t="shared" si="6"/>
        <v>5.4889099009294534E-2</v>
      </c>
      <c r="T10" s="83">
        <f>分析係数表!F13</f>
        <v>0.36934894381465649</v>
      </c>
      <c r="U10" s="84">
        <f t="shared" si="7"/>
        <v>2.0273230746021043E-2</v>
      </c>
      <c r="V10" s="85">
        <f>分析係数表!D13</f>
        <v>0.1651861487951434</v>
      </c>
      <c r="W10" s="172">
        <f t="shared" si="8"/>
        <v>0</v>
      </c>
      <c r="X10" s="74">
        <f>分析係数表!E13</f>
        <v>0.12199715046769498</v>
      </c>
      <c r="Y10" s="171">
        <f t="shared" si="9"/>
        <v>0</v>
      </c>
    </row>
    <row r="11" spans="1:25">
      <c r="A11" s="10" t="s">
        <v>230</v>
      </c>
      <c r="B11" s="9" t="s">
        <v>275</v>
      </c>
      <c r="C11" s="73">
        <f>最終需要_まとめ!C12</f>
        <v>100</v>
      </c>
      <c r="D11" s="74">
        <f>投入係数表!I11</f>
        <v>0.30627330504845168</v>
      </c>
      <c r="E11" s="75">
        <f t="shared" si="0"/>
        <v>30.627330504845169</v>
      </c>
      <c r="F11" s="74">
        <f>分析係数表!C14</f>
        <v>0.21710827927701792</v>
      </c>
      <c r="G11" s="75">
        <f t="shared" si="1"/>
        <v>6.6494470247554549</v>
      </c>
      <c r="H11" s="75">
        <v>7.1739360975951625</v>
      </c>
      <c r="I11" s="75">
        <f t="shared" si="2"/>
        <v>107.17393609759516</v>
      </c>
      <c r="J11" s="74">
        <f>分析係数表!G14</f>
        <v>0.17574790290253137</v>
      </c>
      <c r="K11" s="76">
        <f t="shared" si="3"/>
        <v>18.835594514962256</v>
      </c>
      <c r="L11" s="77"/>
      <c r="M11" s="78"/>
      <c r="N11" s="79">
        <f>分析係数表!I14</f>
        <v>1.1225515443921091E-3</v>
      </c>
      <c r="O11" s="80">
        <f t="shared" si="4"/>
        <v>1.7676775947689578E-2</v>
      </c>
      <c r="P11" s="74">
        <f>分析係数表!C14</f>
        <v>0.21710827927701792</v>
      </c>
      <c r="Q11" s="80">
        <f t="shared" si="5"/>
        <v>3.8377744091682622E-3</v>
      </c>
      <c r="R11" s="81">
        <v>2.1592825064379508E-2</v>
      </c>
      <c r="S11" s="82">
        <f t="shared" si="6"/>
        <v>107.19552892265953</v>
      </c>
      <c r="T11" s="83">
        <f>分析係数表!F14</f>
        <v>0.32729567218469302</v>
      </c>
      <c r="U11" s="84">
        <f t="shared" si="7"/>
        <v>35.084632693935554</v>
      </c>
      <c r="V11" s="85">
        <f>分析係数表!D14</f>
        <v>4.5196804531672026E-2</v>
      </c>
      <c r="W11" s="172">
        <f t="shared" si="8"/>
        <v>5</v>
      </c>
      <c r="X11" s="74">
        <f>分析係数表!E14</f>
        <v>3.8130342673435243E-2</v>
      </c>
      <c r="Y11" s="171">
        <f t="shared" si="9"/>
        <v>4</v>
      </c>
    </row>
    <row r="12" spans="1:25">
      <c r="A12" s="10" t="s">
        <v>231</v>
      </c>
      <c r="B12" s="9" t="s">
        <v>29</v>
      </c>
      <c r="C12" s="88"/>
      <c r="D12" s="74">
        <f>投入係数表!I12</f>
        <v>3.6214546347424381E-2</v>
      </c>
      <c r="E12" s="75">
        <f t="shared" si="0"/>
        <v>3.6214546347424381</v>
      </c>
      <c r="F12" s="74">
        <f>分析係数表!C15</f>
        <v>0.1777237835164599</v>
      </c>
      <c r="G12" s="75">
        <f t="shared" si="1"/>
        <v>0.64361861951964539</v>
      </c>
      <c r="H12" s="75">
        <v>0.76555494480810604</v>
      </c>
      <c r="I12" s="75">
        <f t="shared" si="2"/>
        <v>0.76555494480810604</v>
      </c>
      <c r="J12" s="74">
        <f>分析係数表!G15</f>
        <v>0.10387096116118634</v>
      </c>
      <c r="K12" s="76">
        <f t="shared" si="3"/>
        <v>7.9518927938916933E-2</v>
      </c>
      <c r="L12" s="77"/>
      <c r="M12" s="78"/>
      <c r="N12" s="79">
        <f>分析係数表!I15</f>
        <v>7.5144901505810619E-3</v>
      </c>
      <c r="O12" s="80">
        <f t="shared" si="4"/>
        <v>0.11833038706910649</v>
      </c>
      <c r="P12" s="74">
        <f>分析係数表!C15</f>
        <v>0.1777237835164599</v>
      </c>
      <c r="Q12" s="80">
        <f t="shared" si="5"/>
        <v>2.1030124094888789E-2</v>
      </c>
      <c r="R12" s="81">
        <v>4.9361857925602347E-2</v>
      </c>
      <c r="S12" s="82">
        <f t="shared" si="6"/>
        <v>0.81491680273370837</v>
      </c>
      <c r="T12" s="83">
        <f>分析係数表!F15</f>
        <v>0.33005409485469872</v>
      </c>
      <c r="U12" s="84">
        <f t="shared" si="7"/>
        <v>0.26896662770815921</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投入係数表!I13</f>
        <v>6.0757296300314638E-3</v>
      </c>
      <c r="E13" s="75">
        <f t="shared" si="0"/>
        <v>0.60757296300314634</v>
      </c>
      <c r="F13" s="74">
        <f>分析係数表!C16</f>
        <v>0.12368252551663639</v>
      </c>
      <c r="G13" s="75">
        <f t="shared" si="1"/>
        <v>7.5146158499855023E-2</v>
      </c>
      <c r="H13" s="75">
        <v>0.16267732303874552</v>
      </c>
      <c r="I13" s="75">
        <f t="shared" si="2"/>
        <v>0.16267732303874552</v>
      </c>
      <c r="J13" s="74">
        <f>分析係数表!G16</f>
        <v>1.9772048092292722E-2</v>
      </c>
      <c r="K13" s="76">
        <f t="shared" si="3"/>
        <v>3.2164638546475152E-3</v>
      </c>
      <c r="L13" s="77"/>
      <c r="M13" s="78"/>
      <c r="N13" s="79">
        <f>分析係数表!I16</f>
        <v>1.7113434381227897E-2</v>
      </c>
      <c r="O13" s="80">
        <f t="shared" si="4"/>
        <v>0.26948459227880744</v>
      </c>
      <c r="P13" s="74">
        <f>分析係数表!C16</f>
        <v>0.12368252551663639</v>
      </c>
      <c r="Q13" s="80">
        <f t="shared" si="5"/>
        <v>3.3330534960863953E-2</v>
      </c>
      <c r="R13" s="81">
        <v>4.8443090509227224E-2</v>
      </c>
      <c r="S13" s="82">
        <f t="shared" si="6"/>
        <v>0.21112041354797273</v>
      </c>
      <c r="T13" s="83">
        <f>分析係数表!F16</f>
        <v>0.17086837167280561</v>
      </c>
      <c r="U13" s="84">
        <f t="shared" si="7"/>
        <v>3.6073801289831432E-2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投入係数表!I14</f>
        <v>1.9474883367690137E-2</v>
      </c>
      <c r="E14" s="75">
        <f t="shared" si="0"/>
        <v>1.9474883367690137</v>
      </c>
      <c r="F14" s="74">
        <f>分析係数表!C17</f>
        <v>0.19283956701830429</v>
      </c>
      <c r="G14" s="75">
        <f t="shared" si="1"/>
        <v>0.37555280763573418</v>
      </c>
      <c r="H14" s="75">
        <v>0.44969059128143768</v>
      </c>
      <c r="I14" s="75">
        <f t="shared" si="2"/>
        <v>0.44969059128143768</v>
      </c>
      <c r="J14" s="74">
        <f>分析係数表!G17</f>
        <v>0.23402763404868787</v>
      </c>
      <c r="K14" s="76">
        <f t="shared" si="3"/>
        <v>0.10524002513155037</v>
      </c>
      <c r="L14" s="77"/>
      <c r="M14" s="78"/>
      <c r="N14" s="79">
        <f>分析係数表!I17</f>
        <v>3.1766349957435482E-3</v>
      </c>
      <c r="O14" s="80">
        <f t="shared" si="4"/>
        <v>5.0022348967286544E-2</v>
      </c>
      <c r="P14" s="74">
        <f>分析係数表!C17</f>
        <v>0.19283956701830429</v>
      </c>
      <c r="Q14" s="80">
        <f t="shared" si="5"/>
        <v>9.6462881160900571E-3</v>
      </c>
      <c r="R14" s="81">
        <v>2.2177213712019479E-2</v>
      </c>
      <c r="S14" s="82">
        <f t="shared" si="6"/>
        <v>0.47186780499345715</v>
      </c>
      <c r="T14" s="83">
        <f>分析係数表!F17</f>
        <v>0.36995154049829787</v>
      </c>
      <c r="U14" s="84">
        <f t="shared" si="7"/>
        <v>0.17456822136887989</v>
      </c>
      <c r="V14" s="85">
        <f>分析係数表!D17</f>
        <v>4.4453920652026524E-2</v>
      </c>
      <c r="W14" s="172">
        <f t="shared" si="8"/>
        <v>0</v>
      </c>
      <c r="X14" s="74">
        <f>分析係数表!E17</f>
        <v>4.2061277361062542E-2</v>
      </c>
      <c r="Y14" s="171">
        <f t="shared" si="9"/>
        <v>0</v>
      </c>
    </row>
    <row r="15" spans="1:25">
      <c r="A15" s="10" t="s">
        <v>3</v>
      </c>
      <c r="B15" s="9" t="s">
        <v>31</v>
      </c>
      <c r="C15" s="88"/>
      <c r="D15" s="74">
        <f>投入係数表!I15</f>
        <v>2.2555575224270943E-3</v>
      </c>
      <c r="E15" s="75">
        <f t="shared" si="0"/>
        <v>0.22555575224270943</v>
      </c>
      <c r="F15" s="74">
        <f>分析係数表!C18</f>
        <v>0.30630539049432115</v>
      </c>
      <c r="G15" s="75">
        <f t="shared" si="1"/>
        <v>6.9088942768943465E-2</v>
      </c>
      <c r="H15" s="75">
        <v>9.1358613019765472E-2</v>
      </c>
      <c r="I15" s="75">
        <f t="shared" si="2"/>
        <v>9.1358613019765472E-2</v>
      </c>
      <c r="J15" s="74">
        <f>分析係数表!G18</f>
        <v>0.21755179396051724</v>
      </c>
      <c r="K15" s="76">
        <f t="shared" si="3"/>
        <v>1.9875230156194645E-2</v>
      </c>
      <c r="L15" s="77"/>
      <c r="M15" s="78"/>
      <c r="N15" s="79">
        <f>分析係数表!I18</f>
        <v>5.3704565311248737E-4</v>
      </c>
      <c r="O15" s="80">
        <f t="shared" si="4"/>
        <v>8.456837221573546E-3</v>
      </c>
      <c r="P15" s="74">
        <f>分析係数表!C18</f>
        <v>0.30630539049432115</v>
      </c>
      <c r="Q15" s="80">
        <f t="shared" si="5"/>
        <v>2.5903748275009951E-3</v>
      </c>
      <c r="R15" s="81">
        <v>6.8451498459048358E-3</v>
      </c>
      <c r="S15" s="82">
        <f t="shared" si="6"/>
        <v>9.8203762865670313E-2</v>
      </c>
      <c r="T15" s="83">
        <f>分析係数表!F18</f>
        <v>0.4635011306393737</v>
      </c>
      <c r="U15" s="84">
        <f t="shared" si="7"/>
        <v>4.5517555121279134E-2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投入係数表!I16</f>
        <v>2.4183002803743656E-3</v>
      </c>
      <c r="E16" s="75">
        <f t="shared" si="0"/>
        <v>0.24183002803743656</v>
      </c>
      <c r="F16" s="74">
        <f>分析係数表!C19</f>
        <v>0.36966314955627488</v>
      </c>
      <c r="G16" s="75">
        <f t="shared" si="1"/>
        <v>8.9395649821601059E-2</v>
      </c>
      <c r="H16" s="75">
        <v>0.1566129500506212</v>
      </c>
      <c r="I16" s="75">
        <f t="shared" si="2"/>
        <v>0.1566129500506212</v>
      </c>
      <c r="J16" s="74">
        <f>分析係数表!G19</f>
        <v>4.2381117789262797E-2</v>
      </c>
      <c r="K16" s="76">
        <f t="shared" si="3"/>
        <v>6.6374318834193083E-3</v>
      </c>
      <c r="L16" s="77"/>
      <c r="M16" s="78"/>
      <c r="N16" s="79">
        <f>分析係数表!I19</f>
        <v>-1.254655481313475E-4</v>
      </c>
      <c r="O16" s="80">
        <f t="shared" si="4"/>
        <v>-1.9757011555962922E-3</v>
      </c>
      <c r="P16" s="74">
        <f>分析係数表!C19</f>
        <v>0.36966314955627488</v>
      </c>
      <c r="Q16" s="80">
        <f t="shared" si="5"/>
        <v>-7.3034391175969731E-4</v>
      </c>
      <c r="R16" s="81">
        <v>4.6352422005100629E-3</v>
      </c>
      <c r="S16" s="82">
        <f t="shared" si="6"/>
        <v>0.16124819225113127</v>
      </c>
      <c r="T16" s="83">
        <f>分析係数表!F19</f>
        <v>0.17645477862102601</v>
      </c>
      <c r="U16" s="84">
        <f t="shared" si="7"/>
        <v>2.8453014066714011E-2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投入係数表!I17</f>
        <v>1.0221387253530375E-3</v>
      </c>
      <c r="E17" s="75">
        <f t="shared" si="0"/>
        <v>0.10221387253530376</v>
      </c>
      <c r="F17" s="74">
        <f>分析係数表!C20</f>
        <v>0.11840151680286914</v>
      </c>
      <c r="G17" s="75">
        <f t="shared" si="1"/>
        <v>1.2102277546475092E-2</v>
      </c>
      <c r="H17" s="75">
        <v>1.8958496877294746E-2</v>
      </c>
      <c r="I17" s="75">
        <f t="shared" si="2"/>
        <v>1.8958496877294746E-2</v>
      </c>
      <c r="J17" s="74">
        <f>分析係数表!G20</f>
        <v>0.11103277983246747</v>
      </c>
      <c r="K17" s="76">
        <f t="shared" si="3"/>
        <v>2.1050146097311897E-3</v>
      </c>
      <c r="L17" s="77"/>
      <c r="M17" s="78"/>
      <c r="N17" s="79">
        <f>分析係数表!I20</f>
        <v>6.0558701736942728E-4</v>
      </c>
      <c r="O17" s="80">
        <f t="shared" si="4"/>
        <v>9.5361554454641145E-3</v>
      </c>
      <c r="P17" s="74">
        <f>分析係数表!C20</f>
        <v>0.11840151680286914</v>
      </c>
      <c r="Q17" s="80">
        <f t="shared" si="5"/>
        <v>1.1290952692108915E-3</v>
      </c>
      <c r="R17" s="81">
        <v>2.9447751094754536E-3</v>
      </c>
      <c r="S17" s="82">
        <f t="shared" si="6"/>
        <v>2.1903271986770199E-2</v>
      </c>
      <c r="T17" s="83">
        <f>分析係数表!F20</f>
        <v>0.24737258814980315</v>
      </c>
      <c r="U17" s="84">
        <f t="shared" si="7"/>
        <v>5.4182690803164252E-3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投入係数表!I18</f>
        <v>6.0528885411967586E-3</v>
      </c>
      <c r="E18" s="75">
        <f t="shared" si="0"/>
        <v>0.60528885411967581</v>
      </c>
      <c r="F18" s="74">
        <f>分析係数表!C21</f>
        <v>0.26258212636596168</v>
      </c>
      <c r="G18" s="75">
        <f t="shared" si="1"/>
        <v>0.15893803438036086</v>
      </c>
      <c r="H18" s="75">
        <v>0.20303519005650292</v>
      </c>
      <c r="I18" s="75">
        <f t="shared" si="2"/>
        <v>0.20303519005650292</v>
      </c>
      <c r="J18" s="74">
        <f>分析係数表!G21</f>
        <v>0.28467983327929475</v>
      </c>
      <c r="K18" s="76">
        <f t="shared" si="3"/>
        <v>5.7800024055115175E-2</v>
      </c>
      <c r="L18" s="77"/>
      <c r="M18" s="78"/>
      <c r="N18" s="79">
        <f>分析係数表!I21</f>
        <v>1.0324354165676096E-3</v>
      </c>
      <c r="O18" s="80">
        <f t="shared" si="4"/>
        <v>1.6257720752598591E-2</v>
      </c>
      <c r="P18" s="74">
        <f>分析係数表!C21</f>
        <v>0.26258212636596168</v>
      </c>
      <c r="Q18" s="80">
        <f t="shared" si="5"/>
        <v>4.2689868850813604E-3</v>
      </c>
      <c r="R18" s="81">
        <v>1.2401687524801627E-2</v>
      </c>
      <c r="S18" s="82">
        <f t="shared" si="6"/>
        <v>0.21543687758130453</v>
      </c>
      <c r="T18" s="83">
        <f>分析係数表!F21</f>
        <v>0.42515189534375575</v>
      </c>
      <c r="U18" s="84">
        <f t="shared" si="7"/>
        <v>9.1593396830632307E-2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投入係数表!I19</f>
        <v>7.2805970660621395E-4</v>
      </c>
      <c r="E19" s="75">
        <f t="shared" si="0"/>
        <v>7.2805970660621389E-2</v>
      </c>
      <c r="F19" s="74">
        <f>分析係数表!C22</f>
        <v>0.19256748567873505</v>
      </c>
      <c r="G19" s="75">
        <f t="shared" si="1"/>
        <v>1.4020062712515614E-2</v>
      </c>
      <c r="H19" s="75">
        <v>2.8893776399284064E-2</v>
      </c>
      <c r="I19" s="75">
        <f t="shared" si="2"/>
        <v>2.8893776399284064E-2</v>
      </c>
      <c r="J19" s="74">
        <f>分析係数表!G22</f>
        <v>0.19753386347788673</v>
      </c>
      <c r="K19" s="76">
        <f t="shared" si="3"/>
        <v>5.7074992826167638E-3</v>
      </c>
      <c r="L19" s="77"/>
      <c r="M19" s="78"/>
      <c r="N19" s="79">
        <f>分析係数表!I22</f>
        <v>4.8211298587508529E-5</v>
      </c>
      <c r="O19" s="80">
        <f t="shared" si="4"/>
        <v>7.5918146256709373E-4</v>
      </c>
      <c r="P19" s="74">
        <f>分析係数表!C22</f>
        <v>0.19256748567873505</v>
      </c>
      <c r="Q19" s="80">
        <f t="shared" si="5"/>
        <v>1.4619366542044994E-4</v>
      </c>
      <c r="R19" s="81">
        <v>3.568635190324325E-3</v>
      </c>
      <c r="S19" s="82">
        <f t="shared" si="6"/>
        <v>3.2462411589608386E-2</v>
      </c>
      <c r="T19" s="83">
        <f>分析係数表!F22</f>
        <v>0.41915604646677446</v>
      </c>
      <c r="U19" s="84">
        <f t="shared" si="7"/>
        <v>1.360681610067745E-2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投入係数表!I20</f>
        <v>3.7116769356395217E-5</v>
      </c>
      <c r="E20" s="75">
        <f t="shared" si="0"/>
        <v>3.7116769356395217E-3</v>
      </c>
      <c r="F20" s="74">
        <f>分析係数表!C23</f>
        <v>0.20116432520583094</v>
      </c>
      <c r="G20" s="75">
        <f t="shared" si="1"/>
        <v>7.4665698613997074E-4</v>
      </c>
      <c r="H20" s="75">
        <v>1.5343390718310368E-2</v>
      </c>
      <c r="I20" s="75">
        <f t="shared" si="2"/>
        <v>1.5343390718310368E-2</v>
      </c>
      <c r="J20" s="74">
        <f>分析係数表!G23</f>
        <v>0.20785566100352021</v>
      </c>
      <c r="K20" s="76">
        <f t="shared" si="3"/>
        <v>3.1892106197896784E-3</v>
      </c>
      <c r="L20" s="77"/>
      <c r="M20" s="78"/>
      <c r="N20" s="79">
        <f>分析係数表!I23</f>
        <v>2.5225877402069866E-5</v>
      </c>
      <c r="O20" s="80">
        <f t="shared" si="4"/>
        <v>3.9723092017279949E-4</v>
      </c>
      <c r="P20" s="74">
        <f>分析係数表!C23</f>
        <v>0.20116432520583094</v>
      </c>
      <c r="Q20" s="80">
        <f t="shared" si="5"/>
        <v>7.990869000745251E-5</v>
      </c>
      <c r="R20" s="81">
        <v>3.4017854195964575E-3</v>
      </c>
      <c r="S20" s="82">
        <f t="shared" si="6"/>
        <v>1.8745176137906827E-2</v>
      </c>
      <c r="T20" s="83">
        <f>分析係数表!F23</f>
        <v>0.42478695148042223</v>
      </c>
      <c r="U20" s="84">
        <f t="shared" si="7"/>
        <v>7.9627062265849955E-3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投入係数表!I21</f>
        <v>0</v>
      </c>
      <c r="E21" s="75">
        <f t="shared" si="0"/>
        <v>0</v>
      </c>
      <c r="F21" s="74">
        <f>分析係数表!C24</f>
        <v>0.46796458506974481</v>
      </c>
      <c r="G21" s="75">
        <f t="shared" si="1"/>
        <v>0</v>
      </c>
      <c r="H21" s="75">
        <v>1.5047966818281355E-2</v>
      </c>
      <c r="I21" s="75">
        <f t="shared" si="2"/>
        <v>1.5047966818281355E-2</v>
      </c>
      <c r="J21" s="74">
        <f>分析係数表!G24</f>
        <v>0.19290112247208774</v>
      </c>
      <c r="K21" s="76">
        <f t="shared" si="3"/>
        <v>2.9027696901692043E-3</v>
      </c>
      <c r="L21" s="77"/>
      <c r="M21" s="78"/>
      <c r="N21" s="79">
        <f>分析係数表!I24</f>
        <v>1.1220536652328578E-3</v>
      </c>
      <c r="O21" s="80">
        <f t="shared" si="4"/>
        <v>1.7668935863738799E-2</v>
      </c>
      <c r="P21" s="74">
        <f>分析係数表!C24</f>
        <v>0.46796458506974481</v>
      </c>
      <c r="Q21" s="80">
        <f t="shared" si="5"/>
        <v>8.2684362400984607E-3</v>
      </c>
      <c r="R21" s="81">
        <v>1.678027361826007E-2</v>
      </c>
      <c r="S21" s="82">
        <f t="shared" si="6"/>
        <v>3.1828240436541422E-2</v>
      </c>
      <c r="T21" s="83">
        <f>分析係数表!F24</f>
        <v>0.36341689561906876</v>
      </c>
      <c r="U21" s="84">
        <f t="shared" si="7"/>
        <v>1.1566920332465197E-2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投入係数表!I22</f>
        <v>1.1420544417352375E-5</v>
      </c>
      <c r="E22" s="75">
        <f t="shared" si="0"/>
        <v>1.1420544417352376E-3</v>
      </c>
      <c r="F22" s="74">
        <f>分析係数表!C25</f>
        <v>0.11839811615034102</v>
      </c>
      <c r="G22" s="75">
        <f t="shared" si="1"/>
        <v>1.3521709444258153E-4</v>
      </c>
      <c r="H22" s="75">
        <v>1.0723672970815114E-2</v>
      </c>
      <c r="I22" s="75">
        <f t="shared" si="2"/>
        <v>1.0723672970815114E-2</v>
      </c>
      <c r="J22" s="74">
        <f>分析係数表!G25</f>
        <v>0.19601885967651284</v>
      </c>
      <c r="K22" s="76">
        <f t="shared" si="3"/>
        <v>2.1020421472830214E-3</v>
      </c>
      <c r="L22" s="77"/>
      <c r="M22" s="78"/>
      <c r="N22" s="79">
        <f>分析係数表!I25</f>
        <v>4.7721717414244671E-4</v>
      </c>
      <c r="O22" s="80">
        <f t="shared" si="4"/>
        <v>7.5147204668216108E-3</v>
      </c>
      <c r="P22" s="74">
        <f>分析係数表!C25</f>
        <v>0.11839811615034102</v>
      </c>
      <c r="Q22" s="80">
        <f t="shared" si="5"/>
        <v>8.8972874666808988E-4</v>
      </c>
      <c r="R22" s="81">
        <v>5.6128644390686195E-3</v>
      </c>
      <c r="S22" s="82">
        <f t="shared" si="6"/>
        <v>1.6336537409883733E-2</v>
      </c>
      <c r="T22" s="83">
        <f>分析係数表!F25</f>
        <v>0.34892899519140697</v>
      </c>
      <c r="U22" s="84">
        <f t="shared" si="7"/>
        <v>5.7002915833375611E-3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投入係数表!I23</f>
        <v>7.4233538712790433E-5</v>
      </c>
      <c r="E23" s="75">
        <f t="shared" si="0"/>
        <v>7.4233538712790434E-3</v>
      </c>
      <c r="F23" s="74">
        <f>分析係数表!C26</f>
        <v>0.29113960871661038</v>
      </c>
      <c r="G23" s="75">
        <f t="shared" si="1"/>
        <v>2.1612323414491154E-3</v>
      </c>
      <c r="H23" s="75">
        <v>1.6558990008257533E-2</v>
      </c>
      <c r="I23" s="75">
        <f t="shared" si="2"/>
        <v>1.6558990008257533E-2</v>
      </c>
      <c r="J23" s="74">
        <f>分析係数表!G26</f>
        <v>0.2004458717578543</v>
      </c>
      <c r="K23" s="76">
        <f t="shared" si="3"/>
        <v>3.3191811876347802E-3</v>
      </c>
      <c r="L23" s="77"/>
      <c r="M23" s="78"/>
      <c r="N23" s="79">
        <f>分析係数表!I26</f>
        <v>1.0726059667332082E-2</v>
      </c>
      <c r="O23" s="80">
        <f t="shared" si="4"/>
        <v>0.16890284859360602</v>
      </c>
      <c r="P23" s="74">
        <f>分析係数表!C26</f>
        <v>0.29113960871661038</v>
      </c>
      <c r="Q23" s="80">
        <f t="shared" si="5"/>
        <v>4.9174309250663344E-2</v>
      </c>
      <c r="R23" s="81">
        <v>5.5326566779125078E-2</v>
      </c>
      <c r="S23" s="82">
        <f t="shared" si="6"/>
        <v>7.1885556787382607E-2</v>
      </c>
      <c r="T23" s="83">
        <f>分析係数表!F26</f>
        <v>0.34176102976079403</v>
      </c>
      <c r="U23" s="84">
        <f t="shared" si="7"/>
        <v>2.4567681912583916E-2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投入係数表!I24</f>
        <v>0</v>
      </c>
      <c r="E24" s="75">
        <f t="shared" si="0"/>
        <v>0</v>
      </c>
      <c r="F24" s="74">
        <f>分析係数表!C27</f>
        <v>0.22390034937983039</v>
      </c>
      <c r="G24" s="75">
        <f t="shared" si="1"/>
        <v>0</v>
      </c>
      <c r="H24" s="75">
        <v>2.0667876989173789E-3</v>
      </c>
      <c r="I24" s="75">
        <f t="shared" si="2"/>
        <v>2.0667876989173789E-3</v>
      </c>
      <c r="J24" s="74">
        <f>分析係数表!G27</f>
        <v>0.17801424712710151</v>
      </c>
      <c r="K24" s="76">
        <f t="shared" si="3"/>
        <v>3.6791765619433178E-4</v>
      </c>
      <c r="L24" s="77"/>
      <c r="M24" s="78"/>
      <c r="N24" s="79">
        <f>分析係数表!I27</f>
        <v>1.001616696609949E-2</v>
      </c>
      <c r="O24" s="80">
        <f t="shared" si="4"/>
        <v>0.15772419556045372</v>
      </c>
      <c r="P24" s="74">
        <f>分析係数表!C27</f>
        <v>0.22390034937983039</v>
      </c>
      <c r="Q24" s="80">
        <f t="shared" si="5"/>
        <v>3.5314502491638283E-2</v>
      </c>
      <c r="R24" s="81">
        <v>3.6064200867275589E-2</v>
      </c>
      <c r="S24" s="82">
        <f t="shared" si="6"/>
        <v>3.8130988566192965E-2</v>
      </c>
      <c r="T24" s="83">
        <f>分析係数表!F27</f>
        <v>0.3354402389489512</v>
      </c>
      <c r="U24" s="84">
        <f t="shared" si="7"/>
        <v>1.2790667916003494E-2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投入係数表!I25</f>
        <v>0</v>
      </c>
      <c r="E25" s="75">
        <f t="shared" si="0"/>
        <v>0</v>
      </c>
      <c r="F25" s="74">
        <f>分析係数表!C28</f>
        <v>0.22512814125204084</v>
      </c>
      <c r="G25" s="75">
        <f t="shared" si="1"/>
        <v>0</v>
      </c>
      <c r="H25" s="75">
        <v>2.5287781629407789E-2</v>
      </c>
      <c r="I25" s="75">
        <f t="shared" si="2"/>
        <v>2.5287781629407789E-2</v>
      </c>
      <c r="J25" s="74">
        <f>分析係数表!G28</f>
        <v>0.17968722251031818</v>
      </c>
      <c r="K25" s="76">
        <f t="shared" si="3"/>
        <v>4.5438912444357342E-3</v>
      </c>
      <c r="L25" s="77"/>
      <c r="M25" s="78"/>
      <c r="N25" s="79">
        <f>分析係数表!I28</f>
        <v>8.1409051127791718E-3</v>
      </c>
      <c r="O25" s="80">
        <f t="shared" si="4"/>
        <v>0.12819451935984486</v>
      </c>
      <c r="P25" s="74">
        <f>分析係数表!C28</f>
        <v>0.22512814125204084</v>
      </c>
      <c r="Q25" s="80">
        <f t="shared" si="5"/>
        <v>2.8860193862180635E-2</v>
      </c>
      <c r="R25" s="81">
        <v>3.7139113447133137E-2</v>
      </c>
      <c r="S25" s="82">
        <f t="shared" si="6"/>
        <v>6.2426895076540923E-2</v>
      </c>
      <c r="T25" s="83">
        <f>分析係数表!F28</f>
        <v>0.30733691598411605</v>
      </c>
      <c r="U25" s="84">
        <f t="shared" si="7"/>
        <v>1.9186089407288085E-2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投入係数表!I26</f>
        <v>1.5066553222592122E-2</v>
      </c>
      <c r="E26" s="75">
        <f t="shared" si="0"/>
        <v>1.5066553222592121</v>
      </c>
      <c r="F26" s="74">
        <f>分析係数表!C29</f>
        <v>0.20292812083079403</v>
      </c>
      <c r="G26" s="75">
        <f t="shared" si="1"/>
        <v>0.30574273328577634</v>
      </c>
      <c r="H26" s="75">
        <v>0.3709123930671826</v>
      </c>
      <c r="I26" s="75">
        <f t="shared" si="2"/>
        <v>0.3709123930671826</v>
      </c>
      <c r="J26" s="74">
        <f>分析係数表!G29</f>
        <v>0.25422836329948895</v>
      </c>
      <c r="K26" s="76">
        <f t="shared" si="3"/>
        <v>9.4296450616966537E-2</v>
      </c>
      <c r="L26" s="77"/>
      <c r="M26" s="78"/>
      <c r="N26" s="79">
        <f>分析係数表!I29</f>
        <v>1.2173975242294967E-2</v>
      </c>
      <c r="O26" s="80">
        <f t="shared" si="4"/>
        <v>0.19170311940312965</v>
      </c>
      <c r="P26" s="74">
        <f>分析係数表!C29</f>
        <v>0.20292812083079403</v>
      </c>
      <c r="Q26" s="80">
        <f t="shared" si="5"/>
        <v>3.8901953777878431E-2</v>
      </c>
      <c r="R26" s="81">
        <v>5.6728287380482467E-2</v>
      </c>
      <c r="S26" s="82">
        <f t="shared" si="6"/>
        <v>0.42764068044766507</v>
      </c>
      <c r="T26" s="83">
        <f>分析係数表!F29</f>
        <v>0.40384720428768384</v>
      </c>
      <c r="U26" s="84">
        <f t="shared" si="7"/>
        <v>0.17270149323847231</v>
      </c>
      <c r="V26" s="85">
        <f>分析係数表!D29</f>
        <v>7.670374473161555E-2</v>
      </c>
      <c r="W26" s="172">
        <f t="shared" si="8"/>
        <v>0</v>
      </c>
      <c r="X26" s="74">
        <f>分析係数表!E29</f>
        <v>6.1557890505000185E-2</v>
      </c>
      <c r="Y26" s="171">
        <f t="shared" si="9"/>
        <v>0</v>
      </c>
    </row>
    <row r="27" spans="1:25">
      <c r="A27" s="10" t="s">
        <v>15</v>
      </c>
      <c r="B27" s="9" t="s">
        <v>36</v>
      </c>
      <c r="C27" s="88"/>
      <c r="D27" s="74">
        <f>投入係数表!I27</f>
        <v>3.6717050301787887E-3</v>
      </c>
      <c r="E27" s="75">
        <f t="shared" si="0"/>
        <v>0.36717050301787885</v>
      </c>
      <c r="F27" s="74">
        <f>分析係数表!C30</f>
        <v>1</v>
      </c>
      <c r="G27" s="75">
        <f t="shared" si="1"/>
        <v>0.36717050301787885</v>
      </c>
      <c r="H27" s="75">
        <v>0.54990387179179068</v>
      </c>
      <c r="I27" s="75">
        <f t="shared" si="2"/>
        <v>0.54990387179179068</v>
      </c>
      <c r="J27" s="74">
        <f>分析係数表!G30</f>
        <v>0.34673715455884868</v>
      </c>
      <c r="K27" s="76">
        <f t="shared" si="3"/>
        <v>0.19067210378597943</v>
      </c>
      <c r="L27" s="77"/>
      <c r="M27" s="78"/>
      <c r="N27" s="79">
        <f>分析係数表!I30</f>
        <v>0</v>
      </c>
      <c r="O27" s="80">
        <f t="shared" si="4"/>
        <v>0</v>
      </c>
      <c r="P27" s="74">
        <f>分析係数表!C30</f>
        <v>1</v>
      </c>
      <c r="Q27" s="80">
        <f t="shared" si="5"/>
        <v>0</v>
      </c>
      <c r="R27" s="81">
        <v>6.7707863758978304E-2</v>
      </c>
      <c r="S27" s="82">
        <f t="shared" si="6"/>
        <v>0.61761173555076898</v>
      </c>
      <c r="T27" s="83">
        <f>分析係数表!F30</f>
        <v>0.44336430675838301</v>
      </c>
      <c r="U27" s="84">
        <f t="shared" si="7"/>
        <v>0.27382699897830848</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投入係数表!I28</f>
        <v>4.6204667576503371E-2</v>
      </c>
      <c r="E28" s="75">
        <f t="shared" si="0"/>
        <v>4.6204667576503367</v>
      </c>
      <c r="F28" s="74">
        <f>分析係数表!C31</f>
        <v>0.99667993786519227</v>
      </c>
      <c r="G28" s="75">
        <f t="shared" si="1"/>
        <v>4.6051265209231236</v>
      </c>
      <c r="H28" s="75">
        <v>5.7629424794246518</v>
      </c>
      <c r="I28" s="75">
        <f t="shared" si="2"/>
        <v>5.7629424794246518</v>
      </c>
      <c r="J28" s="74">
        <f>分析係数表!G31</f>
        <v>7.0744430198025232E-2</v>
      </c>
      <c r="K28" s="76">
        <f t="shared" si="3"/>
        <v>0.40769608197089174</v>
      </c>
      <c r="L28" s="77"/>
      <c r="M28" s="78"/>
      <c r="N28" s="79">
        <f>分析係数表!I31</f>
        <v>1.5783931066306964E-2</v>
      </c>
      <c r="O28" s="80">
        <f t="shared" si="4"/>
        <v>0.24854895476891076</v>
      </c>
      <c r="P28" s="74">
        <f>分析係数表!C31</f>
        <v>0.99667993786519227</v>
      </c>
      <c r="Q28" s="80">
        <f t="shared" si="5"/>
        <v>0.24772375679553646</v>
      </c>
      <c r="R28" s="81">
        <v>0.46970111732751108</v>
      </c>
      <c r="S28" s="82">
        <f t="shared" si="6"/>
        <v>6.2326435967521627</v>
      </c>
      <c r="T28" s="83">
        <f>分析係数表!F31</f>
        <v>0.308369223350977</v>
      </c>
      <c r="U28" s="84">
        <f t="shared" si="7"/>
        <v>1.9219554653539042</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投入係数表!I29</f>
        <v>2.158482894879599E-3</v>
      </c>
      <c r="E29" s="75">
        <f t="shared" si="0"/>
        <v>0.21584828948795989</v>
      </c>
      <c r="F29" s="74">
        <f>分析係数表!C32</f>
        <v>0.99973750468741629</v>
      </c>
      <c r="G29" s="75">
        <f t="shared" si="1"/>
        <v>0.2157916303237401</v>
      </c>
      <c r="H29" s="75">
        <v>0.29574919767279645</v>
      </c>
      <c r="I29" s="75">
        <f t="shared" si="2"/>
        <v>0.29574919767279645</v>
      </c>
      <c r="J29" s="74">
        <f>分析係数表!G32</f>
        <v>0.13654952076677315</v>
      </c>
      <c r="K29" s="76">
        <f t="shared" si="3"/>
        <v>4.0384411209378017E-2</v>
      </c>
      <c r="L29" s="77"/>
      <c r="M29" s="78"/>
      <c r="N29" s="79">
        <f>分析係数表!I32</f>
        <v>6.1925380029087757E-3</v>
      </c>
      <c r="O29" s="80">
        <f t="shared" si="4"/>
        <v>9.7513657499129949E-2</v>
      </c>
      <c r="P29" s="74">
        <f>分析係数表!C32</f>
        <v>0.99973750468741629</v>
      </c>
      <c r="Q29" s="80">
        <f t="shared" si="5"/>
        <v>9.7488060621123529E-2</v>
      </c>
      <c r="R29" s="81">
        <v>0.14519202559424291</v>
      </c>
      <c r="S29" s="82">
        <f t="shared" si="6"/>
        <v>0.44094122326703933</v>
      </c>
      <c r="T29" s="83">
        <f>分析係数表!F32</f>
        <v>0.46980830670926516</v>
      </c>
      <c r="U29" s="84">
        <f t="shared" si="7"/>
        <v>0.20715784946139978</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投入係数表!I30</f>
        <v>1.0564003586050947E-3</v>
      </c>
      <c r="E30" s="75">
        <f t="shared" si="0"/>
        <v>0.10564003586050948</v>
      </c>
      <c r="F30" s="74">
        <f>分析係数表!C33</f>
        <v>0.92720800471848297</v>
      </c>
      <c r="G30" s="75">
        <f t="shared" si="1"/>
        <v>9.7950286868611985E-2</v>
      </c>
      <c r="H30" s="75">
        <v>0.17795922278968943</v>
      </c>
      <c r="I30" s="75">
        <f t="shared" si="2"/>
        <v>0.17795922278968943</v>
      </c>
      <c r="J30" s="74">
        <f>分析係数表!G33</f>
        <v>0.48251618559482062</v>
      </c>
      <c r="K30" s="76">
        <f t="shared" si="3"/>
        <v>8.586820537189982E-2</v>
      </c>
      <c r="L30" s="77"/>
      <c r="M30" s="78"/>
      <c r="N30" s="79">
        <f>分析係数表!I33</f>
        <v>1.0711870111293417E-3</v>
      </c>
      <c r="O30" s="80">
        <f t="shared" si="4"/>
        <v>1.6867940620100882E-2</v>
      </c>
      <c r="P30" s="74">
        <f>分析係数表!C33</f>
        <v>0.92720800471848297</v>
      </c>
      <c r="Q30" s="80">
        <f t="shared" si="5"/>
        <v>1.564008956607359E-2</v>
      </c>
      <c r="R30" s="81">
        <v>6.3535848879155296E-2</v>
      </c>
      <c r="S30" s="82">
        <f t="shared" si="6"/>
        <v>0.24149507166884471</v>
      </c>
      <c r="T30" s="83">
        <f>分析係数表!F33</f>
        <v>0.61375438359859724</v>
      </c>
      <c r="U30" s="84">
        <f t="shared" si="7"/>
        <v>0.14821865885421084</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投入係数表!I31</f>
        <v>9.1489981327409875E-2</v>
      </c>
      <c r="E31" s="75">
        <f t="shared" si="0"/>
        <v>9.1489981327409868</v>
      </c>
      <c r="F31" s="74">
        <f>分析係数表!C34</f>
        <v>0.43058167090385968</v>
      </c>
      <c r="G31" s="75">
        <f t="shared" si="1"/>
        <v>3.9393909030919065</v>
      </c>
      <c r="H31" s="75">
        <v>4.4450886493340729</v>
      </c>
      <c r="I31" s="75">
        <f t="shared" si="2"/>
        <v>4.4450886493340729</v>
      </c>
      <c r="J31" s="74">
        <f>分析係数表!G34</f>
        <v>0.40252218378442245</v>
      </c>
      <c r="K31" s="76">
        <f t="shared" si="3"/>
        <v>1.7892467902452998</v>
      </c>
      <c r="L31" s="77"/>
      <c r="M31" s="78"/>
      <c r="N31" s="79">
        <f>分析係数表!I34</f>
        <v>0.17332617383102331</v>
      </c>
      <c r="O31" s="80">
        <f t="shared" si="4"/>
        <v>2.7293605857007206</v>
      </c>
      <c r="P31" s="74">
        <f>分析係数表!C34</f>
        <v>0.43058167090385968</v>
      </c>
      <c r="Q31" s="80">
        <f t="shared" si="5"/>
        <v>1.1752126414901534</v>
      </c>
      <c r="R31" s="81">
        <v>1.3201738926565512</v>
      </c>
      <c r="S31" s="82">
        <f t="shared" si="6"/>
        <v>5.7652625419906238</v>
      </c>
      <c r="T31" s="83">
        <f>分析係数表!F34</f>
        <v>0.66293540075026103</v>
      </c>
      <c r="U31" s="84">
        <f t="shared" si="7"/>
        <v>3.8219966337050226</v>
      </c>
      <c r="V31" s="85">
        <f>分析係数表!D34</f>
        <v>0.16067471370017011</v>
      </c>
      <c r="W31" s="172">
        <f t="shared" si="8"/>
        <v>1</v>
      </c>
      <c r="X31" s="74">
        <f>分析係数表!E34</f>
        <v>0.14658203786750718</v>
      </c>
      <c r="Y31" s="171">
        <f t="shared" si="9"/>
        <v>1</v>
      </c>
    </row>
    <row r="32" spans="1:25">
      <c r="A32" s="10" t="s">
        <v>20</v>
      </c>
      <c r="B32" s="9" t="s">
        <v>37</v>
      </c>
      <c r="C32" s="88"/>
      <c r="D32" s="74">
        <f>投入係数表!I32</f>
        <v>1.012431262598288E-2</v>
      </c>
      <c r="E32" s="75">
        <f t="shared" si="0"/>
        <v>1.0124312625982881</v>
      </c>
      <c r="F32" s="74">
        <f>分析係数表!C35</f>
        <v>0.85041941808411148</v>
      </c>
      <c r="G32" s="75">
        <f t="shared" si="1"/>
        <v>0.86099120518899841</v>
      </c>
      <c r="H32" s="75">
        <v>1.268568515595478</v>
      </c>
      <c r="I32" s="75">
        <f t="shared" si="2"/>
        <v>1.268568515595478</v>
      </c>
      <c r="J32" s="74">
        <f>分析係数表!G35</f>
        <v>0.31439227022235533</v>
      </c>
      <c r="K32" s="76">
        <f t="shared" si="3"/>
        <v>0.39882813555066571</v>
      </c>
      <c r="L32" s="77"/>
      <c r="M32" s="78"/>
      <c r="N32" s="79">
        <f>分析係数表!I35</f>
        <v>5.0116599150103677E-2</v>
      </c>
      <c r="O32" s="80">
        <f t="shared" si="4"/>
        <v>0.78918415716606627</v>
      </c>
      <c r="P32" s="74">
        <f>分析係数表!C35</f>
        <v>0.85041941808411148</v>
      </c>
      <c r="Q32" s="80">
        <f t="shared" si="5"/>
        <v>0.6711375316983661</v>
      </c>
      <c r="R32" s="81">
        <v>1.030659345053891</v>
      </c>
      <c r="S32" s="82">
        <f t="shared" si="6"/>
        <v>2.2992278606493688</v>
      </c>
      <c r="T32" s="83">
        <f>分析係数表!F35</f>
        <v>0.64510687312527537</v>
      </c>
      <c r="U32" s="84">
        <f t="shared" si="7"/>
        <v>1.4832476957860308</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投入係数表!I33</f>
        <v>2.5553468133825939E-3</v>
      </c>
      <c r="E33" s="75">
        <f t="shared" si="0"/>
        <v>0.25553468133825941</v>
      </c>
      <c r="F33" s="74">
        <f>分析係数表!C36</f>
        <v>0.99367212085214862</v>
      </c>
      <c r="G33" s="75">
        <f t="shared" si="1"/>
        <v>0.2539176887566662</v>
      </c>
      <c r="H33" s="75">
        <v>0.58164114695793168</v>
      </c>
      <c r="I33" s="75">
        <f t="shared" si="2"/>
        <v>0.58164114695793168</v>
      </c>
      <c r="J33" s="74">
        <f>分析係数表!G36</f>
        <v>5.4622350270852466E-2</v>
      </c>
      <c r="K33" s="76">
        <f t="shared" si="3"/>
        <v>3.1770606461076517E-2</v>
      </c>
      <c r="L33" s="77"/>
      <c r="M33" s="78"/>
      <c r="N33" s="79">
        <f>分析係数表!I36</f>
        <v>0.22260102528255266</v>
      </c>
      <c r="O33" s="80">
        <f t="shared" si="4"/>
        <v>3.5052897742673368</v>
      </c>
      <c r="P33" s="74">
        <f>分析係数表!C36</f>
        <v>0.99367212085214862</v>
      </c>
      <c r="Q33" s="80">
        <f t="shared" si="5"/>
        <v>3.483108724197574</v>
      </c>
      <c r="R33" s="81">
        <v>3.7117335295870593</v>
      </c>
      <c r="S33" s="82">
        <f t="shared" si="6"/>
        <v>4.2933746765449907</v>
      </c>
      <c r="T33" s="83">
        <f>分析係数表!F36</f>
        <v>0.84078106922799567</v>
      </c>
      <c r="U33" s="84">
        <f t="shared" si="7"/>
        <v>3.6097881511418972</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投入係数表!I34</f>
        <v>3.7316628883698889E-2</v>
      </c>
      <c r="E34" s="75">
        <f t="shared" si="0"/>
        <v>3.7316628883698888</v>
      </c>
      <c r="F34" s="74">
        <f>分析係数表!C37</f>
        <v>0.57178358697686016</v>
      </c>
      <c r="G34" s="75">
        <f t="shared" si="1"/>
        <v>2.1337035917005656</v>
      </c>
      <c r="H34" s="75">
        <v>2.7413078508659874</v>
      </c>
      <c r="I34" s="75">
        <f t="shared" si="2"/>
        <v>2.7413078508659874</v>
      </c>
      <c r="J34" s="74">
        <f>分析係数表!G37</f>
        <v>0.36884830758302428</v>
      </c>
      <c r="K34" s="76">
        <f t="shared" si="3"/>
        <v>1.0111267613559769</v>
      </c>
      <c r="L34" s="77"/>
      <c r="M34" s="78"/>
      <c r="N34" s="79">
        <f>分析係数表!I37</f>
        <v>4.5622990798280361E-2</v>
      </c>
      <c r="O34" s="80">
        <f t="shared" si="4"/>
        <v>0.71842347946831098</v>
      </c>
      <c r="P34" s="74">
        <f>分析係数表!C37</f>
        <v>0.57178358697686016</v>
      </c>
      <c r="Q34" s="80">
        <f t="shared" si="5"/>
        <v>0.4107827540587875</v>
      </c>
      <c r="R34" s="81">
        <v>0.55485386672083559</v>
      </c>
      <c r="S34" s="82">
        <f t="shared" si="6"/>
        <v>3.296161717586823</v>
      </c>
      <c r="T34" s="83">
        <f>分析係数表!F37</f>
        <v>0.64429400301330442</v>
      </c>
      <c r="U34" s="84">
        <f t="shared" si="7"/>
        <v>2.1236972276032233</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投入係数表!I35</f>
        <v>6.2327621157700587E-3</v>
      </c>
      <c r="E35" s="75">
        <f t="shared" si="0"/>
        <v>0.62327621157700586</v>
      </c>
      <c r="F35" s="74">
        <f>分析係数表!C38</f>
        <v>0.42668283982472699</v>
      </c>
      <c r="G35" s="75">
        <f t="shared" si="1"/>
        <v>0.26594126395087425</v>
      </c>
      <c r="H35" s="75">
        <v>0.55071832867171577</v>
      </c>
      <c r="I35" s="75">
        <f t="shared" si="2"/>
        <v>0.55071832867171577</v>
      </c>
      <c r="J35" s="74">
        <f>分析係数表!G38</f>
        <v>0.18042179614021467</v>
      </c>
      <c r="K35" s="76">
        <f t="shared" si="3"/>
        <v>9.9361590026288041E-2</v>
      </c>
      <c r="L35" s="77"/>
      <c r="M35" s="78"/>
      <c r="N35" s="79">
        <f>分析係数表!I38</f>
        <v>3.1385057501308801E-2</v>
      </c>
      <c r="O35" s="80">
        <f t="shared" si="4"/>
        <v>0.49421929204722725</v>
      </c>
      <c r="P35" s="74">
        <f>分析係数表!C38</f>
        <v>0.42668283982472699</v>
      </c>
      <c r="Q35" s="80">
        <f t="shared" si="5"/>
        <v>0.21087489102687704</v>
      </c>
      <c r="R35" s="81">
        <v>0.33791964868647389</v>
      </c>
      <c r="S35" s="82">
        <f t="shared" si="6"/>
        <v>0.88863797735818961</v>
      </c>
      <c r="T35" s="83">
        <f>分析係数表!F38</f>
        <v>0.52437100026299643</v>
      </c>
      <c r="U35" s="84">
        <f t="shared" si="7"/>
        <v>0.46597598505899984</v>
      </c>
      <c r="V35" s="85">
        <f>分析係数表!D38</f>
        <v>3.745569762927526E-2</v>
      </c>
      <c r="W35" s="172">
        <f t="shared" si="8"/>
        <v>0</v>
      </c>
      <c r="X35" s="74">
        <f>分析係数表!E38</f>
        <v>3.4218337111297577E-2</v>
      </c>
      <c r="Y35" s="171">
        <f t="shared" si="9"/>
        <v>0</v>
      </c>
    </row>
    <row r="36" spans="1:25">
      <c r="A36" s="10" t="s">
        <v>24</v>
      </c>
      <c r="B36" s="9" t="s">
        <v>39</v>
      </c>
      <c r="C36" s="88"/>
      <c r="D36" s="74">
        <f>投入係数表!I36</f>
        <v>0</v>
      </c>
      <c r="E36" s="75">
        <f t="shared" si="0"/>
        <v>0</v>
      </c>
      <c r="F36" s="74">
        <f>分析係数表!C39</f>
        <v>1</v>
      </c>
      <c r="G36" s="75">
        <f t="shared" si="1"/>
        <v>0</v>
      </c>
      <c r="H36" s="75">
        <v>9.7013319312590884E-2</v>
      </c>
      <c r="I36" s="75">
        <f t="shared" si="2"/>
        <v>9.7013319312590884E-2</v>
      </c>
      <c r="J36" s="74">
        <f>分析係数表!G39</f>
        <v>0.351753812215997</v>
      </c>
      <c r="K36" s="76">
        <f t="shared" si="3"/>
        <v>3.4124804903931646E-2</v>
      </c>
      <c r="L36" s="77"/>
      <c r="M36" s="78"/>
      <c r="N36" s="79">
        <f>分析係数表!I39</f>
        <v>2.6196741762610056E-3</v>
      </c>
      <c r="O36" s="80">
        <f t="shared" si="4"/>
        <v>4.1251908387681842E-2</v>
      </c>
      <c r="P36" s="74">
        <f>分析係数表!C39</f>
        <v>1</v>
      </c>
      <c r="Q36" s="80">
        <f t="shared" si="5"/>
        <v>4.1251908387681842E-2</v>
      </c>
      <c r="R36" s="81">
        <v>5.3667642551581921E-2</v>
      </c>
      <c r="S36" s="82">
        <f t="shared" si="6"/>
        <v>0.15068096186417279</v>
      </c>
      <c r="T36" s="83">
        <f>分析係数表!F39</f>
        <v>0.70125652740175148</v>
      </c>
      <c r="U36" s="84">
        <f t="shared" si="7"/>
        <v>0.10566600806242556</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投入係数表!I37</f>
        <v>9.9929763651833282E-5</v>
      </c>
      <c r="E37" s="75">
        <f t="shared" si="0"/>
        <v>9.9929763651833287E-3</v>
      </c>
      <c r="F37" s="74">
        <f>分析係数表!C40</f>
        <v>0.86812466863195592</v>
      </c>
      <c r="G37" s="75">
        <f t="shared" si="1"/>
        <v>8.6751492956717441E-3</v>
      </c>
      <c r="H37" s="75">
        <v>1.9856412556234861E-2</v>
      </c>
      <c r="I37" s="75">
        <f t="shared" si="2"/>
        <v>1.9856412556234861E-2</v>
      </c>
      <c r="J37" s="74">
        <f>分析係数表!G40</f>
        <v>0.5308449982881025</v>
      </c>
      <c r="K37" s="76">
        <f t="shared" si="3"/>
        <v>1.0540677289422351E-2</v>
      </c>
      <c r="L37" s="77"/>
      <c r="M37" s="78"/>
      <c r="N37" s="79">
        <f>分析係数表!I40</f>
        <v>3.1726768564274997E-2</v>
      </c>
      <c r="O37" s="80">
        <f t="shared" si="4"/>
        <v>0.49960020299877855</v>
      </c>
      <c r="P37" s="74">
        <f>分析係数表!C40</f>
        <v>0.86812466863195592</v>
      </c>
      <c r="Q37" s="80">
        <f t="shared" si="5"/>
        <v>0.43371526067677252</v>
      </c>
      <c r="R37" s="81">
        <v>0.43750688065982779</v>
      </c>
      <c r="S37" s="82">
        <f t="shared" si="6"/>
        <v>0.45736329321606267</v>
      </c>
      <c r="T37" s="83">
        <f>分析係数表!F40</f>
        <v>0.72849135138041188</v>
      </c>
      <c r="U37" s="84">
        <f t="shared" si="7"/>
        <v>0.33318520354676506</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投入係数表!I38</f>
        <v>2.8551361043380937E-6</v>
      </c>
      <c r="E38" s="75">
        <f t="shared" si="0"/>
        <v>2.8551361043380939E-4</v>
      </c>
      <c r="F38" s="74">
        <f>分析係数表!C41</f>
        <v>0.9999434031873089</v>
      </c>
      <c r="G38" s="75">
        <f t="shared" si="1"/>
        <v>2.8549745127347893E-4</v>
      </c>
      <c r="H38" s="75">
        <v>7.3473465509273032E-3</v>
      </c>
      <c r="I38" s="75">
        <f t="shared" si="2"/>
        <v>7.3473465509273032E-3</v>
      </c>
      <c r="J38" s="74">
        <f>分析係数表!G41</f>
        <v>0.50163334603597476</v>
      </c>
      <c r="K38" s="76">
        <f t="shared" si="3"/>
        <v>3.6856740348275414E-3</v>
      </c>
      <c r="L38" s="77"/>
      <c r="M38" s="78"/>
      <c r="N38" s="79">
        <f>分析係数表!I41</f>
        <v>4.605647758626856E-2</v>
      </c>
      <c r="O38" s="80">
        <f t="shared" si="4"/>
        <v>0.7252495792281225</v>
      </c>
      <c r="P38" s="74">
        <f>分析係数表!C41</f>
        <v>0.9999434031873089</v>
      </c>
      <c r="Q38" s="80">
        <f t="shared" si="5"/>
        <v>0.72520853241353267</v>
      </c>
      <c r="R38" s="81">
        <v>0.73880810760712201</v>
      </c>
      <c r="S38" s="82">
        <f t="shared" si="6"/>
        <v>0.74615545415804929</v>
      </c>
      <c r="T38" s="83">
        <f>分析係数表!F41</f>
        <v>0.6065809667987323</v>
      </c>
      <c r="U38" s="84">
        <f t="shared" si="7"/>
        <v>0.45260369676533674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投入係数表!I39</f>
        <v>9.5647059495326142E-4</v>
      </c>
      <c r="E39" s="75">
        <f>$C$11*D39</f>
        <v>9.5647059495326148E-2</v>
      </c>
      <c r="F39" s="74">
        <f>分析係数表!C42</f>
        <v>0.93692850875802069</v>
      </c>
      <c r="G39" s="75">
        <f>E39*F39</f>
        <v>8.961445682004561E-2</v>
      </c>
      <c r="H39" s="75">
        <v>0.12878054900524538</v>
      </c>
      <c r="I39" s="75">
        <f>C39+H39</f>
        <v>0.12878054900524538</v>
      </c>
      <c r="J39" s="74">
        <f>分析係数表!G42</f>
        <v>0.49922072097325781</v>
      </c>
      <c r="K39" s="76">
        <f>I39*J39</f>
        <v>6.4289918521730563E-2</v>
      </c>
      <c r="L39" s="77"/>
      <c r="M39" s="78"/>
      <c r="N39" s="79">
        <f>分析係数表!I42</f>
        <v>1.1809361738003208E-2</v>
      </c>
      <c r="O39" s="80">
        <f t="shared" si="4"/>
        <v>0.18596156458984253</v>
      </c>
      <c r="P39" s="74">
        <f>分析係数表!C42</f>
        <v>0.93692850875802069</v>
      </c>
      <c r="Q39" s="80">
        <f>O39*P39</f>
        <v>0.1742326913974695</v>
      </c>
      <c r="R39" s="81">
        <v>0.19037767383829923</v>
      </c>
      <c r="S39" s="82">
        <f>I39+R39</f>
        <v>0.31915822284354461</v>
      </c>
      <c r="T39" s="83">
        <f>分析係数表!F42</f>
        <v>0.57339238661209846</v>
      </c>
      <c r="U39" s="84">
        <f t="shared" si="7"/>
        <v>0.183002895103136</v>
      </c>
      <c r="V39" s="85">
        <f>分析係数表!D42</f>
        <v>0.13686157986208444</v>
      </c>
      <c r="W39" s="172">
        <f t="shared" si="8"/>
        <v>0</v>
      </c>
      <c r="X39" s="74">
        <f>分析係数表!E42</f>
        <v>0.12798116275158378</v>
      </c>
      <c r="Y39" s="171">
        <f t="shared" si="9"/>
        <v>0</v>
      </c>
    </row>
    <row r="40" spans="1:25">
      <c r="A40" s="10" t="s">
        <v>199</v>
      </c>
      <c r="B40" s="9" t="s">
        <v>41</v>
      </c>
      <c r="C40" s="88"/>
      <c r="D40" s="74">
        <f>投入係数表!I40</f>
        <v>2.5402145920296021E-2</v>
      </c>
      <c r="E40" s="75">
        <f>$C$11*D40</f>
        <v>2.540214592029602</v>
      </c>
      <c r="F40" s="74">
        <f>分析係数表!C43</f>
        <v>0.64668770435795053</v>
      </c>
      <c r="G40" s="75">
        <f>E40*F40</f>
        <v>1.6427255430961911</v>
      </c>
      <c r="H40" s="75">
        <v>2.9796485049419648</v>
      </c>
      <c r="I40" s="75">
        <f>C40+H40</f>
        <v>2.9796485049419648</v>
      </c>
      <c r="J40" s="74">
        <f>分析係数表!G43</f>
        <v>0.34525361813281841</v>
      </c>
      <c r="K40" s="76">
        <f>I40*J40</f>
        <v>1.0287344270952563</v>
      </c>
      <c r="L40" s="77"/>
      <c r="M40" s="78"/>
      <c r="N40" s="79">
        <f>分析係数表!I43</f>
        <v>1.6687581740348217E-2</v>
      </c>
      <c r="O40" s="80">
        <f t="shared" si="4"/>
        <v>0.26277870713957452</v>
      </c>
      <c r="P40" s="74">
        <f>分析係数表!C43</f>
        <v>0.64668770435795053</v>
      </c>
      <c r="Q40" s="80">
        <f>O40*P40</f>
        <v>0.16993575887424164</v>
      </c>
      <c r="R40" s="81">
        <v>0.68489333258528706</v>
      </c>
      <c r="S40" s="82">
        <f>I40+R40</f>
        <v>3.6645418375272518</v>
      </c>
      <c r="T40" s="83">
        <f>分析係数表!F43</f>
        <v>0.5971160790993254</v>
      </c>
      <c r="U40" s="84">
        <f t="shared" si="7"/>
        <v>2.1881568537197098</v>
      </c>
      <c r="V40" s="85">
        <f>分析係数表!D43</f>
        <v>0.11965406207615147</v>
      </c>
      <c r="W40" s="172">
        <f t="shared" si="8"/>
        <v>0</v>
      </c>
      <c r="X40" s="74">
        <f>分析係数表!E43</f>
        <v>0.10089499703022012</v>
      </c>
      <c r="Y40" s="171">
        <f t="shared" si="9"/>
        <v>0</v>
      </c>
    </row>
    <row r="41" spans="1:25">
      <c r="A41" s="10" t="s">
        <v>350</v>
      </c>
      <c r="B41" s="9" t="s">
        <v>42</v>
      </c>
      <c r="C41" s="88"/>
      <c r="D41" s="74">
        <f>投入係数表!I41</f>
        <v>7.7088674817128532E-5</v>
      </c>
      <c r="E41" s="75">
        <f>$C$11*D41</f>
        <v>7.7088674817128531E-3</v>
      </c>
      <c r="F41" s="74">
        <f>分析係数表!C44</f>
        <v>0.69156580457188765</v>
      </c>
      <c r="G41" s="75">
        <f>E41*F41</f>
        <v>5.3311891423288103E-3</v>
      </c>
      <c r="H41" s="75">
        <v>1.6321505931577447E-2</v>
      </c>
      <c r="I41" s="75">
        <f>C41+H41</f>
        <v>1.6321505931577447E-2</v>
      </c>
      <c r="J41" s="74">
        <f>分析係数表!G44</f>
        <v>0.27271905819722003</v>
      </c>
      <c r="K41" s="76">
        <f>I41*J41</f>
        <v>4.4511857260201414E-3</v>
      </c>
      <c r="L41" s="77"/>
      <c r="M41" s="78"/>
      <c r="N41" s="79">
        <f>分析係数表!I44</f>
        <v>0.15674397651271663</v>
      </c>
      <c r="O41" s="80">
        <f t="shared" si="4"/>
        <v>2.4682413629973943</v>
      </c>
      <c r="P41" s="74">
        <f>分析係数表!C44</f>
        <v>0.69156580457188765</v>
      </c>
      <c r="Q41" s="80">
        <f>O41*P41</f>
        <v>1.7069513240789056</v>
      </c>
      <c r="R41" s="81">
        <v>1.7394326349885918</v>
      </c>
      <c r="S41" s="82">
        <f>I41+R41</f>
        <v>1.7557541409201693</v>
      </c>
      <c r="T41" s="83">
        <f>分析係数表!F44</f>
        <v>0.50862281906626206</v>
      </c>
      <c r="U41" s="84">
        <f t="shared" si="7"/>
        <v>0.89301662074207966</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投入係数表!I42</f>
        <v>6.8237752893680437E-4</v>
      </c>
      <c r="E42" s="75">
        <f>$C$11*D42</f>
        <v>6.8237752893680434E-2</v>
      </c>
      <c r="F42" s="74">
        <f>分析係数表!C45</f>
        <v>1</v>
      </c>
      <c r="G42" s="75">
        <f>E42*F42</f>
        <v>6.8237752893680434E-2</v>
      </c>
      <c r="H42" s="75">
        <v>0.10437920394005797</v>
      </c>
      <c r="I42" s="75">
        <f>C42+H42</f>
        <v>0.10437920394005797</v>
      </c>
      <c r="J42" s="74">
        <f>分析係数表!G45</f>
        <v>0</v>
      </c>
      <c r="K42" s="76">
        <f>I42*J42</f>
        <v>0</v>
      </c>
      <c r="L42" s="77"/>
      <c r="M42" s="78"/>
      <c r="N42" s="79">
        <f>分析係数表!I45</f>
        <v>0</v>
      </c>
      <c r="O42" s="80">
        <f t="shared" si="4"/>
        <v>0</v>
      </c>
      <c r="P42" s="74">
        <f>分析係数表!C45</f>
        <v>1</v>
      </c>
      <c r="Q42" s="80">
        <f>O42*P42</f>
        <v>0</v>
      </c>
      <c r="R42" s="81">
        <v>1.9253150531652663E-2</v>
      </c>
      <c r="S42" s="82">
        <f>I42+R42</f>
        <v>0.12363235447171063</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投入係数表!I43</f>
        <v>2.6267252159910461E-3</v>
      </c>
      <c r="E43" s="75">
        <f>$C$11*D43</f>
        <v>0.26267252159910459</v>
      </c>
      <c r="F43" s="74">
        <f>分析係数表!C46</f>
        <v>0.99300149364803736</v>
      </c>
      <c r="G43" s="75">
        <f>E43*F43</f>
        <v>0.26083420628820719</v>
      </c>
      <c r="H43" s="75">
        <v>0.39340219420387584</v>
      </c>
      <c r="I43" s="75">
        <f>C43+H43</f>
        <v>0.39340219420387584</v>
      </c>
      <c r="J43" s="74">
        <f>分析係数表!G46</f>
        <v>1.2662527198429125E-2</v>
      </c>
      <c r="K43" s="76">
        <f>I43*J43</f>
        <v>4.9814659840282747E-3</v>
      </c>
      <c r="L43" s="77"/>
      <c r="M43" s="78"/>
      <c r="N43" s="79">
        <f>分析係数表!I46</f>
        <v>3.642815848522589E-5</v>
      </c>
      <c r="O43" s="80">
        <f t="shared" si="4"/>
        <v>5.736328090653255E-4</v>
      </c>
      <c r="P43" s="74">
        <f>分析係数表!C46</f>
        <v>0.99300149364803736</v>
      </c>
      <c r="Q43" s="80">
        <f>O43*P43</f>
        <v>5.6961823620738767E-4</v>
      </c>
      <c r="R43" s="81">
        <v>5.0347489368878784E-2</v>
      </c>
      <c r="S43" s="82">
        <f>I43+R43</f>
        <v>0.44374968357275463</v>
      </c>
      <c r="T43" s="83">
        <f>分析係数表!F46</f>
        <v>0.42786180544499286</v>
      </c>
      <c r="U43" s="84">
        <f t="shared" si="7"/>
        <v>0.18986354077908307</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投入係数表!I44</f>
        <v>0.65153634873774435</v>
      </c>
      <c r="E44" s="89">
        <f>SUM(E5:E43)</f>
        <v>65.153634873774436</v>
      </c>
      <c r="F44" s="90">
        <f>分析係数表!C47</f>
        <v>0.58532523599566522</v>
      </c>
      <c r="G44" s="89">
        <f>SUM(G5:G43)</f>
        <v>23.967078919432538</v>
      </c>
      <c r="H44" s="89">
        <f>SUM(H5:H43)</f>
        <v>30.53197190024467</v>
      </c>
      <c r="I44" s="89">
        <f>SUM(I5:I43)</f>
        <v>130.53197190024468</v>
      </c>
      <c r="J44" s="90">
        <f>分析係数表!G47</f>
        <v>0.25475569279079324</v>
      </c>
      <c r="K44" s="91">
        <f>SUM(K5:K43)</f>
        <v>24.668869185550708</v>
      </c>
      <c r="L44" s="92">
        <f>最終需要_まとめ!$L$34</f>
        <v>0.63833333333333331</v>
      </c>
      <c r="M44" s="89">
        <f>K44*L44</f>
        <v>15.746961496776535</v>
      </c>
      <c r="N44" s="93">
        <f>分析係数表!I47</f>
        <v>1</v>
      </c>
      <c r="O44" s="94">
        <f>SUM(O5:O43)</f>
        <v>15.746961496776537</v>
      </c>
      <c r="P44" s="90">
        <f>分析係数表!C47</f>
        <v>0.58532523599566522</v>
      </c>
      <c r="Q44" s="94">
        <f>SUM(Q5:Q43)</f>
        <v>10.225490311381648</v>
      </c>
      <c r="R44" s="89">
        <f>SUM(R5:R43)</f>
        <v>12.55538135073512</v>
      </c>
      <c r="S44" s="95">
        <f>SUM(S5:S43)</f>
        <v>143.08735325097982</v>
      </c>
      <c r="T44" s="96">
        <f>分析係数表!F47</f>
        <v>0.5063294671067512</v>
      </c>
      <c r="U44" s="97">
        <f>SUM(U5:U43)</f>
        <v>55.225572524299942</v>
      </c>
      <c r="V44" s="98">
        <f>分析係数表!D47</f>
        <v>6.4581730562403572E-2</v>
      </c>
      <c r="W44" s="169">
        <f>SUM(W5:W43)</f>
        <v>6</v>
      </c>
      <c r="X44" s="90">
        <f>分析係数表!E47</f>
        <v>5.7136770824146227E-2</v>
      </c>
      <c r="Y44" s="17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250</v>
      </c>
      <c r="S2" s="5" t="s">
        <v>157</v>
      </c>
      <c r="U2" s="62" t="s">
        <v>215</v>
      </c>
      <c r="W2" s="5" t="s">
        <v>134</v>
      </c>
      <c r="Y2" s="5" t="s">
        <v>158</v>
      </c>
    </row>
    <row r="3" spans="1:25" ht="44">
      <c r="B3" s="63"/>
      <c r="C3" s="64" t="s">
        <v>233</v>
      </c>
      <c r="D3" s="64" t="s">
        <v>251</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投入係数表!J5</f>
        <v>1.2036190171804714E-3</v>
      </c>
      <c r="E5" s="75">
        <f t="shared" ref="E5:E38" si="0">$C$12*D5</f>
        <v>0.12036190171804714</v>
      </c>
      <c r="F5" s="74">
        <f>分析係数表!C8</f>
        <v>0.16988323914406789</v>
      </c>
      <c r="G5" s="75">
        <f t="shared" ref="G5:G38" si="1">E5*F5</f>
        <v>2.0447469733401797E-2</v>
      </c>
      <c r="H5" s="75">
        <f t="array" ref="H5:H43">MMULT(逆行列係数!C5:AO43,'8'!G5:G43)</f>
        <v>3.0702239383130311E-2</v>
      </c>
      <c r="I5" s="75">
        <f t="shared" ref="I5:I38" si="2">C5+H5</f>
        <v>3.0702239383130311E-2</v>
      </c>
      <c r="J5" s="74">
        <f>分析係数表!G8</f>
        <v>0.11982810575688495</v>
      </c>
      <c r="K5" s="76">
        <f t="shared" ref="K5:K38" si="3">I5*J5</f>
        <v>3.678991187774937E-3</v>
      </c>
      <c r="L5" s="77" t="s">
        <v>187</v>
      </c>
      <c r="M5" s="78" t="s">
        <v>187</v>
      </c>
      <c r="N5" s="79">
        <f>分析係数表!I8</f>
        <v>1.1007693311748612E-2</v>
      </c>
      <c r="O5" s="80">
        <f t="shared" ref="O5:O43" si="4">$M$44*N5</f>
        <v>0.11381248043195075</v>
      </c>
      <c r="P5" s="74">
        <f>分析係数表!C8</f>
        <v>0.16988323914406789</v>
      </c>
      <c r="Q5" s="80">
        <f t="shared" ref="Q5:Q38" si="5">O5*P5</f>
        <v>1.9334832830800636E-2</v>
      </c>
      <c r="R5" s="81">
        <f t="array" ref="R5:R43">MMULT(逆行列係数!C5:AO43,'8'!Q5:Q43)</f>
        <v>3.2401168378373701E-2</v>
      </c>
      <c r="S5" s="82">
        <f t="shared" ref="S5:S38" si="6">I5+R5</f>
        <v>6.3103407761504013E-2</v>
      </c>
      <c r="T5" s="83">
        <f>分析係数表!F8</f>
        <v>0.4520504153237429</v>
      </c>
      <c r="U5" s="84">
        <f t="shared" ref="U5:U43" si="7">S5*T5</f>
        <v>2.8525921686931389E-2</v>
      </c>
      <c r="V5" s="85">
        <f>分析係数表!D8</f>
        <v>0.2736524906322878</v>
      </c>
      <c r="W5" s="86">
        <f t="shared" ref="W5:W43" si="8">ROUND(S5*V5,0)</f>
        <v>0</v>
      </c>
      <c r="X5" s="74">
        <f>分析係数表!E8</f>
        <v>4.6479574456934729E-2</v>
      </c>
      <c r="Y5" s="87">
        <f t="shared" ref="Y5:Y43" si="9">ROUND(S5*X5,0)</f>
        <v>0</v>
      </c>
    </row>
    <row r="6" spans="1:25">
      <c r="A6" s="10" t="s">
        <v>225</v>
      </c>
      <c r="B6" s="9" t="s">
        <v>273</v>
      </c>
      <c r="C6" s="88"/>
      <c r="D6" s="74">
        <f>投入係数表!J6</f>
        <v>2.2644357780852938E-4</v>
      </c>
      <c r="E6" s="75">
        <f t="shared" si="0"/>
        <v>2.2644357780852938E-2</v>
      </c>
      <c r="F6" s="74">
        <f>分析係数表!C9</f>
        <v>0.40976645435244163</v>
      </c>
      <c r="G6" s="75">
        <f t="shared" si="1"/>
        <v>9.2788981989482319E-3</v>
      </c>
      <c r="H6" s="75">
        <v>1.3609560075539852E-2</v>
      </c>
      <c r="I6" s="75">
        <f t="shared" si="2"/>
        <v>1.3609560075539852E-2</v>
      </c>
      <c r="J6" s="74">
        <f>分析係数表!G9</f>
        <v>0.27278621711745094</v>
      </c>
      <c r="K6" s="76">
        <f t="shared" si="3"/>
        <v>3.7125004096392059E-3</v>
      </c>
      <c r="L6" s="77"/>
      <c r="M6" s="78"/>
      <c r="N6" s="79">
        <f>分析係数表!I9</f>
        <v>5.6766522140644718E-4</v>
      </c>
      <c r="O6" s="80">
        <f t="shared" si="4"/>
        <v>5.8692938723378316E-3</v>
      </c>
      <c r="P6" s="74">
        <f>分析係数表!C9</f>
        <v>0.40976645435244163</v>
      </c>
      <c r="Q6" s="80">
        <f t="shared" si="5"/>
        <v>2.4050397396203856E-3</v>
      </c>
      <c r="R6" s="81">
        <v>3.2373830095036192E-3</v>
      </c>
      <c r="S6" s="82">
        <f t="shared" si="6"/>
        <v>1.6846943085043472E-2</v>
      </c>
      <c r="T6" s="83">
        <f>分析係数表!F9</f>
        <v>0.74407187847350875</v>
      </c>
      <c r="U6" s="84">
        <f t="shared" si="7"/>
        <v>1.2535336587824585E-2</v>
      </c>
      <c r="V6" s="85">
        <f>分析係数表!D9</f>
        <v>0.14440533530937386</v>
      </c>
      <c r="W6" s="86">
        <f t="shared" si="8"/>
        <v>0</v>
      </c>
      <c r="X6" s="74">
        <f>分析係数表!E9</f>
        <v>0.11439422008151168</v>
      </c>
      <c r="Y6" s="87">
        <f t="shared" si="9"/>
        <v>0</v>
      </c>
    </row>
    <row r="7" spans="1:25">
      <c r="A7" s="10" t="s">
        <v>226</v>
      </c>
      <c r="B7" s="9" t="s">
        <v>274</v>
      </c>
      <c r="C7" s="88"/>
      <c r="D7" s="74">
        <f>投入係数表!J7</f>
        <v>2.8560451255129832E-5</v>
      </c>
      <c r="E7" s="75">
        <f t="shared" si="0"/>
        <v>2.856045125512983E-3</v>
      </c>
      <c r="F7" s="74">
        <f>分析係数表!C10</f>
        <v>0.68007710705743762</v>
      </c>
      <c r="G7" s="75">
        <f t="shared" si="1"/>
        <v>1.9423309065843659E-3</v>
      </c>
      <c r="H7" s="75">
        <v>5.1404440329937224E-3</v>
      </c>
      <c r="I7" s="75">
        <f t="shared" si="2"/>
        <v>5.1404440329937224E-3</v>
      </c>
      <c r="J7" s="74">
        <f>分析係数表!G10</f>
        <v>0.17854260725424764</v>
      </c>
      <c r="K7" s="76">
        <f t="shared" si="3"/>
        <v>9.17788280095239E-4</v>
      </c>
      <c r="L7" s="77"/>
      <c r="M7" s="78"/>
      <c r="N7" s="79">
        <f>分析係数表!I10</f>
        <v>1.290834700219075E-3</v>
      </c>
      <c r="O7" s="80">
        <f t="shared" si="4"/>
        <v>1.3346401911721576E-2</v>
      </c>
      <c r="P7" s="74">
        <f>分析係数表!C10</f>
        <v>0.68007710705743762</v>
      </c>
      <c r="Q7" s="80">
        <f t="shared" si="5"/>
        <v>9.076582401749465E-3</v>
      </c>
      <c r="R7" s="81">
        <v>1.5309725779149333E-2</v>
      </c>
      <c r="S7" s="82">
        <f t="shared" si="6"/>
        <v>2.0450169812143055E-2</v>
      </c>
      <c r="T7" s="83">
        <f>分析係数表!F10</f>
        <v>0.51654343606185527</v>
      </c>
      <c r="U7" s="84">
        <f t="shared" si="7"/>
        <v>1.0563400982812799E-2</v>
      </c>
      <c r="V7" s="85">
        <f>分析係数表!D10</f>
        <v>9.7799297694606213E-2</v>
      </c>
      <c r="W7" s="86">
        <f t="shared" si="8"/>
        <v>0</v>
      </c>
      <c r="X7" s="74">
        <f>分析係数表!E10</f>
        <v>2.6958057972911079E-2</v>
      </c>
      <c r="Y7" s="87">
        <f t="shared" si="9"/>
        <v>0</v>
      </c>
    </row>
    <row r="8" spans="1:25">
      <c r="A8" s="10" t="s">
        <v>227</v>
      </c>
      <c r="B8" s="9" t="s">
        <v>27</v>
      </c>
      <c r="C8" s="88"/>
      <c r="D8" s="74">
        <f>投入係数表!J8</f>
        <v>5.4169655880562913E-3</v>
      </c>
      <c r="E8" s="75">
        <f t="shared" si="0"/>
        <v>0.54169655880562917</v>
      </c>
      <c r="F8" s="74">
        <f>分析係数表!C11</f>
        <v>2.1147201560344109E-2</v>
      </c>
      <c r="G8" s="75">
        <f t="shared" si="1"/>
        <v>1.1455366313607435E-2</v>
      </c>
      <c r="H8" s="75">
        <v>4.9958544962033828E-2</v>
      </c>
      <c r="I8" s="75">
        <f t="shared" si="2"/>
        <v>4.9958544962033828E-2</v>
      </c>
      <c r="J8" s="74">
        <f>分析係数表!G11</f>
        <v>0.2349962690544718</v>
      </c>
      <c r="K8" s="76">
        <f t="shared" si="3"/>
        <v>1.1740071673468027E-2</v>
      </c>
      <c r="L8" s="77"/>
      <c r="M8" s="78"/>
      <c r="N8" s="79">
        <f>分析係数表!I11</f>
        <v>-2.2238602446561594E-5</v>
      </c>
      <c r="O8" s="80">
        <f t="shared" si="4"/>
        <v>-2.299328691399706E-4</v>
      </c>
      <c r="P8" s="74">
        <f>分析係数表!C11</f>
        <v>2.1147201560344109E-2</v>
      </c>
      <c r="Q8" s="80">
        <f t="shared" si="5"/>
        <v>-4.8624367290511845E-6</v>
      </c>
      <c r="R8" s="81">
        <v>2.6737747664852436E-3</v>
      </c>
      <c r="S8" s="82">
        <f t="shared" si="6"/>
        <v>5.2632319728519075E-2</v>
      </c>
      <c r="T8" s="83">
        <f>分析係数表!F11</f>
        <v>0.38828483104146677</v>
      </c>
      <c r="U8" s="84">
        <f t="shared" si="7"/>
        <v>2.0436331373108487E-2</v>
      </c>
      <c r="V8" s="85">
        <f>分析係数表!D11</f>
        <v>2.238567316917173E-2</v>
      </c>
      <c r="W8" s="86">
        <f t="shared" si="8"/>
        <v>0</v>
      </c>
      <c r="X8" s="74">
        <f>分析係数表!E11</f>
        <v>2.1852680950858117E-2</v>
      </c>
      <c r="Y8" s="87">
        <f t="shared" si="9"/>
        <v>0</v>
      </c>
    </row>
    <row r="9" spans="1:25">
      <c r="A9" s="10" t="s">
        <v>228</v>
      </c>
      <c r="B9" s="9" t="s">
        <v>195</v>
      </c>
      <c r="C9" s="88"/>
      <c r="D9" s="74">
        <f>投入係数表!J9</f>
        <v>8.3212914764053264E-3</v>
      </c>
      <c r="E9" s="75">
        <f t="shared" si="0"/>
        <v>0.83212914764053258</v>
      </c>
      <c r="F9" s="74">
        <f>分析係数表!C12</f>
        <v>0.26979296775158057</v>
      </c>
      <c r="G9" s="75">
        <f t="shared" si="1"/>
        <v>0.22450259229453243</v>
      </c>
      <c r="H9" s="75">
        <v>0.25800938863399081</v>
      </c>
      <c r="I9" s="75">
        <f t="shared" si="2"/>
        <v>0.25800938863399081</v>
      </c>
      <c r="J9" s="74">
        <f>分析係数表!G12</f>
        <v>0.14399966915404239</v>
      </c>
      <c r="K9" s="76">
        <f t="shared" si="3"/>
        <v>3.7153266601931419E-2</v>
      </c>
      <c r="L9" s="77"/>
      <c r="M9" s="78"/>
      <c r="N9" s="79">
        <f>分析係数表!I12</f>
        <v>8.4790563397567215E-2</v>
      </c>
      <c r="O9" s="80">
        <f t="shared" si="4"/>
        <v>0.87667997864729064</v>
      </c>
      <c r="P9" s="74">
        <f>分析係数表!C12</f>
        <v>0.26979296775158057</v>
      </c>
      <c r="Q9" s="80">
        <f t="shared" si="5"/>
        <v>0.23652209320764483</v>
      </c>
      <c r="R9" s="81">
        <v>0.29880135053381879</v>
      </c>
      <c r="S9" s="82">
        <f t="shared" si="6"/>
        <v>0.55681073916780965</v>
      </c>
      <c r="T9" s="83">
        <f>分析係数表!F12</f>
        <v>0.33481714299007204</v>
      </c>
      <c r="U9" s="84">
        <f t="shared" si="7"/>
        <v>0.18642978087435622</v>
      </c>
      <c r="V9" s="85">
        <f>分析係数表!D12</f>
        <v>3.7088865741159563E-2</v>
      </c>
      <c r="W9" s="86">
        <f t="shared" si="8"/>
        <v>0</v>
      </c>
      <c r="X9" s="74">
        <f>分析係数表!E12</f>
        <v>3.539948357013805E-2</v>
      </c>
      <c r="Y9" s="87">
        <f t="shared" si="9"/>
        <v>0</v>
      </c>
    </row>
    <row r="10" spans="1:25">
      <c r="A10" s="10" t="s">
        <v>229</v>
      </c>
      <c r="B10" s="9" t="s">
        <v>28</v>
      </c>
      <c r="C10" s="88"/>
      <c r="D10" s="74">
        <f>投入係数表!J10</f>
        <v>1.4334626487098497E-3</v>
      </c>
      <c r="E10" s="75">
        <f t="shared" si="0"/>
        <v>0.14334626487098495</v>
      </c>
      <c r="F10" s="74">
        <f>分析係数表!C13</f>
        <v>6.684233532602335E-2</v>
      </c>
      <c r="G10" s="75">
        <f t="shared" si="1"/>
        <v>9.5815991042393373E-3</v>
      </c>
      <c r="H10" s="75">
        <v>1.3377613161766463E-2</v>
      </c>
      <c r="I10" s="75">
        <f t="shared" si="2"/>
        <v>1.3377613161766463E-2</v>
      </c>
      <c r="J10" s="74">
        <f>分析係数表!G13</f>
        <v>0.23596605339775753</v>
      </c>
      <c r="K10" s="76">
        <f t="shared" si="3"/>
        <v>3.156662581663929E-3</v>
      </c>
      <c r="L10" s="77"/>
      <c r="M10" s="78"/>
      <c r="N10" s="79">
        <f>分析係数表!I13</f>
        <v>1.6879182236800124E-2</v>
      </c>
      <c r="O10" s="80">
        <f t="shared" si="4"/>
        <v>0.17451990563570463</v>
      </c>
      <c r="P10" s="74">
        <f>分析係数表!C13</f>
        <v>6.684233532602335E-2</v>
      </c>
      <c r="Q10" s="80">
        <f t="shared" si="5"/>
        <v>1.1665318053567721E-2</v>
      </c>
      <c r="R10" s="81">
        <v>1.30326110788241E-2</v>
      </c>
      <c r="S10" s="82">
        <f t="shared" si="6"/>
        <v>2.6410224240590564E-2</v>
      </c>
      <c r="T10" s="83">
        <f>分析係数表!F13</f>
        <v>0.36934894381465649</v>
      </c>
      <c r="U10" s="84">
        <f t="shared" si="7"/>
        <v>9.754588429170364E-3</v>
      </c>
      <c r="V10" s="85">
        <f>分析係数表!D13</f>
        <v>0.1651861487951434</v>
      </c>
      <c r="W10" s="86">
        <f t="shared" si="8"/>
        <v>0</v>
      </c>
      <c r="X10" s="74">
        <f>分析係数表!E13</f>
        <v>0.12199715046769498</v>
      </c>
      <c r="Y10" s="87">
        <f t="shared" si="9"/>
        <v>0</v>
      </c>
    </row>
    <row r="11" spans="1:25">
      <c r="A11" s="10" t="s">
        <v>230</v>
      </c>
      <c r="B11" s="9" t="s">
        <v>275</v>
      </c>
      <c r="C11" s="88"/>
      <c r="D11" s="74">
        <f>投入係数表!J11</f>
        <v>1.600677290701193E-2</v>
      </c>
      <c r="E11" s="75">
        <f t="shared" si="0"/>
        <v>1.600677290701193</v>
      </c>
      <c r="F11" s="74">
        <f>分析係数表!C14</f>
        <v>0.21710827927701792</v>
      </c>
      <c r="G11" s="75">
        <f t="shared" si="1"/>
        <v>0.34752029226193504</v>
      </c>
      <c r="H11" s="75">
        <v>0.43805382086896588</v>
      </c>
      <c r="I11" s="75">
        <f t="shared" si="2"/>
        <v>0.43805382086896588</v>
      </c>
      <c r="J11" s="74">
        <f>分析係数表!G14</f>
        <v>0.17574790290253137</v>
      </c>
      <c r="K11" s="76">
        <f t="shared" si="3"/>
        <v>7.6987040376161886E-2</v>
      </c>
      <c r="L11" s="77"/>
      <c r="M11" s="78"/>
      <c r="N11" s="79">
        <f>分析係数表!I14</f>
        <v>1.1225515443921091E-3</v>
      </c>
      <c r="O11" s="80">
        <f t="shared" si="4"/>
        <v>1.1606462140766875E-2</v>
      </c>
      <c r="P11" s="74">
        <f>分析係数表!C14</f>
        <v>0.21710827927701792</v>
      </c>
      <c r="Q11" s="80">
        <f t="shared" si="5"/>
        <v>2.5198590238757501E-3</v>
      </c>
      <c r="R11" s="81">
        <v>1.4177715855174336E-2</v>
      </c>
      <c r="S11" s="82">
        <f t="shared" si="6"/>
        <v>0.45223153672414024</v>
      </c>
      <c r="T11" s="83">
        <f>分析係数表!F14</f>
        <v>0.32729567218469302</v>
      </c>
      <c r="U11" s="84">
        <f t="shared" si="7"/>
        <v>0.14801342479524415</v>
      </c>
      <c r="V11" s="85">
        <f>分析係数表!D14</f>
        <v>4.5196804531672026E-2</v>
      </c>
      <c r="W11" s="86">
        <f t="shared" si="8"/>
        <v>0</v>
      </c>
      <c r="X11" s="74">
        <f>分析係数表!E14</f>
        <v>3.8130342673435243E-2</v>
      </c>
      <c r="Y11" s="87">
        <f t="shared" si="9"/>
        <v>0</v>
      </c>
    </row>
    <row r="12" spans="1:25">
      <c r="A12" s="10" t="s">
        <v>231</v>
      </c>
      <c r="B12" s="9" t="s">
        <v>29</v>
      </c>
      <c r="C12" s="73">
        <f>最終需要_まとめ!C13</f>
        <v>100</v>
      </c>
      <c r="D12" s="74">
        <f>投入係数表!J12</f>
        <v>0.3692104735254817</v>
      </c>
      <c r="E12" s="75">
        <f t="shared" si="0"/>
        <v>36.921047352548172</v>
      </c>
      <c r="F12" s="74">
        <f>分析係数表!C15</f>
        <v>0.1777237835164599</v>
      </c>
      <c r="G12" s="75">
        <f t="shared" si="1"/>
        <v>6.5617482268852365</v>
      </c>
      <c r="H12" s="75">
        <v>7.0533226031176177</v>
      </c>
      <c r="I12" s="75">
        <f t="shared" si="2"/>
        <v>107.05332260311762</v>
      </c>
      <c r="J12" s="74">
        <f>分析係数表!G15</f>
        <v>0.10387096116118634</v>
      </c>
      <c r="K12" s="76">
        <f t="shared" si="3"/>
        <v>11.119731514284382</v>
      </c>
      <c r="L12" s="77"/>
      <c r="M12" s="78"/>
      <c r="N12" s="79">
        <f>分析係数表!I15</f>
        <v>7.5144901505810619E-3</v>
      </c>
      <c r="O12" s="80">
        <f t="shared" si="4"/>
        <v>7.7695002849169609E-2</v>
      </c>
      <c r="P12" s="74">
        <f>分析係数表!C15</f>
        <v>0.1777237835164599</v>
      </c>
      <c r="Q12" s="80">
        <f t="shared" si="5"/>
        <v>1.3808249866676555E-2</v>
      </c>
      <c r="R12" s="81">
        <v>3.2410691684209486E-2</v>
      </c>
      <c r="S12" s="82">
        <f t="shared" si="6"/>
        <v>107.08573329480183</v>
      </c>
      <c r="T12" s="83">
        <f>分析係数表!F15</f>
        <v>0.33005409485469872</v>
      </c>
      <c r="U12" s="84">
        <f t="shared" si="7"/>
        <v>35.34408477446749</v>
      </c>
      <c r="V12" s="85">
        <f>分析係数表!D15</f>
        <v>1.862209422908882E-2</v>
      </c>
      <c r="W12" s="86">
        <f t="shared" si="8"/>
        <v>2</v>
      </c>
      <c r="X12" s="74">
        <f>分析係数表!E15</f>
        <v>1.8544573004253467E-2</v>
      </c>
      <c r="Y12" s="87">
        <f t="shared" si="9"/>
        <v>2</v>
      </c>
    </row>
    <row r="13" spans="1:25">
      <c r="A13" s="10" t="s">
        <v>232</v>
      </c>
      <c r="B13" s="9" t="s">
        <v>30</v>
      </c>
      <c r="C13" s="88"/>
      <c r="D13" s="74">
        <f>投入係数表!J13</f>
        <v>1.1255537837497833E-2</v>
      </c>
      <c r="E13" s="75">
        <f t="shared" si="0"/>
        <v>1.1255537837497833</v>
      </c>
      <c r="F13" s="74">
        <f>分析係数表!C16</f>
        <v>0.12368252551663639</v>
      </c>
      <c r="G13" s="75">
        <f t="shared" si="1"/>
        <v>0.13921133457897922</v>
      </c>
      <c r="H13" s="75">
        <v>0.21416313181711547</v>
      </c>
      <c r="I13" s="75">
        <f t="shared" si="2"/>
        <v>0.21416313181711547</v>
      </c>
      <c r="J13" s="74">
        <f>分析係数表!G16</f>
        <v>1.9772048092292722E-2</v>
      </c>
      <c r="K13" s="76">
        <f t="shared" si="3"/>
        <v>4.2344437418840326E-3</v>
      </c>
      <c r="L13" s="77"/>
      <c r="M13" s="78"/>
      <c r="N13" s="79">
        <f>分析係数表!I16</f>
        <v>1.7113434381227897E-2</v>
      </c>
      <c r="O13" s="80">
        <f t="shared" si="4"/>
        <v>0.17694192238787676</v>
      </c>
      <c r="P13" s="74">
        <f>分析係数表!C16</f>
        <v>0.12368252551663639</v>
      </c>
      <c r="Q13" s="80">
        <f t="shared" si="5"/>
        <v>2.1884623830701264E-2</v>
      </c>
      <c r="R13" s="81">
        <v>3.1807434661215883E-2</v>
      </c>
      <c r="S13" s="82">
        <f t="shared" si="6"/>
        <v>0.24597056647833135</v>
      </c>
      <c r="T13" s="83">
        <f>分析係数表!F16</f>
        <v>0.17086837167280561</v>
      </c>
      <c r="U13" s="84">
        <f t="shared" si="7"/>
        <v>4.2028590173590064E-2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投入係数表!J14</f>
        <v>1.9244304060004148E-2</v>
      </c>
      <c r="E14" s="75">
        <f t="shared" si="0"/>
        <v>1.9244304060004147</v>
      </c>
      <c r="F14" s="74">
        <f>分析係数表!C17</f>
        <v>0.19283956701830429</v>
      </c>
      <c r="G14" s="75">
        <f t="shared" si="1"/>
        <v>0.37110632624997952</v>
      </c>
      <c r="H14" s="75">
        <v>0.44087703820904162</v>
      </c>
      <c r="I14" s="75">
        <f t="shared" si="2"/>
        <v>0.44087703820904162</v>
      </c>
      <c r="J14" s="74">
        <f>分析係数表!G17</f>
        <v>0.23402763404868787</v>
      </c>
      <c r="K14" s="76">
        <f t="shared" si="3"/>
        <v>0.10317741015845497</v>
      </c>
      <c r="L14" s="77"/>
      <c r="M14" s="78"/>
      <c r="N14" s="79">
        <f>分析係数表!I17</f>
        <v>3.1766349957435482E-3</v>
      </c>
      <c r="O14" s="80">
        <f t="shared" si="4"/>
        <v>3.284436603140431E-2</v>
      </c>
      <c r="P14" s="74">
        <f>分析係数表!C17</f>
        <v>0.19283956701830429</v>
      </c>
      <c r="Q14" s="80">
        <f t="shared" si="5"/>
        <v>6.333693324486708E-3</v>
      </c>
      <c r="R14" s="81">
        <v>1.4561421839478207E-2</v>
      </c>
      <c r="S14" s="82">
        <f t="shared" si="6"/>
        <v>0.45543846004851984</v>
      </c>
      <c r="T14" s="83">
        <f>分析係数表!F17</f>
        <v>0.36995154049829787</v>
      </c>
      <c r="U14" s="84">
        <f t="shared" si="7"/>
        <v>0.1684901598971224</v>
      </c>
      <c r="V14" s="85">
        <f>分析係数表!D17</f>
        <v>4.4453920652026524E-2</v>
      </c>
      <c r="W14" s="86">
        <f t="shared" si="8"/>
        <v>0</v>
      </c>
      <c r="X14" s="74">
        <f>分析係数表!E17</f>
        <v>4.2061277361062542E-2</v>
      </c>
      <c r="Y14" s="87">
        <f t="shared" si="9"/>
        <v>0</v>
      </c>
    </row>
    <row r="15" spans="1:25">
      <c r="A15" s="10" t="s">
        <v>3</v>
      </c>
      <c r="B15" s="9" t="s">
        <v>31</v>
      </c>
      <c r="C15" s="88"/>
      <c r="D15" s="74">
        <f>投入係数表!J15</f>
        <v>7.061231567458766E-3</v>
      </c>
      <c r="E15" s="75">
        <f t="shared" si="0"/>
        <v>0.70612315674587656</v>
      </c>
      <c r="F15" s="74">
        <f>分析係数表!C18</f>
        <v>0.30630539049432115</v>
      </c>
      <c r="G15" s="75">
        <f t="shared" si="1"/>
        <v>0.21628932926412847</v>
      </c>
      <c r="H15" s="75">
        <v>0.25045593113696007</v>
      </c>
      <c r="I15" s="75">
        <f t="shared" si="2"/>
        <v>0.25045593113696007</v>
      </c>
      <c r="J15" s="74">
        <f>分析係数表!G18</f>
        <v>0.21755179396051724</v>
      </c>
      <c r="K15" s="76">
        <f t="shared" si="3"/>
        <v>5.4487137126897435E-2</v>
      </c>
      <c r="L15" s="77"/>
      <c r="M15" s="78"/>
      <c r="N15" s="79">
        <f>分析係数表!I18</f>
        <v>5.3704565311248737E-4</v>
      </c>
      <c r="O15" s="80">
        <f t="shared" si="4"/>
        <v>5.5527071980369016E-3</v>
      </c>
      <c r="P15" s="74">
        <f>分析係数表!C18</f>
        <v>0.30630539049432115</v>
      </c>
      <c r="Q15" s="80">
        <f t="shared" si="5"/>
        <v>1.700824146595321E-3</v>
      </c>
      <c r="R15" s="81">
        <v>4.4944832004138657E-3</v>
      </c>
      <c r="S15" s="82">
        <f t="shared" si="6"/>
        <v>0.25495041433737392</v>
      </c>
      <c r="T15" s="83">
        <f>分析係数表!F18</f>
        <v>0.4635011306393737</v>
      </c>
      <c r="U15" s="84">
        <f t="shared" si="7"/>
        <v>0.11816980530234961</v>
      </c>
      <c r="V15" s="85">
        <f>分析係数表!D18</f>
        <v>4.1488554421314744E-2</v>
      </c>
      <c r="W15" s="86">
        <f t="shared" si="8"/>
        <v>0</v>
      </c>
      <c r="X15" s="74">
        <f>分析係数表!E18</f>
        <v>3.8178621954614265E-2</v>
      </c>
      <c r="Y15" s="87">
        <f t="shared" si="9"/>
        <v>0</v>
      </c>
    </row>
    <row r="16" spans="1:25">
      <c r="A16" s="10" t="s">
        <v>4</v>
      </c>
      <c r="B16" s="9" t="s">
        <v>32</v>
      </c>
      <c r="C16" s="88"/>
      <c r="D16" s="74">
        <f>投入係数表!J16</f>
        <v>2.7880440510960073E-5</v>
      </c>
      <c r="E16" s="75">
        <f t="shared" si="0"/>
        <v>2.7880440510960071E-3</v>
      </c>
      <c r="F16" s="74">
        <f>分析係数表!C19</f>
        <v>0.36966314955627488</v>
      </c>
      <c r="G16" s="75">
        <f t="shared" si="1"/>
        <v>1.0306371450297858E-3</v>
      </c>
      <c r="H16" s="75">
        <v>4.6513871129108701E-2</v>
      </c>
      <c r="I16" s="75">
        <f t="shared" si="2"/>
        <v>4.6513871129108701E-2</v>
      </c>
      <c r="J16" s="74">
        <f>分析係数表!G19</f>
        <v>4.2381117789262797E-2</v>
      </c>
      <c r="K16" s="76">
        <f t="shared" si="3"/>
        <v>1.9713098511573461E-3</v>
      </c>
      <c r="L16" s="77"/>
      <c r="M16" s="78"/>
      <c r="N16" s="79">
        <f>分析係数表!I19</f>
        <v>-1.254655481313475E-4</v>
      </c>
      <c r="O16" s="80">
        <f t="shared" si="4"/>
        <v>-1.2972332020135654E-3</v>
      </c>
      <c r="P16" s="74">
        <f>分析係数表!C19</f>
        <v>0.36966314955627488</v>
      </c>
      <c r="Q16" s="80">
        <f t="shared" si="5"/>
        <v>-4.79539311165306E-4</v>
      </c>
      <c r="R16" s="81">
        <v>3.0434714606730469E-3</v>
      </c>
      <c r="S16" s="82">
        <f t="shared" si="6"/>
        <v>4.9557342589781748E-2</v>
      </c>
      <c r="T16" s="83">
        <f>分析係数表!F19</f>
        <v>0.17645477862102601</v>
      </c>
      <c r="U16" s="84">
        <f t="shared" si="7"/>
        <v>8.7446299157262833E-3</v>
      </c>
      <c r="V16" s="85">
        <f>分析係数表!D19</f>
        <v>8.3109656186295868E-3</v>
      </c>
      <c r="W16" s="86">
        <f t="shared" si="8"/>
        <v>0</v>
      </c>
      <c r="X16" s="74">
        <f>分析係数表!E19</f>
        <v>8.1137788631236215E-3</v>
      </c>
      <c r="Y16" s="87">
        <f t="shared" si="9"/>
        <v>0</v>
      </c>
    </row>
    <row r="17" spans="1:25">
      <c r="A17" s="10" t="s">
        <v>5</v>
      </c>
      <c r="B17" s="9" t="s">
        <v>33</v>
      </c>
      <c r="C17" s="88"/>
      <c r="D17" s="74">
        <f>投入係数表!J17</f>
        <v>5.7229704229326828E-3</v>
      </c>
      <c r="E17" s="75">
        <f t="shared" si="0"/>
        <v>0.57229704229326828</v>
      </c>
      <c r="F17" s="74">
        <f>分析係数表!C20</f>
        <v>0.11840151680286914</v>
      </c>
      <c r="G17" s="75">
        <f t="shared" si="1"/>
        <v>6.7760837869318719E-2</v>
      </c>
      <c r="H17" s="75">
        <v>8.1975456792243356E-2</v>
      </c>
      <c r="I17" s="75">
        <f t="shared" si="2"/>
        <v>8.1975456792243356E-2</v>
      </c>
      <c r="J17" s="74">
        <f>分析係数表!G20</f>
        <v>0.11103277983246747</v>
      </c>
      <c r="K17" s="76">
        <f t="shared" si="3"/>
        <v>9.1019628456791065E-3</v>
      </c>
      <c r="L17" s="77"/>
      <c r="M17" s="78"/>
      <c r="N17" s="79">
        <f>分析係数表!I20</f>
        <v>6.0558701736942728E-4</v>
      </c>
      <c r="O17" s="80">
        <f t="shared" si="4"/>
        <v>6.261380891729498E-3</v>
      </c>
      <c r="P17" s="74">
        <f>分析係数表!C20</f>
        <v>0.11840151680286914</v>
      </c>
      <c r="Q17" s="80">
        <f t="shared" si="5"/>
        <v>7.4135699486127396E-4</v>
      </c>
      <c r="R17" s="81">
        <v>1.9335211874802732E-3</v>
      </c>
      <c r="S17" s="82">
        <f t="shared" si="6"/>
        <v>8.3908977979723631E-2</v>
      </c>
      <c r="T17" s="83">
        <f>分析係数表!F20</f>
        <v>0.24737258814980315</v>
      </c>
      <c r="U17" s="84">
        <f t="shared" si="7"/>
        <v>2.0756781051849076E-2</v>
      </c>
      <c r="V17" s="85">
        <f>分析係数表!D20</f>
        <v>2.4837040813006365E-2</v>
      </c>
      <c r="W17" s="86">
        <f t="shared" si="8"/>
        <v>0</v>
      </c>
      <c r="X17" s="74">
        <f>分析係数表!E20</f>
        <v>2.4562278789456368E-2</v>
      </c>
      <c r="Y17" s="87">
        <f t="shared" si="9"/>
        <v>0</v>
      </c>
    </row>
    <row r="18" spans="1:25">
      <c r="A18" s="10" t="s">
        <v>6</v>
      </c>
      <c r="B18" s="9" t="s">
        <v>34</v>
      </c>
      <c r="C18" s="88"/>
      <c r="D18" s="74">
        <f>投入係数表!J18</f>
        <v>1.0563286899933019E-2</v>
      </c>
      <c r="E18" s="75">
        <f t="shared" si="0"/>
        <v>1.0563286899933018</v>
      </c>
      <c r="F18" s="74">
        <f>分析係数表!C21</f>
        <v>0.26258212636596168</v>
      </c>
      <c r="G18" s="75">
        <f t="shared" si="1"/>
        <v>0.27737303355981191</v>
      </c>
      <c r="H18" s="75">
        <v>0.32860641390432088</v>
      </c>
      <c r="I18" s="75">
        <f t="shared" si="2"/>
        <v>0.32860641390432088</v>
      </c>
      <c r="J18" s="74">
        <f>分析係数表!G21</f>
        <v>0.28467983327929475</v>
      </c>
      <c r="K18" s="76">
        <f t="shared" si="3"/>
        <v>9.3547619124788997E-2</v>
      </c>
      <c r="L18" s="77"/>
      <c r="M18" s="78"/>
      <c r="N18" s="79">
        <f>分析係数表!I21</f>
        <v>1.0324354165676096E-3</v>
      </c>
      <c r="O18" s="80">
        <f t="shared" si="4"/>
        <v>1.0674719245669831E-2</v>
      </c>
      <c r="P18" s="74">
        <f>分析係数表!C21</f>
        <v>0.26258212636596168</v>
      </c>
      <c r="Q18" s="80">
        <f t="shared" si="5"/>
        <v>2.8029904778876387E-3</v>
      </c>
      <c r="R18" s="81">
        <v>8.1428715940162402E-3</v>
      </c>
      <c r="S18" s="82">
        <f t="shared" si="6"/>
        <v>0.3367492854983371</v>
      </c>
      <c r="T18" s="83">
        <f>分析係数表!F21</f>
        <v>0.42515189534375575</v>
      </c>
      <c r="U18" s="84">
        <f t="shared" si="7"/>
        <v>0.14316959698527354</v>
      </c>
      <c r="V18" s="85">
        <f>分析係数表!D21</f>
        <v>6.1343946819791585E-2</v>
      </c>
      <c r="W18" s="86">
        <f t="shared" si="8"/>
        <v>0</v>
      </c>
      <c r="X18" s="74">
        <f>分析係数表!E21</f>
        <v>5.4343995376178865E-2</v>
      </c>
      <c r="Y18" s="87">
        <f t="shared" si="9"/>
        <v>0</v>
      </c>
    </row>
    <row r="19" spans="1:25">
      <c r="A19" s="10" t="s">
        <v>7</v>
      </c>
      <c r="B19" s="9" t="s">
        <v>276</v>
      </c>
      <c r="C19" s="88"/>
      <c r="D19" s="74">
        <f>投入係数表!J19</f>
        <v>4.4880709115204019E-5</v>
      </c>
      <c r="E19" s="75">
        <f t="shared" si="0"/>
        <v>4.4880709115204019E-3</v>
      </c>
      <c r="F19" s="74">
        <f>分析係数表!C22</f>
        <v>0.19256748567873505</v>
      </c>
      <c r="G19" s="75">
        <f t="shared" si="1"/>
        <v>8.6425653097935238E-4</v>
      </c>
      <c r="H19" s="75">
        <v>2.1597830115162621E-2</v>
      </c>
      <c r="I19" s="75">
        <f t="shared" si="2"/>
        <v>2.1597830115162621E-2</v>
      </c>
      <c r="J19" s="74">
        <f>分析係数表!G22</f>
        <v>0.19753386347788673</v>
      </c>
      <c r="K19" s="76">
        <f t="shared" si="3"/>
        <v>4.2663028253871237E-3</v>
      </c>
      <c r="L19" s="77"/>
      <c r="M19" s="78"/>
      <c r="N19" s="79">
        <f>分析係数表!I22</f>
        <v>4.8211298587508529E-5</v>
      </c>
      <c r="O19" s="80">
        <f t="shared" si="4"/>
        <v>4.9847386929224966E-4</v>
      </c>
      <c r="P19" s="74">
        <f>分析係数表!C22</f>
        <v>0.19256748567873505</v>
      </c>
      <c r="Q19" s="80">
        <f t="shared" si="5"/>
        <v>9.5989859686158936E-5</v>
      </c>
      <c r="R19" s="81">
        <v>2.3431438715565841E-3</v>
      </c>
      <c r="S19" s="82">
        <f t="shared" si="6"/>
        <v>2.3940973986719204E-2</v>
      </c>
      <c r="T19" s="83">
        <f>分析係数表!F22</f>
        <v>0.41915604646677446</v>
      </c>
      <c r="U19" s="84">
        <f t="shared" si="7"/>
        <v>1.0035004004837113E-2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投入係数表!J20</f>
        <v>0</v>
      </c>
      <c r="E20" s="75">
        <f t="shared" si="0"/>
        <v>0</v>
      </c>
      <c r="F20" s="74">
        <f>分析係数表!C23</f>
        <v>0.20116432520583094</v>
      </c>
      <c r="G20" s="75">
        <f t="shared" si="1"/>
        <v>0</v>
      </c>
      <c r="H20" s="75">
        <v>2.32613464486752E-2</v>
      </c>
      <c r="I20" s="75">
        <f t="shared" si="2"/>
        <v>2.32613464486752E-2</v>
      </c>
      <c r="J20" s="74">
        <f>分析係数表!G23</f>
        <v>0.20785566100352021</v>
      </c>
      <c r="K20" s="76">
        <f t="shared" si="3"/>
        <v>4.8350025419212714E-3</v>
      </c>
      <c r="L20" s="77"/>
      <c r="M20" s="78"/>
      <c r="N20" s="79">
        <f>分析係数表!I23</f>
        <v>2.5225877402069866E-5</v>
      </c>
      <c r="O20" s="80">
        <f t="shared" si="4"/>
        <v>2.6081937394981737E-4</v>
      </c>
      <c r="P20" s="74">
        <f>分析係数表!C23</f>
        <v>0.20116432520583094</v>
      </c>
      <c r="Q20" s="80">
        <f t="shared" si="5"/>
        <v>5.2467553361222293E-5</v>
      </c>
      <c r="R20" s="81">
        <v>2.233591340434429E-3</v>
      </c>
      <c r="S20" s="82">
        <f t="shared" si="6"/>
        <v>2.5494937789109627E-2</v>
      </c>
      <c r="T20" s="83">
        <f>分析係数表!F23</f>
        <v>0.42478695148042223</v>
      </c>
      <c r="U20" s="84">
        <f t="shared" si="7"/>
        <v>1.0829916901618894E-2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投入係数表!J21</f>
        <v>2.7200429766790314E-6</v>
      </c>
      <c r="E21" s="75">
        <f t="shared" si="0"/>
        <v>2.7200429766790314E-4</v>
      </c>
      <c r="F21" s="74">
        <f>分析係数表!C24</f>
        <v>0.46796458506974481</v>
      </c>
      <c r="G21" s="75">
        <f t="shared" si="1"/>
        <v>1.2728837829534763E-4</v>
      </c>
      <c r="H21" s="75">
        <v>2.1129295432225966E-2</v>
      </c>
      <c r="I21" s="75">
        <f t="shared" si="2"/>
        <v>2.1129295432225966E-2</v>
      </c>
      <c r="J21" s="74">
        <f>分析係数表!G24</f>
        <v>0.19290112247208774</v>
      </c>
      <c r="K21" s="76">
        <f t="shared" si="3"/>
        <v>4.0758648059207453E-3</v>
      </c>
      <c r="L21" s="77"/>
      <c r="M21" s="78"/>
      <c r="N21" s="79">
        <f>分析係数表!I24</f>
        <v>1.1220536652328578E-3</v>
      </c>
      <c r="O21" s="80">
        <f t="shared" si="4"/>
        <v>1.1601314389965233E-2</v>
      </c>
      <c r="P21" s="74">
        <f>分析係数表!C24</f>
        <v>0.46796458506974481</v>
      </c>
      <c r="Q21" s="80">
        <f t="shared" si="5"/>
        <v>5.4290042747637398E-3</v>
      </c>
      <c r="R21" s="81">
        <v>1.1017824236636348E-2</v>
      </c>
      <c r="S21" s="82">
        <f t="shared" si="6"/>
        <v>3.2147119668862315E-2</v>
      </c>
      <c r="T21" s="83">
        <f>分析係数表!F24</f>
        <v>0.36341689561906876</v>
      </c>
      <c r="U21" s="84">
        <f t="shared" si="7"/>
        <v>1.1682806433152648E-2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投入係数表!J22</f>
        <v>4.7600752091883053E-6</v>
      </c>
      <c r="E22" s="75">
        <f t="shared" si="0"/>
        <v>4.760075209188305E-4</v>
      </c>
      <c r="F22" s="74">
        <f>分析係数表!C25</f>
        <v>0.11839811615034102</v>
      </c>
      <c r="G22" s="75">
        <f t="shared" si="1"/>
        <v>5.6358393750183573E-5</v>
      </c>
      <c r="H22" s="75">
        <v>1.6543886281200484E-2</v>
      </c>
      <c r="I22" s="75">
        <f t="shared" si="2"/>
        <v>1.6543886281200484E-2</v>
      </c>
      <c r="J22" s="74">
        <f>分析係数表!G25</f>
        <v>0.19601885967651284</v>
      </c>
      <c r="K22" s="76">
        <f t="shared" si="3"/>
        <v>3.2429137234588233E-3</v>
      </c>
      <c r="L22" s="77"/>
      <c r="M22" s="78"/>
      <c r="N22" s="79">
        <f>分析係数表!I25</f>
        <v>4.7721717414244671E-4</v>
      </c>
      <c r="O22" s="80">
        <f t="shared" si="4"/>
        <v>4.934119143373026E-3</v>
      </c>
      <c r="P22" s="74">
        <f>分析係数表!C25</f>
        <v>0.11839811615034102</v>
      </c>
      <c r="Q22" s="80">
        <f t="shared" si="5"/>
        <v>5.8419041143670063E-4</v>
      </c>
      <c r="R22" s="81">
        <v>3.6853721971749839E-3</v>
      </c>
      <c r="S22" s="82">
        <f t="shared" si="6"/>
        <v>2.0229258478375468E-2</v>
      </c>
      <c r="T22" s="83">
        <f>分析係数表!F25</f>
        <v>0.34892899519140697</v>
      </c>
      <c r="U22" s="84">
        <f t="shared" si="7"/>
        <v>7.0585748343268018E-3</v>
      </c>
      <c r="V22" s="85">
        <f>分析係数表!D25</f>
        <v>3.4959095734715541E-2</v>
      </c>
      <c r="W22" s="86">
        <f t="shared" si="8"/>
        <v>0</v>
      </c>
      <c r="X22" s="74">
        <f>分析係数表!E25</f>
        <v>3.4440766876912506E-2</v>
      </c>
      <c r="Y22" s="87">
        <f t="shared" si="9"/>
        <v>0</v>
      </c>
    </row>
    <row r="23" spans="1:25">
      <c r="A23" s="10" t="s">
        <v>11</v>
      </c>
      <c r="B23" s="9" t="s">
        <v>35</v>
      </c>
      <c r="C23" s="88"/>
      <c r="D23" s="74">
        <f>投入係数表!J23</f>
        <v>3.4000537208487894E-6</v>
      </c>
      <c r="E23" s="75">
        <f t="shared" si="0"/>
        <v>3.4000537208487896E-4</v>
      </c>
      <c r="F23" s="74">
        <f>分析係数表!C26</f>
        <v>0.29113960871661038</v>
      </c>
      <c r="G23" s="75">
        <f t="shared" si="1"/>
        <v>9.8989030990337179E-5</v>
      </c>
      <c r="H23" s="75">
        <v>2.0874044556339028E-2</v>
      </c>
      <c r="I23" s="75">
        <f t="shared" si="2"/>
        <v>2.0874044556339028E-2</v>
      </c>
      <c r="J23" s="74">
        <f>分析係数表!G26</f>
        <v>0.2004458717578543</v>
      </c>
      <c r="K23" s="76">
        <f t="shared" si="3"/>
        <v>4.1841160582076695E-3</v>
      </c>
      <c r="L23" s="77"/>
      <c r="M23" s="78"/>
      <c r="N23" s="79">
        <f>分析係数表!I26</f>
        <v>1.0726059667332082E-2</v>
      </c>
      <c r="O23" s="80">
        <f t="shared" si="4"/>
        <v>0.11090056939515573</v>
      </c>
      <c r="P23" s="74">
        <f>分析係数表!C26</f>
        <v>0.29113960871661038</v>
      </c>
      <c r="Q23" s="80">
        <f t="shared" si="5"/>
        <v>3.2287548380154935E-2</v>
      </c>
      <c r="R23" s="81">
        <v>3.6327082755408024E-2</v>
      </c>
      <c r="S23" s="82">
        <f t="shared" si="6"/>
        <v>5.7201127311747049E-2</v>
      </c>
      <c r="T23" s="83">
        <f>分析係数表!F26</f>
        <v>0.34176102976079403</v>
      </c>
      <c r="U23" s="84">
        <f t="shared" si="7"/>
        <v>1.9549116173540951E-2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投入係数表!J24</f>
        <v>2.5160397534281043E-5</v>
      </c>
      <c r="E24" s="75">
        <f t="shared" si="0"/>
        <v>2.5160397534281045E-3</v>
      </c>
      <c r="F24" s="74">
        <f>分析係数表!C27</f>
        <v>0.22390034937983039</v>
      </c>
      <c r="G24" s="75">
        <f t="shared" si="1"/>
        <v>5.6334217984609493E-4</v>
      </c>
      <c r="H24" s="75">
        <v>3.2917283238641341E-3</v>
      </c>
      <c r="I24" s="75">
        <f t="shared" si="2"/>
        <v>3.2917283238641341E-3</v>
      </c>
      <c r="J24" s="74">
        <f>分析係数表!G27</f>
        <v>0.17801424712710151</v>
      </c>
      <c r="K24" s="76">
        <f t="shared" si="3"/>
        <v>5.859745393196296E-4</v>
      </c>
      <c r="L24" s="77"/>
      <c r="M24" s="78"/>
      <c r="N24" s="79">
        <f>分析係数表!I27</f>
        <v>1.001616696609949E-2</v>
      </c>
      <c r="O24" s="80">
        <f t="shared" si="4"/>
        <v>0.10356073471048242</v>
      </c>
      <c r="P24" s="74">
        <f>分析係数表!C27</f>
        <v>0.22390034937983039</v>
      </c>
      <c r="Q24" s="80">
        <f t="shared" si="5"/>
        <v>2.3187284683708943E-2</v>
      </c>
      <c r="R24" s="81">
        <v>2.367953201656979E-2</v>
      </c>
      <c r="S24" s="82">
        <f t="shared" si="6"/>
        <v>2.6971260340433924E-2</v>
      </c>
      <c r="T24" s="83">
        <f>分析係数表!F27</f>
        <v>0.3354402389489512</v>
      </c>
      <c r="U24" s="84">
        <f t="shared" si="7"/>
        <v>9.0472460133495265E-3</v>
      </c>
      <c r="V24" s="85">
        <f>分析係数表!D27</f>
        <v>2.2648101403620974E-2</v>
      </c>
      <c r="W24" s="86">
        <f t="shared" si="8"/>
        <v>0</v>
      </c>
      <c r="X24" s="74">
        <f>分析係数表!E27</f>
        <v>2.2430380263578655E-2</v>
      </c>
      <c r="Y24" s="87">
        <f t="shared" si="9"/>
        <v>0</v>
      </c>
    </row>
    <row r="25" spans="1:25">
      <c r="A25" s="10" t="s">
        <v>13</v>
      </c>
      <c r="B25" s="9" t="s">
        <v>196</v>
      </c>
      <c r="C25" s="88"/>
      <c r="D25" s="74">
        <f>投入係数表!J25</f>
        <v>0</v>
      </c>
      <c r="E25" s="75">
        <f t="shared" si="0"/>
        <v>0</v>
      </c>
      <c r="F25" s="74">
        <f>分析係数表!C28</f>
        <v>0.22512814125204084</v>
      </c>
      <c r="G25" s="75">
        <f t="shared" si="1"/>
        <v>0</v>
      </c>
      <c r="H25" s="75">
        <v>3.2297786036694927E-2</v>
      </c>
      <c r="I25" s="75">
        <f t="shared" si="2"/>
        <v>3.2297786036694927E-2</v>
      </c>
      <c r="J25" s="74">
        <f>分析係数表!G28</f>
        <v>0.17968722251031818</v>
      </c>
      <c r="K25" s="76">
        <f t="shared" si="3"/>
        <v>5.803499466166249E-3</v>
      </c>
      <c r="L25" s="77"/>
      <c r="M25" s="78"/>
      <c r="N25" s="79">
        <f>分析係数表!I28</f>
        <v>8.1409051127791718E-3</v>
      </c>
      <c r="O25" s="80">
        <f t="shared" si="4"/>
        <v>8.4171731316101103E-2</v>
      </c>
      <c r="P25" s="74">
        <f>分析係数表!C28</f>
        <v>0.22512814125204084</v>
      </c>
      <c r="Q25" s="80">
        <f t="shared" si="5"/>
        <v>1.8949425417160038E-2</v>
      </c>
      <c r="R25" s="81">
        <v>2.4385312991543413E-2</v>
      </c>
      <c r="S25" s="82">
        <f t="shared" si="6"/>
        <v>5.6683099028238343E-2</v>
      </c>
      <c r="T25" s="83">
        <f>分析係数表!F28</f>
        <v>0.30733691598411605</v>
      </c>
      <c r="U25" s="84">
        <f t="shared" si="7"/>
        <v>1.7420808843761019E-2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投入係数表!J26</f>
        <v>4.3330284618496974E-3</v>
      </c>
      <c r="E26" s="75">
        <f t="shared" si="0"/>
        <v>0.43330284618496973</v>
      </c>
      <c r="F26" s="74">
        <f>分析係数表!C29</f>
        <v>0.20292812083079403</v>
      </c>
      <c r="G26" s="75">
        <f t="shared" si="1"/>
        <v>8.7929332326950493E-2</v>
      </c>
      <c r="H26" s="75">
        <v>0.13329943741127359</v>
      </c>
      <c r="I26" s="75">
        <f t="shared" si="2"/>
        <v>0.13329943741127359</v>
      </c>
      <c r="J26" s="74">
        <f>分析係数表!G29</f>
        <v>0.25422836329948895</v>
      </c>
      <c r="K26" s="76">
        <f t="shared" si="3"/>
        <v>3.3888497801810753E-2</v>
      </c>
      <c r="L26" s="77"/>
      <c r="M26" s="78"/>
      <c r="N26" s="79">
        <f>分析係数表!I29</f>
        <v>1.2173975242294967E-2</v>
      </c>
      <c r="O26" s="80">
        <f t="shared" si="4"/>
        <v>0.1258710866847951</v>
      </c>
      <c r="P26" s="74">
        <f>分析係数表!C29</f>
        <v>0.20292812083079403</v>
      </c>
      <c r="Q26" s="80">
        <f t="shared" si="5"/>
        <v>2.5542783087875449E-2</v>
      </c>
      <c r="R26" s="81">
        <v>3.724744386309712E-2</v>
      </c>
      <c r="S26" s="82">
        <f t="shared" si="6"/>
        <v>0.1705468812743707</v>
      </c>
      <c r="T26" s="83">
        <f>分析係数表!F29</f>
        <v>0.40384720428768384</v>
      </c>
      <c r="U26" s="84">
        <f t="shared" si="7"/>
        <v>6.8874881202638141E-2</v>
      </c>
      <c r="V26" s="85">
        <f>分析係数表!D29</f>
        <v>7.670374473161555E-2</v>
      </c>
      <c r="W26" s="86">
        <f t="shared" si="8"/>
        <v>0</v>
      </c>
      <c r="X26" s="74">
        <f>分析係数表!E29</f>
        <v>6.1557890505000185E-2</v>
      </c>
      <c r="Y26" s="87">
        <f t="shared" si="9"/>
        <v>0</v>
      </c>
    </row>
    <row r="27" spans="1:25">
      <c r="A27" s="10" t="s">
        <v>15</v>
      </c>
      <c r="B27" s="9" t="s">
        <v>36</v>
      </c>
      <c r="C27" s="88"/>
      <c r="D27" s="74">
        <f>投入係数表!J27</f>
        <v>3.4292941828480889E-3</v>
      </c>
      <c r="E27" s="75">
        <f t="shared" si="0"/>
        <v>0.34292941828480888</v>
      </c>
      <c r="F27" s="74">
        <f>分析係数表!C30</f>
        <v>1</v>
      </c>
      <c r="G27" s="75">
        <f t="shared" si="1"/>
        <v>0.34292941828480888</v>
      </c>
      <c r="H27" s="75">
        <v>0.49562317622992647</v>
      </c>
      <c r="I27" s="75">
        <f t="shared" si="2"/>
        <v>0.49562317622992647</v>
      </c>
      <c r="J27" s="74">
        <f>分析係数表!G30</f>
        <v>0.34673715455884868</v>
      </c>
      <c r="K27" s="76">
        <f t="shared" si="3"/>
        <v>0.1718509698593835</v>
      </c>
      <c r="L27" s="77"/>
      <c r="M27" s="78"/>
      <c r="N27" s="79">
        <f>分析係数表!I30</f>
        <v>0</v>
      </c>
      <c r="O27" s="80">
        <f t="shared" si="4"/>
        <v>0</v>
      </c>
      <c r="P27" s="74">
        <f>分析係数表!C30</f>
        <v>1</v>
      </c>
      <c r="Q27" s="80">
        <f t="shared" si="5"/>
        <v>0</v>
      </c>
      <c r="R27" s="81">
        <v>4.445656604328329E-2</v>
      </c>
      <c r="S27" s="82">
        <f t="shared" si="6"/>
        <v>0.54007974227320976</v>
      </c>
      <c r="T27" s="83">
        <f>分析係数表!F30</f>
        <v>0.44336430675838301</v>
      </c>
      <c r="U27" s="84">
        <f t="shared" si="7"/>
        <v>0.23945208052720782</v>
      </c>
      <c r="V27" s="85">
        <f>分析係数表!D30</f>
        <v>8.6867041025616112E-2</v>
      </c>
      <c r="W27" s="86">
        <f t="shared" si="8"/>
        <v>0</v>
      </c>
      <c r="X27" s="74">
        <f>分析係数表!E30</f>
        <v>6.5897217034789901E-2</v>
      </c>
      <c r="Y27" s="87">
        <f t="shared" si="9"/>
        <v>0</v>
      </c>
    </row>
    <row r="28" spans="1:25">
      <c r="A28" s="10" t="s">
        <v>16</v>
      </c>
      <c r="B28" s="9" t="s">
        <v>197</v>
      </c>
      <c r="C28" s="88"/>
      <c r="D28" s="74">
        <f>投入係数表!J28</f>
        <v>3.7954119675090867E-2</v>
      </c>
      <c r="E28" s="75">
        <f t="shared" si="0"/>
        <v>3.7954119675090867</v>
      </c>
      <c r="F28" s="74">
        <f>分析係数表!C31</f>
        <v>0.99667993786519227</v>
      </c>
      <c r="G28" s="75">
        <f t="shared" si="1"/>
        <v>3.7828109639497636</v>
      </c>
      <c r="H28" s="75">
        <v>4.7312696458689256</v>
      </c>
      <c r="I28" s="75">
        <f t="shared" si="2"/>
        <v>4.7312696458689256</v>
      </c>
      <c r="J28" s="74">
        <f>分析係数表!G31</f>
        <v>7.0744430198025232E-2</v>
      </c>
      <c r="K28" s="76">
        <f t="shared" si="3"/>
        <v>0.33471097521020976</v>
      </c>
      <c r="L28" s="77"/>
      <c r="M28" s="78"/>
      <c r="N28" s="79">
        <f>分析係数表!I31</f>
        <v>1.5783931066306964E-2</v>
      </c>
      <c r="O28" s="80">
        <f t="shared" si="4"/>
        <v>0.16319571183056106</v>
      </c>
      <c r="P28" s="74">
        <f>分析係数表!C31</f>
        <v>0.99667993786519227</v>
      </c>
      <c r="Q28" s="80">
        <f t="shared" si="5"/>
        <v>0.16265389192714941</v>
      </c>
      <c r="R28" s="81">
        <v>0.30840285874926171</v>
      </c>
      <c r="S28" s="82">
        <f t="shared" si="6"/>
        <v>5.0396725046181876</v>
      </c>
      <c r="T28" s="83">
        <f>分析係数表!F31</f>
        <v>0.308369223350977</v>
      </c>
      <c r="U28" s="84">
        <f t="shared" si="7"/>
        <v>1.5540798961923836</v>
      </c>
      <c r="V28" s="85">
        <f>分析係数表!D31</f>
        <v>6.5953615120199595E-3</v>
      </c>
      <c r="W28" s="86">
        <f t="shared" si="8"/>
        <v>0</v>
      </c>
      <c r="X28" s="74">
        <f>分析係数表!E31</f>
        <v>6.5953615120199595E-3</v>
      </c>
      <c r="Y28" s="87">
        <f t="shared" si="9"/>
        <v>0</v>
      </c>
    </row>
    <row r="29" spans="1:25">
      <c r="A29" s="10" t="s">
        <v>17</v>
      </c>
      <c r="B29" s="9" t="s">
        <v>280</v>
      </c>
      <c r="C29" s="88"/>
      <c r="D29" s="74">
        <f>投入係数表!J29</f>
        <v>2.322236691339723E-3</v>
      </c>
      <c r="E29" s="75">
        <f t="shared" si="0"/>
        <v>0.2322236691339723</v>
      </c>
      <c r="F29" s="74">
        <f>分析係数表!C32</f>
        <v>0.99973750468741629</v>
      </c>
      <c r="G29" s="75">
        <f t="shared" si="1"/>
        <v>0.23216271150935364</v>
      </c>
      <c r="H29" s="75">
        <v>0.30709404688675684</v>
      </c>
      <c r="I29" s="75">
        <f t="shared" si="2"/>
        <v>0.30709404688675684</v>
      </c>
      <c r="J29" s="74">
        <f>分析係数表!G32</f>
        <v>0.13654952076677315</v>
      </c>
      <c r="K29" s="76">
        <f t="shared" si="3"/>
        <v>4.1933544932715609E-2</v>
      </c>
      <c r="L29" s="77"/>
      <c r="M29" s="78"/>
      <c r="N29" s="79">
        <f>分析係数表!I32</f>
        <v>6.1925380029087757E-3</v>
      </c>
      <c r="O29" s="80">
        <f t="shared" si="4"/>
        <v>6.4026866512345473E-2</v>
      </c>
      <c r="P29" s="74">
        <f>分析係数表!C32</f>
        <v>0.99973750468741629</v>
      </c>
      <c r="Q29" s="80">
        <f t="shared" si="5"/>
        <v>6.4010059760006566E-2</v>
      </c>
      <c r="R29" s="81">
        <v>9.5332189149633526E-2</v>
      </c>
      <c r="S29" s="82">
        <f t="shared" si="6"/>
        <v>0.40242623603639038</v>
      </c>
      <c r="T29" s="83">
        <f>分析係数表!F32</f>
        <v>0.46980830670926516</v>
      </c>
      <c r="U29" s="84">
        <f t="shared" si="7"/>
        <v>0.18906318852763962</v>
      </c>
      <c r="V29" s="85">
        <f>分析係数表!D32</f>
        <v>1.7896698615548455E-2</v>
      </c>
      <c r="W29" s="86">
        <f t="shared" si="8"/>
        <v>0</v>
      </c>
      <c r="X29" s="74">
        <f>分析係数表!E32</f>
        <v>1.7896698615548455E-2</v>
      </c>
      <c r="Y29" s="87">
        <f t="shared" si="9"/>
        <v>0</v>
      </c>
    </row>
    <row r="30" spans="1:25">
      <c r="A30" s="10" t="s">
        <v>18</v>
      </c>
      <c r="B30" s="9" t="s">
        <v>281</v>
      </c>
      <c r="C30" s="88"/>
      <c r="D30" s="74">
        <f>投入係数表!J30</f>
        <v>2.4949594203588416E-3</v>
      </c>
      <c r="E30" s="75">
        <f t="shared" si="0"/>
        <v>0.24949594203588416</v>
      </c>
      <c r="F30" s="74">
        <f>分析係数表!C33</f>
        <v>0.92720800471848297</v>
      </c>
      <c r="G30" s="75">
        <f t="shared" si="1"/>
        <v>0.23133463460045042</v>
      </c>
      <c r="H30" s="75">
        <v>0.30487724018701273</v>
      </c>
      <c r="I30" s="75">
        <f t="shared" si="2"/>
        <v>0.30487724018701273</v>
      </c>
      <c r="J30" s="74">
        <f>分析係数表!G33</f>
        <v>0.48251618559482062</v>
      </c>
      <c r="K30" s="76">
        <f t="shared" si="3"/>
        <v>0.14710820300971333</v>
      </c>
      <c r="L30" s="77"/>
      <c r="M30" s="78"/>
      <c r="N30" s="79">
        <f>分析係数表!I33</f>
        <v>1.0711870111293417E-3</v>
      </c>
      <c r="O30" s="80">
        <f t="shared" si="4"/>
        <v>1.1075385849730897E-2</v>
      </c>
      <c r="P30" s="74">
        <f>分析係数表!C33</f>
        <v>0.92720800471848297</v>
      </c>
      <c r="Q30" s="80">
        <f t="shared" si="5"/>
        <v>1.0269186415216305E-2</v>
      </c>
      <c r="R30" s="81">
        <v>4.1717246786385033E-2</v>
      </c>
      <c r="S30" s="82">
        <f t="shared" si="6"/>
        <v>0.34659448697339779</v>
      </c>
      <c r="T30" s="83">
        <f>分析係数表!F33</f>
        <v>0.61375438359859724</v>
      </c>
      <c r="U30" s="84">
        <f t="shared" si="7"/>
        <v>0.21272388571102979</v>
      </c>
      <c r="V30" s="85">
        <f>分析係数表!D33</f>
        <v>6.3927479543206545E-2</v>
      </c>
      <c r="W30" s="86">
        <f t="shared" si="8"/>
        <v>0</v>
      </c>
      <c r="X30" s="74">
        <f>分析係数表!E33</f>
        <v>6.2471900008991998E-2</v>
      </c>
      <c r="Y30" s="87">
        <f t="shared" si="9"/>
        <v>0</v>
      </c>
    </row>
    <row r="31" spans="1:25">
      <c r="A31" s="10" t="s">
        <v>19</v>
      </c>
      <c r="B31" s="9" t="s">
        <v>282</v>
      </c>
      <c r="C31" s="88"/>
      <c r="D31" s="74">
        <f>投入係数表!J31</f>
        <v>4.6665737318649633E-2</v>
      </c>
      <c r="E31" s="75">
        <f t="shared" si="0"/>
        <v>4.6665737318649629</v>
      </c>
      <c r="F31" s="74">
        <f>分析係数表!C34</f>
        <v>0.43058167090385968</v>
      </c>
      <c r="G31" s="75">
        <f t="shared" si="1"/>
        <v>2.009341114862476</v>
      </c>
      <c r="H31" s="75">
        <v>2.3692823603999456</v>
      </c>
      <c r="I31" s="75">
        <f t="shared" si="2"/>
        <v>2.3692823603999456</v>
      </c>
      <c r="J31" s="74">
        <f>分析係数表!G34</f>
        <v>0.40252218378442245</v>
      </c>
      <c r="K31" s="76">
        <f t="shared" si="3"/>
        <v>0.95368870971009712</v>
      </c>
      <c r="L31" s="77"/>
      <c r="M31" s="78"/>
      <c r="N31" s="79">
        <f>分析係数表!I34</f>
        <v>0.17332617383102331</v>
      </c>
      <c r="O31" s="80">
        <f t="shared" si="4"/>
        <v>1.792081338824526</v>
      </c>
      <c r="P31" s="74">
        <f>分析係数表!C34</f>
        <v>0.43058167090385968</v>
      </c>
      <c r="Q31" s="80">
        <f t="shared" si="5"/>
        <v>0.77163737726669035</v>
      </c>
      <c r="R31" s="81">
        <v>0.86681804134932272</v>
      </c>
      <c r="S31" s="82">
        <f t="shared" si="6"/>
        <v>3.2361004017492681</v>
      </c>
      <c r="T31" s="83">
        <f>分析係数表!F34</f>
        <v>0.66293540075026103</v>
      </c>
      <c r="U31" s="84">
        <f t="shared" si="7"/>
        <v>2.1453255167017318</v>
      </c>
      <c r="V31" s="85">
        <f>分析係数表!D34</f>
        <v>0.16067471370017011</v>
      </c>
      <c r="W31" s="86">
        <f t="shared" si="8"/>
        <v>1</v>
      </c>
      <c r="X31" s="74">
        <f>分析係数表!E34</f>
        <v>0.14658203786750718</v>
      </c>
      <c r="Y31" s="87">
        <f t="shared" si="9"/>
        <v>0</v>
      </c>
    </row>
    <row r="32" spans="1:25">
      <c r="A32" s="10" t="s">
        <v>20</v>
      </c>
      <c r="B32" s="9" t="s">
        <v>37</v>
      </c>
      <c r="C32" s="88"/>
      <c r="D32" s="74">
        <f>投入係数表!J32</f>
        <v>6.9129892252297589E-3</v>
      </c>
      <c r="E32" s="75">
        <f t="shared" si="0"/>
        <v>0.69129892252297587</v>
      </c>
      <c r="F32" s="74">
        <f>分析係数表!C35</f>
        <v>0.85041941808411148</v>
      </c>
      <c r="G32" s="75">
        <f t="shared" si="1"/>
        <v>0.58789402741416241</v>
      </c>
      <c r="H32" s="75">
        <v>0.90844556386391917</v>
      </c>
      <c r="I32" s="75">
        <f t="shared" si="2"/>
        <v>0.90844556386391917</v>
      </c>
      <c r="J32" s="74">
        <f>分析係数表!G35</f>
        <v>0.31439227022235533</v>
      </c>
      <c r="K32" s="76">
        <f t="shared" si="3"/>
        <v>0.28560826319660521</v>
      </c>
      <c r="L32" s="77"/>
      <c r="M32" s="78"/>
      <c r="N32" s="79">
        <f>分析係数表!I35</f>
        <v>5.0116599150103677E-2</v>
      </c>
      <c r="O32" s="80">
        <f t="shared" si="4"/>
        <v>0.51817345365166334</v>
      </c>
      <c r="P32" s="74">
        <f>分析係数表!C35</f>
        <v>0.85041941808411148</v>
      </c>
      <c r="Q32" s="80">
        <f t="shared" si="5"/>
        <v>0.44066476692108186</v>
      </c>
      <c r="R32" s="81">
        <v>0.67672457374553563</v>
      </c>
      <c r="S32" s="82">
        <f t="shared" si="6"/>
        <v>1.5851701376094547</v>
      </c>
      <c r="T32" s="83">
        <f>分析係数表!F35</f>
        <v>0.64510687312527537</v>
      </c>
      <c r="U32" s="84">
        <f t="shared" si="7"/>
        <v>1.0226041508447978</v>
      </c>
      <c r="V32" s="85">
        <f>分析係数表!D35</f>
        <v>4.4457450663799247E-2</v>
      </c>
      <c r="W32" s="86">
        <f t="shared" si="8"/>
        <v>0</v>
      </c>
      <c r="X32" s="74">
        <f>分析係数表!E35</f>
        <v>4.3787951741632962E-2</v>
      </c>
      <c r="Y32" s="87">
        <f t="shared" si="9"/>
        <v>0</v>
      </c>
    </row>
    <row r="33" spans="1:25">
      <c r="A33" s="10" t="s">
        <v>21</v>
      </c>
      <c r="B33" s="9" t="s">
        <v>38</v>
      </c>
      <c r="C33" s="88"/>
      <c r="D33" s="74">
        <f>投入係数表!J33</f>
        <v>2.2861961218987258E-3</v>
      </c>
      <c r="E33" s="75">
        <f t="shared" si="0"/>
        <v>0.22861961218987259</v>
      </c>
      <c r="F33" s="74">
        <f>分析係数表!C36</f>
        <v>0.99367212085214862</v>
      </c>
      <c r="G33" s="75">
        <f t="shared" si="1"/>
        <v>0.22717293491310642</v>
      </c>
      <c r="H33" s="75">
        <v>0.47825436488609424</v>
      </c>
      <c r="I33" s="75">
        <f t="shared" si="2"/>
        <v>0.47825436488609424</v>
      </c>
      <c r="J33" s="74">
        <f>分析係数表!G36</f>
        <v>5.4622350270852466E-2</v>
      </c>
      <c r="K33" s="76">
        <f t="shared" si="3"/>
        <v>2.6123377437372322E-2</v>
      </c>
      <c r="L33" s="77"/>
      <c r="M33" s="78"/>
      <c r="N33" s="79">
        <f>分析係数表!I36</f>
        <v>0.22260102528255266</v>
      </c>
      <c r="O33" s="80">
        <f t="shared" si="4"/>
        <v>2.3015516617875482</v>
      </c>
      <c r="P33" s="74">
        <f>分析係数表!C36</f>
        <v>0.99367212085214862</v>
      </c>
      <c r="Q33" s="80">
        <f t="shared" si="5"/>
        <v>2.2869877210192202</v>
      </c>
      <c r="R33" s="81">
        <v>2.437101359164874</v>
      </c>
      <c r="S33" s="82">
        <f t="shared" si="6"/>
        <v>2.9153557240509684</v>
      </c>
      <c r="T33" s="83">
        <f>分析係数表!F36</f>
        <v>0.84078106922799567</v>
      </c>
      <c r="U33" s="84">
        <f t="shared" si="7"/>
        <v>2.4511759028475306</v>
      </c>
      <c r="V33" s="85">
        <f>分析係数表!D36</f>
        <v>1.6146279761308086E-2</v>
      </c>
      <c r="W33" s="86">
        <f t="shared" si="8"/>
        <v>0</v>
      </c>
      <c r="X33" s="74">
        <f>分析係数表!E36</f>
        <v>1.4152245516969955E-2</v>
      </c>
      <c r="Y33" s="87">
        <f t="shared" si="9"/>
        <v>0</v>
      </c>
    </row>
    <row r="34" spans="1:25">
      <c r="A34" s="10" t="s">
        <v>22</v>
      </c>
      <c r="B34" s="9" t="s">
        <v>406</v>
      </c>
      <c r="C34" s="88"/>
      <c r="D34" s="74">
        <f>投入係数表!J34</f>
        <v>2.4770751377871769E-2</v>
      </c>
      <c r="E34" s="75">
        <f t="shared" si="0"/>
        <v>2.4770751377871769</v>
      </c>
      <c r="F34" s="74">
        <f>分析係数表!C37</f>
        <v>0.57178358697686016</v>
      </c>
      <c r="G34" s="75">
        <f t="shared" si="1"/>
        <v>1.4163509074951521</v>
      </c>
      <c r="H34" s="75">
        <v>1.871267355591929</v>
      </c>
      <c r="I34" s="75">
        <f t="shared" si="2"/>
        <v>1.871267355591929</v>
      </c>
      <c r="J34" s="74">
        <f>分析係数表!G37</f>
        <v>0.36884830758302428</v>
      </c>
      <c r="K34" s="76">
        <f t="shared" si="3"/>
        <v>0.69021379714544429</v>
      </c>
      <c r="L34" s="77"/>
      <c r="M34" s="78"/>
      <c r="N34" s="79">
        <f>分析係数表!I37</f>
        <v>4.5622990798280361E-2</v>
      </c>
      <c r="O34" s="80">
        <f t="shared" si="4"/>
        <v>0.47171242879145137</v>
      </c>
      <c r="P34" s="74">
        <f>分析係数表!C37</f>
        <v>0.57178358697686016</v>
      </c>
      <c r="Q34" s="80">
        <f t="shared" si="5"/>
        <v>0.26971742455594278</v>
      </c>
      <c r="R34" s="81">
        <v>0.36431362918276994</v>
      </c>
      <c r="S34" s="82">
        <f t="shared" si="6"/>
        <v>2.2355809847746988</v>
      </c>
      <c r="T34" s="83">
        <f>分析係数表!F37</f>
        <v>0.64429400301330442</v>
      </c>
      <c r="U34" s="84">
        <f t="shared" si="7"/>
        <v>1.4403714217409158</v>
      </c>
      <c r="V34" s="85">
        <f>分析係数表!D37</f>
        <v>7.2142948725191447E-2</v>
      </c>
      <c r="W34" s="86">
        <f t="shared" si="8"/>
        <v>0</v>
      </c>
      <c r="X34" s="74">
        <f>分析係数表!E37</f>
        <v>6.9101643267789628E-2</v>
      </c>
      <c r="Y34" s="87">
        <f t="shared" si="9"/>
        <v>0</v>
      </c>
    </row>
    <row r="35" spans="1:25">
      <c r="A35" s="10" t="s">
        <v>23</v>
      </c>
      <c r="B35" s="9" t="s">
        <v>198</v>
      </c>
      <c r="C35" s="88"/>
      <c r="D35" s="74">
        <f>投入係数表!J35</f>
        <v>1.1522782059956547E-2</v>
      </c>
      <c r="E35" s="75">
        <f t="shared" si="0"/>
        <v>1.1522782059956547</v>
      </c>
      <c r="F35" s="74">
        <f>分析係数表!C38</f>
        <v>0.42668283982472699</v>
      </c>
      <c r="G35" s="75">
        <f t="shared" si="1"/>
        <v>0.49165733720236771</v>
      </c>
      <c r="H35" s="75">
        <v>0.78096747778361164</v>
      </c>
      <c r="I35" s="75">
        <f t="shared" si="2"/>
        <v>0.78096747778361164</v>
      </c>
      <c r="J35" s="74">
        <f>分析係数表!G38</f>
        <v>0.18042179614021467</v>
      </c>
      <c r="K35" s="76">
        <f t="shared" si="3"/>
        <v>0.14090355506881241</v>
      </c>
      <c r="L35" s="77"/>
      <c r="M35" s="78"/>
      <c r="N35" s="79">
        <f>分析係数表!I38</f>
        <v>3.1385057501308801E-2</v>
      </c>
      <c r="O35" s="80">
        <f t="shared" si="4"/>
        <v>0.32450134115845292</v>
      </c>
      <c r="P35" s="74">
        <f>分析係数表!C38</f>
        <v>0.42668283982472699</v>
      </c>
      <c r="Q35" s="80">
        <f t="shared" si="5"/>
        <v>0.13845915377242124</v>
      </c>
      <c r="R35" s="81">
        <v>0.22187595864241455</v>
      </c>
      <c r="S35" s="82">
        <f t="shared" si="6"/>
        <v>1.0028434364260261</v>
      </c>
      <c r="T35" s="83">
        <f>分析係数表!F38</f>
        <v>0.52437100026299643</v>
      </c>
      <c r="U35" s="84">
        <f t="shared" si="7"/>
        <v>0.52586201586589598</v>
      </c>
      <c r="V35" s="85">
        <f>分析係数表!D38</f>
        <v>3.745569762927526E-2</v>
      </c>
      <c r="W35" s="86">
        <f t="shared" si="8"/>
        <v>0</v>
      </c>
      <c r="X35" s="74">
        <f>分析係数表!E38</f>
        <v>3.4218337111297577E-2</v>
      </c>
      <c r="Y35" s="87">
        <f t="shared" si="9"/>
        <v>0</v>
      </c>
    </row>
    <row r="36" spans="1:25">
      <c r="A36" s="10" t="s">
        <v>24</v>
      </c>
      <c r="B36" s="9" t="s">
        <v>39</v>
      </c>
      <c r="C36" s="88"/>
      <c r="D36" s="74">
        <f>投入係数表!J36</f>
        <v>0</v>
      </c>
      <c r="E36" s="75">
        <f t="shared" si="0"/>
        <v>0</v>
      </c>
      <c r="F36" s="74">
        <f>分析係数表!C39</f>
        <v>1</v>
      </c>
      <c r="G36" s="75">
        <f t="shared" si="1"/>
        <v>0</v>
      </c>
      <c r="H36" s="75">
        <v>6.5972262920282396E-2</v>
      </c>
      <c r="I36" s="75">
        <f t="shared" si="2"/>
        <v>6.5972262920282396E-2</v>
      </c>
      <c r="J36" s="74">
        <f>分析係数表!G39</f>
        <v>0.351753812215997</v>
      </c>
      <c r="K36" s="76">
        <f t="shared" si="3"/>
        <v>2.3205994982725395E-2</v>
      </c>
      <c r="L36" s="77"/>
      <c r="M36" s="78"/>
      <c r="N36" s="79">
        <f>分析係数表!I39</f>
        <v>2.6196741762610056E-3</v>
      </c>
      <c r="O36" s="80">
        <f t="shared" si="4"/>
        <v>2.7085748801301761E-2</v>
      </c>
      <c r="P36" s="74">
        <f>分析係数表!C39</f>
        <v>1</v>
      </c>
      <c r="Q36" s="80">
        <f t="shared" si="5"/>
        <v>2.7085748801301761E-2</v>
      </c>
      <c r="R36" s="81">
        <v>3.5237843331977013E-2</v>
      </c>
      <c r="S36" s="82">
        <f t="shared" si="6"/>
        <v>0.1012101062522594</v>
      </c>
      <c r="T36" s="83">
        <f>分析係数表!F39</f>
        <v>0.70125652740175148</v>
      </c>
      <c r="U36" s="84">
        <f t="shared" si="7"/>
        <v>7.0974247648421723E-2</v>
      </c>
      <c r="V36" s="85">
        <f>分析係数表!D39</f>
        <v>5.4632803645743147E-2</v>
      </c>
      <c r="W36" s="86">
        <f t="shared" si="8"/>
        <v>0</v>
      </c>
      <c r="X36" s="74">
        <f>分析係数表!E39</f>
        <v>5.4632803645743147E-2</v>
      </c>
      <c r="Y36" s="87">
        <f t="shared" si="9"/>
        <v>0</v>
      </c>
    </row>
    <row r="37" spans="1:25">
      <c r="A37" s="10" t="s">
        <v>25</v>
      </c>
      <c r="B37" s="9" t="s">
        <v>40</v>
      </c>
      <c r="C37" s="88"/>
      <c r="D37" s="74">
        <f>投入係数表!J37</f>
        <v>3.2912520017816283E-4</v>
      </c>
      <c r="E37" s="75">
        <f t="shared" si="0"/>
        <v>3.2912520017816284E-2</v>
      </c>
      <c r="F37" s="74">
        <f>分析係数表!C40</f>
        <v>0.86812466863195592</v>
      </c>
      <c r="G37" s="75">
        <f t="shared" si="1"/>
        <v>2.8572170534309379E-2</v>
      </c>
      <c r="H37" s="75">
        <v>4.062020513002669E-2</v>
      </c>
      <c r="I37" s="75">
        <f t="shared" si="2"/>
        <v>4.062020513002669E-2</v>
      </c>
      <c r="J37" s="74">
        <f>分析係数表!G40</f>
        <v>0.5308449982881025</v>
      </c>
      <c r="K37" s="76">
        <f t="shared" si="3"/>
        <v>2.156303272271139E-2</v>
      </c>
      <c r="L37" s="77"/>
      <c r="M37" s="78"/>
      <c r="N37" s="79">
        <f>分析係数表!I40</f>
        <v>3.1726768564274997E-2</v>
      </c>
      <c r="O37" s="80">
        <f t="shared" si="4"/>
        <v>0.32803441412531259</v>
      </c>
      <c r="P37" s="74">
        <f>分析係数表!C40</f>
        <v>0.86812466863195592</v>
      </c>
      <c r="Q37" s="80">
        <f t="shared" si="5"/>
        <v>0.28477476706241478</v>
      </c>
      <c r="R37" s="81">
        <v>0.2872643213745662</v>
      </c>
      <c r="S37" s="82">
        <f t="shared" si="6"/>
        <v>0.32788452650459288</v>
      </c>
      <c r="T37" s="83">
        <f>分析係数表!F40</f>
        <v>0.72849135138041188</v>
      </c>
      <c r="U37" s="84">
        <f t="shared" si="7"/>
        <v>0.23886104181005735</v>
      </c>
      <c r="V37" s="85">
        <f>分析係数表!D40</f>
        <v>7.8167788596215718E-2</v>
      </c>
      <c r="W37" s="86">
        <f t="shared" si="8"/>
        <v>0</v>
      </c>
      <c r="X37" s="74">
        <f>分析係数表!E40</f>
        <v>7.1051953968348291E-2</v>
      </c>
      <c r="Y37" s="87">
        <f t="shared" si="9"/>
        <v>0</v>
      </c>
    </row>
    <row r="38" spans="1:25">
      <c r="A38" s="10" t="s">
        <v>26</v>
      </c>
      <c r="B38" s="9" t="s">
        <v>284</v>
      </c>
      <c r="C38" s="88"/>
      <c r="D38" s="74">
        <f>投入係数表!J38</f>
        <v>1.2240193395055642E-5</v>
      </c>
      <c r="E38" s="75">
        <f t="shared" si="0"/>
        <v>1.2240193395055643E-3</v>
      </c>
      <c r="F38" s="74">
        <f>分析係数表!C41</f>
        <v>0.9999434031873089</v>
      </c>
      <c r="G38" s="75">
        <f t="shared" si="1"/>
        <v>1.223950063912276E-3</v>
      </c>
      <c r="H38" s="75">
        <v>6.5857957793895852E-3</v>
      </c>
      <c r="I38" s="75">
        <f t="shared" si="2"/>
        <v>6.5857957793895852E-3</v>
      </c>
      <c r="J38" s="74">
        <f>分析係数表!G41</f>
        <v>0.50163334603597476</v>
      </c>
      <c r="K38" s="76">
        <f t="shared" si="3"/>
        <v>3.3036547731247977E-3</v>
      </c>
      <c r="L38" s="77"/>
      <c r="M38" s="78"/>
      <c r="N38" s="79">
        <f>分析係数表!I41</f>
        <v>4.605647758626856E-2</v>
      </c>
      <c r="O38" s="80">
        <f t="shared" si="4"/>
        <v>0.47619440382274686</v>
      </c>
      <c r="P38" s="74">
        <f>分析係数表!C41</f>
        <v>0.9999434031873089</v>
      </c>
      <c r="Q38" s="80">
        <f t="shared" si="5"/>
        <v>0.47616745273726913</v>
      </c>
      <c r="R38" s="81">
        <v>0.48509684999172348</v>
      </c>
      <c r="S38" s="82">
        <f t="shared" si="6"/>
        <v>0.49168264577111304</v>
      </c>
      <c r="T38" s="83">
        <f>分析係数表!F41</f>
        <v>0.6065809667987323</v>
      </c>
      <c r="U38" s="84">
        <f t="shared" si="7"/>
        <v>0.29824533463000036</v>
      </c>
      <c r="V38" s="85">
        <f>分析係数表!D41</f>
        <v>0.10372147914479408</v>
      </c>
      <c r="W38" s="86">
        <f t="shared" si="8"/>
        <v>0</v>
      </c>
      <c r="X38" s="74">
        <f>分析係数表!E41</f>
        <v>9.872112035903656E-2</v>
      </c>
      <c r="Y38" s="87">
        <f t="shared" si="9"/>
        <v>0</v>
      </c>
    </row>
    <row r="39" spans="1:25">
      <c r="A39" s="10" t="s">
        <v>56</v>
      </c>
      <c r="B39" s="9" t="s">
        <v>388</v>
      </c>
      <c r="C39" s="88"/>
      <c r="D39" s="74">
        <f>投入係数表!J39</f>
        <v>1.6415459364257955E-3</v>
      </c>
      <c r="E39" s="75">
        <f>$C$12*D39</f>
        <v>0.16415459364257956</v>
      </c>
      <c r="F39" s="74">
        <f>分析係数表!C42</f>
        <v>0.93692850875802069</v>
      </c>
      <c r="G39" s="75">
        <f>E39*F39</f>
        <v>0.15380111862732093</v>
      </c>
      <c r="H39" s="75">
        <v>0.19472783417658335</v>
      </c>
      <c r="I39" s="75">
        <f>C39+H39</f>
        <v>0.19472783417658335</v>
      </c>
      <c r="J39" s="74">
        <f>分析係数表!G42</f>
        <v>0.49922072097325781</v>
      </c>
      <c r="K39" s="76">
        <f>I39*J39</f>
        <v>9.7212169771194928E-2</v>
      </c>
      <c r="L39" s="77"/>
      <c r="M39" s="78"/>
      <c r="N39" s="79">
        <f>分析係数表!I42</f>
        <v>1.1809361738003208E-2</v>
      </c>
      <c r="O39" s="80">
        <f t="shared" si="4"/>
        <v>0.12210121718105992</v>
      </c>
      <c r="P39" s="74">
        <f>分析係数表!C42</f>
        <v>0.93692850875802069</v>
      </c>
      <c r="Q39" s="80">
        <f>O39*P39</f>
        <v>0.11440011133098968</v>
      </c>
      <c r="R39" s="81">
        <v>0.12500080729598709</v>
      </c>
      <c r="S39" s="82">
        <f>I39+R39</f>
        <v>0.31972864147257041</v>
      </c>
      <c r="T39" s="83">
        <f>分析係数表!F42</f>
        <v>0.57339238661209846</v>
      </c>
      <c r="U39" s="84">
        <f t="shared" si="7"/>
        <v>0.18332996880220112</v>
      </c>
      <c r="V39" s="85">
        <f>分析係数表!D42</f>
        <v>0.13686157986208444</v>
      </c>
      <c r="W39" s="86">
        <f t="shared" si="8"/>
        <v>0</v>
      </c>
      <c r="X39" s="74">
        <f>分析係数表!E42</f>
        <v>0.12798116275158378</v>
      </c>
      <c r="Y39" s="87">
        <f t="shared" si="9"/>
        <v>0</v>
      </c>
    </row>
    <row r="40" spans="1:25">
      <c r="A40" s="10" t="s">
        <v>199</v>
      </c>
      <c r="B40" s="9" t="s">
        <v>41</v>
      </c>
      <c r="C40" s="88"/>
      <c r="D40" s="74">
        <f>投入係数表!J40</f>
        <v>5.3248921332957062E-2</v>
      </c>
      <c r="E40" s="75">
        <f>$C$12*D40</f>
        <v>5.3248921332957062</v>
      </c>
      <c r="F40" s="74">
        <f>分析係数表!C43</f>
        <v>0.64668770435795053</v>
      </c>
      <c r="G40" s="75">
        <f>E40*F40</f>
        <v>3.44354226963471</v>
      </c>
      <c r="H40" s="75">
        <v>4.8280280724197349</v>
      </c>
      <c r="I40" s="75">
        <f>C40+H40</f>
        <v>4.8280280724197349</v>
      </c>
      <c r="J40" s="74">
        <f>分析係数表!G43</f>
        <v>0.34525361813281841</v>
      </c>
      <c r="K40" s="76">
        <f>I40*J40</f>
        <v>1.6668941604497305</v>
      </c>
      <c r="L40" s="77"/>
      <c r="M40" s="78"/>
      <c r="N40" s="79">
        <f>分析係数表!I43</f>
        <v>1.6687581740348217E-2</v>
      </c>
      <c r="O40" s="80">
        <f t="shared" si="4"/>
        <v>0.1725388795355397</v>
      </c>
      <c r="P40" s="74">
        <f>分析係数表!C43</f>
        <v>0.64668770435795053</v>
      </c>
      <c r="Q40" s="80">
        <f>O40*P40</f>
        <v>0.11157877191933115</v>
      </c>
      <c r="R40" s="81">
        <v>0.44969674100291912</v>
      </c>
      <c r="S40" s="82">
        <f>I40+R40</f>
        <v>5.2777248134226538</v>
      </c>
      <c r="T40" s="83">
        <f>分析係数表!F43</f>
        <v>0.5971160790993254</v>
      </c>
      <c r="U40" s="84">
        <f t="shared" si="7"/>
        <v>3.1514143471561535</v>
      </c>
      <c r="V40" s="85">
        <f>分析係数表!D43</f>
        <v>0.11965406207615147</v>
      </c>
      <c r="W40" s="86">
        <f t="shared" si="8"/>
        <v>1</v>
      </c>
      <c r="X40" s="74">
        <f>分析係数表!E43</f>
        <v>0.10089499703022012</v>
      </c>
      <c r="Y40" s="87">
        <f t="shared" si="9"/>
        <v>1</v>
      </c>
    </row>
    <row r="41" spans="1:25">
      <c r="A41" s="10" t="s">
        <v>350</v>
      </c>
      <c r="B41" s="9" t="s">
        <v>42</v>
      </c>
      <c r="C41" s="88"/>
      <c r="D41" s="74">
        <f>投入係数表!J41</f>
        <v>1.0812170832299151E-4</v>
      </c>
      <c r="E41" s="75">
        <f>$C$12*D41</f>
        <v>1.0812170832299151E-2</v>
      </c>
      <c r="F41" s="74">
        <f>分析係数表!C44</f>
        <v>0.69156580457188765</v>
      </c>
      <c r="G41" s="75">
        <f>E41*F41</f>
        <v>7.4773276208076585E-3</v>
      </c>
      <c r="H41" s="75">
        <v>1.9212470765376414E-2</v>
      </c>
      <c r="I41" s="75">
        <f>C41+H41</f>
        <v>1.9212470765376414E-2</v>
      </c>
      <c r="J41" s="74">
        <f>分析係数表!G44</f>
        <v>0.27271905819722003</v>
      </c>
      <c r="K41" s="76">
        <f>I41*J41</f>
        <v>5.2396069327750785E-3</v>
      </c>
      <c r="L41" s="77"/>
      <c r="M41" s="78"/>
      <c r="N41" s="79">
        <f>分析係数表!I44</f>
        <v>0.15674397651271663</v>
      </c>
      <c r="O41" s="80">
        <f t="shared" si="4"/>
        <v>1.6206320665420002</v>
      </c>
      <c r="P41" s="74">
        <f>分析係数表!C44</f>
        <v>0.69156580457188765</v>
      </c>
      <c r="Q41" s="80">
        <f>O41*P41</f>
        <v>1.1207737190131193</v>
      </c>
      <c r="R41" s="81">
        <v>1.142100747565802</v>
      </c>
      <c r="S41" s="82">
        <f>I41+R41</f>
        <v>1.1613132183311785</v>
      </c>
      <c r="T41" s="83">
        <f>分析係数表!F44</f>
        <v>0.50862281906626206</v>
      </c>
      <c r="U41" s="84">
        <f t="shared" si="7"/>
        <v>0.59067040292651751</v>
      </c>
      <c r="V41" s="85">
        <f>分析係数表!D44</f>
        <v>0.14406819380410243</v>
      </c>
      <c r="W41" s="86">
        <f t="shared" si="8"/>
        <v>0</v>
      </c>
      <c r="X41" s="74">
        <f>分析係数表!E44</f>
        <v>0.11993705213297758</v>
      </c>
      <c r="Y41" s="87">
        <f t="shared" si="9"/>
        <v>0</v>
      </c>
    </row>
    <row r="42" spans="1:25">
      <c r="A42" s="10" t="s">
        <v>351</v>
      </c>
      <c r="B42" s="9" t="s">
        <v>286</v>
      </c>
      <c r="C42" s="88"/>
      <c r="D42" s="74">
        <f>投入係数表!J42</f>
        <v>5.9432939040436844E-4</v>
      </c>
      <c r="E42" s="75">
        <f>$C$12*D42</f>
        <v>5.9432939040436845E-2</v>
      </c>
      <c r="F42" s="74">
        <f>分析係数表!C45</f>
        <v>1</v>
      </c>
      <c r="G42" s="75">
        <f>E42*F42</f>
        <v>5.9432939040436845E-2</v>
      </c>
      <c r="H42" s="75">
        <v>8.9774989632757096E-2</v>
      </c>
      <c r="I42" s="75">
        <f>C42+H42</f>
        <v>8.9774989632757096E-2</v>
      </c>
      <c r="J42" s="74">
        <f>分析係数表!G45</f>
        <v>0</v>
      </c>
      <c r="K42" s="76">
        <f>I42*J42</f>
        <v>0</v>
      </c>
      <c r="L42" s="77"/>
      <c r="M42" s="78"/>
      <c r="N42" s="79">
        <f>分析係数表!I45</f>
        <v>0</v>
      </c>
      <c r="O42" s="80">
        <f t="shared" si="4"/>
        <v>0</v>
      </c>
      <c r="P42" s="74">
        <f>分析係数表!C45</f>
        <v>1</v>
      </c>
      <c r="Q42" s="80">
        <f>O42*P42</f>
        <v>0</v>
      </c>
      <c r="R42" s="81">
        <v>1.2641499976997754E-2</v>
      </c>
      <c r="S42" s="82">
        <f>I42+R42</f>
        <v>0.10241648960975486</v>
      </c>
      <c r="T42" s="83">
        <f>分析係数表!F45</f>
        <v>0</v>
      </c>
      <c r="U42" s="84">
        <f t="shared" si="7"/>
        <v>0</v>
      </c>
      <c r="V42" s="85">
        <f>分析係数表!D45</f>
        <v>0</v>
      </c>
      <c r="W42" s="86">
        <f t="shared" si="8"/>
        <v>0</v>
      </c>
      <c r="X42" s="74">
        <f>分析係数表!E45</f>
        <v>0</v>
      </c>
      <c r="Y42" s="87">
        <f t="shared" si="9"/>
        <v>0</v>
      </c>
    </row>
    <row r="43" spans="1:25">
      <c r="A43" s="10" t="s">
        <v>352</v>
      </c>
      <c r="B43" s="9" t="s">
        <v>287</v>
      </c>
      <c r="C43" s="88"/>
      <c r="D43" s="74">
        <f>投入係数表!J43</f>
        <v>1.6163855388915144E-3</v>
      </c>
      <c r="E43" s="75">
        <f>$C$12*D43</f>
        <v>0.16163855388915144</v>
      </c>
      <c r="F43" s="74">
        <f>分析係数表!C46</f>
        <v>0.99300149364803736</v>
      </c>
      <c r="G43" s="75">
        <f>E43*F43</f>
        <v>0.16050732544303614</v>
      </c>
      <c r="H43" s="75">
        <v>0.26752649196351852</v>
      </c>
      <c r="I43" s="75">
        <f>C43+H43</f>
        <v>0.26752649196351852</v>
      </c>
      <c r="J43" s="74">
        <f>分析係数表!G46</f>
        <v>1.2662527198429125E-2</v>
      </c>
      <c r="K43" s="76">
        <f>I43*J43</f>
        <v>3.3875614807883842E-3</v>
      </c>
      <c r="L43" s="77"/>
      <c r="M43" s="78"/>
      <c r="N43" s="79">
        <f>分析係数表!I46</f>
        <v>3.642815848522589E-5</v>
      </c>
      <c r="O43" s="80">
        <f t="shared" si="4"/>
        <v>3.7664376698674285E-4</v>
      </c>
      <c r="P43" s="74">
        <f>分析係数表!C46</f>
        <v>0.99300149364803736</v>
      </c>
      <c r="Q43" s="80">
        <f>O43*P43</f>
        <v>3.7400782319105898E-4</v>
      </c>
      <c r="R43" s="81">
        <v>3.3057851215166426E-2</v>
      </c>
      <c r="S43" s="82">
        <f>I43+R43</f>
        <v>0.30058434317868493</v>
      </c>
      <c r="T43" s="83">
        <f>分析係数表!F46</f>
        <v>0.42786180544499286</v>
      </c>
      <c r="U43" s="84">
        <f t="shared" si="7"/>
        <v>0.12860855976092947</v>
      </c>
      <c r="V43" s="85">
        <f>分析係数表!D46</f>
        <v>2.303242583452741E-3</v>
      </c>
      <c r="W43" s="86">
        <f t="shared" si="8"/>
        <v>0</v>
      </c>
      <c r="X43" s="74">
        <f>分析係数表!E46</f>
        <v>2.2926285623308391E-3</v>
      </c>
      <c r="Y43" s="87">
        <f t="shared" si="9"/>
        <v>0</v>
      </c>
    </row>
    <row r="44" spans="1:25">
      <c r="A44" s="197">
        <v>40</v>
      </c>
      <c r="B44" s="18" t="s">
        <v>155</v>
      </c>
      <c r="C44" s="204">
        <f>SUM(C5:C43)</f>
        <v>100</v>
      </c>
      <c r="D44" s="90">
        <f>投入係数表!J44</f>
        <v>0.65604648553447142</v>
      </c>
      <c r="E44" s="89">
        <f>SUM(E5:E43)</f>
        <v>65.604648553447134</v>
      </c>
      <c r="F44" s="90">
        <f>分析係数表!C47</f>
        <v>0.58532523599566522</v>
      </c>
      <c r="G44" s="89">
        <f>SUM(G5:G43)</f>
        <v>21.525098992402725</v>
      </c>
      <c r="H44" s="89">
        <f>SUM(H5:H43)</f>
        <v>27.256590766316052</v>
      </c>
      <c r="I44" s="89">
        <f>SUM(I5:I43)</f>
        <v>127.25659076631608</v>
      </c>
      <c r="J44" s="90">
        <f>分析係数表!G47</f>
        <v>0.25475569279079324</v>
      </c>
      <c r="K44" s="91">
        <f>SUM(K5:K43)</f>
        <v>16.197427466689579</v>
      </c>
      <c r="L44" s="92">
        <f>最終需要_まとめ!$L$34</f>
        <v>0.63833333333333331</v>
      </c>
      <c r="M44" s="89">
        <f>K44*L44</f>
        <v>10.339357866236847</v>
      </c>
      <c r="N44" s="93">
        <f>分析係数表!I47</f>
        <v>1</v>
      </c>
      <c r="O44" s="89">
        <f>SUM(O5:O43)</f>
        <v>10.339357866236847</v>
      </c>
      <c r="P44" s="90">
        <f>分析係数表!C47</f>
        <v>0.58532523599566522</v>
      </c>
      <c r="Q44" s="94">
        <f>SUM(Q5:Q43)</f>
        <v>6.7139939161440649</v>
      </c>
      <c r="R44" s="89">
        <f>SUM(R5:R43)</f>
        <v>8.2437860128698563</v>
      </c>
      <c r="S44" s="95">
        <f>SUM(S5:S43)</f>
        <v>135.5003767791859</v>
      </c>
      <c r="T44" s="96">
        <f>分析係数表!F47</f>
        <v>0.5063294671067512</v>
      </c>
      <c r="U44" s="97">
        <f>SUM(U5:U43)</f>
        <v>50.858963438623491</v>
      </c>
      <c r="V44" s="98">
        <f>分析係数表!D47</f>
        <v>6.4581730562403572E-2</v>
      </c>
      <c r="W44" s="99">
        <f>SUM(W5:W43)</f>
        <v>4</v>
      </c>
      <c r="X44" s="90">
        <f>分析係数表!E47</f>
        <v>5.7136770824146227E-2</v>
      </c>
      <c r="Y44" s="10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6" width="9" style="5" bestFit="1" customWidth="1"/>
    <col min="7" max="16384" width="8.90625" style="5"/>
  </cols>
  <sheetData>
    <row r="1" spans="1:25" ht="13">
      <c r="B1" s="59" t="s">
        <v>353</v>
      </c>
      <c r="C1" s="60"/>
      <c r="D1" s="60"/>
      <c r="E1" s="60"/>
      <c r="F1" s="61"/>
      <c r="G1" s="60" t="s">
        <v>389</v>
      </c>
    </row>
    <row r="2" spans="1:25">
      <c r="B2" s="5" t="s">
        <v>311</v>
      </c>
      <c r="S2" s="5" t="s">
        <v>157</v>
      </c>
      <c r="U2" s="62" t="s">
        <v>215</v>
      </c>
      <c r="W2" s="5" t="s">
        <v>134</v>
      </c>
      <c r="Y2" s="5" t="s">
        <v>158</v>
      </c>
    </row>
    <row r="3" spans="1:25" ht="44">
      <c r="B3" s="63"/>
      <c r="C3" s="64" t="s">
        <v>233</v>
      </c>
      <c r="D3" s="64" t="s">
        <v>249</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投入係数表!K5</f>
        <v>0</v>
      </c>
      <c r="E5" s="109">
        <f t="shared" ref="E5:E38" si="0">$C$13*D5</f>
        <v>0</v>
      </c>
      <c r="F5" s="74">
        <f>分析係数表!C8</f>
        <v>0.16988323914406789</v>
      </c>
      <c r="G5" s="109">
        <f t="shared" ref="G5:G38" si="1">E5*F5</f>
        <v>0</v>
      </c>
      <c r="H5" s="109">
        <f t="array" ref="H5:H43">MMULT(逆行列係数!C5:AO43,'9'!G5:G43)</f>
        <v>3.8462574454671983E-4</v>
      </c>
      <c r="I5" s="109">
        <f t="shared" ref="I5:I38" si="2">C5+H5</f>
        <v>3.8462574454671983E-4</v>
      </c>
      <c r="J5" s="105">
        <f>分析係数表!G8</f>
        <v>0.11982810575688495</v>
      </c>
      <c r="K5" s="110">
        <f t="shared" ref="K5:K38" si="3">I5*J5</f>
        <v>4.6088974394364962E-5</v>
      </c>
      <c r="L5" s="77" t="s">
        <v>187</v>
      </c>
      <c r="M5" s="78" t="s">
        <v>187</v>
      </c>
      <c r="N5" s="79">
        <f>分析係数表!I8</f>
        <v>1.1007693311748612E-2</v>
      </c>
      <c r="O5" s="80">
        <f t="shared" ref="O5:O43" si="4">$M$44*N5</f>
        <v>3.1936816232884489E-2</v>
      </c>
      <c r="P5" s="74">
        <f>分析係数表!C8</f>
        <v>0.16988323914406789</v>
      </c>
      <c r="Q5" s="80">
        <f t="shared" ref="Q5:Q38" si="5">O5*P5</f>
        <v>5.4255297895912649E-3</v>
      </c>
      <c r="R5" s="81">
        <f t="array" ref="R5:R43">MMULT(逆行列係数!C5:AO43,'9'!Q5:Q43)</f>
        <v>9.0920622791414961E-3</v>
      </c>
      <c r="S5" s="82">
        <f t="shared" ref="S5:S38" si="6">I5+R5</f>
        <v>9.4766880236882151E-3</v>
      </c>
      <c r="T5" s="83">
        <f>分析係数表!F8</f>
        <v>0.4520504153237429</v>
      </c>
      <c r="U5" s="84">
        <f t="shared" ref="U5:U43" si="7">S5*T5</f>
        <v>4.283940757001798E-3</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105">
        <f>投入係数表!K6</f>
        <v>0</v>
      </c>
      <c r="E6" s="109">
        <f t="shared" si="0"/>
        <v>0</v>
      </c>
      <c r="F6" s="74">
        <f>分析係数表!C9</f>
        <v>0.40976645435244163</v>
      </c>
      <c r="G6" s="109">
        <f t="shared" si="1"/>
        <v>0</v>
      </c>
      <c r="H6" s="109">
        <v>2.4220702622842517E-4</v>
      </c>
      <c r="I6" s="109">
        <f t="shared" si="2"/>
        <v>2.4220702622842517E-4</v>
      </c>
      <c r="J6" s="105">
        <f>分析係数表!G9</f>
        <v>0.27278621711745094</v>
      </c>
      <c r="K6" s="110">
        <f t="shared" si="3"/>
        <v>6.6070738444119325E-5</v>
      </c>
      <c r="L6" s="77"/>
      <c r="M6" s="78"/>
      <c r="N6" s="79">
        <f>分析係数表!I9</f>
        <v>5.6766522140644718E-4</v>
      </c>
      <c r="O6" s="80">
        <f t="shared" si="4"/>
        <v>1.6469771953500645E-3</v>
      </c>
      <c r="P6" s="74">
        <f>分析係数表!C9</f>
        <v>0.40976645435244163</v>
      </c>
      <c r="Q6" s="80">
        <f t="shared" si="5"/>
        <v>6.7487600573792449E-4</v>
      </c>
      <c r="R6" s="81">
        <v>9.0843909084116871E-4</v>
      </c>
      <c r="S6" s="82">
        <f t="shared" si="6"/>
        <v>1.150646117069594E-3</v>
      </c>
      <c r="T6" s="83">
        <f>分析係数表!F9</f>
        <v>0.74407187847350875</v>
      </c>
      <c r="U6" s="84">
        <f t="shared" si="7"/>
        <v>8.561634177862217E-4</v>
      </c>
      <c r="V6" s="85">
        <f>分析係数表!D9</f>
        <v>0.14440533530937386</v>
      </c>
      <c r="W6" s="172">
        <f t="shared" si="8"/>
        <v>0</v>
      </c>
      <c r="X6" s="74">
        <f>分析係数表!E9</f>
        <v>0.11439422008151168</v>
      </c>
      <c r="Y6" s="171">
        <f t="shared" si="9"/>
        <v>0</v>
      </c>
    </row>
    <row r="7" spans="1:25">
      <c r="A7" s="10" t="s">
        <v>226</v>
      </c>
      <c r="B7" s="9" t="s">
        <v>274</v>
      </c>
      <c r="C7" s="88"/>
      <c r="D7" s="105">
        <f>投入係数表!K7</f>
        <v>0</v>
      </c>
      <c r="E7" s="109">
        <f t="shared" si="0"/>
        <v>0</v>
      </c>
      <c r="F7" s="74">
        <f>分析係数表!C10</f>
        <v>0.68007710705743762</v>
      </c>
      <c r="G7" s="109">
        <f t="shared" si="1"/>
        <v>0</v>
      </c>
      <c r="H7" s="109">
        <v>1.5903498627942408E-3</v>
      </c>
      <c r="I7" s="109">
        <f t="shared" si="2"/>
        <v>1.5903498627942408E-3</v>
      </c>
      <c r="J7" s="105">
        <f>分析係数表!G10</f>
        <v>0.17854260725424764</v>
      </c>
      <c r="K7" s="110">
        <f t="shared" si="3"/>
        <v>2.8394521094971876E-4</v>
      </c>
      <c r="L7" s="77"/>
      <c r="M7" s="78"/>
      <c r="N7" s="79">
        <f>分析係数表!I10</f>
        <v>1.290834700219075E-3</v>
      </c>
      <c r="O7" s="80">
        <f t="shared" si="4"/>
        <v>3.745121656317147E-3</v>
      </c>
      <c r="P7" s="74">
        <f>分析係数表!C10</f>
        <v>0.68007710705743762</v>
      </c>
      <c r="Q7" s="80">
        <f t="shared" si="5"/>
        <v>2.5469715016063245E-3</v>
      </c>
      <c r="R7" s="81">
        <v>4.2960481744081609E-3</v>
      </c>
      <c r="S7" s="82">
        <f t="shared" si="6"/>
        <v>5.8863980372024019E-3</v>
      </c>
      <c r="T7" s="83">
        <f>分析係数表!F10</f>
        <v>0.51654343606185527</v>
      </c>
      <c r="U7" s="84">
        <f t="shared" si="7"/>
        <v>3.0405802681642891E-3</v>
      </c>
      <c r="V7" s="85">
        <f>分析係数表!D10</f>
        <v>9.7799297694606213E-2</v>
      </c>
      <c r="W7" s="172">
        <f t="shared" si="8"/>
        <v>0</v>
      </c>
      <c r="X7" s="74">
        <f>分析係数表!E10</f>
        <v>2.6958057972911079E-2</v>
      </c>
      <c r="Y7" s="171">
        <f t="shared" si="9"/>
        <v>0</v>
      </c>
    </row>
    <row r="8" spans="1:25">
      <c r="A8" s="10" t="s">
        <v>227</v>
      </c>
      <c r="B8" s="9" t="s">
        <v>27</v>
      </c>
      <c r="C8" s="88"/>
      <c r="D8" s="105">
        <f>投入係数表!K8</f>
        <v>0.63298352908471744</v>
      </c>
      <c r="E8" s="109">
        <f t="shared" si="0"/>
        <v>63.298352908471742</v>
      </c>
      <c r="F8" s="74">
        <f>分析係数表!C11</f>
        <v>2.1147201560344109E-2</v>
      </c>
      <c r="G8" s="109">
        <f t="shared" si="1"/>
        <v>1.3385830273932458</v>
      </c>
      <c r="H8" s="109">
        <v>1.3640284110785901</v>
      </c>
      <c r="I8" s="109">
        <f t="shared" si="2"/>
        <v>1.3640284110785901</v>
      </c>
      <c r="J8" s="105">
        <f>分析係数表!G11</f>
        <v>0.2349962690544718</v>
      </c>
      <c r="K8" s="110">
        <f t="shared" si="3"/>
        <v>0.32054158748776801</v>
      </c>
      <c r="L8" s="77"/>
      <c r="M8" s="78"/>
      <c r="N8" s="79">
        <f>分析係数表!I11</f>
        <v>-2.2238602446561594E-5</v>
      </c>
      <c r="O8" s="80">
        <f t="shared" si="4"/>
        <v>-6.4521252500192563E-5</v>
      </c>
      <c r="P8" s="74">
        <f>分析係数表!C11</f>
        <v>2.1147201560344109E-2</v>
      </c>
      <c r="Q8" s="80">
        <f t="shared" si="5"/>
        <v>-1.3644439315474283E-6</v>
      </c>
      <c r="R8" s="81">
        <v>7.502854962942242E-4</v>
      </c>
      <c r="S8" s="82">
        <f t="shared" si="6"/>
        <v>1.3647786965748843</v>
      </c>
      <c r="T8" s="83">
        <f>分析係数表!F11</f>
        <v>0.38828483104146677</v>
      </c>
      <c r="U8" s="84">
        <f t="shared" si="7"/>
        <v>0.52992286560857216</v>
      </c>
      <c r="V8" s="85">
        <f>分析係数表!D11</f>
        <v>2.238567316917173E-2</v>
      </c>
      <c r="W8" s="172">
        <f t="shared" si="8"/>
        <v>0</v>
      </c>
      <c r="X8" s="74">
        <f>分析係数表!E11</f>
        <v>2.1852680950858117E-2</v>
      </c>
      <c r="Y8" s="171">
        <f t="shared" si="9"/>
        <v>0</v>
      </c>
    </row>
    <row r="9" spans="1:25">
      <c r="A9" s="10" t="s">
        <v>228</v>
      </c>
      <c r="B9" s="9" t="s">
        <v>195</v>
      </c>
      <c r="C9" s="88"/>
      <c r="D9" s="105">
        <f>投入係数表!K9</f>
        <v>0</v>
      </c>
      <c r="E9" s="109">
        <f t="shared" si="0"/>
        <v>0</v>
      </c>
      <c r="F9" s="74">
        <f>分析係数表!C12</f>
        <v>0.26979296775158057</v>
      </c>
      <c r="G9" s="109">
        <f t="shared" si="1"/>
        <v>0</v>
      </c>
      <c r="H9" s="109">
        <v>1.3441103955905392E-3</v>
      </c>
      <c r="I9" s="109">
        <f t="shared" si="2"/>
        <v>1.3441103955905392E-3</v>
      </c>
      <c r="J9" s="105">
        <f>分析係数表!G12</f>
        <v>0.14399966915404239</v>
      </c>
      <c r="K9" s="110">
        <f t="shared" si="3"/>
        <v>1.9355145227154669E-4</v>
      </c>
      <c r="L9" s="77"/>
      <c r="M9" s="78"/>
      <c r="N9" s="79">
        <f>分析係数表!I12</f>
        <v>8.4790563397567215E-2</v>
      </c>
      <c r="O9" s="80">
        <f t="shared" si="4"/>
        <v>0.24600436847387783</v>
      </c>
      <c r="P9" s="74">
        <f>分析係数表!C12</f>
        <v>0.26979296775158057</v>
      </c>
      <c r="Q9" s="80">
        <f t="shared" si="5"/>
        <v>6.6370248650420863E-2</v>
      </c>
      <c r="R9" s="81">
        <v>8.3846374193047829E-2</v>
      </c>
      <c r="S9" s="82">
        <f t="shared" si="6"/>
        <v>8.5190484588638371E-2</v>
      </c>
      <c r="T9" s="83">
        <f>分析係数表!F12</f>
        <v>0.33481714299007204</v>
      </c>
      <c r="U9" s="84">
        <f t="shared" si="7"/>
        <v>2.8523234659907661E-2</v>
      </c>
      <c r="V9" s="85">
        <f>分析係数表!D12</f>
        <v>3.7088865741159563E-2</v>
      </c>
      <c r="W9" s="172">
        <f t="shared" si="8"/>
        <v>0</v>
      </c>
      <c r="X9" s="74">
        <f>分析係数表!E12</f>
        <v>3.539948357013805E-2</v>
      </c>
      <c r="Y9" s="171">
        <f t="shared" si="9"/>
        <v>0</v>
      </c>
    </row>
    <row r="10" spans="1:25">
      <c r="A10" s="10" t="s">
        <v>229</v>
      </c>
      <c r="B10" s="9" t="s">
        <v>28</v>
      </c>
      <c r="C10" s="88"/>
      <c r="D10" s="105">
        <f>投入係数表!K10</f>
        <v>1.3030787407047049E-4</v>
      </c>
      <c r="E10" s="109">
        <f t="shared" si="0"/>
        <v>1.3030787407047049E-2</v>
      </c>
      <c r="F10" s="74">
        <f>分析係数表!C13</f>
        <v>6.684233532602335E-2</v>
      </c>
      <c r="G10" s="109">
        <f t="shared" si="1"/>
        <v>8.7100826142396119E-4</v>
      </c>
      <c r="H10" s="109">
        <v>2.5596197481081839E-3</v>
      </c>
      <c r="I10" s="109">
        <f t="shared" si="2"/>
        <v>2.5596197481081839E-3</v>
      </c>
      <c r="J10" s="105">
        <f>分析係数表!G13</f>
        <v>0.23596605339775753</v>
      </c>
      <c r="K10" s="110">
        <f t="shared" si="3"/>
        <v>6.0398337016005039E-4</v>
      </c>
      <c r="L10" s="77"/>
      <c r="M10" s="78"/>
      <c r="N10" s="79">
        <f>分析係数表!I13</f>
        <v>1.6879182236800124E-2</v>
      </c>
      <c r="O10" s="80">
        <f t="shared" si="4"/>
        <v>4.8971871398588315E-2</v>
      </c>
      <c r="P10" s="74">
        <f>分析係数表!C13</f>
        <v>6.684233532602335E-2</v>
      </c>
      <c r="Q10" s="80">
        <f t="shared" si="5"/>
        <v>3.2733942495673323E-3</v>
      </c>
      <c r="R10" s="81">
        <v>3.657069097162157E-3</v>
      </c>
      <c r="S10" s="82">
        <f t="shared" si="6"/>
        <v>6.2166888452703413E-3</v>
      </c>
      <c r="T10" s="83">
        <f>分析係数表!F13</f>
        <v>0.36934894381465649</v>
      </c>
      <c r="U10" s="84">
        <f t="shared" si="7"/>
        <v>2.2961274590249572E-3</v>
      </c>
      <c r="V10" s="85">
        <f>分析係数表!D13</f>
        <v>0.1651861487951434</v>
      </c>
      <c r="W10" s="172">
        <f t="shared" si="8"/>
        <v>0</v>
      </c>
      <c r="X10" s="74">
        <f>分析係数表!E13</f>
        <v>0.12199715046769498</v>
      </c>
      <c r="Y10" s="171">
        <f t="shared" si="9"/>
        <v>0</v>
      </c>
    </row>
    <row r="11" spans="1:25">
      <c r="A11" s="10" t="s">
        <v>230</v>
      </c>
      <c r="B11" s="9" t="s">
        <v>275</v>
      </c>
      <c r="C11" s="88"/>
      <c r="D11" s="105">
        <f>投入係数表!K11</f>
        <v>9.5559107651678368E-5</v>
      </c>
      <c r="E11" s="109">
        <f t="shared" si="0"/>
        <v>9.5559107651678361E-3</v>
      </c>
      <c r="F11" s="74">
        <f>分析係数表!C14</f>
        <v>0.21710827927701792</v>
      </c>
      <c r="G11" s="109">
        <f t="shared" si="1"/>
        <v>2.0746673431503207E-3</v>
      </c>
      <c r="H11" s="109">
        <v>1.9763429545214473E-2</v>
      </c>
      <c r="I11" s="109">
        <f t="shared" si="2"/>
        <v>1.9763429545214473E-2</v>
      </c>
      <c r="J11" s="105">
        <f>分析係数表!G14</f>
        <v>0.17574790290253137</v>
      </c>
      <c r="K11" s="110">
        <f t="shared" si="3"/>
        <v>3.4733812967333729E-3</v>
      </c>
      <c r="L11" s="77"/>
      <c r="M11" s="78"/>
      <c r="N11" s="79">
        <f>分析係数表!I14</f>
        <v>1.1225515443921091E-3</v>
      </c>
      <c r="O11" s="80">
        <f t="shared" si="4"/>
        <v>3.2568787456067352E-3</v>
      </c>
      <c r="P11" s="74">
        <f>分析係数表!C14</f>
        <v>0.21710827927701792</v>
      </c>
      <c r="Q11" s="80">
        <f t="shared" si="5"/>
        <v>7.0709534027257089E-4</v>
      </c>
      <c r="R11" s="81">
        <v>3.9783959030704232E-3</v>
      </c>
      <c r="S11" s="82">
        <f t="shared" si="6"/>
        <v>2.3741825448284896E-2</v>
      </c>
      <c r="T11" s="83">
        <f>分析係数表!F14</f>
        <v>0.32729567218469302</v>
      </c>
      <c r="U11" s="84">
        <f t="shared" si="7"/>
        <v>7.770596718988056E-3</v>
      </c>
      <c r="V11" s="85">
        <f>分析係数表!D14</f>
        <v>4.5196804531672026E-2</v>
      </c>
      <c r="W11" s="172">
        <f t="shared" si="8"/>
        <v>0</v>
      </c>
      <c r="X11" s="74">
        <f>分析係数表!E14</f>
        <v>3.8130342673435243E-2</v>
      </c>
      <c r="Y11" s="171">
        <f t="shared" si="9"/>
        <v>0</v>
      </c>
    </row>
    <row r="12" spans="1:25">
      <c r="A12" s="10" t="s">
        <v>231</v>
      </c>
      <c r="B12" s="9" t="s">
        <v>29</v>
      </c>
      <c r="C12" s="88"/>
      <c r="D12" s="105">
        <f>投入係数表!K12</f>
        <v>2.4237264577107514E-3</v>
      </c>
      <c r="E12" s="109">
        <f t="shared" si="0"/>
        <v>0.24237264577107515</v>
      </c>
      <c r="F12" s="74">
        <f>分析係数表!C15</f>
        <v>0.1777237835164599</v>
      </c>
      <c r="G12" s="109">
        <f t="shared" si="1"/>
        <v>4.3075383627330176E-2</v>
      </c>
      <c r="H12" s="109">
        <v>5.7392847775868283E-2</v>
      </c>
      <c r="I12" s="109">
        <f t="shared" si="2"/>
        <v>5.7392847775868283E-2</v>
      </c>
      <c r="J12" s="105">
        <f>分析係数表!G15</f>
        <v>0.10387096116118634</v>
      </c>
      <c r="K12" s="110">
        <f t="shared" si="3"/>
        <v>5.9614502622570946E-3</v>
      </c>
      <c r="L12" s="77"/>
      <c r="M12" s="78"/>
      <c r="N12" s="79">
        <f>分析係数表!I15</f>
        <v>7.5144901505810619E-3</v>
      </c>
      <c r="O12" s="80">
        <f t="shared" si="4"/>
        <v>2.1801923820568794E-2</v>
      </c>
      <c r="P12" s="74">
        <f>分析係数表!C15</f>
        <v>0.1777237835164599</v>
      </c>
      <c r="Q12" s="80">
        <f t="shared" si="5"/>
        <v>3.8747203893291188E-3</v>
      </c>
      <c r="R12" s="81">
        <v>9.0947346052981052E-3</v>
      </c>
      <c r="S12" s="82">
        <f t="shared" si="6"/>
        <v>6.6487582381166394E-2</v>
      </c>
      <c r="T12" s="83">
        <f>分析係数表!F15</f>
        <v>0.33005409485469872</v>
      </c>
      <c r="U12" s="84">
        <f t="shared" si="7"/>
        <v>2.1944498821893088E-2</v>
      </c>
      <c r="V12" s="85">
        <f>分析係数表!D15</f>
        <v>1.862209422908882E-2</v>
      </c>
      <c r="W12" s="172">
        <f t="shared" si="8"/>
        <v>0</v>
      </c>
      <c r="X12" s="74">
        <f>分析係数表!E15</f>
        <v>1.8544573004253467E-2</v>
      </c>
      <c r="Y12" s="171">
        <f t="shared" si="9"/>
        <v>0</v>
      </c>
    </row>
    <row r="13" spans="1:25">
      <c r="A13" s="10" t="s">
        <v>232</v>
      </c>
      <c r="B13" s="9" t="s">
        <v>30</v>
      </c>
      <c r="C13" s="73">
        <f>最終需要_まとめ!C14</f>
        <v>100</v>
      </c>
      <c r="D13" s="105">
        <f>投入係数表!K13</f>
        <v>8.7375773160052822E-2</v>
      </c>
      <c r="E13" s="109">
        <f t="shared" si="0"/>
        <v>8.7375773160052823</v>
      </c>
      <c r="F13" s="74">
        <f>分析係数表!C16</f>
        <v>0.12368252551663639</v>
      </c>
      <c r="G13" s="109">
        <f t="shared" si="1"/>
        <v>1.0806856293404066</v>
      </c>
      <c r="H13" s="109">
        <v>1.1423360514083847</v>
      </c>
      <c r="I13" s="109">
        <f t="shared" si="2"/>
        <v>101.14233605140838</v>
      </c>
      <c r="J13" s="105">
        <f>分析係数表!G16</f>
        <v>1.9772048092292722E-2</v>
      </c>
      <c r="K13" s="110">
        <f t="shared" si="3"/>
        <v>1.9997911325752784</v>
      </c>
      <c r="L13" s="77"/>
      <c r="M13" s="78"/>
      <c r="N13" s="79">
        <f>分析係数表!I16</f>
        <v>1.7113434381227897E-2</v>
      </c>
      <c r="O13" s="80">
        <f t="shared" si="4"/>
        <v>4.9651511308319816E-2</v>
      </c>
      <c r="P13" s="74">
        <f>分析係数表!C16</f>
        <v>0.12368252551663639</v>
      </c>
      <c r="Q13" s="80">
        <f t="shared" si="5"/>
        <v>6.1410243143308263E-3</v>
      </c>
      <c r="R13" s="81">
        <v>8.9254552027982822E-3</v>
      </c>
      <c r="S13" s="82">
        <f t="shared" si="6"/>
        <v>101.15126150661118</v>
      </c>
      <c r="T13" s="83">
        <f>分析係数表!F16</f>
        <v>0.17086837167280561</v>
      </c>
      <c r="U13" s="84">
        <f t="shared" si="7"/>
        <v>17.283551346284792</v>
      </c>
      <c r="V13" s="85">
        <f>分析係数表!D16</f>
        <v>1.2952602682604767E-2</v>
      </c>
      <c r="W13" s="172">
        <f t="shared" si="8"/>
        <v>1</v>
      </c>
      <c r="X13" s="74">
        <f>分析係数表!E16</f>
        <v>1.2952602682604767E-2</v>
      </c>
      <c r="Y13" s="171">
        <f t="shared" si="9"/>
        <v>1</v>
      </c>
    </row>
    <row r="14" spans="1:25">
      <c r="A14" s="10" t="s">
        <v>2</v>
      </c>
      <c r="B14" s="9" t="s">
        <v>385</v>
      </c>
      <c r="C14" s="88"/>
      <c r="D14" s="105">
        <f>投入係数表!K14</f>
        <v>1.3030787407047049E-4</v>
      </c>
      <c r="E14" s="109">
        <f t="shared" si="0"/>
        <v>1.3030787407047049E-2</v>
      </c>
      <c r="F14" s="74">
        <f>分析係数表!C17</f>
        <v>0.19283956701830429</v>
      </c>
      <c r="G14" s="109">
        <f t="shared" si="1"/>
        <v>2.5128514014825252E-3</v>
      </c>
      <c r="H14" s="109">
        <v>1.6145359544946034E-2</v>
      </c>
      <c r="I14" s="109">
        <f t="shared" si="2"/>
        <v>1.6145359544946034E-2</v>
      </c>
      <c r="J14" s="105">
        <f>分析係数表!G17</f>
        <v>0.23402763404868787</v>
      </c>
      <c r="K14" s="110">
        <f t="shared" si="3"/>
        <v>3.77846029516912E-3</v>
      </c>
      <c r="L14" s="77"/>
      <c r="M14" s="78"/>
      <c r="N14" s="79">
        <f>分析係数表!I17</f>
        <v>3.1766349957435482E-3</v>
      </c>
      <c r="O14" s="80">
        <f t="shared" si="4"/>
        <v>9.2164275679566098E-3</v>
      </c>
      <c r="P14" s="74">
        <f>分析係数表!C17</f>
        <v>0.19283956701830429</v>
      </c>
      <c r="Q14" s="80">
        <f t="shared" si="5"/>
        <v>1.7772919016603159E-3</v>
      </c>
      <c r="R14" s="81">
        <v>4.0860672890349684E-3</v>
      </c>
      <c r="S14" s="82">
        <f t="shared" si="6"/>
        <v>2.0231426833981003E-2</v>
      </c>
      <c r="T14" s="83">
        <f>分析係数表!F17</f>
        <v>0.36995154049829787</v>
      </c>
      <c r="U14" s="84">
        <f t="shared" si="7"/>
        <v>7.4846475237098729E-3</v>
      </c>
      <c r="V14" s="85">
        <f>分析係数表!D17</f>
        <v>4.4453920652026524E-2</v>
      </c>
      <c r="W14" s="172">
        <f t="shared" si="8"/>
        <v>0</v>
      </c>
      <c r="X14" s="74">
        <f>分析係数表!E17</f>
        <v>4.2061277361062542E-2</v>
      </c>
      <c r="Y14" s="171">
        <f t="shared" si="9"/>
        <v>0</v>
      </c>
    </row>
    <row r="15" spans="1:25">
      <c r="A15" s="10" t="s">
        <v>3</v>
      </c>
      <c r="B15" s="9" t="s">
        <v>31</v>
      </c>
      <c r="C15" s="88"/>
      <c r="D15" s="105">
        <f>投入係数表!K15</f>
        <v>1.1988324414483286E-3</v>
      </c>
      <c r="E15" s="109">
        <f t="shared" si="0"/>
        <v>0.11988324414483285</v>
      </c>
      <c r="F15" s="74">
        <f>分析係数表!C18</f>
        <v>0.30630539049432115</v>
      </c>
      <c r="G15" s="109">
        <f t="shared" si="1"/>
        <v>3.6720883911509065E-2</v>
      </c>
      <c r="H15" s="109">
        <v>4.3058293897672885E-2</v>
      </c>
      <c r="I15" s="109">
        <f t="shared" si="2"/>
        <v>4.3058293897672885E-2</v>
      </c>
      <c r="J15" s="105">
        <f>分析係数表!G18</f>
        <v>0.21755179396051724</v>
      </c>
      <c r="K15" s="110">
        <f t="shared" si="3"/>
        <v>9.3674090823179287E-3</v>
      </c>
      <c r="L15" s="77"/>
      <c r="M15" s="78"/>
      <c r="N15" s="79">
        <f>分析係数表!I18</f>
        <v>5.3704565311248737E-4</v>
      </c>
      <c r="O15" s="80">
        <f t="shared" si="4"/>
        <v>1.5581400976912171E-3</v>
      </c>
      <c r="P15" s="74">
        <f>分析係数表!C18</f>
        <v>0.30630539049432115</v>
      </c>
      <c r="Q15" s="80">
        <f t="shared" si="5"/>
        <v>4.7726671106816795E-4</v>
      </c>
      <c r="R15" s="81">
        <v>1.2611928277868206E-3</v>
      </c>
      <c r="S15" s="82">
        <f t="shared" si="6"/>
        <v>4.4319486725459704E-2</v>
      </c>
      <c r="T15" s="83">
        <f>分析係数表!F18</f>
        <v>0.4635011306393737</v>
      </c>
      <c r="U15" s="84">
        <f t="shared" si="7"/>
        <v>2.0542132206607288E-2</v>
      </c>
      <c r="V15" s="85">
        <f>分析係数表!D18</f>
        <v>4.1488554421314744E-2</v>
      </c>
      <c r="W15" s="172">
        <f t="shared" si="8"/>
        <v>0</v>
      </c>
      <c r="X15" s="74">
        <f>分析係数表!E18</f>
        <v>3.8178621954614265E-2</v>
      </c>
      <c r="Y15" s="171">
        <f t="shared" si="9"/>
        <v>0</v>
      </c>
    </row>
    <row r="16" spans="1:25">
      <c r="A16" s="10" t="s">
        <v>4</v>
      </c>
      <c r="B16" s="9" t="s">
        <v>32</v>
      </c>
      <c r="C16" s="88"/>
      <c r="D16" s="105">
        <f>投入係数表!K16</f>
        <v>0</v>
      </c>
      <c r="E16" s="109">
        <f t="shared" si="0"/>
        <v>0</v>
      </c>
      <c r="F16" s="74">
        <f>分析係数表!C19</f>
        <v>0.36966314955627488</v>
      </c>
      <c r="G16" s="109">
        <f t="shared" si="1"/>
        <v>0</v>
      </c>
      <c r="H16" s="109">
        <v>1.024329095435076E-2</v>
      </c>
      <c r="I16" s="109">
        <f t="shared" si="2"/>
        <v>1.024329095435076E-2</v>
      </c>
      <c r="J16" s="105">
        <f>分析係数表!G19</f>
        <v>4.2381117789262797E-2</v>
      </c>
      <c r="K16" s="110">
        <f t="shared" si="3"/>
        <v>4.3412212048602968E-4</v>
      </c>
      <c r="L16" s="77"/>
      <c r="M16" s="78"/>
      <c r="N16" s="79">
        <f>分析係数表!I19</f>
        <v>-1.254655481313475E-4</v>
      </c>
      <c r="O16" s="80">
        <f t="shared" si="4"/>
        <v>-3.640154245533252E-4</v>
      </c>
      <c r="P16" s="74">
        <f>分析係数表!C19</f>
        <v>0.36966314955627488</v>
      </c>
      <c r="Q16" s="80">
        <f t="shared" si="5"/>
        <v>-1.3456308832744676E-4</v>
      </c>
      <c r="R16" s="81">
        <v>8.5402574814859137E-4</v>
      </c>
      <c r="S16" s="82">
        <f t="shared" si="6"/>
        <v>1.1097316702499352E-2</v>
      </c>
      <c r="T16" s="83">
        <f>分析係数表!F19</f>
        <v>0.17645477862102601</v>
      </c>
      <c r="U16" s="84">
        <f t="shared" si="7"/>
        <v>1.9581745620269376E-3</v>
      </c>
      <c r="V16" s="85">
        <f>分析係数表!D19</f>
        <v>8.3109656186295868E-3</v>
      </c>
      <c r="W16" s="172">
        <f t="shared" si="8"/>
        <v>0</v>
      </c>
      <c r="X16" s="74">
        <f>分析係数表!E19</f>
        <v>8.1137788631236215E-3</v>
      </c>
      <c r="Y16" s="171">
        <f t="shared" si="9"/>
        <v>0</v>
      </c>
    </row>
    <row r="17" spans="1:25">
      <c r="A17" s="10" t="s">
        <v>5</v>
      </c>
      <c r="B17" s="9" t="s">
        <v>33</v>
      </c>
      <c r="C17" s="88"/>
      <c r="D17" s="105">
        <f>投入係数表!K17</f>
        <v>0</v>
      </c>
      <c r="E17" s="109">
        <f t="shared" si="0"/>
        <v>0</v>
      </c>
      <c r="F17" s="74">
        <f>分析係数表!C20</f>
        <v>0.11840151680286914</v>
      </c>
      <c r="G17" s="109">
        <f t="shared" si="1"/>
        <v>0</v>
      </c>
      <c r="H17" s="109">
        <v>1.7203373666220302E-3</v>
      </c>
      <c r="I17" s="109">
        <f t="shared" si="2"/>
        <v>1.7203373666220302E-3</v>
      </c>
      <c r="J17" s="105">
        <f>分析係数表!G20</f>
        <v>0.11103277983246747</v>
      </c>
      <c r="K17" s="110">
        <f t="shared" si="3"/>
        <v>1.9101384006571076E-4</v>
      </c>
      <c r="L17" s="77"/>
      <c r="M17" s="78"/>
      <c r="N17" s="79">
        <f>分析係数表!I20</f>
        <v>6.0558701736942728E-4</v>
      </c>
      <c r="O17" s="80">
        <f t="shared" si="4"/>
        <v>1.7570003759194229E-3</v>
      </c>
      <c r="P17" s="74">
        <f>分析係数表!C20</f>
        <v>0.11840151680286914</v>
      </c>
      <c r="Q17" s="80">
        <f t="shared" si="5"/>
        <v>2.0803150953207096E-4</v>
      </c>
      <c r="R17" s="81">
        <v>5.4256361527826565E-4</v>
      </c>
      <c r="S17" s="82">
        <f t="shared" si="6"/>
        <v>2.2629009819002959E-3</v>
      </c>
      <c r="T17" s="83">
        <f>分析係数表!F20</f>
        <v>0.24737258814980315</v>
      </c>
      <c r="U17" s="84">
        <f t="shared" si="7"/>
        <v>5.5977967261940705E-4</v>
      </c>
      <c r="V17" s="85">
        <f>分析係数表!D20</f>
        <v>2.4837040813006365E-2</v>
      </c>
      <c r="W17" s="172">
        <f t="shared" si="8"/>
        <v>0</v>
      </c>
      <c r="X17" s="74">
        <f>分析係数表!E20</f>
        <v>2.4562278789456368E-2</v>
      </c>
      <c r="Y17" s="171">
        <f t="shared" si="9"/>
        <v>0</v>
      </c>
    </row>
    <row r="18" spans="1:25">
      <c r="A18" s="10" t="s">
        <v>6</v>
      </c>
      <c r="B18" s="9" t="s">
        <v>34</v>
      </c>
      <c r="C18" s="88"/>
      <c r="D18" s="105">
        <f>投入係数表!K18</f>
        <v>1.0772117589825561E-3</v>
      </c>
      <c r="E18" s="109">
        <f t="shared" si="0"/>
        <v>0.10772117589825561</v>
      </c>
      <c r="F18" s="74">
        <f>分析係数表!C21</f>
        <v>0.26258212636596168</v>
      </c>
      <c r="G18" s="109">
        <f t="shared" si="1"/>
        <v>2.8285655422005739E-2</v>
      </c>
      <c r="H18" s="109">
        <v>4.8295250046632265E-2</v>
      </c>
      <c r="I18" s="109">
        <f t="shared" si="2"/>
        <v>4.8295250046632265E-2</v>
      </c>
      <c r="J18" s="105">
        <f>分析係数表!G21</f>
        <v>0.28467983327929475</v>
      </c>
      <c r="K18" s="110">
        <f t="shared" si="3"/>
        <v>1.3748683731457125E-2</v>
      </c>
      <c r="L18" s="77"/>
      <c r="M18" s="78"/>
      <c r="N18" s="79">
        <f>分析係数表!I21</f>
        <v>1.0324354165676096E-3</v>
      </c>
      <c r="O18" s="80">
        <f t="shared" si="4"/>
        <v>2.9954232224156563E-3</v>
      </c>
      <c r="P18" s="74">
        <f>分析係数表!C21</f>
        <v>0.26258212636596168</v>
      </c>
      <c r="Q18" s="80">
        <f t="shared" si="5"/>
        <v>7.8654459910788399E-4</v>
      </c>
      <c r="R18" s="81">
        <v>2.2849637642469445E-3</v>
      </c>
      <c r="S18" s="82">
        <f t="shared" si="6"/>
        <v>5.058021381087921E-2</v>
      </c>
      <c r="T18" s="83">
        <f>分析係数表!F21</f>
        <v>0.42515189534375575</v>
      </c>
      <c r="U18" s="84">
        <f t="shared" si="7"/>
        <v>2.1504273768587708E-2</v>
      </c>
      <c r="V18" s="85">
        <f>分析係数表!D21</f>
        <v>6.1343946819791585E-2</v>
      </c>
      <c r="W18" s="172">
        <f t="shared" si="8"/>
        <v>0</v>
      </c>
      <c r="X18" s="74">
        <f>分析係数表!E21</f>
        <v>5.4343995376178865E-2</v>
      </c>
      <c r="Y18" s="171">
        <f t="shared" si="9"/>
        <v>0</v>
      </c>
    </row>
    <row r="19" spans="1:25">
      <c r="A19" s="10" t="s">
        <v>7</v>
      </c>
      <c r="B19" s="9" t="s">
        <v>276</v>
      </c>
      <c r="C19" s="88"/>
      <c r="D19" s="105">
        <f>投入係数表!K19</f>
        <v>0</v>
      </c>
      <c r="E19" s="109">
        <f t="shared" si="0"/>
        <v>0</v>
      </c>
      <c r="F19" s="74">
        <f>分析係数表!C22</f>
        <v>0.19256748567873505</v>
      </c>
      <c r="G19" s="109">
        <f t="shared" si="1"/>
        <v>0</v>
      </c>
      <c r="H19" s="109">
        <v>6.4189643789219E-3</v>
      </c>
      <c r="I19" s="109">
        <f t="shared" si="2"/>
        <v>6.4189643789219E-3</v>
      </c>
      <c r="J19" s="105">
        <f>分析係数表!G22</f>
        <v>0.19753386347788673</v>
      </c>
      <c r="K19" s="110">
        <f t="shared" si="3"/>
        <v>1.2679628332953766E-3</v>
      </c>
      <c r="L19" s="77"/>
      <c r="M19" s="78"/>
      <c r="N19" s="79">
        <f>分析係数表!I22</f>
        <v>4.8211298587508529E-5</v>
      </c>
      <c r="O19" s="80">
        <f t="shared" si="4"/>
        <v>1.3987629739780551E-4</v>
      </c>
      <c r="P19" s="74">
        <f>分析係数表!C22</f>
        <v>0.19256748567873505</v>
      </c>
      <c r="Q19" s="80">
        <f t="shared" si="5"/>
        <v>2.6935626895946397E-5</v>
      </c>
      <c r="R19" s="81">
        <v>6.5750746270621004E-4</v>
      </c>
      <c r="S19" s="82">
        <f t="shared" si="6"/>
        <v>7.0764718416281101E-3</v>
      </c>
      <c r="T19" s="83">
        <f>分析係数表!F22</f>
        <v>0.41915604646677446</v>
      </c>
      <c r="U19" s="84">
        <f t="shared" si="7"/>
        <v>2.9661459600702931E-3</v>
      </c>
      <c r="V19" s="85">
        <f>分析係数表!D22</f>
        <v>2.9425619037728289E-2</v>
      </c>
      <c r="W19" s="172">
        <f t="shared" si="8"/>
        <v>0</v>
      </c>
      <c r="X19" s="74">
        <f>分析係数表!E22</f>
        <v>2.8940662878506891E-2</v>
      </c>
      <c r="Y19" s="171">
        <f t="shared" si="9"/>
        <v>0</v>
      </c>
    </row>
    <row r="20" spans="1:25">
      <c r="A20" s="10" t="s">
        <v>8</v>
      </c>
      <c r="B20" s="9" t="s">
        <v>277</v>
      </c>
      <c r="C20" s="88"/>
      <c r="D20" s="105">
        <f>投入係数表!K20</f>
        <v>8.6871916046980331E-6</v>
      </c>
      <c r="E20" s="109">
        <f t="shared" si="0"/>
        <v>8.6871916046980335E-4</v>
      </c>
      <c r="F20" s="74">
        <f>分析係数表!C23</f>
        <v>0.20116432520583094</v>
      </c>
      <c r="G20" s="109">
        <f t="shared" si="1"/>
        <v>1.7475530370928395E-4</v>
      </c>
      <c r="H20" s="109">
        <v>7.0693355474415881E-3</v>
      </c>
      <c r="I20" s="109">
        <f t="shared" si="2"/>
        <v>7.0693355474415881E-3</v>
      </c>
      <c r="J20" s="105">
        <f>分析係数表!G23</f>
        <v>0.20785566100352021</v>
      </c>
      <c r="K20" s="110">
        <f t="shared" si="3"/>
        <v>1.4694014130691537E-3</v>
      </c>
      <c r="L20" s="77"/>
      <c r="M20" s="78"/>
      <c r="N20" s="79">
        <f>分析係数表!I23</f>
        <v>2.5225877402069866E-5</v>
      </c>
      <c r="O20" s="80">
        <f t="shared" si="4"/>
        <v>7.318828641812887E-5</v>
      </c>
      <c r="P20" s="74">
        <f>分析係数表!C23</f>
        <v>0.20116432520583094</v>
      </c>
      <c r="Q20" s="80">
        <f t="shared" si="5"/>
        <v>1.4722872250273976E-5</v>
      </c>
      <c r="R20" s="81">
        <v>6.267660269601758E-4</v>
      </c>
      <c r="S20" s="82">
        <f t="shared" si="6"/>
        <v>7.6961015744017643E-3</v>
      </c>
      <c r="T20" s="83">
        <f>分析係数表!F23</f>
        <v>0.42478695148042223</v>
      </c>
      <c r="U20" s="84">
        <f t="shared" si="7"/>
        <v>3.2692035260738035E-3</v>
      </c>
      <c r="V20" s="85">
        <f>分析係数表!D23</f>
        <v>3.5044555722743287E-2</v>
      </c>
      <c r="W20" s="172">
        <f t="shared" si="8"/>
        <v>0</v>
      </c>
      <c r="X20" s="74">
        <f>分析係数表!E23</f>
        <v>3.4275414947972954E-2</v>
      </c>
      <c r="Y20" s="171">
        <f t="shared" si="9"/>
        <v>0</v>
      </c>
    </row>
    <row r="21" spans="1:25">
      <c r="A21" s="10" t="s">
        <v>9</v>
      </c>
      <c r="B21" s="9" t="s">
        <v>278</v>
      </c>
      <c r="C21" s="88"/>
      <c r="D21" s="105">
        <f>投入係数表!K21</f>
        <v>0</v>
      </c>
      <c r="E21" s="109">
        <f t="shared" si="0"/>
        <v>0</v>
      </c>
      <c r="F21" s="74">
        <f>分析係数表!C24</f>
        <v>0.46796458506974481</v>
      </c>
      <c r="G21" s="109">
        <f t="shared" si="1"/>
        <v>0</v>
      </c>
      <c r="H21" s="109">
        <v>5.6807890363992763E-3</v>
      </c>
      <c r="I21" s="109">
        <f t="shared" si="2"/>
        <v>5.6807890363992763E-3</v>
      </c>
      <c r="J21" s="105">
        <f>分析係数表!G24</f>
        <v>0.19290112247208774</v>
      </c>
      <c r="K21" s="110">
        <f t="shared" si="3"/>
        <v>1.0958305816485502E-3</v>
      </c>
      <c r="L21" s="77"/>
      <c r="M21" s="78"/>
      <c r="N21" s="79">
        <f>分析係数表!I24</f>
        <v>1.1220536652328578E-3</v>
      </c>
      <c r="O21" s="80">
        <f t="shared" si="4"/>
        <v>3.2554342399537459E-3</v>
      </c>
      <c r="P21" s="74">
        <f>分析係数表!C24</f>
        <v>0.46796458506974481</v>
      </c>
      <c r="Q21" s="80">
        <f t="shared" si="5"/>
        <v>1.5234279333217948E-3</v>
      </c>
      <c r="R21" s="81">
        <v>3.0917016007050648E-3</v>
      </c>
      <c r="S21" s="82">
        <f t="shared" si="6"/>
        <v>8.7724906371043406E-3</v>
      </c>
      <c r="T21" s="83">
        <f>分析係数表!F24</f>
        <v>0.36341689561906876</v>
      </c>
      <c r="U21" s="84">
        <f t="shared" si="7"/>
        <v>3.1880713141838059E-3</v>
      </c>
      <c r="V21" s="85">
        <f>分析係数表!D24</f>
        <v>4.5804723184795566E-2</v>
      </c>
      <c r="W21" s="172">
        <f t="shared" si="8"/>
        <v>0</v>
      </c>
      <c r="X21" s="74">
        <f>分析係数表!E24</f>
        <v>4.4933066139114755E-2</v>
      </c>
      <c r="Y21" s="171">
        <f t="shared" si="9"/>
        <v>0</v>
      </c>
    </row>
    <row r="22" spans="1:25">
      <c r="A22" s="10" t="s">
        <v>10</v>
      </c>
      <c r="B22" s="9" t="s">
        <v>279</v>
      </c>
      <c r="C22" s="88"/>
      <c r="D22" s="105">
        <f>投入係数表!K22</f>
        <v>0</v>
      </c>
      <c r="E22" s="109">
        <f t="shared" si="0"/>
        <v>0</v>
      </c>
      <c r="F22" s="74">
        <f>分析係数表!C25</f>
        <v>0.11839811615034102</v>
      </c>
      <c r="G22" s="109">
        <f t="shared" si="1"/>
        <v>0</v>
      </c>
      <c r="H22" s="109">
        <v>4.3195410078559118E-3</v>
      </c>
      <c r="I22" s="109">
        <f t="shared" si="2"/>
        <v>4.3195410078559118E-3</v>
      </c>
      <c r="J22" s="105">
        <f>分析係数表!G25</f>
        <v>0.19601885967651284</v>
      </c>
      <c r="K22" s="110">
        <f t="shared" si="3"/>
        <v>8.4671150268585084E-4</v>
      </c>
      <c r="L22" s="77"/>
      <c r="M22" s="78"/>
      <c r="N22" s="79">
        <f>分析係数表!I25</f>
        <v>4.7721717414244671E-4</v>
      </c>
      <c r="O22" s="80">
        <f t="shared" si="4"/>
        <v>1.3845586683903261E-3</v>
      </c>
      <c r="P22" s="74">
        <f>分析係数表!C25</f>
        <v>0.11839811615034102</v>
      </c>
      <c r="Q22" s="80">
        <f t="shared" si="5"/>
        <v>1.6392913803703931E-4</v>
      </c>
      <c r="R22" s="81">
        <v>1.0341489278175629E-3</v>
      </c>
      <c r="S22" s="82">
        <f t="shared" si="6"/>
        <v>5.3536899356734745E-3</v>
      </c>
      <c r="T22" s="83">
        <f>分析係数表!F25</f>
        <v>0.34892899519140697</v>
      </c>
      <c r="U22" s="84">
        <f t="shared" si="7"/>
        <v>1.8680576498208937E-3</v>
      </c>
      <c r="V22" s="85">
        <f>分析係数表!D25</f>
        <v>3.4959095734715541E-2</v>
      </c>
      <c r="W22" s="172">
        <f t="shared" si="8"/>
        <v>0</v>
      </c>
      <c r="X22" s="74">
        <f>分析係数表!E25</f>
        <v>3.4440766876912506E-2</v>
      </c>
      <c r="Y22" s="171">
        <f t="shared" si="9"/>
        <v>0</v>
      </c>
    </row>
    <row r="23" spans="1:25">
      <c r="A23" s="10" t="s">
        <v>11</v>
      </c>
      <c r="B23" s="9" t="s">
        <v>35</v>
      </c>
      <c r="C23" s="88"/>
      <c r="D23" s="105">
        <f>投入係数表!K23</f>
        <v>0</v>
      </c>
      <c r="E23" s="109">
        <f t="shared" si="0"/>
        <v>0</v>
      </c>
      <c r="F23" s="74">
        <f>分析係数表!C26</f>
        <v>0.29113960871661038</v>
      </c>
      <c r="G23" s="109">
        <f t="shared" si="1"/>
        <v>0</v>
      </c>
      <c r="H23" s="109">
        <v>5.937262048070391E-3</v>
      </c>
      <c r="I23" s="109">
        <f t="shared" si="2"/>
        <v>5.937262048070391E-3</v>
      </c>
      <c r="J23" s="105">
        <f>分析係数表!G26</f>
        <v>0.2004458717578543</v>
      </c>
      <c r="K23" s="110">
        <f t="shared" si="3"/>
        <v>1.1900996670802929E-3</v>
      </c>
      <c r="L23" s="77"/>
      <c r="M23" s="78"/>
      <c r="N23" s="79">
        <f>分析係数表!I26</f>
        <v>1.0726059667332082E-2</v>
      </c>
      <c r="O23" s="80">
        <f t="shared" si="4"/>
        <v>3.1119707535176826E-2</v>
      </c>
      <c r="P23" s="74">
        <f>分析係数表!C26</f>
        <v>0.29113960871661038</v>
      </c>
      <c r="Q23" s="80">
        <f t="shared" si="5"/>
        <v>9.0601794751667322E-3</v>
      </c>
      <c r="R23" s="81">
        <v>1.0193709528454813E-2</v>
      </c>
      <c r="S23" s="82">
        <f t="shared" si="6"/>
        <v>1.6130971576525203E-2</v>
      </c>
      <c r="T23" s="83">
        <f>分析係数表!F26</f>
        <v>0.34176102976079403</v>
      </c>
      <c r="U23" s="84">
        <f t="shared" si="7"/>
        <v>5.512937457035353E-3</v>
      </c>
      <c r="V23" s="85">
        <f>分析係数表!D26</f>
        <v>2.5195355338839619E-2</v>
      </c>
      <c r="W23" s="172">
        <f t="shared" si="8"/>
        <v>0</v>
      </c>
      <c r="X23" s="74">
        <f>分析係数表!E26</f>
        <v>2.4685974681555249E-2</v>
      </c>
      <c r="Y23" s="171">
        <f t="shared" si="9"/>
        <v>0</v>
      </c>
    </row>
    <row r="24" spans="1:25">
      <c r="A24" s="10" t="s">
        <v>12</v>
      </c>
      <c r="B24" s="9" t="s">
        <v>386</v>
      </c>
      <c r="C24" s="88"/>
      <c r="D24" s="105">
        <f>投入係数表!K24</f>
        <v>0</v>
      </c>
      <c r="E24" s="109">
        <f t="shared" si="0"/>
        <v>0</v>
      </c>
      <c r="F24" s="74">
        <f>分析係数表!C27</f>
        <v>0.22390034937983039</v>
      </c>
      <c r="G24" s="109">
        <f t="shared" si="1"/>
        <v>0</v>
      </c>
      <c r="H24" s="109">
        <v>8.207993292231741E-4</v>
      </c>
      <c r="I24" s="109">
        <f t="shared" si="2"/>
        <v>8.207993292231741E-4</v>
      </c>
      <c r="J24" s="105">
        <f>分析係数表!G27</f>
        <v>0.17801424712710151</v>
      </c>
      <c r="K24" s="110">
        <f t="shared" si="3"/>
        <v>1.4611397463409325E-4</v>
      </c>
      <c r="L24" s="77"/>
      <c r="M24" s="78"/>
      <c r="N24" s="79">
        <f>分析係数表!I27</f>
        <v>1.001616696609949E-2</v>
      </c>
      <c r="O24" s="80">
        <f t="shared" si="4"/>
        <v>2.9060083224956127E-2</v>
      </c>
      <c r="P24" s="74">
        <f>分析係数表!C27</f>
        <v>0.22390034937983039</v>
      </c>
      <c r="Q24" s="80">
        <f t="shared" si="5"/>
        <v>6.5065627870746247E-3</v>
      </c>
      <c r="R24" s="81">
        <v>6.644691861768714E-3</v>
      </c>
      <c r="S24" s="82">
        <f t="shared" si="6"/>
        <v>7.4654911909918884E-3</v>
      </c>
      <c r="T24" s="83">
        <f>分析係数表!F27</f>
        <v>0.3354402389489512</v>
      </c>
      <c r="U24" s="84">
        <f t="shared" si="7"/>
        <v>2.5042261489776094E-3</v>
      </c>
      <c r="V24" s="85">
        <f>分析係数表!D27</f>
        <v>2.2648101403620974E-2</v>
      </c>
      <c r="W24" s="172">
        <f t="shared" si="8"/>
        <v>0</v>
      </c>
      <c r="X24" s="74">
        <f>分析係数表!E27</f>
        <v>2.2430380263578655E-2</v>
      </c>
      <c r="Y24" s="171">
        <f t="shared" si="9"/>
        <v>0</v>
      </c>
    </row>
    <row r="25" spans="1:25">
      <c r="A25" s="10" t="s">
        <v>13</v>
      </c>
      <c r="B25" s="9" t="s">
        <v>196</v>
      </c>
      <c r="C25" s="88"/>
      <c r="D25" s="105">
        <f>投入係数表!K25</f>
        <v>0</v>
      </c>
      <c r="E25" s="109">
        <f t="shared" si="0"/>
        <v>0</v>
      </c>
      <c r="F25" s="74">
        <f>分析係数表!C28</f>
        <v>0.22512814125204084</v>
      </c>
      <c r="G25" s="109">
        <f t="shared" si="1"/>
        <v>0</v>
      </c>
      <c r="H25" s="109">
        <v>1.417405760540676E-2</v>
      </c>
      <c r="I25" s="109">
        <f t="shared" si="2"/>
        <v>1.417405760540676E-2</v>
      </c>
      <c r="J25" s="105">
        <f>分析係数表!G28</f>
        <v>0.17968722251031818</v>
      </c>
      <c r="K25" s="110">
        <f t="shared" si="3"/>
        <v>2.546897042816792E-3</v>
      </c>
      <c r="L25" s="77"/>
      <c r="M25" s="78"/>
      <c r="N25" s="79">
        <f>分析係数表!I28</f>
        <v>8.1409051127791718E-3</v>
      </c>
      <c r="O25" s="80">
        <f t="shared" si="4"/>
        <v>2.3619352682971606E-2</v>
      </c>
      <c r="P25" s="74">
        <f>分析係数表!C28</f>
        <v>0.22512814125204084</v>
      </c>
      <c r="Q25" s="80">
        <f t="shared" si="5"/>
        <v>5.3173809670938018E-3</v>
      </c>
      <c r="R25" s="81">
        <v>6.8427404168379955E-3</v>
      </c>
      <c r="S25" s="82">
        <f t="shared" si="6"/>
        <v>2.1016798022244754E-2</v>
      </c>
      <c r="T25" s="83">
        <f>分析係数表!F28</f>
        <v>0.30733691598411605</v>
      </c>
      <c r="U25" s="84">
        <f t="shared" si="7"/>
        <v>6.4592378880177726E-3</v>
      </c>
      <c r="V25" s="85">
        <f>分析係数表!D28</f>
        <v>2.8688437249149327E-2</v>
      </c>
      <c r="W25" s="172">
        <f t="shared" si="8"/>
        <v>0</v>
      </c>
      <c r="X25" s="74">
        <f>分析係数表!E28</f>
        <v>2.8133457885501985E-2</v>
      </c>
      <c r="Y25" s="171">
        <f t="shared" si="9"/>
        <v>0</v>
      </c>
    </row>
    <row r="26" spans="1:25">
      <c r="A26" s="10" t="s">
        <v>14</v>
      </c>
      <c r="B26" s="9" t="s">
        <v>55</v>
      </c>
      <c r="C26" s="88"/>
      <c r="D26" s="105">
        <f>投入係数表!K26</f>
        <v>1.1892765306831608E-2</v>
      </c>
      <c r="E26" s="109">
        <f t="shared" si="0"/>
        <v>1.1892765306831607</v>
      </c>
      <c r="F26" s="74">
        <f>分析係数表!C29</f>
        <v>0.20292812083079403</v>
      </c>
      <c r="G26" s="109">
        <f t="shared" si="1"/>
        <v>0.24133765151969996</v>
      </c>
      <c r="H26" s="109">
        <v>0.26054036385678409</v>
      </c>
      <c r="I26" s="109">
        <f t="shared" si="2"/>
        <v>0.26054036385678409</v>
      </c>
      <c r="J26" s="105">
        <f>分析係数表!G29</f>
        <v>0.25422836329948895</v>
      </c>
      <c r="K26" s="110">
        <f t="shared" si="3"/>
        <v>6.623675027676354E-2</v>
      </c>
      <c r="L26" s="77"/>
      <c r="M26" s="78"/>
      <c r="N26" s="79">
        <f>分析係数表!I29</f>
        <v>1.2173975242294967E-2</v>
      </c>
      <c r="O26" s="80">
        <f t="shared" si="4"/>
        <v>3.5320570725012129E-2</v>
      </c>
      <c r="P26" s="74">
        <f>分析係数表!C29</f>
        <v>0.20292812083079403</v>
      </c>
      <c r="Q26" s="80">
        <f t="shared" si="5"/>
        <v>7.1675370438978678E-3</v>
      </c>
      <c r="R26" s="81">
        <v>1.0451971218671955E-2</v>
      </c>
      <c r="S26" s="82">
        <f t="shared" si="6"/>
        <v>0.27099233507545606</v>
      </c>
      <c r="T26" s="83">
        <f>分析係数表!F29</f>
        <v>0.40384720428768384</v>
      </c>
      <c r="U26" s="84">
        <f t="shared" si="7"/>
        <v>0.10943949690361417</v>
      </c>
      <c r="V26" s="85">
        <f>分析係数表!D29</f>
        <v>7.670374473161555E-2</v>
      </c>
      <c r="W26" s="172">
        <f t="shared" si="8"/>
        <v>0</v>
      </c>
      <c r="X26" s="74">
        <f>分析係数表!E29</f>
        <v>6.1557890505000185E-2</v>
      </c>
      <c r="Y26" s="171">
        <f t="shared" si="9"/>
        <v>0</v>
      </c>
    </row>
    <row r="27" spans="1:25">
      <c r="A27" s="10" t="s">
        <v>15</v>
      </c>
      <c r="B27" s="9" t="s">
        <v>36</v>
      </c>
      <c r="C27" s="88"/>
      <c r="D27" s="105">
        <f>投入係数表!K27</f>
        <v>1.2248940162624226E-3</v>
      </c>
      <c r="E27" s="109">
        <f t="shared" si="0"/>
        <v>0.12248940162624226</v>
      </c>
      <c r="F27" s="74">
        <f>分析係数表!C30</f>
        <v>1</v>
      </c>
      <c r="G27" s="109">
        <f t="shared" si="1"/>
        <v>0.12248940162624226</v>
      </c>
      <c r="H27" s="109">
        <v>0.18605076044392596</v>
      </c>
      <c r="I27" s="109">
        <f t="shared" si="2"/>
        <v>0.18605076044392596</v>
      </c>
      <c r="J27" s="105">
        <f>分析係数表!G30</f>
        <v>0.34673715455884868</v>
      </c>
      <c r="K27" s="110">
        <f t="shared" si="3"/>
        <v>6.4510711279836888E-2</v>
      </c>
      <c r="L27" s="77"/>
      <c r="M27" s="78"/>
      <c r="N27" s="79">
        <f>分析係数表!I30</f>
        <v>0</v>
      </c>
      <c r="O27" s="80">
        <f t="shared" si="4"/>
        <v>0</v>
      </c>
      <c r="P27" s="74">
        <f>分析係数表!C30</f>
        <v>1</v>
      </c>
      <c r="Q27" s="80">
        <f t="shared" si="5"/>
        <v>0</v>
      </c>
      <c r="R27" s="81">
        <v>1.2474916412337923E-2</v>
      </c>
      <c r="S27" s="82">
        <f t="shared" si="6"/>
        <v>0.19852567685626388</v>
      </c>
      <c r="T27" s="83">
        <f>分析係数表!F30</f>
        <v>0.44336430675838301</v>
      </c>
      <c r="U27" s="84">
        <f t="shared" si="7"/>
        <v>8.8019199093116202E-2</v>
      </c>
      <c r="V27" s="85">
        <f>分析係数表!D30</f>
        <v>8.6867041025616112E-2</v>
      </c>
      <c r="W27" s="172">
        <f t="shared" si="8"/>
        <v>0</v>
      </c>
      <c r="X27" s="74">
        <f>分析係数表!E30</f>
        <v>6.5897217034789901E-2</v>
      </c>
      <c r="Y27" s="171">
        <f t="shared" si="9"/>
        <v>0</v>
      </c>
    </row>
    <row r="28" spans="1:25">
      <c r="A28" s="10" t="s">
        <v>16</v>
      </c>
      <c r="B28" s="9" t="s">
        <v>197</v>
      </c>
      <c r="C28" s="88"/>
      <c r="D28" s="105">
        <f>投入係数表!K28</f>
        <v>1.1189102786851066E-2</v>
      </c>
      <c r="E28" s="109">
        <f t="shared" si="0"/>
        <v>1.1189102786851066</v>
      </c>
      <c r="F28" s="74">
        <f>分析係数表!C31</f>
        <v>0.99667993786519227</v>
      </c>
      <c r="G28" s="109">
        <f t="shared" si="1"/>
        <v>1.1151954270365971</v>
      </c>
      <c r="H28" s="109">
        <v>1.3902222847236836</v>
      </c>
      <c r="I28" s="109">
        <f t="shared" si="2"/>
        <v>1.3902222847236836</v>
      </c>
      <c r="J28" s="105">
        <f>分析係数表!G31</f>
        <v>7.0744430198025232E-2</v>
      </c>
      <c r="K28" s="110">
        <f t="shared" si="3"/>
        <v>9.8350483381373796E-2</v>
      </c>
      <c r="L28" s="77"/>
      <c r="M28" s="78"/>
      <c r="N28" s="79">
        <f>分析係数表!I31</f>
        <v>1.5783931066306964E-2</v>
      </c>
      <c r="O28" s="80">
        <f t="shared" si="4"/>
        <v>4.5794199712953829E-2</v>
      </c>
      <c r="P28" s="74">
        <f>分析係数表!C31</f>
        <v>0.99667993786519227</v>
      </c>
      <c r="Q28" s="80">
        <f t="shared" si="5"/>
        <v>4.5642160124493028E-2</v>
      </c>
      <c r="R28" s="81">
        <v>8.6540644648021969E-2</v>
      </c>
      <c r="S28" s="82">
        <f t="shared" si="6"/>
        <v>1.4767629293717055</v>
      </c>
      <c r="T28" s="83">
        <f>分析係数表!F31</f>
        <v>0.308369223350977</v>
      </c>
      <c r="U28" s="84">
        <f t="shared" si="7"/>
        <v>0.45538823760386654</v>
      </c>
      <c r="V28" s="85">
        <f>分析係数表!D31</f>
        <v>6.5953615120199595E-3</v>
      </c>
      <c r="W28" s="172">
        <f t="shared" si="8"/>
        <v>0</v>
      </c>
      <c r="X28" s="74">
        <f>分析係数表!E31</f>
        <v>6.5953615120199595E-3</v>
      </c>
      <c r="Y28" s="171">
        <f t="shared" si="9"/>
        <v>0</v>
      </c>
    </row>
    <row r="29" spans="1:25">
      <c r="A29" s="10" t="s">
        <v>17</v>
      </c>
      <c r="B29" s="9" t="s">
        <v>280</v>
      </c>
      <c r="C29" s="88"/>
      <c r="D29" s="105">
        <f>投入係数表!K29</f>
        <v>1.7461255125443046E-3</v>
      </c>
      <c r="E29" s="109">
        <f t="shared" si="0"/>
        <v>0.17461255125443045</v>
      </c>
      <c r="F29" s="74">
        <f>分析係数表!C32</f>
        <v>0.99973750468741629</v>
      </c>
      <c r="G29" s="109">
        <f t="shared" si="1"/>
        <v>0.17456671627820788</v>
      </c>
      <c r="H29" s="109">
        <v>0.21356210433697914</v>
      </c>
      <c r="I29" s="109">
        <f t="shared" si="2"/>
        <v>0.21356210433697914</v>
      </c>
      <c r="J29" s="105">
        <f>分析係数表!G32</f>
        <v>0.13654952076677315</v>
      </c>
      <c r="K29" s="110">
        <f t="shared" si="3"/>
        <v>2.9161803001158108E-2</v>
      </c>
      <c r="L29" s="77"/>
      <c r="M29" s="78"/>
      <c r="N29" s="79">
        <f>分析係数表!I32</f>
        <v>6.1925380029087757E-3</v>
      </c>
      <c r="O29" s="80">
        <f t="shared" si="4"/>
        <v>1.7966520560939812E-2</v>
      </c>
      <c r="P29" s="74">
        <f>分析係数表!C32</f>
        <v>0.99973750468741629</v>
      </c>
      <c r="Q29" s="80">
        <f t="shared" si="5"/>
        <v>1.7961804433509126E-2</v>
      </c>
      <c r="R29" s="81">
        <v>2.6751078567089331E-2</v>
      </c>
      <c r="S29" s="82">
        <f t="shared" si="6"/>
        <v>0.24031318290406847</v>
      </c>
      <c r="T29" s="83">
        <f>分析係数表!F32</f>
        <v>0.46980830670926516</v>
      </c>
      <c r="U29" s="84">
        <f t="shared" si="7"/>
        <v>0.11290112954007434</v>
      </c>
      <c r="V29" s="85">
        <f>分析係数表!D32</f>
        <v>1.7896698615548455E-2</v>
      </c>
      <c r="W29" s="172">
        <f t="shared" si="8"/>
        <v>0</v>
      </c>
      <c r="X29" s="74">
        <f>分析係数表!E32</f>
        <v>1.7896698615548455E-2</v>
      </c>
      <c r="Y29" s="171">
        <f t="shared" si="9"/>
        <v>0</v>
      </c>
    </row>
    <row r="30" spans="1:25">
      <c r="A30" s="10" t="s">
        <v>18</v>
      </c>
      <c r="B30" s="9" t="s">
        <v>281</v>
      </c>
      <c r="C30" s="88"/>
      <c r="D30" s="105">
        <f>投入係数表!K30</f>
        <v>1.2162068246577247E-4</v>
      </c>
      <c r="E30" s="109">
        <f t="shared" si="0"/>
        <v>1.2162068246577246E-2</v>
      </c>
      <c r="F30" s="74">
        <f>分析係数表!C33</f>
        <v>0.92720800471848297</v>
      </c>
      <c r="G30" s="109">
        <f t="shared" si="1"/>
        <v>1.1276767032158908E-2</v>
      </c>
      <c r="H30" s="109">
        <v>4.1984194722150356E-2</v>
      </c>
      <c r="I30" s="109">
        <f t="shared" si="2"/>
        <v>4.1984194722150356E-2</v>
      </c>
      <c r="J30" s="105">
        <f>分析係数表!G33</f>
        <v>0.48251618559482062</v>
      </c>
      <c r="K30" s="110">
        <f t="shared" si="3"/>
        <v>2.025805349260219E-2</v>
      </c>
      <c r="L30" s="77"/>
      <c r="M30" s="78"/>
      <c r="N30" s="79">
        <f>分析係数表!I33</f>
        <v>1.0711870111293417E-3</v>
      </c>
      <c r="O30" s="80">
        <f t="shared" si="4"/>
        <v>3.1078539124066631E-3</v>
      </c>
      <c r="P30" s="74">
        <f>分析係数表!C33</f>
        <v>0.92720800471848297</v>
      </c>
      <c r="Q30" s="80">
        <f t="shared" si="5"/>
        <v>2.8816270250791132E-3</v>
      </c>
      <c r="R30" s="81">
        <v>1.1706238536425455E-2</v>
      </c>
      <c r="S30" s="82">
        <f t="shared" si="6"/>
        <v>5.3690433258575809E-2</v>
      </c>
      <c r="T30" s="83">
        <f>分析係数表!F33</f>
        <v>0.61375438359859724</v>
      </c>
      <c r="U30" s="84">
        <f t="shared" si="7"/>
        <v>3.2952738769758821E-2</v>
      </c>
      <c r="V30" s="85">
        <f>分析係数表!D33</f>
        <v>6.3927479543206545E-2</v>
      </c>
      <c r="W30" s="172">
        <f t="shared" si="8"/>
        <v>0</v>
      </c>
      <c r="X30" s="74">
        <f>分析係数表!E33</f>
        <v>6.2471900008991998E-2</v>
      </c>
      <c r="Y30" s="171">
        <f t="shared" si="9"/>
        <v>0</v>
      </c>
    </row>
    <row r="31" spans="1:25">
      <c r="A31" s="10" t="s">
        <v>19</v>
      </c>
      <c r="B31" s="9" t="s">
        <v>282</v>
      </c>
      <c r="C31" s="88"/>
      <c r="D31" s="105">
        <f>投入係数表!K31</f>
        <v>1.9702550559455138E-2</v>
      </c>
      <c r="E31" s="109">
        <f t="shared" si="0"/>
        <v>1.9702550559455139</v>
      </c>
      <c r="F31" s="74">
        <f>分析係数表!C34</f>
        <v>0.43058167090385968</v>
      </c>
      <c r="G31" s="109">
        <f t="shared" si="1"/>
        <v>0.84835571409579691</v>
      </c>
      <c r="H31" s="109">
        <v>0.95259325359534697</v>
      </c>
      <c r="I31" s="109">
        <f t="shared" si="2"/>
        <v>0.95259325359534697</v>
      </c>
      <c r="J31" s="105">
        <f>分析係数表!G34</f>
        <v>0.40252218378442245</v>
      </c>
      <c r="K31" s="110">
        <f t="shared" si="3"/>
        <v>0.3834399166955072</v>
      </c>
      <c r="L31" s="77"/>
      <c r="M31" s="78"/>
      <c r="N31" s="79">
        <f>分析係数表!I34</f>
        <v>0.17332617383102331</v>
      </c>
      <c r="O31" s="80">
        <f t="shared" si="4"/>
        <v>0.50287430846954184</v>
      </c>
      <c r="P31" s="74">
        <f>分析係数表!C34</f>
        <v>0.43058167090385968</v>
      </c>
      <c r="Q31" s="80">
        <f t="shared" si="5"/>
        <v>0.21652845999543829</v>
      </c>
      <c r="R31" s="81">
        <v>0.24323701925180594</v>
      </c>
      <c r="S31" s="82">
        <f t="shared" si="6"/>
        <v>1.1958302728471528</v>
      </c>
      <c r="T31" s="83">
        <f>分析係数表!F34</f>
        <v>0.66293540075026103</v>
      </c>
      <c r="U31" s="84">
        <f t="shared" si="7"/>
        <v>0.79275822115922123</v>
      </c>
      <c r="V31" s="85">
        <f>分析係数表!D34</f>
        <v>0.16067471370017011</v>
      </c>
      <c r="W31" s="172">
        <f t="shared" si="8"/>
        <v>0</v>
      </c>
      <c r="X31" s="74">
        <f>分析係数表!E34</f>
        <v>0.14658203786750718</v>
      </c>
      <c r="Y31" s="171">
        <f t="shared" si="9"/>
        <v>0</v>
      </c>
    </row>
    <row r="32" spans="1:25">
      <c r="A32" s="10" t="s">
        <v>20</v>
      </c>
      <c r="B32" s="9" t="s">
        <v>37</v>
      </c>
      <c r="C32" s="88"/>
      <c r="D32" s="105">
        <f>投入係数表!K32</f>
        <v>4.8995760650496906E-3</v>
      </c>
      <c r="E32" s="109">
        <f t="shared" si="0"/>
        <v>0.48995760650496906</v>
      </c>
      <c r="F32" s="74">
        <f>分析係数表!C35</f>
        <v>0.85041941808411148</v>
      </c>
      <c r="G32" s="109">
        <f t="shared" si="1"/>
        <v>0.41666946260983984</v>
      </c>
      <c r="H32" s="109">
        <v>0.62099620384632148</v>
      </c>
      <c r="I32" s="109">
        <f t="shared" si="2"/>
        <v>0.62099620384632148</v>
      </c>
      <c r="J32" s="105">
        <f>分析係数表!G35</f>
        <v>0.31439227022235533</v>
      </c>
      <c r="K32" s="110">
        <f t="shared" si="3"/>
        <v>0.19523640632670955</v>
      </c>
      <c r="L32" s="77"/>
      <c r="M32" s="78"/>
      <c r="N32" s="79">
        <f>分析係数表!I35</f>
        <v>5.0116599150103677E-2</v>
      </c>
      <c r="O32" s="80">
        <f t="shared" si="4"/>
        <v>0.14540417978085371</v>
      </c>
      <c r="P32" s="74">
        <f>分析係数表!C35</f>
        <v>0.85041941808411148</v>
      </c>
      <c r="Q32" s="80">
        <f t="shared" si="5"/>
        <v>0.12365453795623114</v>
      </c>
      <c r="R32" s="81">
        <v>0.18989506484669297</v>
      </c>
      <c r="S32" s="82">
        <f t="shared" si="6"/>
        <v>0.81089126869301442</v>
      </c>
      <c r="T32" s="83">
        <f>分析係数表!F35</f>
        <v>0.64510687312527537</v>
      </c>
      <c r="U32" s="84">
        <f t="shared" si="7"/>
        <v>0.52311153079113804</v>
      </c>
      <c r="V32" s="85">
        <f>分析係数表!D35</f>
        <v>4.4457450663799247E-2</v>
      </c>
      <c r="W32" s="172">
        <f t="shared" si="8"/>
        <v>0</v>
      </c>
      <c r="X32" s="74">
        <f>分析係数表!E35</f>
        <v>4.3787951741632962E-2</v>
      </c>
      <c r="Y32" s="171">
        <f t="shared" si="9"/>
        <v>0</v>
      </c>
    </row>
    <row r="33" spans="1:25">
      <c r="A33" s="10" t="s">
        <v>21</v>
      </c>
      <c r="B33" s="9" t="s">
        <v>38</v>
      </c>
      <c r="C33" s="88"/>
      <c r="D33" s="105">
        <f>投入係数表!K33</f>
        <v>6.6891375356174852E-4</v>
      </c>
      <c r="E33" s="109">
        <f t="shared" si="0"/>
        <v>6.6891375356174856E-2</v>
      </c>
      <c r="F33" s="74">
        <f>分析係数表!C36</f>
        <v>0.99367212085214862</v>
      </c>
      <c r="G33" s="109">
        <f t="shared" si="1"/>
        <v>6.6468094816887424E-2</v>
      </c>
      <c r="H33" s="109">
        <v>0.19896167248063298</v>
      </c>
      <c r="I33" s="109">
        <f t="shared" si="2"/>
        <v>0.19896167248063298</v>
      </c>
      <c r="J33" s="105">
        <f>分析係数表!G36</f>
        <v>5.4622350270852466E-2</v>
      </c>
      <c r="K33" s="110">
        <f t="shared" si="3"/>
        <v>1.0867754164711762E-2</v>
      </c>
      <c r="L33" s="77"/>
      <c r="M33" s="78"/>
      <c r="N33" s="79">
        <f>分析係数表!I36</f>
        <v>0.22260102528255266</v>
      </c>
      <c r="O33" s="80">
        <f t="shared" si="4"/>
        <v>0.6458363106930749</v>
      </c>
      <c r="P33" s="74">
        <f>分析係数表!C36</f>
        <v>0.99367212085214862</v>
      </c>
      <c r="Q33" s="80">
        <f t="shared" si="5"/>
        <v>0.6417495365697149</v>
      </c>
      <c r="R33" s="81">
        <v>0.68387278752876857</v>
      </c>
      <c r="S33" s="82">
        <f t="shared" si="6"/>
        <v>0.88283446000940158</v>
      </c>
      <c r="T33" s="83">
        <f>分析係数表!F36</f>
        <v>0.84078106922799567</v>
      </c>
      <c r="U33" s="84">
        <f t="shared" si="7"/>
        <v>0.74227050123802485</v>
      </c>
      <c r="V33" s="85">
        <f>分析係数表!D36</f>
        <v>1.6146279761308086E-2</v>
      </c>
      <c r="W33" s="172">
        <f t="shared" si="8"/>
        <v>0</v>
      </c>
      <c r="X33" s="74">
        <f>分析係数表!E36</f>
        <v>1.4152245516969955E-2</v>
      </c>
      <c r="Y33" s="171">
        <f t="shared" si="9"/>
        <v>0</v>
      </c>
    </row>
    <row r="34" spans="1:25">
      <c r="A34" s="10" t="s">
        <v>22</v>
      </c>
      <c r="B34" s="9" t="s">
        <v>406</v>
      </c>
      <c r="C34" s="88"/>
      <c r="D34" s="105">
        <f>投入係数表!K34</f>
        <v>3.4088539856835083E-2</v>
      </c>
      <c r="E34" s="109">
        <f t="shared" si="0"/>
        <v>3.4088539856835083</v>
      </c>
      <c r="F34" s="74">
        <f>分析係数表!C37</f>
        <v>0.57178358697686016</v>
      </c>
      <c r="G34" s="109">
        <f t="shared" si="1"/>
        <v>1.9491267594144828</v>
      </c>
      <c r="H34" s="109">
        <v>2.1870888002515327</v>
      </c>
      <c r="I34" s="109">
        <f t="shared" si="2"/>
        <v>2.1870888002515327</v>
      </c>
      <c r="J34" s="105">
        <f>分析係数表!G37</f>
        <v>0.36884830758302428</v>
      </c>
      <c r="K34" s="110">
        <f t="shared" si="3"/>
        <v>0.80670400250656493</v>
      </c>
      <c r="L34" s="77"/>
      <c r="M34" s="78"/>
      <c r="N34" s="79">
        <f>分析係数表!I37</f>
        <v>4.5622990798280361E-2</v>
      </c>
      <c r="O34" s="80">
        <f t="shared" si="4"/>
        <v>0.13236679400979803</v>
      </c>
      <c r="P34" s="74">
        <f>分析係数表!C37</f>
        <v>0.57178358697686016</v>
      </c>
      <c r="Q34" s="80">
        <f t="shared" si="5"/>
        <v>7.5685160275549487E-2</v>
      </c>
      <c r="R34" s="81">
        <v>0.10222971489758551</v>
      </c>
      <c r="S34" s="82">
        <f t="shared" si="6"/>
        <v>2.2893185151491182</v>
      </c>
      <c r="T34" s="83">
        <f>分析係数表!F37</f>
        <v>0.64429400301330442</v>
      </c>
      <c r="U34" s="84">
        <f t="shared" si="7"/>
        <v>1.4749941902978996</v>
      </c>
      <c r="V34" s="85">
        <f>分析係数表!D37</f>
        <v>7.2142948725191447E-2</v>
      </c>
      <c r="W34" s="172">
        <f t="shared" si="8"/>
        <v>0</v>
      </c>
      <c r="X34" s="74">
        <f>分析係数表!E37</f>
        <v>6.9101643267789628E-2</v>
      </c>
      <c r="Y34" s="171">
        <f t="shared" si="9"/>
        <v>0</v>
      </c>
    </row>
    <row r="35" spans="1:25">
      <c r="A35" s="10" t="s">
        <v>23</v>
      </c>
      <c r="B35" s="9" t="s">
        <v>198</v>
      </c>
      <c r="C35" s="88"/>
      <c r="D35" s="105">
        <f>投入係数表!K35</f>
        <v>9.3821669330738759E-4</v>
      </c>
      <c r="E35" s="109">
        <f t="shared" si="0"/>
        <v>9.3821669330738766E-2</v>
      </c>
      <c r="F35" s="74">
        <f>分析係数表!C38</f>
        <v>0.42668283982472699</v>
      </c>
      <c r="G35" s="109">
        <f t="shared" si="1"/>
        <v>4.0032096307136111E-2</v>
      </c>
      <c r="H35" s="109">
        <v>0.13324085998851135</v>
      </c>
      <c r="I35" s="109">
        <f t="shared" si="2"/>
        <v>0.13324085998851135</v>
      </c>
      <c r="J35" s="105">
        <f>分析係数表!G38</f>
        <v>0.18042179614021467</v>
      </c>
      <c r="K35" s="110">
        <f t="shared" si="3"/>
        <v>2.4039555278394079E-2</v>
      </c>
      <c r="L35" s="77"/>
      <c r="M35" s="78"/>
      <c r="N35" s="79">
        <f>分析係数表!I38</f>
        <v>3.1385057501308801E-2</v>
      </c>
      <c r="O35" s="80">
        <f t="shared" si="4"/>
        <v>9.1058025100318393E-2</v>
      </c>
      <c r="P35" s="74">
        <f>分析係数表!C38</f>
        <v>0.42668283982472699</v>
      </c>
      <c r="Q35" s="80">
        <f t="shared" si="5"/>
        <v>3.8852896738635123E-2</v>
      </c>
      <c r="R35" s="81">
        <v>6.2260410200748142E-2</v>
      </c>
      <c r="S35" s="82">
        <f t="shared" si="6"/>
        <v>0.1955012701892595</v>
      </c>
      <c r="T35" s="83">
        <f>分析係数表!F38</f>
        <v>0.52437100026299643</v>
      </c>
      <c r="U35" s="84">
        <f t="shared" si="7"/>
        <v>0.10251519660182833</v>
      </c>
      <c r="V35" s="85">
        <f>分析係数表!D38</f>
        <v>3.745569762927526E-2</v>
      </c>
      <c r="W35" s="172">
        <f t="shared" si="8"/>
        <v>0</v>
      </c>
      <c r="X35" s="74">
        <f>分析係数表!E38</f>
        <v>3.4218337111297577E-2</v>
      </c>
      <c r="Y35" s="171">
        <f t="shared" si="9"/>
        <v>0</v>
      </c>
    </row>
    <row r="36" spans="1:25">
      <c r="A36" s="10" t="s">
        <v>24</v>
      </c>
      <c r="B36" s="9" t="s">
        <v>39</v>
      </c>
      <c r="C36" s="88"/>
      <c r="D36" s="105">
        <f>投入係数表!K36</f>
        <v>0</v>
      </c>
      <c r="E36" s="109">
        <f t="shared" si="0"/>
        <v>0</v>
      </c>
      <c r="F36" s="74">
        <f>分析係数表!C39</f>
        <v>1</v>
      </c>
      <c r="G36" s="109">
        <f t="shared" si="1"/>
        <v>0</v>
      </c>
      <c r="H36" s="109">
        <v>3.1697660334290952E-2</v>
      </c>
      <c r="I36" s="109">
        <f t="shared" si="2"/>
        <v>3.1697660334290952E-2</v>
      </c>
      <c r="J36" s="105">
        <f>分析係数表!G39</f>
        <v>0.351753812215997</v>
      </c>
      <c r="K36" s="110">
        <f t="shared" si="3"/>
        <v>1.1149772860914635E-2</v>
      </c>
      <c r="L36" s="77"/>
      <c r="M36" s="78"/>
      <c r="N36" s="79">
        <f>分析係数表!I39</f>
        <v>2.6196741762610056E-3</v>
      </c>
      <c r="O36" s="80">
        <f t="shared" si="4"/>
        <v>7.6005072441458175E-3</v>
      </c>
      <c r="P36" s="74">
        <f>分析係数表!C39</f>
        <v>1</v>
      </c>
      <c r="Q36" s="80">
        <f t="shared" si="5"/>
        <v>7.6005072441458175E-3</v>
      </c>
      <c r="R36" s="81">
        <v>9.8880590482288908E-3</v>
      </c>
      <c r="S36" s="82">
        <f t="shared" si="6"/>
        <v>4.1585719382519842E-2</v>
      </c>
      <c r="T36" s="83">
        <f>分析係数表!F39</f>
        <v>0.70125652740175148</v>
      </c>
      <c r="U36" s="84">
        <f t="shared" si="7"/>
        <v>2.9162257163689573E-2</v>
      </c>
      <c r="V36" s="85">
        <f>分析係数表!D39</f>
        <v>5.4632803645743147E-2</v>
      </c>
      <c r="W36" s="172">
        <f t="shared" si="8"/>
        <v>0</v>
      </c>
      <c r="X36" s="74">
        <f>分析係数表!E39</f>
        <v>5.4632803645743147E-2</v>
      </c>
      <c r="Y36" s="171">
        <f t="shared" si="9"/>
        <v>0</v>
      </c>
    </row>
    <row r="37" spans="1:25">
      <c r="A37" s="10" t="s">
        <v>25</v>
      </c>
      <c r="B37" s="9" t="s">
        <v>40</v>
      </c>
      <c r="C37" s="88"/>
      <c r="D37" s="105">
        <f>投入係数表!K37</f>
        <v>0</v>
      </c>
      <c r="E37" s="109">
        <f t="shared" si="0"/>
        <v>0</v>
      </c>
      <c r="F37" s="74">
        <f>分析係数表!C40</f>
        <v>0.86812466863195592</v>
      </c>
      <c r="G37" s="109">
        <f t="shared" si="1"/>
        <v>0</v>
      </c>
      <c r="H37" s="109">
        <v>4.8119515408120393E-3</v>
      </c>
      <c r="I37" s="109">
        <f t="shared" si="2"/>
        <v>4.8119515408120393E-3</v>
      </c>
      <c r="J37" s="105">
        <f>分析係数表!G40</f>
        <v>0.5308449982881025</v>
      </c>
      <c r="K37" s="110">
        <f t="shared" si="3"/>
        <v>2.5544004074447993E-3</v>
      </c>
      <c r="L37" s="77"/>
      <c r="M37" s="78"/>
      <c r="N37" s="79">
        <f>分析係数表!I40</f>
        <v>3.1726768564274997E-2</v>
      </c>
      <c r="O37" s="80">
        <f t="shared" si="4"/>
        <v>9.2049437480153443E-2</v>
      </c>
      <c r="P37" s="74">
        <f>分析係数表!C40</f>
        <v>0.86812466863195592</v>
      </c>
      <c r="Q37" s="80">
        <f t="shared" si="5"/>
        <v>7.9910387410216152E-2</v>
      </c>
      <c r="R37" s="81">
        <v>8.0608978972997417E-2</v>
      </c>
      <c r="S37" s="82">
        <f t="shared" si="6"/>
        <v>8.5420930513809459E-2</v>
      </c>
      <c r="T37" s="83">
        <f>分析係数表!F40</f>
        <v>0.72849135138041188</v>
      </c>
      <c r="U37" s="84">
        <f t="shared" si="7"/>
        <v>6.2228409106177315E-2</v>
      </c>
      <c r="V37" s="85">
        <f>分析係数表!D40</f>
        <v>7.8167788596215718E-2</v>
      </c>
      <c r="W37" s="172">
        <f t="shared" si="8"/>
        <v>0</v>
      </c>
      <c r="X37" s="74">
        <f>分析係数表!E40</f>
        <v>7.1051953968348291E-2</v>
      </c>
      <c r="Y37" s="171">
        <f t="shared" si="9"/>
        <v>0</v>
      </c>
    </row>
    <row r="38" spans="1:25">
      <c r="A38" s="10" t="s">
        <v>26</v>
      </c>
      <c r="B38" s="9" t="s">
        <v>284</v>
      </c>
      <c r="C38" s="88"/>
      <c r="D38" s="105">
        <f>投入係数表!K38</f>
        <v>0</v>
      </c>
      <c r="E38" s="109">
        <f t="shared" si="0"/>
        <v>0</v>
      </c>
      <c r="F38" s="74">
        <f>分析係数表!C41</f>
        <v>0.9999434031873089</v>
      </c>
      <c r="G38" s="109">
        <f t="shared" si="1"/>
        <v>0</v>
      </c>
      <c r="H38" s="109">
        <v>4.7039400909115658E-3</v>
      </c>
      <c r="I38" s="109">
        <f t="shared" si="2"/>
        <v>4.7039400909115658E-3</v>
      </c>
      <c r="J38" s="105">
        <f>分析係数表!G41</f>
        <v>0.50163334603597476</v>
      </c>
      <c r="K38" s="110">
        <f t="shared" si="3"/>
        <v>2.3596532073567361E-3</v>
      </c>
      <c r="L38" s="77"/>
      <c r="M38" s="78"/>
      <c r="N38" s="79">
        <f>分析係数表!I41</f>
        <v>4.605647758626856E-2</v>
      </c>
      <c r="O38" s="80">
        <f t="shared" si="4"/>
        <v>0.13362447693166746</v>
      </c>
      <c r="P38" s="74">
        <f>分析係数表!C41</f>
        <v>0.9999434031873089</v>
      </c>
      <c r="Q38" s="80">
        <f t="shared" si="5"/>
        <v>0.13361691421217561</v>
      </c>
      <c r="R38" s="81">
        <v>0.136122584223967</v>
      </c>
      <c r="S38" s="82">
        <f t="shared" si="6"/>
        <v>0.14082652431487858</v>
      </c>
      <c r="T38" s="83">
        <f>分析係数表!F41</f>
        <v>0.6065809667987323</v>
      </c>
      <c r="U38" s="84">
        <f t="shared" si="7"/>
        <v>8.5422689269824228E-2</v>
      </c>
      <c r="V38" s="85">
        <f>分析係数表!D41</f>
        <v>0.10372147914479408</v>
      </c>
      <c r="W38" s="172">
        <f t="shared" si="8"/>
        <v>0</v>
      </c>
      <c r="X38" s="74">
        <f>分析係数表!E41</f>
        <v>9.872112035903656E-2</v>
      </c>
      <c r="Y38" s="171">
        <f t="shared" si="9"/>
        <v>0</v>
      </c>
    </row>
    <row r="39" spans="1:25">
      <c r="A39" s="10" t="s">
        <v>56</v>
      </c>
      <c r="B39" s="9" t="s">
        <v>388</v>
      </c>
      <c r="C39" s="88"/>
      <c r="D39" s="105">
        <f>投入係数表!K39</f>
        <v>3.2142608937382722E-4</v>
      </c>
      <c r="E39" s="109">
        <f>$C$13*D39</f>
        <v>3.2142608937382723E-2</v>
      </c>
      <c r="F39" s="74">
        <f>分析係数表!C42</f>
        <v>0.93692850875802069</v>
      </c>
      <c r="G39" s="109">
        <f>E39*F39</f>
        <v>3.0115326659294225E-2</v>
      </c>
      <c r="H39" s="109">
        <v>4.6754801429067676E-2</v>
      </c>
      <c r="I39" s="109">
        <f>C39+H39</f>
        <v>4.6754801429067676E-2</v>
      </c>
      <c r="J39" s="105">
        <f>分析係数表!G42</f>
        <v>0.49922072097325781</v>
      </c>
      <c r="K39" s="110">
        <f>I39*J39</f>
        <v>2.3340965678380669E-2</v>
      </c>
      <c r="L39" s="77"/>
      <c r="M39" s="78"/>
      <c r="N39" s="79">
        <f>分析係数表!I42</f>
        <v>1.1809361738003208E-2</v>
      </c>
      <c r="O39" s="80">
        <f t="shared" si="4"/>
        <v>3.426271108513957E-2</v>
      </c>
      <c r="P39" s="74">
        <f>分析係数表!C42</f>
        <v>0.93692850875802069</v>
      </c>
      <c r="Q39" s="80">
        <f>O39*P39</f>
        <v>3.2101710803006722E-2</v>
      </c>
      <c r="R39" s="81">
        <v>3.5076362420209853E-2</v>
      </c>
      <c r="S39" s="82">
        <f>I39+R39</f>
        <v>8.1831163849277522E-2</v>
      </c>
      <c r="T39" s="83">
        <f>分析係数表!F42</f>
        <v>0.57339238661209846</v>
      </c>
      <c r="U39" s="84">
        <f t="shared" si="7"/>
        <v>4.6921366338782911E-2</v>
      </c>
      <c r="V39" s="85">
        <f>分析係数表!D42</f>
        <v>0.13686157986208444</v>
      </c>
      <c r="W39" s="172">
        <f t="shared" si="8"/>
        <v>0</v>
      </c>
      <c r="X39" s="74">
        <f>分析係数表!E42</f>
        <v>0.12798116275158378</v>
      </c>
      <c r="Y39" s="171">
        <f t="shared" si="9"/>
        <v>0</v>
      </c>
    </row>
    <row r="40" spans="1:25">
      <c r="A40" s="10" t="s">
        <v>199</v>
      </c>
      <c r="B40" s="9" t="s">
        <v>41</v>
      </c>
      <c r="C40" s="88"/>
      <c r="D40" s="105">
        <f>投入係数表!K40</f>
        <v>1.0476753075265828E-2</v>
      </c>
      <c r="E40" s="109">
        <f>$C$13*D40</f>
        <v>1.0476753075265828</v>
      </c>
      <c r="F40" s="74">
        <f>分析係数表!C43</f>
        <v>0.64668770435795053</v>
      </c>
      <c r="G40" s="109">
        <f>E40*F40</f>
        <v>0.67751873953687569</v>
      </c>
      <c r="H40" s="109">
        <v>1.2642561340467595</v>
      </c>
      <c r="I40" s="109">
        <f>C40+H40</f>
        <v>1.2642561340467595</v>
      </c>
      <c r="J40" s="105">
        <f>分析係数表!G43</f>
        <v>0.34525361813281841</v>
      </c>
      <c r="K40" s="110">
        <f>I40*J40</f>
        <v>0.43648900452625317</v>
      </c>
      <c r="L40" s="77"/>
      <c r="M40" s="78"/>
      <c r="N40" s="79">
        <f>分析係数表!I43</f>
        <v>1.6687581740348217E-2</v>
      </c>
      <c r="O40" s="80">
        <f t="shared" si="4"/>
        <v>4.8415977473129562E-2</v>
      </c>
      <c r="P40" s="74">
        <f>分析係数表!C43</f>
        <v>0.64668770435795053</v>
      </c>
      <c r="Q40" s="80">
        <f>O40*P40</f>
        <v>3.1310017326344405E-2</v>
      </c>
      <c r="R40" s="81">
        <v>0.12618899195791053</v>
      </c>
      <c r="S40" s="82">
        <f>I40+R40</f>
        <v>1.39044512600467</v>
      </c>
      <c r="T40" s="83">
        <f>分析係数表!F43</f>
        <v>0.5971160790993254</v>
      </c>
      <c r="U40" s="84">
        <f t="shared" si="7"/>
        <v>0.83025714184267596</v>
      </c>
      <c r="V40" s="85">
        <f>分析係数表!D43</f>
        <v>0.11965406207615147</v>
      </c>
      <c r="W40" s="172">
        <f t="shared" si="8"/>
        <v>0</v>
      </c>
      <c r="X40" s="74">
        <f>分析係数表!E43</f>
        <v>0.10089499703022012</v>
      </c>
      <c r="Y40" s="171">
        <f t="shared" si="9"/>
        <v>0</v>
      </c>
    </row>
    <row r="41" spans="1:25">
      <c r="A41" s="10" t="s">
        <v>350</v>
      </c>
      <c r="B41" s="9" t="s">
        <v>42</v>
      </c>
      <c r="C41" s="88"/>
      <c r="D41" s="105">
        <f>投入係数表!K41</f>
        <v>3.4748766418792133E-5</v>
      </c>
      <c r="E41" s="109">
        <f>$C$13*D41</f>
        <v>3.4748766418792134E-3</v>
      </c>
      <c r="F41" s="74">
        <f>分析係数表!C44</f>
        <v>0.69156580457188765</v>
      </c>
      <c r="G41" s="109">
        <f>E41*F41</f>
        <v>2.4031058606292575E-3</v>
      </c>
      <c r="H41" s="109">
        <v>6.5070041255084971E-3</v>
      </c>
      <c r="I41" s="109">
        <f>C41+H41</f>
        <v>6.5070041255084971E-3</v>
      </c>
      <c r="J41" s="105">
        <f>分析係数表!G44</f>
        <v>0.27271905819722003</v>
      </c>
      <c r="K41" s="110">
        <f>I41*J41</f>
        <v>1.7745840367941028E-3</v>
      </c>
      <c r="L41" s="77"/>
      <c r="M41" s="78"/>
      <c r="N41" s="79">
        <f>分析係数表!I44</f>
        <v>0.15674397651271663</v>
      </c>
      <c r="O41" s="80">
        <f t="shared" si="4"/>
        <v>0.4547640846929617</v>
      </c>
      <c r="P41" s="74">
        <f>分析係数表!C44</f>
        <v>0.69156580457188765</v>
      </c>
      <c r="Q41" s="80">
        <f>O41*P41</f>
        <v>0.31449929012108613</v>
      </c>
      <c r="R41" s="81">
        <v>0.32048384813348929</v>
      </c>
      <c r="S41" s="82">
        <f>I41+R41</f>
        <v>0.32699085225899777</v>
      </c>
      <c r="T41" s="83">
        <f>分析係数表!F44</f>
        <v>0.50862281906626206</v>
      </c>
      <c r="U41" s="84">
        <f t="shared" si="7"/>
        <v>0.16631500908485106</v>
      </c>
      <c r="V41" s="85">
        <f>分析係数表!D44</f>
        <v>0.14406819380410243</v>
      </c>
      <c r="W41" s="172">
        <f t="shared" si="8"/>
        <v>0</v>
      </c>
      <c r="X41" s="74">
        <f>分析係数表!E44</f>
        <v>0.11993705213297758</v>
      </c>
      <c r="Y41" s="171">
        <f t="shared" si="9"/>
        <v>0</v>
      </c>
    </row>
    <row r="42" spans="1:25">
      <c r="A42" s="10" t="s">
        <v>351</v>
      </c>
      <c r="B42" s="9" t="s">
        <v>286</v>
      </c>
      <c r="C42" s="88"/>
      <c r="D42" s="105">
        <f>投入係数表!K42</f>
        <v>6.0810341232886235E-5</v>
      </c>
      <c r="E42" s="109">
        <f>$C$13*D42</f>
        <v>6.0810341232886232E-3</v>
      </c>
      <c r="F42" s="74">
        <f>分析係数表!C45</f>
        <v>1</v>
      </c>
      <c r="G42" s="109">
        <f>E42*F42</f>
        <v>6.0810341232886232E-3</v>
      </c>
      <c r="H42" s="109">
        <v>1.960881733718485E-2</v>
      </c>
      <c r="I42" s="109">
        <f>C42+H42</f>
        <v>1.960881733718485E-2</v>
      </c>
      <c r="J42" s="105">
        <f>分析係数表!G45</f>
        <v>0</v>
      </c>
      <c r="K42" s="110">
        <f>I42*J42</f>
        <v>0</v>
      </c>
      <c r="L42" s="77"/>
      <c r="M42" s="78"/>
      <c r="N42" s="79">
        <f>分析係数表!I45</f>
        <v>0</v>
      </c>
      <c r="O42" s="80">
        <f t="shared" si="4"/>
        <v>0</v>
      </c>
      <c r="P42" s="74">
        <f>分析係数表!C45</f>
        <v>1</v>
      </c>
      <c r="Q42" s="80">
        <f>O42*P42</f>
        <v>0</v>
      </c>
      <c r="R42" s="81">
        <v>3.5473197679298739E-3</v>
      </c>
      <c r="S42" s="82">
        <f>I42+R42</f>
        <v>2.3156137105114723E-2</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105">
        <f>投入係数表!K43</f>
        <v>6.2547779553825836E-4</v>
      </c>
      <c r="E43" s="109">
        <f>$C$13*D43</f>
        <v>6.254777955382583E-2</v>
      </c>
      <c r="F43" s="74">
        <f>分析係数表!C46</f>
        <v>0.99300149364803736</v>
      </c>
      <c r="G43" s="109">
        <f>E43*F43</f>
        <v>6.2110038521317218E-2</v>
      </c>
      <c r="H43" s="109">
        <v>0.12853832045947539</v>
      </c>
      <c r="I43" s="109">
        <f>C43+H43</f>
        <v>0.12853832045947539</v>
      </c>
      <c r="J43" s="105">
        <f>分析係数表!G46</f>
        <v>1.2662527198429125E-2</v>
      </c>
      <c r="K43" s="110">
        <f>I43*J43</f>
        <v>1.627619978858506E-3</v>
      </c>
      <c r="L43" s="77"/>
      <c r="M43" s="78"/>
      <c r="N43" s="79">
        <f>分析係数表!I46</f>
        <v>3.642815848522589E-5</v>
      </c>
      <c r="O43" s="80">
        <f t="shared" si="4"/>
        <v>1.0568966361039004E-4</v>
      </c>
      <c r="P43" s="74">
        <f>分析係数表!C46</f>
        <v>0.99300149364803736</v>
      </c>
      <c r="Q43" s="80">
        <f>O43*P43</f>
        <v>1.0494999382827593E-4</v>
      </c>
      <c r="R43" s="81">
        <v>9.2763334504782601E-3</v>
      </c>
      <c r="S43" s="82">
        <f>I43+R43</f>
        <v>0.13781465390995365</v>
      </c>
      <c r="T43" s="83">
        <f>分析係数表!F46</f>
        <v>0.42786180544499286</v>
      </c>
      <c r="U43" s="84">
        <f t="shared" si="7"/>
        <v>5.8965626638689615E-2</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106">
        <f>投入係数表!K44</f>
        <v>0.82341545625130308</v>
      </c>
      <c r="E44" s="89">
        <f>SUM(E5:E43)</f>
        <v>82.34154562513028</v>
      </c>
      <c r="F44" s="90">
        <f>分析係数表!C47</f>
        <v>0.58532523599566522</v>
      </c>
      <c r="G44" s="89">
        <f>SUM(G5:G43)</f>
        <v>8.2967301974427183</v>
      </c>
      <c r="H44" s="89">
        <f>SUM(H5:H43)</f>
        <v>10.445644060958745</v>
      </c>
      <c r="I44" s="89">
        <f>SUM(I5:I43)</f>
        <v>110.44564406095873</v>
      </c>
      <c r="J44" s="106">
        <f>分析係数表!G47</f>
        <v>0.25475569279079324</v>
      </c>
      <c r="K44" s="91">
        <f>SUM(K5:K43)</f>
        <v>4.5451453345526076</v>
      </c>
      <c r="L44" s="92">
        <f>最終需要_まとめ!$L$34</f>
        <v>0.63833333333333331</v>
      </c>
      <c r="M44" s="89">
        <f>K44*L44</f>
        <v>2.9013177718894143</v>
      </c>
      <c r="N44" s="93">
        <f>分析係数表!I47</f>
        <v>1</v>
      </c>
      <c r="O44" s="94">
        <f>SUM(O5:O43)</f>
        <v>2.9013177718894143</v>
      </c>
      <c r="P44" s="90">
        <f>分析係数表!C47</f>
        <v>0.58532523599566522</v>
      </c>
      <c r="Q44" s="94">
        <f>SUM(Q5:Q43)</f>
        <v>1.8840077035031573</v>
      </c>
      <c r="R44" s="89">
        <f>SUM(R5:R43)</f>
        <v>2.3132812671951664</v>
      </c>
      <c r="S44" s="95">
        <f>SUM(S5:S43)</f>
        <v>112.75892532815392</v>
      </c>
      <c r="T44" s="96">
        <f>分析係数表!F47</f>
        <v>0.5063294671067512</v>
      </c>
      <c r="U44" s="97">
        <f>SUM(U5:U43)</f>
        <v>23.673629183117086</v>
      </c>
      <c r="V44" s="98">
        <f>分析係数表!D47</f>
        <v>6.4581730562403572E-2</v>
      </c>
      <c r="W44" s="169">
        <f>SUM(W5:W43)</f>
        <v>1</v>
      </c>
      <c r="X44" s="90">
        <f>分析係数表!E47</f>
        <v>5.7136770824146227E-2</v>
      </c>
      <c r="Y44" s="170">
        <f>SUM(Y5:Y43)</f>
        <v>1</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385</v>
      </c>
      <c r="S2" s="5" t="s">
        <v>157</v>
      </c>
      <c r="U2" s="62" t="s">
        <v>215</v>
      </c>
      <c r="W2" s="5" t="s">
        <v>134</v>
      </c>
      <c r="Y2" s="5" t="s">
        <v>158</v>
      </c>
    </row>
    <row r="3" spans="1:25" ht="44">
      <c r="B3" s="63"/>
      <c r="C3" s="64" t="s">
        <v>233</v>
      </c>
      <c r="D3" s="64" t="s">
        <v>415</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投入係数表!L5</f>
        <v>5.2848690737026917E-3</v>
      </c>
      <c r="E5" s="75">
        <f t="shared" ref="E5:E38" si="0">$C$14*D5</f>
        <v>0.52848690737026915</v>
      </c>
      <c r="F5" s="74">
        <f>分析係数表!C8</f>
        <v>0.16988323914406789</v>
      </c>
      <c r="G5" s="75">
        <f t="shared" ref="G5:G38" si="1">E5*F5</f>
        <v>8.9781067669292294E-2</v>
      </c>
      <c r="H5" s="75">
        <f t="array" ref="H5:H43">MMULT(逆行列係数!C5:AO43,'10'!G5:G43)</f>
        <v>9.7381687350662161E-2</v>
      </c>
      <c r="I5" s="75">
        <f t="shared" ref="I5:I38" si="2">C5+H5</f>
        <v>9.7381687350662161E-2</v>
      </c>
      <c r="J5" s="74">
        <f>分析係数表!G8</f>
        <v>0.11982810575688495</v>
      </c>
      <c r="K5" s="76">
        <f t="shared" ref="K5:K38" si="3">I5*J5</f>
        <v>1.166906313063905E-2</v>
      </c>
      <c r="L5" s="77" t="s">
        <v>187</v>
      </c>
      <c r="M5" s="78" t="s">
        <v>187</v>
      </c>
      <c r="N5" s="79">
        <f>分析係数表!I8</f>
        <v>1.1007693311748612E-2</v>
      </c>
      <c r="O5" s="80">
        <f t="shared" ref="O5:O43" si="4">$M$44*N5</f>
        <v>0.20256360896945555</v>
      </c>
      <c r="P5" s="74">
        <f>分析係数表!C8</f>
        <v>0.16988323914406789</v>
      </c>
      <c r="Q5" s="80">
        <f t="shared" ref="Q5:Q38" si="5">O5*P5</f>
        <v>3.4412162024443471E-2</v>
      </c>
      <c r="R5" s="81">
        <f t="array" ref="R5:R43">MMULT(逆行列係数!C5:AO43,'10'!Q5:Q43)</f>
        <v>5.7667643975781897E-2</v>
      </c>
      <c r="S5" s="82">
        <f t="shared" ref="S5:S38" si="6">I5+R5</f>
        <v>0.15504933132644405</v>
      </c>
      <c r="T5" s="83">
        <f>分析係数表!F8</f>
        <v>0.4520504153237429</v>
      </c>
      <c r="U5" s="84">
        <f t="shared" ref="U5:U43" si="7">S5*T5</f>
        <v>7.0090114621787658E-2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投入係数表!L6</f>
        <v>0</v>
      </c>
      <c r="E6" s="75">
        <f t="shared" si="0"/>
        <v>0</v>
      </c>
      <c r="F6" s="74">
        <f>分析係数表!C9</f>
        <v>0.40976645435244163</v>
      </c>
      <c r="G6" s="75">
        <f t="shared" si="1"/>
        <v>0</v>
      </c>
      <c r="H6" s="75">
        <v>1.8978188886969547E-3</v>
      </c>
      <c r="I6" s="75">
        <f t="shared" si="2"/>
        <v>1.8978188886969547E-3</v>
      </c>
      <c r="J6" s="74">
        <f>分析係数表!G9</f>
        <v>0.27278621711745094</v>
      </c>
      <c r="K6" s="76">
        <f t="shared" si="3"/>
        <v>5.1769883542168694E-4</v>
      </c>
      <c r="L6" s="77"/>
      <c r="M6" s="78"/>
      <c r="N6" s="79">
        <f>分析係数表!I9</f>
        <v>5.6766522140644718E-4</v>
      </c>
      <c r="O6" s="80">
        <f t="shared" si="4"/>
        <v>1.0446177294184504E-2</v>
      </c>
      <c r="P6" s="74">
        <f>分析係数表!C9</f>
        <v>0.40976645435244163</v>
      </c>
      <c r="Q6" s="80">
        <f t="shared" si="5"/>
        <v>4.2804930313749667E-3</v>
      </c>
      <c r="R6" s="81">
        <v>5.761898726155461E-3</v>
      </c>
      <c r="S6" s="82">
        <f t="shared" si="6"/>
        <v>7.6597176148524154E-3</v>
      </c>
      <c r="T6" s="83">
        <f>分析係数表!F9</f>
        <v>0.74407187847350875</v>
      </c>
      <c r="U6" s="84">
        <f t="shared" si="7"/>
        <v>5.699380474259861E-3</v>
      </c>
      <c r="V6" s="85">
        <f>分析係数表!D9</f>
        <v>0.14440533530937386</v>
      </c>
      <c r="W6" s="172">
        <f t="shared" si="8"/>
        <v>0</v>
      </c>
      <c r="X6" s="74">
        <f>分析係数表!E9</f>
        <v>0.11439422008151168</v>
      </c>
      <c r="Y6" s="171">
        <f t="shared" si="9"/>
        <v>0</v>
      </c>
    </row>
    <row r="7" spans="1:25">
      <c r="A7" s="10" t="s">
        <v>226</v>
      </c>
      <c r="B7" s="9" t="s">
        <v>274</v>
      </c>
      <c r="C7" s="88"/>
      <c r="D7" s="74">
        <f>投入係数表!L7</f>
        <v>0</v>
      </c>
      <c r="E7" s="75">
        <f t="shared" si="0"/>
        <v>0</v>
      </c>
      <c r="F7" s="74">
        <f>分析係数表!C10</f>
        <v>0.68007710705743762</v>
      </c>
      <c r="G7" s="75">
        <f t="shared" si="1"/>
        <v>0</v>
      </c>
      <c r="H7" s="75">
        <v>6.9651420776748851E-4</v>
      </c>
      <c r="I7" s="75">
        <f t="shared" si="2"/>
        <v>6.9651420776748851E-4</v>
      </c>
      <c r="J7" s="74">
        <f>分析係数表!G10</f>
        <v>0.17854260725424764</v>
      </c>
      <c r="K7" s="76">
        <f t="shared" si="3"/>
        <v>1.2435746264443414E-4</v>
      </c>
      <c r="L7" s="77"/>
      <c r="M7" s="78"/>
      <c r="N7" s="79">
        <f>分析係数表!I10</f>
        <v>1.290834700219075E-3</v>
      </c>
      <c r="O7" s="80">
        <f t="shared" si="4"/>
        <v>2.3753944450860126E-2</v>
      </c>
      <c r="P7" s="74">
        <f>分析係数表!C10</f>
        <v>0.68007710705743762</v>
      </c>
      <c r="Q7" s="80">
        <f t="shared" si="5"/>
        <v>1.6154513823344027E-2</v>
      </c>
      <c r="R7" s="81">
        <v>2.724827096630604E-2</v>
      </c>
      <c r="S7" s="82">
        <f t="shared" si="6"/>
        <v>2.794478517407353E-2</v>
      </c>
      <c r="T7" s="83">
        <f>分析係数表!F10</f>
        <v>0.51654343606185527</v>
      </c>
      <c r="U7" s="84">
        <f t="shared" si="7"/>
        <v>1.4434695353826332E-2</v>
      </c>
      <c r="V7" s="85">
        <f>分析係数表!D10</f>
        <v>9.7799297694606213E-2</v>
      </c>
      <c r="W7" s="172">
        <f t="shared" si="8"/>
        <v>0</v>
      </c>
      <c r="X7" s="74">
        <f>分析係数表!E10</f>
        <v>2.6958057972911079E-2</v>
      </c>
      <c r="Y7" s="171">
        <f t="shared" si="9"/>
        <v>0</v>
      </c>
    </row>
    <row r="8" spans="1:25">
      <c r="A8" s="10" t="s">
        <v>227</v>
      </c>
      <c r="B8" s="9" t="s">
        <v>27</v>
      </c>
      <c r="C8" s="88"/>
      <c r="D8" s="74">
        <f>投入係数表!L8</f>
        <v>9.8132275170036471E-5</v>
      </c>
      <c r="E8" s="75">
        <f t="shared" si="0"/>
        <v>9.8132275170036472E-3</v>
      </c>
      <c r="F8" s="74">
        <f>分析係数表!C11</f>
        <v>2.1147201560344109E-2</v>
      </c>
      <c r="G8" s="75">
        <f t="shared" si="1"/>
        <v>2.0752230025959128E-4</v>
      </c>
      <c r="H8" s="75">
        <v>3.1486713296396199E-2</v>
      </c>
      <c r="I8" s="75">
        <f t="shared" si="2"/>
        <v>3.1486713296396199E-2</v>
      </c>
      <c r="J8" s="74">
        <f>分析係数表!G11</f>
        <v>0.2349962690544718</v>
      </c>
      <c r="K8" s="76">
        <f t="shared" si="3"/>
        <v>7.3992601494409357E-3</v>
      </c>
      <c r="L8" s="77"/>
      <c r="M8" s="78"/>
      <c r="N8" s="79">
        <f>分析係数表!I11</f>
        <v>-2.2238602446561594E-5</v>
      </c>
      <c r="O8" s="80">
        <f t="shared" si="4"/>
        <v>-4.0923483625806862E-4</v>
      </c>
      <c r="P8" s="74">
        <f>分析係数表!C11</f>
        <v>2.1147201560344109E-2</v>
      </c>
      <c r="Q8" s="80">
        <f t="shared" si="5"/>
        <v>-8.6541715678637948E-6</v>
      </c>
      <c r="R8" s="81">
        <v>4.7587880012381076E-3</v>
      </c>
      <c r="S8" s="82">
        <f t="shared" si="6"/>
        <v>3.6245501297634306E-2</v>
      </c>
      <c r="T8" s="83">
        <f>分析係数表!F11</f>
        <v>0.38828483104146677</v>
      </c>
      <c r="U8" s="84">
        <f t="shared" si="7"/>
        <v>1.4073578347365201E-2</v>
      </c>
      <c r="V8" s="85">
        <f>分析係数表!D11</f>
        <v>2.238567316917173E-2</v>
      </c>
      <c r="W8" s="172">
        <f t="shared" si="8"/>
        <v>0</v>
      </c>
      <c r="X8" s="74">
        <f>分析係数表!E11</f>
        <v>2.1852680950858117E-2</v>
      </c>
      <c r="Y8" s="171">
        <f t="shared" si="9"/>
        <v>0</v>
      </c>
    </row>
    <row r="9" spans="1:25">
      <c r="A9" s="10" t="s">
        <v>228</v>
      </c>
      <c r="B9" s="9" t="s">
        <v>195</v>
      </c>
      <c r="C9" s="88"/>
      <c r="D9" s="74">
        <f>投入係数表!L9</f>
        <v>1.6058008664187787E-5</v>
      </c>
      <c r="E9" s="75">
        <f t="shared" si="0"/>
        <v>1.6058008664187786E-3</v>
      </c>
      <c r="F9" s="74">
        <f>分析係数表!C12</f>
        <v>0.26979296775158057</v>
      </c>
      <c r="G9" s="75">
        <f t="shared" si="1"/>
        <v>4.332337813691817E-4</v>
      </c>
      <c r="H9" s="75">
        <v>1.435368304087422E-2</v>
      </c>
      <c r="I9" s="75">
        <f t="shared" si="2"/>
        <v>1.435368304087422E-2</v>
      </c>
      <c r="J9" s="74">
        <f>分析係数表!G12</f>
        <v>0.14399966915404239</v>
      </c>
      <c r="K9" s="76">
        <f t="shared" si="3"/>
        <v>2.0669256090278766E-3</v>
      </c>
      <c r="L9" s="77"/>
      <c r="M9" s="78"/>
      <c r="N9" s="79">
        <f>分析係数表!I12</f>
        <v>8.4790563397567215E-2</v>
      </c>
      <c r="O9" s="80">
        <f t="shared" si="4"/>
        <v>1.5603162299255817</v>
      </c>
      <c r="P9" s="74">
        <f>分析係数表!C12</f>
        <v>0.26979296775158057</v>
      </c>
      <c r="Q9" s="80">
        <f t="shared" si="5"/>
        <v>0.42096234630258023</v>
      </c>
      <c r="R9" s="81">
        <v>0.5318070540187092</v>
      </c>
      <c r="S9" s="82">
        <f t="shared" si="6"/>
        <v>0.54616073705958346</v>
      </c>
      <c r="T9" s="83">
        <f>分析係数表!F12</f>
        <v>0.33481714299007204</v>
      </c>
      <c r="U9" s="84">
        <f t="shared" si="7"/>
        <v>0.18286397759564169</v>
      </c>
      <c r="V9" s="85">
        <f>分析係数表!D12</f>
        <v>3.7088865741159563E-2</v>
      </c>
      <c r="W9" s="172">
        <f t="shared" si="8"/>
        <v>0</v>
      </c>
      <c r="X9" s="74">
        <f>分析係数表!E12</f>
        <v>3.539948357013805E-2</v>
      </c>
      <c r="Y9" s="171">
        <f t="shared" si="9"/>
        <v>0</v>
      </c>
    </row>
    <row r="10" spans="1:25">
      <c r="A10" s="10" t="s">
        <v>229</v>
      </c>
      <c r="B10" s="9" t="s">
        <v>28</v>
      </c>
      <c r="C10" s="88"/>
      <c r="D10" s="74">
        <f>投入係数表!L10</f>
        <v>4.8227552688110652E-3</v>
      </c>
      <c r="E10" s="75">
        <f t="shared" si="0"/>
        <v>0.48227552688110653</v>
      </c>
      <c r="F10" s="74">
        <f>分析係数表!C13</f>
        <v>6.684233532602335E-2</v>
      </c>
      <c r="G10" s="75">
        <f t="shared" si="1"/>
        <v>3.223642248732151E-2</v>
      </c>
      <c r="H10" s="75">
        <v>3.6789154744938449E-2</v>
      </c>
      <c r="I10" s="75">
        <f t="shared" si="2"/>
        <v>3.6789154744938449E-2</v>
      </c>
      <c r="J10" s="74">
        <f>分析係数表!G13</f>
        <v>0.23596605339775753</v>
      </c>
      <c r="K10" s="76">
        <f t="shared" si="3"/>
        <v>8.6809916530025105E-3</v>
      </c>
      <c r="L10" s="77"/>
      <c r="M10" s="78"/>
      <c r="N10" s="79">
        <f>分析係数表!I13</f>
        <v>1.6879182236800124E-2</v>
      </c>
      <c r="O10" s="80">
        <f t="shared" si="4"/>
        <v>0.31061076771553175</v>
      </c>
      <c r="P10" s="74">
        <f>分析係数表!C13</f>
        <v>6.684233532602335E-2</v>
      </c>
      <c r="Q10" s="80">
        <f t="shared" si="5"/>
        <v>2.076194909151512E-2</v>
      </c>
      <c r="R10" s="81">
        <v>2.3195459095545792E-2</v>
      </c>
      <c r="S10" s="82">
        <f t="shared" si="6"/>
        <v>5.9984613840484244E-2</v>
      </c>
      <c r="T10" s="83">
        <f>分析係数表!F13</f>
        <v>0.36934894381465649</v>
      </c>
      <c r="U10" s="84">
        <f t="shared" si="7"/>
        <v>2.215525376711288E-2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投入係数表!L11</f>
        <v>6.8532012532383649E-3</v>
      </c>
      <c r="E11" s="75">
        <f t="shared" si="0"/>
        <v>0.68532012532383646</v>
      </c>
      <c r="F11" s="74">
        <f>分析係数表!C14</f>
        <v>0.21710827927701792</v>
      </c>
      <c r="G11" s="75">
        <f t="shared" si="1"/>
        <v>0.1487886731629684</v>
      </c>
      <c r="H11" s="75">
        <v>0.20814778362895273</v>
      </c>
      <c r="I11" s="75">
        <f t="shared" si="2"/>
        <v>0.20814778362895273</v>
      </c>
      <c r="J11" s="74">
        <f>分析係数表!G14</f>
        <v>0.17574790290253137</v>
      </c>
      <c r="K11" s="76">
        <f t="shared" si="3"/>
        <v>3.6581536466598293E-2</v>
      </c>
      <c r="L11" s="77"/>
      <c r="M11" s="78"/>
      <c r="N11" s="79">
        <f>分析係数表!I14</f>
        <v>1.1225515443921091E-3</v>
      </c>
      <c r="O11" s="80">
        <f t="shared" si="4"/>
        <v>2.0657197257086389E-2</v>
      </c>
      <c r="P11" s="74">
        <f>分析係数表!C14</f>
        <v>0.21710827927701792</v>
      </c>
      <c r="Q11" s="80">
        <f t="shared" si="5"/>
        <v>4.4848485511719601E-3</v>
      </c>
      <c r="R11" s="81">
        <v>2.5233518149046105E-2</v>
      </c>
      <c r="S11" s="82">
        <f t="shared" si="6"/>
        <v>0.23338130177799882</v>
      </c>
      <c r="T11" s="83">
        <f>分析係数表!F14</f>
        <v>0.32729567218469302</v>
      </c>
      <c r="U11" s="84">
        <f t="shared" si="7"/>
        <v>7.638469004076881E-2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投入係数表!L12</f>
        <v>0.1875325620731246</v>
      </c>
      <c r="E12" s="75">
        <f t="shared" si="0"/>
        <v>18.753256207312461</v>
      </c>
      <c r="F12" s="74">
        <f>分析係数表!C15</f>
        <v>0.1777237835164599</v>
      </c>
      <c r="G12" s="75">
        <f t="shared" si="1"/>
        <v>3.3328996464171077</v>
      </c>
      <c r="H12" s="75">
        <v>3.7356130468763702</v>
      </c>
      <c r="I12" s="75">
        <f t="shared" si="2"/>
        <v>3.7356130468763702</v>
      </c>
      <c r="J12" s="74">
        <f>分析係数表!G15</f>
        <v>0.10387096116118634</v>
      </c>
      <c r="K12" s="76">
        <f t="shared" si="3"/>
        <v>0.3880217177053164</v>
      </c>
      <c r="L12" s="77"/>
      <c r="M12" s="78"/>
      <c r="N12" s="79">
        <f>分析係数表!I15</f>
        <v>7.5144901505810619E-3</v>
      </c>
      <c r="O12" s="80">
        <f t="shared" si="4"/>
        <v>0.1382816727681275</v>
      </c>
      <c r="P12" s="74">
        <f>分析係数表!C15</f>
        <v>0.1777237835164599</v>
      </c>
      <c r="Q12" s="80">
        <f t="shared" si="5"/>
        <v>2.457594207533664E-2</v>
      </c>
      <c r="R12" s="81">
        <v>5.7684593568586608E-2</v>
      </c>
      <c r="S12" s="82">
        <f t="shared" si="6"/>
        <v>3.793297640444957</v>
      </c>
      <c r="T12" s="83">
        <f>分析係数表!F15</f>
        <v>0.33005409485469872</v>
      </c>
      <c r="U12" s="84">
        <f t="shared" si="7"/>
        <v>1.2519934192315247</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投入係数表!L13</f>
        <v>2.1678311696653511E-3</v>
      </c>
      <c r="E13" s="75">
        <f t="shared" si="0"/>
        <v>0.2167831169665351</v>
      </c>
      <c r="F13" s="74">
        <f>分析係数表!C16</f>
        <v>0.12368252551663639</v>
      </c>
      <c r="G13" s="75">
        <f t="shared" si="1"/>
        <v>2.6812283395789449E-2</v>
      </c>
      <c r="H13" s="75">
        <v>8.6765192289414608E-2</v>
      </c>
      <c r="I13" s="75">
        <f t="shared" si="2"/>
        <v>8.6765192289414608E-2</v>
      </c>
      <c r="J13" s="74">
        <f>分析係数表!G16</f>
        <v>1.9772048092292722E-2</v>
      </c>
      <c r="K13" s="76">
        <f t="shared" si="3"/>
        <v>1.7155255546833312E-3</v>
      </c>
      <c r="L13" s="77"/>
      <c r="M13" s="78"/>
      <c r="N13" s="79">
        <f>分析係数表!I16</f>
        <v>1.7113434381227897E-2</v>
      </c>
      <c r="O13" s="80">
        <f t="shared" si="4"/>
        <v>0.31492147645716057</v>
      </c>
      <c r="P13" s="74">
        <f>分析係数表!C16</f>
        <v>0.12368252551663639</v>
      </c>
      <c r="Q13" s="80">
        <f t="shared" si="5"/>
        <v>3.8950283547649567E-2</v>
      </c>
      <c r="R13" s="81">
        <v>5.6610915890620402E-2</v>
      </c>
      <c r="S13" s="82">
        <f t="shared" si="6"/>
        <v>0.14337610818003502</v>
      </c>
      <c r="T13" s="83">
        <f>分析係数表!F16</f>
        <v>0.17086837167280561</v>
      </c>
      <c r="U13" s="84">
        <f t="shared" si="7"/>
        <v>2.4498442141506607E-2</v>
      </c>
      <c r="V13" s="85">
        <f>分析係数表!D16</f>
        <v>1.2952602682604767E-2</v>
      </c>
      <c r="W13" s="172">
        <f t="shared" si="8"/>
        <v>0</v>
      </c>
      <c r="X13" s="74">
        <f>分析係数表!E16</f>
        <v>1.2952602682604767E-2</v>
      </c>
      <c r="Y13" s="171">
        <f t="shared" si="9"/>
        <v>0</v>
      </c>
    </row>
    <row r="14" spans="1:25">
      <c r="A14" s="10" t="s">
        <v>2</v>
      </c>
      <c r="B14" s="9" t="s">
        <v>385</v>
      </c>
      <c r="C14" s="73">
        <f>最終需要_まとめ!C15</f>
        <v>100</v>
      </c>
      <c r="D14" s="74">
        <f>投入係数表!L14</f>
        <v>0.21834074380696133</v>
      </c>
      <c r="E14" s="75">
        <f t="shared" si="0"/>
        <v>21.834074380696133</v>
      </c>
      <c r="F14" s="74">
        <f>分析係数表!C17</f>
        <v>0.19283956701830429</v>
      </c>
      <c r="G14" s="75">
        <f t="shared" si="1"/>
        <v>4.2104734498188927</v>
      </c>
      <c r="H14" s="75">
        <v>4.4285306315494468</v>
      </c>
      <c r="I14" s="75">
        <f t="shared" si="2"/>
        <v>104.42853063154945</v>
      </c>
      <c r="J14" s="74">
        <f>分析係数表!G17</f>
        <v>0.23402763404868787</v>
      </c>
      <c r="K14" s="76">
        <f t="shared" si="3"/>
        <v>24.439161950882447</v>
      </c>
      <c r="L14" s="77"/>
      <c r="M14" s="78"/>
      <c r="N14" s="79">
        <f>分析係数表!I17</f>
        <v>3.1766349957435482E-3</v>
      </c>
      <c r="O14" s="80">
        <f t="shared" si="4"/>
        <v>5.8456447767281275E-2</v>
      </c>
      <c r="P14" s="74">
        <f>分析係数表!C17</f>
        <v>0.19283956701830429</v>
      </c>
      <c r="Q14" s="80">
        <f t="shared" si="5"/>
        <v>1.1272716076870642E-2</v>
      </c>
      <c r="R14" s="81">
        <v>2.591643858684679E-2</v>
      </c>
      <c r="S14" s="82">
        <f t="shared" si="6"/>
        <v>104.4544470701363</v>
      </c>
      <c r="T14" s="83">
        <f>分析係数表!F17</f>
        <v>0.36995154049829787</v>
      </c>
      <c r="U14" s="84">
        <f t="shared" si="7"/>
        <v>38.643083605494837</v>
      </c>
      <c r="V14" s="85">
        <f>分析係数表!D17</f>
        <v>4.4453920652026524E-2</v>
      </c>
      <c r="W14" s="172">
        <f t="shared" si="8"/>
        <v>5</v>
      </c>
      <c r="X14" s="74">
        <f>分析係数表!E17</f>
        <v>4.2061277361062542E-2</v>
      </c>
      <c r="Y14" s="171">
        <f t="shared" si="9"/>
        <v>4</v>
      </c>
    </row>
    <row r="15" spans="1:25">
      <c r="A15" s="10" t="s">
        <v>3</v>
      </c>
      <c r="B15" s="9" t="s">
        <v>31</v>
      </c>
      <c r="C15" s="88"/>
      <c r="D15" s="74">
        <f>投入係数表!L15</f>
        <v>3.090274556263694E-3</v>
      </c>
      <c r="E15" s="75">
        <f t="shared" si="0"/>
        <v>0.30902745562636941</v>
      </c>
      <c r="F15" s="74">
        <f>分析係数表!C18</f>
        <v>0.30630539049432115</v>
      </c>
      <c r="G15" s="75">
        <f t="shared" si="1"/>
        <v>9.4656775469101589E-2</v>
      </c>
      <c r="H15" s="75">
        <v>0.12005512955909413</v>
      </c>
      <c r="I15" s="75">
        <f t="shared" si="2"/>
        <v>0.12005512955909413</v>
      </c>
      <c r="J15" s="74">
        <f>分析係数表!G18</f>
        <v>0.21755179396051724</v>
      </c>
      <c r="K15" s="76">
        <f t="shared" si="3"/>
        <v>2.6118208809743249E-2</v>
      </c>
      <c r="L15" s="77"/>
      <c r="M15" s="78"/>
      <c r="N15" s="79">
        <f>分析係数表!I18</f>
        <v>5.3704565311248737E-4</v>
      </c>
      <c r="O15" s="80">
        <f t="shared" si="4"/>
        <v>9.88271589650082E-3</v>
      </c>
      <c r="P15" s="74">
        <f>分析係数表!C18</f>
        <v>0.30630539049432115</v>
      </c>
      <c r="Q15" s="80">
        <f t="shared" si="5"/>
        <v>3.0271291518221186E-3</v>
      </c>
      <c r="R15" s="81">
        <v>7.9992873722910078E-3</v>
      </c>
      <c r="S15" s="82">
        <f t="shared" si="6"/>
        <v>0.12805441693138514</v>
      </c>
      <c r="T15" s="83">
        <f>分析係数表!F18</f>
        <v>0.4635011306393737</v>
      </c>
      <c r="U15" s="84">
        <f t="shared" si="7"/>
        <v>5.9353367031062775E-2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投入係数表!L16</f>
        <v>2.2838056766844852E-3</v>
      </c>
      <c r="E16" s="75">
        <f t="shared" si="0"/>
        <v>0.22838056766844853</v>
      </c>
      <c r="F16" s="74">
        <f>分析係数表!C19</f>
        <v>0.36966314955627488</v>
      </c>
      <c r="G16" s="75">
        <f t="shared" si="1"/>
        <v>8.4423879941768643E-2</v>
      </c>
      <c r="H16" s="75">
        <v>0.15075861896364806</v>
      </c>
      <c r="I16" s="75">
        <f t="shared" si="2"/>
        <v>0.15075861896364806</v>
      </c>
      <c r="J16" s="74">
        <f>分析係数表!G19</f>
        <v>4.2381117789262797E-2</v>
      </c>
      <c r="K16" s="76">
        <f t="shared" si="3"/>
        <v>6.3893187880449563E-3</v>
      </c>
      <c r="L16" s="77"/>
      <c r="M16" s="78"/>
      <c r="N16" s="79">
        <f>分析係数表!I19</f>
        <v>-1.254655481313475E-4</v>
      </c>
      <c r="O16" s="80">
        <f t="shared" si="4"/>
        <v>-2.3088174344111931E-3</v>
      </c>
      <c r="P16" s="74">
        <f>分析係数表!C19</f>
        <v>0.36966314955627488</v>
      </c>
      <c r="Q16" s="80">
        <f t="shared" si="5"/>
        <v>-8.534847245548798E-4</v>
      </c>
      <c r="R16" s="81">
        <v>5.4167746852515014E-3</v>
      </c>
      <c r="S16" s="82">
        <f t="shared" si="6"/>
        <v>0.15617539364889957</v>
      </c>
      <c r="T16" s="83">
        <f>分析係数表!F19</f>
        <v>0.17645477862102601</v>
      </c>
      <c r="U16" s="84">
        <f t="shared" si="7"/>
        <v>2.7557894512368165E-2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投入係数表!L17</f>
        <v>2.2623949984655681E-3</v>
      </c>
      <c r="E17" s="75">
        <f t="shared" si="0"/>
        <v>0.22623949984655681</v>
      </c>
      <c r="F17" s="74">
        <f>分析係数表!C20</f>
        <v>0.11840151680286914</v>
      </c>
      <c r="G17" s="75">
        <f t="shared" si="1"/>
        <v>2.6787099942554807E-2</v>
      </c>
      <c r="H17" s="75">
        <v>3.6465564365897124E-2</v>
      </c>
      <c r="I17" s="75">
        <f t="shared" si="2"/>
        <v>3.6465564365897124E-2</v>
      </c>
      <c r="J17" s="74">
        <f>分析係数表!G20</f>
        <v>0.11103277983246747</v>
      </c>
      <c r="K17" s="76">
        <f t="shared" si="3"/>
        <v>4.0488729797053266E-3</v>
      </c>
      <c r="L17" s="77"/>
      <c r="M17" s="78"/>
      <c r="N17" s="79">
        <f>分析係数表!I20</f>
        <v>6.0558701736942728E-4</v>
      </c>
      <c r="O17" s="80">
        <f t="shared" si="4"/>
        <v>1.1144014309743972E-2</v>
      </c>
      <c r="P17" s="74">
        <f>分析係数表!C20</f>
        <v>0.11840151680286914</v>
      </c>
      <c r="Q17" s="80">
        <f t="shared" si="5"/>
        <v>1.3194681975465651E-3</v>
      </c>
      <c r="R17" s="81">
        <v>3.4412836647478916E-3</v>
      </c>
      <c r="S17" s="82">
        <f t="shared" si="6"/>
        <v>3.9906848030645016E-2</v>
      </c>
      <c r="T17" s="83">
        <f>分析係数表!F20</f>
        <v>0.24737258814980315</v>
      </c>
      <c r="U17" s="84">
        <f t="shared" si="7"/>
        <v>9.8718602822415319E-3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投入係数表!L18</f>
        <v>7.7381759529536031E-3</v>
      </c>
      <c r="E18" s="75">
        <f t="shared" si="0"/>
        <v>0.77381759529536032</v>
      </c>
      <c r="F18" s="74">
        <f>分析係数表!C21</f>
        <v>0.26258212636596168</v>
      </c>
      <c r="G18" s="75">
        <f t="shared" si="1"/>
        <v>0.2031906695920509</v>
      </c>
      <c r="H18" s="75">
        <v>0.24779975532756499</v>
      </c>
      <c r="I18" s="75">
        <f t="shared" si="2"/>
        <v>0.24779975532756499</v>
      </c>
      <c r="J18" s="74">
        <f>分析係数表!G21</f>
        <v>0.28467983327929475</v>
      </c>
      <c r="K18" s="76">
        <f t="shared" si="3"/>
        <v>7.0543593033301225E-2</v>
      </c>
      <c r="L18" s="77"/>
      <c r="M18" s="78"/>
      <c r="N18" s="79">
        <f>分析係数表!I21</f>
        <v>1.0324354165676096E-3</v>
      </c>
      <c r="O18" s="80">
        <f t="shared" si="4"/>
        <v>1.8998879972846602E-2</v>
      </c>
      <c r="P18" s="74">
        <f>分析係数表!C21</f>
        <v>0.26258212636596168</v>
      </c>
      <c r="Q18" s="80">
        <f t="shared" si="5"/>
        <v>4.9887663018417447E-3</v>
      </c>
      <c r="R18" s="81">
        <v>1.4492694045491869E-2</v>
      </c>
      <c r="S18" s="82">
        <f t="shared" si="6"/>
        <v>0.26229244937305685</v>
      </c>
      <c r="T18" s="83">
        <f>分析係数表!F21</f>
        <v>0.42515189534375575</v>
      </c>
      <c r="U18" s="84">
        <f t="shared" si="7"/>
        <v>0.11151413198531122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投入係数表!L19</f>
        <v>3.8182376157068737E-4</v>
      </c>
      <c r="E19" s="75">
        <f t="shared" si="0"/>
        <v>3.8182376157068737E-2</v>
      </c>
      <c r="F19" s="74">
        <f>分析係数表!C22</f>
        <v>0.19256748567873505</v>
      </c>
      <c r="G19" s="75">
        <f t="shared" si="1"/>
        <v>7.3526841738064085E-3</v>
      </c>
      <c r="H19" s="75">
        <v>2.3771134184835441E-2</v>
      </c>
      <c r="I19" s="75">
        <f t="shared" si="2"/>
        <v>2.3771134184835441E-2</v>
      </c>
      <c r="J19" s="74">
        <f>分析係数表!G22</f>
        <v>0.19753386347788673</v>
      </c>
      <c r="K19" s="76">
        <f t="shared" si="3"/>
        <v>4.6956039747818104E-3</v>
      </c>
      <c r="L19" s="77"/>
      <c r="M19" s="78"/>
      <c r="N19" s="79">
        <f>分析係数表!I22</f>
        <v>4.8211298587508529E-5</v>
      </c>
      <c r="O19" s="80">
        <f t="shared" si="4"/>
        <v>8.8718447711170839E-4</v>
      </c>
      <c r="P19" s="74">
        <f>分析係数表!C22</f>
        <v>0.19256748567873505</v>
      </c>
      <c r="Q19" s="80">
        <f t="shared" si="5"/>
        <v>1.7084288409060494E-4</v>
      </c>
      <c r="R19" s="81">
        <v>4.1703306803945106E-3</v>
      </c>
      <c r="S19" s="82">
        <f t="shared" si="6"/>
        <v>2.7941464865229953E-2</v>
      </c>
      <c r="T19" s="83">
        <f>分析係数表!F22</f>
        <v>0.41915604646677446</v>
      </c>
      <c r="U19" s="84">
        <f t="shared" si="7"/>
        <v>1.1711833945400072E-2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投入係数表!L20</f>
        <v>2.544302261681309E-3</v>
      </c>
      <c r="E20" s="75">
        <f t="shared" si="0"/>
        <v>0.25443022616813088</v>
      </c>
      <c r="F20" s="74">
        <f>分析係数表!C23</f>
        <v>0.20116432520583094</v>
      </c>
      <c r="G20" s="75">
        <f t="shared" si="1"/>
        <v>5.1182284759078996E-2</v>
      </c>
      <c r="H20" s="75">
        <v>7.2636055845767697E-2</v>
      </c>
      <c r="I20" s="75">
        <f t="shared" si="2"/>
        <v>7.2636055845767697E-2</v>
      </c>
      <c r="J20" s="74">
        <f>分析係数表!G23</f>
        <v>0.20785566100352021</v>
      </c>
      <c r="K20" s="76">
        <f t="shared" si="3"/>
        <v>1.5097815400510653E-2</v>
      </c>
      <c r="L20" s="77"/>
      <c r="M20" s="78"/>
      <c r="N20" s="79">
        <f>分析係数表!I23</f>
        <v>2.5225877402069866E-5</v>
      </c>
      <c r="O20" s="80">
        <f t="shared" si="4"/>
        <v>4.6420667993452556E-4</v>
      </c>
      <c r="P20" s="74">
        <f>分析係数表!C23</f>
        <v>0.20116432520583094</v>
      </c>
      <c r="Q20" s="80">
        <f t="shared" si="5"/>
        <v>9.3381823525067983E-5</v>
      </c>
      <c r="R20" s="81">
        <v>3.975348935056743E-3</v>
      </c>
      <c r="S20" s="82">
        <f t="shared" si="6"/>
        <v>7.6611404780824441E-2</v>
      </c>
      <c r="T20" s="83">
        <f>分析係数表!F23</f>
        <v>0.42478695148042223</v>
      </c>
      <c r="U20" s="84">
        <f t="shared" si="7"/>
        <v>3.2543525085479058E-2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投入係数表!L21</f>
        <v>0</v>
      </c>
      <c r="E21" s="75">
        <f t="shared" si="0"/>
        <v>0</v>
      </c>
      <c r="F21" s="74">
        <f>分析係数表!C24</f>
        <v>0.46796458506974481</v>
      </c>
      <c r="G21" s="75">
        <f t="shared" si="1"/>
        <v>0</v>
      </c>
      <c r="H21" s="75">
        <v>1.6171034229368761E-2</v>
      </c>
      <c r="I21" s="75">
        <f t="shared" si="2"/>
        <v>1.6171034229368761E-2</v>
      </c>
      <c r="J21" s="74">
        <f>分析係数表!G24</f>
        <v>0.19290112247208774</v>
      </c>
      <c r="K21" s="76">
        <f t="shared" si="3"/>
        <v>3.1194106543797864E-3</v>
      </c>
      <c r="L21" s="77"/>
      <c r="M21" s="78"/>
      <c r="N21" s="79">
        <f>分析係数表!I24</f>
        <v>1.1220536652328578E-3</v>
      </c>
      <c r="O21" s="80">
        <f t="shared" si="4"/>
        <v>2.0648035283140312E-2</v>
      </c>
      <c r="P21" s="74">
        <f>分析係数表!C24</f>
        <v>0.46796458506974481</v>
      </c>
      <c r="Q21" s="80">
        <f t="shared" si="5"/>
        <v>9.6625492637802072E-3</v>
      </c>
      <c r="R21" s="81">
        <v>1.9609538706948836E-2</v>
      </c>
      <c r="S21" s="82">
        <f t="shared" si="6"/>
        <v>3.5780572936317596E-2</v>
      </c>
      <c r="T21" s="83">
        <f>分析係数表!F24</f>
        <v>0.36341689561906876</v>
      </c>
      <c r="U21" s="84">
        <f t="shared" si="7"/>
        <v>1.3003264739988208E-2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投入係数表!L22</f>
        <v>0</v>
      </c>
      <c r="E22" s="75">
        <f t="shared" si="0"/>
        <v>0</v>
      </c>
      <c r="F22" s="74">
        <f>分析係数表!C25</f>
        <v>0.11839811615034102</v>
      </c>
      <c r="G22" s="75">
        <f t="shared" si="1"/>
        <v>0</v>
      </c>
      <c r="H22" s="75">
        <v>1.2388694594827323E-2</v>
      </c>
      <c r="I22" s="75">
        <f t="shared" si="2"/>
        <v>1.2388694594827323E-2</v>
      </c>
      <c r="J22" s="74">
        <f>分析係数表!G25</f>
        <v>0.19601885967651284</v>
      </c>
      <c r="K22" s="76">
        <f t="shared" si="3"/>
        <v>2.4284177873586301E-3</v>
      </c>
      <c r="L22" s="77"/>
      <c r="M22" s="78"/>
      <c r="N22" s="79">
        <f>分析係数表!I25</f>
        <v>4.7721717414244671E-4</v>
      </c>
      <c r="O22" s="80">
        <f t="shared" si="4"/>
        <v>8.7817520273140021E-3</v>
      </c>
      <c r="P22" s="74">
        <f>分析係数表!C25</f>
        <v>0.11839811615034102</v>
      </c>
      <c r="Q22" s="80">
        <f t="shared" si="5"/>
        <v>1.0397428965334158E-3</v>
      </c>
      <c r="R22" s="81">
        <v>6.5592304975885954E-3</v>
      </c>
      <c r="S22" s="82">
        <f t="shared" si="6"/>
        <v>1.894792509241592E-2</v>
      </c>
      <c r="T22" s="83">
        <f>分析係数表!F25</f>
        <v>0.34892899519140697</v>
      </c>
      <c r="U22" s="84">
        <f t="shared" si="7"/>
        <v>6.6114804634587335E-3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投入係数表!L23</f>
        <v>2.1410678218917049E-5</v>
      </c>
      <c r="E23" s="75">
        <f t="shared" si="0"/>
        <v>2.1410678218917048E-3</v>
      </c>
      <c r="F23" s="74">
        <f>分析係数表!C26</f>
        <v>0.29113960871661038</v>
      </c>
      <c r="G23" s="75">
        <f t="shared" si="1"/>
        <v>6.2334964790127618E-4</v>
      </c>
      <c r="H23" s="75">
        <v>1.6994785959005065E-2</v>
      </c>
      <c r="I23" s="75">
        <f t="shared" si="2"/>
        <v>1.6994785959005065E-2</v>
      </c>
      <c r="J23" s="74">
        <f>分析係数表!G26</f>
        <v>0.2004458717578543</v>
      </c>
      <c r="K23" s="76">
        <f t="shared" si="3"/>
        <v>3.4065346868909123E-3</v>
      </c>
      <c r="L23" s="77"/>
      <c r="M23" s="78"/>
      <c r="N23" s="79">
        <f>分析係数表!I26</f>
        <v>1.0726059667332082E-2</v>
      </c>
      <c r="O23" s="80">
        <f t="shared" si="4"/>
        <v>0.19738098570729179</v>
      </c>
      <c r="P23" s="74">
        <f>分析係数表!C26</f>
        <v>0.29113960871661038</v>
      </c>
      <c r="Q23" s="80">
        <f t="shared" si="5"/>
        <v>5.7465422946919795E-2</v>
      </c>
      <c r="R23" s="81">
        <v>6.4654991775416476E-2</v>
      </c>
      <c r="S23" s="82">
        <f t="shared" si="6"/>
        <v>8.1649777734421544E-2</v>
      </c>
      <c r="T23" s="83">
        <f>分析係数表!F26</f>
        <v>0.34176102976079403</v>
      </c>
      <c r="U23" s="84">
        <f t="shared" si="7"/>
        <v>2.7904712118255858E-2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投入係数表!L24</f>
        <v>5.3526695547292622E-6</v>
      </c>
      <c r="E24" s="75">
        <f t="shared" si="0"/>
        <v>5.3526695547292621E-4</v>
      </c>
      <c r="F24" s="74">
        <f>分析係数表!C27</f>
        <v>0.22390034937983039</v>
      </c>
      <c r="G24" s="75">
        <f t="shared" si="1"/>
        <v>1.198464583418663E-4</v>
      </c>
      <c r="H24" s="75">
        <v>2.2661991158447231E-3</v>
      </c>
      <c r="I24" s="75">
        <f t="shared" si="2"/>
        <v>2.2661991158447231E-3</v>
      </c>
      <c r="J24" s="74">
        <f>分析係数表!G27</f>
        <v>0.17801424712710151</v>
      </c>
      <c r="K24" s="76">
        <f t="shared" si="3"/>
        <v>4.0341572944720149E-4</v>
      </c>
      <c r="L24" s="77"/>
      <c r="M24" s="78"/>
      <c r="N24" s="79">
        <f>分析係数表!I27</f>
        <v>1.001616696609949E-2</v>
      </c>
      <c r="O24" s="80">
        <f t="shared" si="4"/>
        <v>0.18431753785584484</v>
      </c>
      <c r="P24" s="74">
        <f>分析係数表!C27</f>
        <v>0.22390034937983039</v>
      </c>
      <c r="Q24" s="80">
        <f t="shared" si="5"/>
        <v>4.1268761122753773E-2</v>
      </c>
      <c r="R24" s="81">
        <v>4.2144863601774066E-2</v>
      </c>
      <c r="S24" s="82">
        <f t="shared" si="6"/>
        <v>4.4411062717618792E-2</v>
      </c>
      <c r="T24" s="83">
        <f>分析係数表!F27</f>
        <v>0.3354402389489512</v>
      </c>
      <c r="U24" s="84">
        <f t="shared" si="7"/>
        <v>1.4897257489974905E-2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投入係数表!L25</f>
        <v>0</v>
      </c>
      <c r="E25" s="75">
        <f t="shared" si="0"/>
        <v>0</v>
      </c>
      <c r="F25" s="74">
        <f>分析係数表!C28</f>
        <v>0.22512814125204084</v>
      </c>
      <c r="G25" s="75">
        <f t="shared" si="1"/>
        <v>0</v>
      </c>
      <c r="H25" s="75">
        <v>2.4418234118015178E-2</v>
      </c>
      <c r="I25" s="75">
        <f t="shared" si="2"/>
        <v>2.4418234118015178E-2</v>
      </c>
      <c r="J25" s="74">
        <f>分析係数表!G28</f>
        <v>0.17968722251031818</v>
      </c>
      <c r="K25" s="76">
        <f t="shared" si="3"/>
        <v>4.3876446672728364E-3</v>
      </c>
      <c r="L25" s="77"/>
      <c r="M25" s="78"/>
      <c r="N25" s="79">
        <f>分析係数表!I28</f>
        <v>8.1409051127791718E-3</v>
      </c>
      <c r="O25" s="80">
        <f t="shared" si="4"/>
        <v>0.14980896298794899</v>
      </c>
      <c r="P25" s="74">
        <f>分析係数表!C28</f>
        <v>0.22512814125204084</v>
      </c>
      <c r="Q25" s="80">
        <f t="shared" si="5"/>
        <v>3.3726213380372738E-2</v>
      </c>
      <c r="R25" s="81">
        <v>4.340101355026868E-2</v>
      </c>
      <c r="S25" s="82">
        <f t="shared" si="6"/>
        <v>6.7819247668283858E-2</v>
      </c>
      <c r="T25" s="83">
        <f>分析係数表!F28</f>
        <v>0.30733691598411605</v>
      </c>
      <c r="U25" s="84">
        <f t="shared" si="7"/>
        <v>2.0843358422733316E-2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投入係数表!L26</f>
        <v>2.0928937958991415E-3</v>
      </c>
      <c r="E26" s="75">
        <f t="shared" si="0"/>
        <v>0.20928937958991414</v>
      </c>
      <c r="F26" s="74">
        <f>分析係数表!C29</f>
        <v>0.20292812083079403</v>
      </c>
      <c r="G26" s="75">
        <f t="shared" si="1"/>
        <v>4.2470700510024016E-2</v>
      </c>
      <c r="H26" s="75">
        <v>7.658082968862627E-2</v>
      </c>
      <c r="I26" s="75">
        <f t="shared" si="2"/>
        <v>7.658082968862627E-2</v>
      </c>
      <c r="J26" s="74">
        <f>分析係数表!G29</f>
        <v>0.25422836329948895</v>
      </c>
      <c r="K26" s="76">
        <f t="shared" si="3"/>
        <v>1.9469018991856369E-2</v>
      </c>
      <c r="L26" s="77"/>
      <c r="M26" s="78"/>
      <c r="N26" s="79">
        <f>分析係数表!I29</f>
        <v>1.2173975242294967E-2</v>
      </c>
      <c r="O26" s="80">
        <f t="shared" si="4"/>
        <v>0.22402553293813895</v>
      </c>
      <c r="P26" s="74">
        <f>分析係数表!C29</f>
        <v>0.20292812083079403</v>
      </c>
      <c r="Q26" s="80">
        <f t="shared" si="5"/>
        <v>4.5461080417253691E-2</v>
      </c>
      <c r="R26" s="81">
        <v>6.6293051738797182E-2</v>
      </c>
      <c r="S26" s="82">
        <f t="shared" si="6"/>
        <v>0.14287388142742347</v>
      </c>
      <c r="T26" s="83">
        <f>分析係数表!F29</f>
        <v>0.40384720428768384</v>
      </c>
      <c r="U26" s="84">
        <f t="shared" si="7"/>
        <v>5.7699217580195E-2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投入係数表!L27</f>
        <v>3.0349636375314915E-3</v>
      </c>
      <c r="E27" s="75">
        <f t="shared" si="0"/>
        <v>0.30349636375314915</v>
      </c>
      <c r="F27" s="74">
        <f>分析係数表!C30</f>
        <v>1</v>
      </c>
      <c r="G27" s="75">
        <f t="shared" si="1"/>
        <v>0.30349636375314915</v>
      </c>
      <c r="H27" s="75">
        <v>0.43479724946306836</v>
      </c>
      <c r="I27" s="75">
        <f t="shared" si="2"/>
        <v>0.43479724946306836</v>
      </c>
      <c r="J27" s="74">
        <f>分析係数表!G30</f>
        <v>0.34673715455884868</v>
      </c>
      <c r="K27" s="76">
        <f t="shared" si="3"/>
        <v>0.15076036108883822</v>
      </c>
      <c r="L27" s="77"/>
      <c r="M27" s="78"/>
      <c r="N27" s="79">
        <f>分析係数表!I30</f>
        <v>0</v>
      </c>
      <c r="O27" s="80">
        <f t="shared" si="4"/>
        <v>0</v>
      </c>
      <c r="P27" s="74">
        <f>分析係数表!C30</f>
        <v>1</v>
      </c>
      <c r="Q27" s="80">
        <f t="shared" si="5"/>
        <v>0</v>
      </c>
      <c r="R27" s="81">
        <v>7.9123857295252689E-2</v>
      </c>
      <c r="S27" s="82">
        <f t="shared" si="6"/>
        <v>0.51392110675832103</v>
      </c>
      <c r="T27" s="83">
        <f>分析係数表!F30</f>
        <v>0.44336430675838301</v>
      </c>
      <c r="U27" s="84">
        <f t="shared" si="7"/>
        <v>0.22785427522640395</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投入係数表!L28</f>
        <v>3.2308713432345829E-2</v>
      </c>
      <c r="E28" s="75">
        <f t="shared" si="0"/>
        <v>3.230871343234583</v>
      </c>
      <c r="F28" s="74">
        <f>分析係数表!C31</f>
        <v>0.99667993786519227</v>
      </c>
      <c r="G28" s="75">
        <f t="shared" si="1"/>
        <v>3.2201446496254746</v>
      </c>
      <c r="H28" s="75">
        <v>4.0526587500290905</v>
      </c>
      <c r="I28" s="75">
        <f t="shared" si="2"/>
        <v>4.0526587500290905</v>
      </c>
      <c r="J28" s="74">
        <f>分析係数表!G31</f>
        <v>7.0744430198025232E-2</v>
      </c>
      <c r="K28" s="76">
        <f t="shared" si="3"/>
        <v>0.28670303405784919</v>
      </c>
      <c r="L28" s="77"/>
      <c r="M28" s="78"/>
      <c r="N28" s="79">
        <f>分析係数表!I31</f>
        <v>1.5783931066306964E-2</v>
      </c>
      <c r="O28" s="80">
        <f t="shared" si="4"/>
        <v>0.29045595202982183</v>
      </c>
      <c r="P28" s="74">
        <f>分析係数表!C31</f>
        <v>0.99667993786519227</v>
      </c>
      <c r="Q28" s="80">
        <f t="shared" si="5"/>
        <v>0.28949162022165809</v>
      </c>
      <c r="R28" s="81">
        <v>0.54889583152613586</v>
      </c>
      <c r="S28" s="82">
        <f t="shared" si="6"/>
        <v>4.6015545815552263</v>
      </c>
      <c r="T28" s="83">
        <f>分析係数表!F31</f>
        <v>0.308369223350977</v>
      </c>
      <c r="U28" s="84">
        <f t="shared" si="7"/>
        <v>1.4189778125213151</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投入係数表!L29</f>
        <v>9.5277518074180867E-4</v>
      </c>
      <c r="E29" s="75">
        <f t="shared" si="0"/>
        <v>9.5277518074180861E-2</v>
      </c>
      <c r="F29" s="74">
        <f>分析係数表!C32</f>
        <v>0.99973750468741629</v>
      </c>
      <c r="G29" s="75">
        <f t="shared" si="1"/>
        <v>9.5252508172291778E-2</v>
      </c>
      <c r="H29" s="75">
        <v>0.14597075505991752</v>
      </c>
      <c r="I29" s="75">
        <f t="shared" si="2"/>
        <v>0.14597075505991752</v>
      </c>
      <c r="J29" s="74">
        <f>分析係数表!G32</f>
        <v>0.13654952076677315</v>
      </c>
      <c r="K29" s="76">
        <f t="shared" si="3"/>
        <v>1.9932236649395765E-2</v>
      </c>
      <c r="L29" s="77"/>
      <c r="M29" s="78"/>
      <c r="N29" s="79">
        <f>分析係数表!I32</f>
        <v>6.1925380029087757E-3</v>
      </c>
      <c r="O29" s="80">
        <f t="shared" si="4"/>
        <v>0.11395510494563761</v>
      </c>
      <c r="P29" s="74">
        <f>分析係数表!C32</f>
        <v>0.99973750468741629</v>
      </c>
      <c r="Q29" s="80">
        <f t="shared" si="5"/>
        <v>0.1139251922647444</v>
      </c>
      <c r="R29" s="81">
        <v>0.1696723611665297</v>
      </c>
      <c r="S29" s="82">
        <f t="shared" si="6"/>
        <v>0.31564311622644725</v>
      </c>
      <c r="T29" s="83">
        <f>分析係数表!F32</f>
        <v>0.46980830670926516</v>
      </c>
      <c r="U29" s="84">
        <f t="shared" si="7"/>
        <v>0.14829175795878297</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投入係数表!L30</f>
        <v>5.8879365102021881E-5</v>
      </c>
      <c r="E30" s="75">
        <f t="shared" si="0"/>
        <v>5.8879365102021885E-3</v>
      </c>
      <c r="F30" s="74">
        <f>分析係数表!C33</f>
        <v>0.92720800471848297</v>
      </c>
      <c r="G30" s="75">
        <f t="shared" si="1"/>
        <v>5.459341863533679E-3</v>
      </c>
      <c r="H30" s="75">
        <v>6.2500992022900895E-2</v>
      </c>
      <c r="I30" s="75">
        <f t="shared" si="2"/>
        <v>6.2500992022900895E-2</v>
      </c>
      <c r="J30" s="74">
        <f>分析係数表!G33</f>
        <v>0.48251618559482062</v>
      </c>
      <c r="K30" s="76">
        <f t="shared" si="3"/>
        <v>3.0157740266782453E-2</v>
      </c>
      <c r="L30" s="77"/>
      <c r="M30" s="78"/>
      <c r="N30" s="79">
        <f>分析係数表!I33</f>
        <v>1.0711870111293417E-3</v>
      </c>
      <c r="O30" s="80">
        <f t="shared" si="4"/>
        <v>1.971198694498286E-2</v>
      </c>
      <c r="P30" s="74">
        <f>分析係数表!C33</f>
        <v>0.92720800471848297</v>
      </c>
      <c r="Q30" s="80">
        <f t="shared" si="5"/>
        <v>1.8277112084294344E-2</v>
      </c>
      <c r="R30" s="81">
        <v>7.4248413119966425E-2</v>
      </c>
      <c r="S30" s="82">
        <f t="shared" si="6"/>
        <v>0.13674940514286732</v>
      </c>
      <c r="T30" s="83">
        <f>分析係数表!F33</f>
        <v>0.61375438359859724</v>
      </c>
      <c r="U30" s="84">
        <f t="shared" si="7"/>
        <v>8.3930546860935373E-2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投入係数表!L31</f>
        <v>5.5971081310618981E-2</v>
      </c>
      <c r="E31" s="75">
        <f t="shared" si="0"/>
        <v>5.5971081310618978</v>
      </c>
      <c r="F31" s="74">
        <f>分析係数表!C34</f>
        <v>0.43058167090385968</v>
      </c>
      <c r="G31" s="75">
        <f t="shared" si="1"/>
        <v>2.4100121713022111</v>
      </c>
      <c r="H31" s="75">
        <v>2.7458752850777604</v>
      </c>
      <c r="I31" s="75">
        <f t="shared" si="2"/>
        <v>2.7458752850777604</v>
      </c>
      <c r="J31" s="74">
        <f>分析係数表!G34</f>
        <v>0.40252218378442245</v>
      </c>
      <c r="K31" s="76">
        <f t="shared" si="3"/>
        <v>1.1052757161491737</v>
      </c>
      <c r="L31" s="77"/>
      <c r="M31" s="78"/>
      <c r="N31" s="79">
        <f>分析係数表!I34</f>
        <v>0.17332617383102331</v>
      </c>
      <c r="O31" s="80">
        <f t="shared" si="4"/>
        <v>3.1895488278735482</v>
      </c>
      <c r="P31" s="74">
        <f>分析係数表!C34</f>
        <v>0.43058167090385968</v>
      </c>
      <c r="Q31" s="80">
        <f t="shared" si="5"/>
        <v>1.3733612637352395</v>
      </c>
      <c r="R31" s="81">
        <v>1.5427639403794338</v>
      </c>
      <c r="S31" s="82">
        <f t="shared" si="6"/>
        <v>4.2886392254571941</v>
      </c>
      <c r="T31" s="83">
        <f>分析係数表!F34</f>
        <v>0.66293540075026103</v>
      </c>
      <c r="U31" s="84">
        <f t="shared" si="7"/>
        <v>2.8430907636017539</v>
      </c>
      <c r="V31" s="85">
        <f>分析係数表!D34</f>
        <v>0.16067471370017011</v>
      </c>
      <c r="W31" s="172">
        <f t="shared" si="8"/>
        <v>1</v>
      </c>
      <c r="X31" s="74">
        <f>分析係数表!E34</f>
        <v>0.14658203786750718</v>
      </c>
      <c r="Y31" s="171">
        <f t="shared" si="9"/>
        <v>1</v>
      </c>
    </row>
    <row r="32" spans="1:25">
      <c r="A32" s="10" t="s">
        <v>20</v>
      </c>
      <c r="B32" s="9" t="s">
        <v>37</v>
      </c>
      <c r="C32" s="88"/>
      <c r="D32" s="74">
        <f>投入係数表!L32</f>
        <v>3.9698965864242023E-3</v>
      </c>
      <c r="E32" s="75">
        <f t="shared" si="0"/>
        <v>0.39698965864242025</v>
      </c>
      <c r="F32" s="74">
        <f>分析係数表!C35</f>
        <v>0.85041941808411148</v>
      </c>
      <c r="G32" s="75">
        <f t="shared" si="1"/>
        <v>0.33760771448809707</v>
      </c>
      <c r="H32" s="75">
        <v>0.60480665192227101</v>
      </c>
      <c r="I32" s="75">
        <f t="shared" si="2"/>
        <v>0.60480665192227101</v>
      </c>
      <c r="J32" s="74">
        <f>分析係数表!G35</f>
        <v>0.31439227022235533</v>
      </c>
      <c r="K32" s="76">
        <f t="shared" si="3"/>
        <v>0.19014653634342463</v>
      </c>
      <c r="L32" s="77"/>
      <c r="M32" s="78"/>
      <c r="N32" s="79">
        <f>分析係数表!I35</f>
        <v>5.0116599150103677E-2</v>
      </c>
      <c r="O32" s="80">
        <f t="shared" si="4"/>
        <v>0.9222458244076841</v>
      </c>
      <c r="P32" s="74">
        <f>分析係数表!C35</f>
        <v>0.85041941808411148</v>
      </c>
      <c r="Q32" s="80">
        <f t="shared" si="5"/>
        <v>0.78429575732328438</v>
      </c>
      <c r="R32" s="81">
        <v>1.2044353256862115</v>
      </c>
      <c r="S32" s="82">
        <f t="shared" si="6"/>
        <v>1.8092419776084825</v>
      </c>
      <c r="T32" s="83">
        <f>分析係数表!F35</f>
        <v>0.64510687312527537</v>
      </c>
      <c r="U32" s="84">
        <f t="shared" si="7"/>
        <v>1.1671544349019976</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投入係数表!L33</f>
        <v>3.2704810979395792E-3</v>
      </c>
      <c r="E33" s="75">
        <f t="shared" si="0"/>
        <v>0.32704810979395793</v>
      </c>
      <c r="F33" s="74">
        <f>分析係数表!C36</f>
        <v>0.99367212085214862</v>
      </c>
      <c r="G33" s="75">
        <f t="shared" si="1"/>
        <v>0.32497858887964853</v>
      </c>
      <c r="H33" s="75">
        <v>0.55594378005107326</v>
      </c>
      <c r="I33" s="75">
        <f t="shared" si="2"/>
        <v>0.55594378005107326</v>
      </c>
      <c r="J33" s="74">
        <f>分析係数表!G36</f>
        <v>5.4622350270852466E-2</v>
      </c>
      <c r="K33" s="76">
        <f t="shared" si="3"/>
        <v>3.0366955884851485E-2</v>
      </c>
      <c r="L33" s="77"/>
      <c r="M33" s="78"/>
      <c r="N33" s="79">
        <f>分析係数表!I36</f>
        <v>0.22260102528255266</v>
      </c>
      <c r="O33" s="80">
        <f t="shared" si="4"/>
        <v>4.0963048083297329</v>
      </c>
      <c r="P33" s="74">
        <f>分析係数表!C36</f>
        <v>0.99367212085214862</v>
      </c>
      <c r="Q33" s="80">
        <f t="shared" si="5"/>
        <v>4.0703838865498598</v>
      </c>
      <c r="R33" s="81">
        <v>4.3375563458699009</v>
      </c>
      <c r="S33" s="82">
        <f t="shared" si="6"/>
        <v>4.8935001259209745</v>
      </c>
      <c r="T33" s="83">
        <f>分析係数表!F36</f>
        <v>0.84078106922799567</v>
      </c>
      <c r="U33" s="84">
        <f t="shared" si="7"/>
        <v>4.1143622681391685</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投入係数表!L34</f>
        <v>1.8350735456796819E-2</v>
      </c>
      <c r="E34" s="75">
        <f t="shared" si="0"/>
        <v>1.8350735456796818</v>
      </c>
      <c r="F34" s="74">
        <f>分析係数表!C37</f>
        <v>0.57178358697686016</v>
      </c>
      <c r="G34" s="75">
        <f t="shared" si="1"/>
        <v>1.0492649343150735</v>
      </c>
      <c r="H34" s="75">
        <v>1.4233519091049833</v>
      </c>
      <c r="I34" s="75">
        <f t="shared" si="2"/>
        <v>1.4233519091049833</v>
      </c>
      <c r="J34" s="74">
        <f>分析係数表!G37</f>
        <v>0.36884830758302428</v>
      </c>
      <c r="K34" s="76">
        <f t="shared" si="3"/>
        <v>0.52500094276843967</v>
      </c>
      <c r="L34" s="77"/>
      <c r="M34" s="78"/>
      <c r="N34" s="79">
        <f>分析係数表!I37</f>
        <v>4.5622990798280361E-2</v>
      </c>
      <c r="O34" s="80">
        <f t="shared" si="4"/>
        <v>0.83955442855737383</v>
      </c>
      <c r="P34" s="74">
        <f>分析係数表!C37</f>
        <v>0.57178358697686016</v>
      </c>
      <c r="Q34" s="80">
        <f t="shared" si="5"/>
        <v>0.48004344262284326</v>
      </c>
      <c r="R34" s="81">
        <v>0.64840589752496769</v>
      </c>
      <c r="S34" s="82">
        <f t="shared" si="6"/>
        <v>2.0717578066299511</v>
      </c>
      <c r="T34" s="83">
        <f>分析係数表!F37</f>
        <v>0.64429400301330442</v>
      </c>
      <c r="U34" s="84">
        <f t="shared" si="7"/>
        <v>1.3348211305076747</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投入係数表!L35</f>
        <v>6.3768136628674608E-3</v>
      </c>
      <c r="E35" s="75">
        <f t="shared" si="0"/>
        <v>0.6376813662867461</v>
      </c>
      <c r="F35" s="74">
        <f>分析係数表!C38</f>
        <v>0.42668283982472699</v>
      </c>
      <c r="G35" s="75">
        <f t="shared" si="1"/>
        <v>0.27208769627054075</v>
      </c>
      <c r="H35" s="75">
        <v>0.50299204987808144</v>
      </c>
      <c r="I35" s="75">
        <f t="shared" si="2"/>
        <v>0.50299204987808144</v>
      </c>
      <c r="J35" s="74">
        <f>分析係数表!G38</f>
        <v>0.18042179614021467</v>
      </c>
      <c r="K35" s="76">
        <f t="shared" si="3"/>
        <v>9.0750729083251894E-2</v>
      </c>
      <c r="L35" s="77"/>
      <c r="M35" s="78"/>
      <c r="N35" s="79">
        <f>分析係数表!I38</f>
        <v>3.1385057501308801E-2</v>
      </c>
      <c r="O35" s="80">
        <f t="shared" si="4"/>
        <v>0.57754793262577608</v>
      </c>
      <c r="P35" s="74">
        <f>分析係数表!C38</f>
        <v>0.42668283982472699</v>
      </c>
      <c r="Q35" s="80">
        <f t="shared" si="5"/>
        <v>0.24642979202766624</v>
      </c>
      <c r="R35" s="81">
        <v>0.39489513589010544</v>
      </c>
      <c r="S35" s="82">
        <f t="shared" si="6"/>
        <v>0.89788718576818694</v>
      </c>
      <c r="T35" s="83">
        <f>分析係数表!F38</f>
        <v>0.52437100026299643</v>
      </c>
      <c r="U35" s="84">
        <f t="shared" si="7"/>
        <v>0.4708260017245911</v>
      </c>
      <c r="V35" s="85">
        <f>分析係数表!D38</f>
        <v>3.745569762927526E-2</v>
      </c>
      <c r="W35" s="172">
        <f t="shared" si="8"/>
        <v>0</v>
      </c>
      <c r="X35" s="74">
        <f>分析係数表!E38</f>
        <v>3.4218337111297577E-2</v>
      </c>
      <c r="Y35" s="171">
        <f t="shared" si="9"/>
        <v>0</v>
      </c>
    </row>
    <row r="36" spans="1:25">
      <c r="A36" s="10" t="s">
        <v>24</v>
      </c>
      <c r="B36" s="9" t="s">
        <v>39</v>
      </c>
      <c r="C36" s="88"/>
      <c r="D36" s="74">
        <f>投入係数表!L36</f>
        <v>0</v>
      </c>
      <c r="E36" s="75">
        <f t="shared" si="0"/>
        <v>0</v>
      </c>
      <c r="F36" s="74">
        <f>分析係数表!C39</f>
        <v>1</v>
      </c>
      <c r="G36" s="75">
        <f t="shared" si="1"/>
        <v>0</v>
      </c>
      <c r="H36" s="75">
        <v>7.6484110850052231E-2</v>
      </c>
      <c r="I36" s="75">
        <f t="shared" si="2"/>
        <v>7.6484110850052231E-2</v>
      </c>
      <c r="J36" s="74">
        <f>分析係数表!G39</f>
        <v>0.351753812215997</v>
      </c>
      <c r="K36" s="76">
        <f t="shared" si="3"/>
        <v>2.690357756545677E-2</v>
      </c>
      <c r="L36" s="77"/>
      <c r="M36" s="78"/>
      <c r="N36" s="79">
        <f>分析係数表!I39</f>
        <v>2.6196741762610056E-3</v>
      </c>
      <c r="O36" s="80">
        <f t="shared" si="4"/>
        <v>4.8207252912937405E-2</v>
      </c>
      <c r="P36" s="74">
        <f>分析係数表!C39</f>
        <v>1</v>
      </c>
      <c r="Q36" s="80">
        <f t="shared" si="5"/>
        <v>4.8207252912937405E-2</v>
      </c>
      <c r="R36" s="81">
        <v>6.2716361953760708E-2</v>
      </c>
      <c r="S36" s="82">
        <f t="shared" si="6"/>
        <v>0.13920047280381292</v>
      </c>
      <c r="T36" s="83">
        <f>分析係数表!F39</f>
        <v>0.70125652740175148</v>
      </c>
      <c r="U36" s="84">
        <f t="shared" si="7"/>
        <v>9.7615240171083806E-2</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投入係数表!L37</f>
        <v>1.2667984612859252E-4</v>
      </c>
      <c r="E37" s="75">
        <f t="shared" si="0"/>
        <v>1.2667984612859253E-2</v>
      </c>
      <c r="F37" s="74">
        <f>分析係数表!C40</f>
        <v>0.86812466863195592</v>
      </c>
      <c r="G37" s="75">
        <f t="shared" si="1"/>
        <v>1.0997389944273156E-2</v>
      </c>
      <c r="H37" s="75">
        <v>2.0149521659730187E-2</v>
      </c>
      <c r="I37" s="75">
        <f t="shared" si="2"/>
        <v>2.0149521659730187E-2</v>
      </c>
      <c r="J37" s="74">
        <f>分析係数表!G40</f>
        <v>0.5308449982881025</v>
      </c>
      <c r="K37" s="76">
        <f t="shared" si="3"/>
        <v>1.0696272790965555E-2</v>
      </c>
      <c r="L37" s="77"/>
      <c r="M37" s="78"/>
      <c r="N37" s="79">
        <f>分析係数表!I40</f>
        <v>3.1726768564274997E-2</v>
      </c>
      <c r="O37" s="80">
        <f t="shared" si="4"/>
        <v>0.58383610074409964</v>
      </c>
      <c r="P37" s="74">
        <f>分析係数表!C40</f>
        <v>0.86812466863195592</v>
      </c>
      <c r="Q37" s="80">
        <f t="shared" si="5"/>
        <v>0.50684252149384468</v>
      </c>
      <c r="R37" s="81">
        <v>0.5112734336774728</v>
      </c>
      <c r="S37" s="82">
        <f t="shared" si="6"/>
        <v>0.53142295533720296</v>
      </c>
      <c r="T37" s="83">
        <f>分析係数表!F40</f>
        <v>0.72849135138041188</v>
      </c>
      <c r="U37" s="84">
        <f t="shared" si="7"/>
        <v>0.38713702688817125</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投入係数表!L38</f>
        <v>1.7842231849097541E-6</v>
      </c>
      <c r="E38" s="75">
        <f t="shared" si="0"/>
        <v>1.7842231849097542E-4</v>
      </c>
      <c r="F38" s="74">
        <f>分析係数表!C41</f>
        <v>0.9999434031873089</v>
      </c>
      <c r="G38" s="75">
        <f t="shared" si="1"/>
        <v>1.7841222035643587E-4</v>
      </c>
      <c r="H38" s="75">
        <v>4.495457557418865E-3</v>
      </c>
      <c r="I38" s="75">
        <f t="shared" si="2"/>
        <v>4.495457557418865E-3</v>
      </c>
      <c r="J38" s="74">
        <f>分析係数表!G41</f>
        <v>0.50163334603597476</v>
      </c>
      <c r="K38" s="76">
        <f t="shared" si="3"/>
        <v>2.2550714164907355E-3</v>
      </c>
      <c r="L38" s="77"/>
      <c r="M38" s="78"/>
      <c r="N38" s="79">
        <f>分析係数表!I41</f>
        <v>4.605647758626856E-2</v>
      </c>
      <c r="O38" s="80">
        <f t="shared" si="4"/>
        <v>0.8475314538730907</v>
      </c>
      <c r="P38" s="74">
        <f>分析係数表!C41</f>
        <v>0.9999434031873089</v>
      </c>
      <c r="Q38" s="80">
        <f t="shared" si="5"/>
        <v>0.84748348629414605</v>
      </c>
      <c r="R38" s="81">
        <v>0.86337603979020749</v>
      </c>
      <c r="S38" s="82">
        <f t="shared" si="6"/>
        <v>0.86787149734762636</v>
      </c>
      <c r="T38" s="83">
        <f>分析係数表!F41</f>
        <v>0.6065809667987323</v>
      </c>
      <c r="U38" s="84">
        <f t="shared" si="7"/>
        <v>0.52643433191818667</v>
      </c>
      <c r="V38" s="85">
        <f>分析係数表!D41</f>
        <v>0.10372147914479408</v>
      </c>
      <c r="W38" s="172">
        <f t="shared" si="8"/>
        <v>0</v>
      </c>
      <c r="X38" s="74">
        <f>分析係数表!E41</f>
        <v>9.872112035903656E-2</v>
      </c>
      <c r="Y38" s="171">
        <f t="shared" si="9"/>
        <v>0</v>
      </c>
    </row>
    <row r="39" spans="1:25">
      <c r="A39" s="10" t="s">
        <v>56</v>
      </c>
      <c r="B39" s="9" t="s">
        <v>388</v>
      </c>
      <c r="C39" s="88"/>
      <c r="D39" s="74">
        <f>投入係数表!L39</f>
        <v>4.7817181355581408E-4</v>
      </c>
      <c r="E39" s="75">
        <f>$C$14*D39</f>
        <v>4.7817181355581405E-2</v>
      </c>
      <c r="F39" s="74">
        <f>分析係数表!C42</f>
        <v>0.93692850875802069</v>
      </c>
      <c r="G39" s="75">
        <f>E39*F39</f>
        <v>4.4801280420496713E-2</v>
      </c>
      <c r="H39" s="75">
        <v>7.543632674487695E-2</v>
      </c>
      <c r="I39" s="75">
        <f>C39+H39</f>
        <v>7.543632674487695E-2</v>
      </c>
      <c r="J39" s="74">
        <f>分析係数表!G42</f>
        <v>0.49922072097325781</v>
      </c>
      <c r="K39" s="76">
        <f>I39*J39</f>
        <v>3.765937742515172E-2</v>
      </c>
      <c r="L39" s="77"/>
      <c r="M39" s="78"/>
      <c r="N39" s="79">
        <f>分析係数表!I42</f>
        <v>1.1809361738003208E-2</v>
      </c>
      <c r="O39" s="80">
        <f t="shared" si="4"/>
        <v>0.21731591401829586</v>
      </c>
      <c r="P39" s="74">
        <f>分析係数表!C42</f>
        <v>0.93692850875802069</v>
      </c>
      <c r="Q39" s="80">
        <f>O39*P39</f>
        <v>0.20360947525054818</v>
      </c>
      <c r="R39" s="81">
        <v>0.22247660848679912</v>
      </c>
      <c r="S39" s="82">
        <f>I39+R39</f>
        <v>0.29791293523167606</v>
      </c>
      <c r="T39" s="83">
        <f>分析係数表!F42</f>
        <v>0.57339238661209846</v>
      </c>
      <c r="U39" s="84">
        <f t="shared" si="7"/>
        <v>0.17082100893510624</v>
      </c>
      <c r="V39" s="85">
        <f>分析係数表!D42</f>
        <v>0.13686157986208444</v>
      </c>
      <c r="W39" s="172">
        <f t="shared" si="8"/>
        <v>0</v>
      </c>
      <c r="X39" s="74">
        <f>分析係数表!E42</f>
        <v>0.12798116275158378</v>
      </c>
      <c r="Y39" s="171">
        <f t="shared" si="9"/>
        <v>0</v>
      </c>
    </row>
    <row r="40" spans="1:25">
      <c r="A40" s="10" t="s">
        <v>199</v>
      </c>
      <c r="B40" s="9" t="s">
        <v>41</v>
      </c>
      <c r="C40" s="88"/>
      <c r="D40" s="74">
        <f>投入係数表!L40</f>
        <v>3.8626647730111263E-2</v>
      </c>
      <c r="E40" s="75">
        <f>$C$14*D40</f>
        <v>3.8626647730111263</v>
      </c>
      <c r="F40" s="74">
        <f>分析係数表!C43</f>
        <v>0.64668770435795053</v>
      </c>
      <c r="G40" s="75">
        <f>E40*F40</f>
        <v>2.4979378147628895</v>
      </c>
      <c r="H40" s="75">
        <v>3.6422596054928382</v>
      </c>
      <c r="I40" s="75">
        <f>C40+H40</f>
        <v>3.6422596054928382</v>
      </c>
      <c r="J40" s="74">
        <f>分析係数表!G43</f>
        <v>0.34525361813281841</v>
      </c>
      <c r="K40" s="76">
        <f>I40*J40</f>
        <v>1.2575033069754142</v>
      </c>
      <c r="L40" s="77"/>
      <c r="M40" s="78"/>
      <c r="N40" s="79">
        <f>分析係数表!I43</f>
        <v>1.6687581740348217E-2</v>
      </c>
      <c r="O40" s="80">
        <f t="shared" si="4"/>
        <v>0.30708493474195003</v>
      </c>
      <c r="P40" s="74">
        <f>分析係数表!C43</f>
        <v>0.64668770435795053</v>
      </c>
      <c r="Q40" s="80">
        <f>O40*P40</f>
        <v>0.19858805149118272</v>
      </c>
      <c r="R40" s="81">
        <v>0.8003708771975887</v>
      </c>
      <c r="S40" s="82">
        <f>I40+R40</f>
        <v>4.4426304826904266</v>
      </c>
      <c r="T40" s="83">
        <f>分析係数表!F43</f>
        <v>0.5971160790993254</v>
      </c>
      <c r="U40" s="84">
        <f t="shared" si="7"/>
        <v>2.652766094711251</v>
      </c>
      <c r="V40" s="85">
        <f>分析係数表!D43</f>
        <v>0.11965406207615147</v>
      </c>
      <c r="W40" s="172">
        <f t="shared" si="8"/>
        <v>1</v>
      </c>
      <c r="X40" s="74">
        <f>分析係数表!E43</f>
        <v>0.10089499703022012</v>
      </c>
      <c r="Y40" s="171">
        <f t="shared" si="9"/>
        <v>0</v>
      </c>
    </row>
    <row r="41" spans="1:25">
      <c r="A41" s="10" t="s">
        <v>350</v>
      </c>
      <c r="B41" s="9" t="s">
        <v>42</v>
      </c>
      <c r="C41" s="88"/>
      <c r="D41" s="74">
        <f>投入係数表!L41</f>
        <v>8.5642712875668196E-5</v>
      </c>
      <c r="E41" s="75">
        <f>$C$14*D41</f>
        <v>8.5642712875668194E-3</v>
      </c>
      <c r="F41" s="74">
        <f>分析係数表!C44</f>
        <v>0.69156580457188765</v>
      </c>
      <c r="G41" s="75">
        <f>E41*F41</f>
        <v>5.9227571635580636E-3</v>
      </c>
      <c r="H41" s="75">
        <v>1.5098250896001855E-2</v>
      </c>
      <c r="I41" s="75">
        <f>C41+H41</f>
        <v>1.5098250896001855E-2</v>
      </c>
      <c r="J41" s="74">
        <f>分析係数表!G44</f>
        <v>0.27271905819722003</v>
      </c>
      <c r="K41" s="76">
        <f>I41*J41</f>
        <v>4.1175807647829592E-3</v>
      </c>
      <c r="L41" s="77"/>
      <c r="M41" s="78"/>
      <c r="N41" s="79">
        <f>分析係数表!I44</f>
        <v>0.15674397651271663</v>
      </c>
      <c r="O41" s="80">
        <f t="shared" si="4"/>
        <v>2.8844031776168508</v>
      </c>
      <c r="P41" s="74">
        <f>分析係数表!C44</f>
        <v>0.69156580457188765</v>
      </c>
      <c r="Q41" s="80">
        <f>O41*P41</f>
        <v>1.9947546042383069</v>
      </c>
      <c r="R41" s="81">
        <v>2.0327124789444038</v>
      </c>
      <c r="S41" s="82">
        <f>I41+R41</f>
        <v>2.0478107298404056</v>
      </c>
      <c r="T41" s="83">
        <f>分析係数表!F44</f>
        <v>0.50862281906626206</v>
      </c>
      <c r="U41" s="84">
        <f t="shared" si="7"/>
        <v>1.0415632663255667</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投入係数表!L42</f>
        <v>1.7485387212115588E-4</v>
      </c>
      <c r="E42" s="75">
        <f>$C$14*D42</f>
        <v>1.7485387212115587E-2</v>
      </c>
      <c r="F42" s="74">
        <f>分析係数表!C45</f>
        <v>1</v>
      </c>
      <c r="G42" s="75">
        <f>E42*F42</f>
        <v>1.7485387212115587E-2</v>
      </c>
      <c r="H42" s="75">
        <v>4.0757378195503541E-2</v>
      </c>
      <c r="I42" s="75">
        <f>C42+H42</f>
        <v>4.0757378195503541E-2</v>
      </c>
      <c r="J42" s="74">
        <f>分析係数表!G45</f>
        <v>0</v>
      </c>
      <c r="K42" s="76">
        <f>I42*J42</f>
        <v>0</v>
      </c>
      <c r="L42" s="77"/>
      <c r="M42" s="78"/>
      <c r="N42" s="79">
        <f>分析係数表!I45</f>
        <v>0</v>
      </c>
      <c r="O42" s="80">
        <f t="shared" si="4"/>
        <v>0</v>
      </c>
      <c r="P42" s="74">
        <f>分析係数表!C45</f>
        <v>1</v>
      </c>
      <c r="Q42" s="80">
        <f>O42*P42</f>
        <v>0</v>
      </c>
      <c r="R42" s="81">
        <v>2.249935901940929E-2</v>
      </c>
      <c r="S42" s="82">
        <f>I42+R42</f>
        <v>6.3256737214912831E-2</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投入係数表!L43</f>
        <v>2.212436749288095E-3</v>
      </c>
      <c r="E43" s="75">
        <f>$C$14*D43</f>
        <v>0.2212436749288095</v>
      </c>
      <c r="F43" s="74">
        <f>分析係数表!C46</f>
        <v>0.99300149364803736</v>
      </c>
      <c r="G43" s="75">
        <f>E43*F43</f>
        <v>0.21969529966448867</v>
      </c>
      <c r="H43" s="75">
        <v>0.31015346390934084</v>
      </c>
      <c r="I43" s="75">
        <f>C43+H43</f>
        <v>0.31015346390934084</v>
      </c>
      <c r="J43" s="74">
        <f>分析係数表!G46</f>
        <v>1.2662527198429125E-2</v>
      </c>
      <c r="K43" s="76">
        <f>I43*J43</f>
        <v>3.9273266724390342E-3</v>
      </c>
      <c r="L43" s="77"/>
      <c r="M43" s="78"/>
      <c r="N43" s="79">
        <f>分析係数表!I46</f>
        <v>3.642815848522589E-5</v>
      </c>
      <c r="O43" s="80">
        <f t="shared" si="4"/>
        <v>6.7035109372123912E-4</v>
      </c>
      <c r="P43" s="74">
        <f>分析係数表!C46</f>
        <v>0.99300149364803736</v>
      </c>
      <c r="Q43" s="80">
        <f>O43*P43</f>
        <v>6.6565963733378588E-4</v>
      </c>
      <c r="R43" s="81">
        <v>5.8836408990516523E-2</v>
      </c>
      <c r="S43" s="82">
        <f>I43+R43</f>
        <v>0.36898987289985735</v>
      </c>
      <c r="T43" s="83">
        <f>分析係数表!F46</f>
        <v>0.42786180544499286</v>
      </c>
      <c r="U43" s="84">
        <f t="shared" si="7"/>
        <v>0.15787667320985141</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投入係数表!L44</f>
        <v>0.61153714395826342</v>
      </c>
      <c r="E44" s="89">
        <f>SUM(E5:E43)</f>
        <v>61.153714395826348</v>
      </c>
      <c r="F44" s="90">
        <f>分析係数表!C47</f>
        <v>0.58532523599566522</v>
      </c>
      <c r="G44" s="89">
        <f>SUM(G5:G43)</f>
        <v>19.16776189958583</v>
      </c>
      <c r="H44" s="89">
        <f>SUM(H5:H43)</f>
        <v>24.15569979974093</v>
      </c>
      <c r="I44" s="89">
        <f>SUM(I5:I43)</f>
        <v>124.15569979974096</v>
      </c>
      <c r="J44" s="90">
        <f>分析係数表!G47</f>
        <v>0.25475569279079324</v>
      </c>
      <c r="K44" s="91">
        <f>SUM(K5:K43)</f>
        <v>28.828203648855229</v>
      </c>
      <c r="L44" s="92">
        <f>最終需要_まとめ!$L$34</f>
        <v>0.63833333333333331</v>
      </c>
      <c r="M44" s="89">
        <f>K44*L44</f>
        <v>18.40200332918592</v>
      </c>
      <c r="N44" s="93">
        <f>分析係数表!I47</f>
        <v>1</v>
      </c>
      <c r="O44" s="94">
        <f>SUM(O5:O43)</f>
        <v>18.40200332918592</v>
      </c>
      <c r="P44" s="90">
        <f>分析係数表!C47</f>
        <v>0.58532523599566522</v>
      </c>
      <c r="Q44" s="94">
        <f>SUM(Q5:Q43)</f>
        <v>11.949575592162496</v>
      </c>
      <c r="R44" s="89">
        <f>SUM(R5:R43)</f>
        <v>14.67230166675153</v>
      </c>
      <c r="S44" s="95">
        <f>SUM(S5:S43)</f>
        <v>138.82800146649242</v>
      </c>
      <c r="T44" s="96">
        <f>分析係数表!F47</f>
        <v>0.5063294671067512</v>
      </c>
      <c r="U44" s="97">
        <f>SUM(U5:U43)</f>
        <v>57.542311694326926</v>
      </c>
      <c r="V44" s="98">
        <f>分析係数表!D47</f>
        <v>6.4581730562403572E-2</v>
      </c>
      <c r="W44" s="169">
        <f>SUM(W5:W43)</f>
        <v>7</v>
      </c>
      <c r="X44" s="90">
        <f>分析係数表!E47</f>
        <v>5.7136770824146227E-2</v>
      </c>
      <c r="Y44" s="17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247</v>
      </c>
      <c r="S2" s="5" t="s">
        <v>157</v>
      </c>
      <c r="U2" s="62" t="s">
        <v>215</v>
      </c>
      <c r="W2" s="5" t="s">
        <v>134</v>
      </c>
      <c r="Y2" s="5" t="s">
        <v>158</v>
      </c>
    </row>
    <row r="3" spans="1:25" ht="44">
      <c r="B3" s="63"/>
      <c r="C3" s="64" t="s">
        <v>233</v>
      </c>
      <c r="D3" s="64" t="s">
        <v>248</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投入係数表!M5</f>
        <v>4.1946148771549836E-5</v>
      </c>
      <c r="E5" s="75">
        <f t="shared" ref="E5:E38" si="0">$C$15*D5</f>
        <v>4.1946148771549834E-3</v>
      </c>
      <c r="F5" s="74">
        <f>分析係数表!C8</f>
        <v>0.16988323914406789</v>
      </c>
      <c r="G5" s="75">
        <f t="shared" ref="G5:G38" si="1">E5*F5</f>
        <v>7.1259476229298502E-4</v>
      </c>
      <c r="H5" s="75">
        <f t="array" ref="H5:H43">MMULT(逆行列係数!C5:AO43,'11'!G5:G43)</f>
        <v>2.1661663136021262E-3</v>
      </c>
      <c r="I5" s="75">
        <f t="shared" ref="I5:I38" si="2">C5+H5</f>
        <v>2.1661663136021262E-3</v>
      </c>
      <c r="J5" s="74">
        <f>分析係数表!G8</f>
        <v>0.11982810575688495</v>
      </c>
      <c r="K5" s="76">
        <f t="shared" ref="K5:K38" si="3">I5*J5</f>
        <v>2.5956760611331719E-4</v>
      </c>
      <c r="L5" s="77" t="s">
        <v>187</v>
      </c>
      <c r="M5" s="78" t="s">
        <v>187</v>
      </c>
      <c r="N5" s="79">
        <f>分析係数表!I8</f>
        <v>1.1007693311748612E-2</v>
      </c>
      <c r="O5" s="80">
        <f t="shared" ref="O5:O43" si="4">$M$44*N5</f>
        <v>0.19832571919817632</v>
      </c>
      <c r="P5" s="74">
        <f>分析係数表!C8</f>
        <v>0.16988323914406789</v>
      </c>
      <c r="Q5" s="80">
        <f t="shared" ref="Q5:Q38" si="5">O5*P5</f>
        <v>3.3692215582963043E-2</v>
      </c>
      <c r="R5" s="81">
        <f t="array" ref="R5:R43">MMULT(逆行列係数!C5:AO43,'11'!Q5:Q43)</f>
        <v>5.6461163108946708E-2</v>
      </c>
      <c r="S5" s="82">
        <f t="shared" ref="S5:S38" si="6">I5+R5</f>
        <v>5.8627329422548835E-2</v>
      </c>
      <c r="T5" s="83">
        <f>分析係数表!F8</f>
        <v>0.4520504153237429</v>
      </c>
      <c r="U5" s="84">
        <f t="shared" ref="U5:U43" si="7">S5*T5</f>
        <v>2.6502508614785092E-2</v>
      </c>
      <c r="V5" s="85">
        <f>分析係数表!D8</f>
        <v>0.2736524906322878</v>
      </c>
      <c r="W5" s="172">
        <f t="shared" ref="W5:W43" si="8">ROUND(S5*V5,0)</f>
        <v>0</v>
      </c>
      <c r="X5" s="74">
        <f>分析係数表!E8</f>
        <v>4.6479574456934729E-2</v>
      </c>
      <c r="Y5" s="171">
        <f t="shared" ref="Y5:Y43" si="9">ROUND(S5*X5,0)</f>
        <v>0</v>
      </c>
    </row>
    <row r="6" spans="1:25">
      <c r="A6" s="10" t="s">
        <v>225</v>
      </c>
      <c r="B6" s="9" t="s">
        <v>273</v>
      </c>
      <c r="C6" s="88"/>
      <c r="D6" s="74">
        <f>投入係数表!M6</f>
        <v>0</v>
      </c>
      <c r="E6" s="75">
        <f t="shared" si="0"/>
        <v>0</v>
      </c>
      <c r="F6" s="74">
        <f>分析係数表!C9</f>
        <v>0.40976645435244163</v>
      </c>
      <c r="G6" s="75">
        <f t="shared" si="1"/>
        <v>0</v>
      </c>
      <c r="H6" s="75">
        <v>3.53398344498221E-3</v>
      </c>
      <c r="I6" s="75">
        <f t="shared" si="2"/>
        <v>3.53398344498221E-3</v>
      </c>
      <c r="J6" s="74">
        <f>分析係数表!G9</f>
        <v>0.27278621711745094</v>
      </c>
      <c r="K6" s="76">
        <f t="shared" si="3"/>
        <v>9.6402197531239434E-4</v>
      </c>
      <c r="L6" s="77"/>
      <c r="M6" s="78"/>
      <c r="N6" s="79">
        <f>分析係数表!I9</f>
        <v>5.6766522140644718E-4</v>
      </c>
      <c r="O6" s="80">
        <f t="shared" si="4"/>
        <v>1.0227629904901617E-2</v>
      </c>
      <c r="P6" s="74">
        <f>分析係数表!C9</f>
        <v>0.40976645435244163</v>
      </c>
      <c r="Q6" s="80">
        <f t="shared" si="5"/>
        <v>4.1909396425605355E-3</v>
      </c>
      <c r="R6" s="81">
        <v>5.6413524355411237E-3</v>
      </c>
      <c r="S6" s="82">
        <f t="shared" si="6"/>
        <v>9.1753358805233345E-3</v>
      </c>
      <c r="T6" s="83">
        <f>分析係数表!F9</f>
        <v>0.74407187847350875</v>
      </c>
      <c r="U6" s="84">
        <f t="shared" si="7"/>
        <v>6.8271094042463834E-3</v>
      </c>
      <c r="V6" s="85">
        <f>分析係数表!D9</f>
        <v>0.14440533530937386</v>
      </c>
      <c r="W6" s="172">
        <f t="shared" si="8"/>
        <v>0</v>
      </c>
      <c r="X6" s="74">
        <f>分析係数表!E9</f>
        <v>0.11439422008151168</v>
      </c>
      <c r="Y6" s="171">
        <f t="shared" si="9"/>
        <v>0</v>
      </c>
    </row>
    <row r="7" spans="1:25">
      <c r="A7" s="10" t="s">
        <v>226</v>
      </c>
      <c r="B7" s="9" t="s">
        <v>274</v>
      </c>
      <c r="C7" s="88"/>
      <c r="D7" s="74">
        <f>投入係数表!M7</f>
        <v>0</v>
      </c>
      <c r="E7" s="75">
        <f t="shared" si="0"/>
        <v>0</v>
      </c>
      <c r="F7" s="74">
        <f>分析係数表!C10</f>
        <v>0.68007710705743762</v>
      </c>
      <c r="G7" s="75">
        <f t="shared" si="1"/>
        <v>0</v>
      </c>
      <c r="H7" s="75">
        <v>2.0364225385844444E-3</v>
      </c>
      <c r="I7" s="75">
        <f t="shared" si="2"/>
        <v>2.0364225385844444E-3</v>
      </c>
      <c r="J7" s="74">
        <f>分析係数表!G10</f>
        <v>0.17854260725424764</v>
      </c>
      <c r="K7" s="76">
        <f t="shared" si="3"/>
        <v>3.6358818951018042E-4</v>
      </c>
      <c r="L7" s="77"/>
      <c r="M7" s="78"/>
      <c r="N7" s="79">
        <f>分析係数表!I10</f>
        <v>1.290834700219075E-3</v>
      </c>
      <c r="O7" s="80">
        <f t="shared" si="4"/>
        <v>2.325698155249957E-2</v>
      </c>
      <c r="P7" s="74">
        <f>分析係数表!C10</f>
        <v>0.68007710705743762</v>
      </c>
      <c r="Q7" s="80">
        <f t="shared" si="5"/>
        <v>1.5816540733112103E-2</v>
      </c>
      <c r="R7" s="81">
        <v>2.6678202288123249E-2</v>
      </c>
      <c r="S7" s="82">
        <f t="shared" si="6"/>
        <v>2.8714624826707693E-2</v>
      </c>
      <c r="T7" s="83">
        <f>分析係数表!F10</f>
        <v>0.51654343606185527</v>
      </c>
      <c r="U7" s="84">
        <f t="shared" si="7"/>
        <v>1.4832350973214647E-2</v>
      </c>
      <c r="V7" s="85">
        <f>分析係数表!D10</f>
        <v>9.7799297694606213E-2</v>
      </c>
      <c r="W7" s="172">
        <f t="shared" si="8"/>
        <v>0</v>
      </c>
      <c r="X7" s="74">
        <f>分析係数表!E10</f>
        <v>2.6958057972911079E-2</v>
      </c>
      <c r="Y7" s="171">
        <f t="shared" si="9"/>
        <v>0</v>
      </c>
    </row>
    <row r="8" spans="1:25">
      <c r="A8" s="10" t="s">
        <v>227</v>
      </c>
      <c r="B8" s="9" t="s">
        <v>27</v>
      </c>
      <c r="C8" s="88"/>
      <c r="D8" s="74">
        <f>投入係数表!M8</f>
        <v>6.8856509851625031E-2</v>
      </c>
      <c r="E8" s="75">
        <f t="shared" si="0"/>
        <v>6.8856509851625027</v>
      </c>
      <c r="F8" s="74">
        <f>分析係数表!C11</f>
        <v>2.1147201560344109E-2</v>
      </c>
      <c r="G8" s="75">
        <f t="shared" si="1"/>
        <v>0.14561224925741342</v>
      </c>
      <c r="H8" s="75">
        <v>0.203899053767015</v>
      </c>
      <c r="I8" s="75">
        <f t="shared" si="2"/>
        <v>0.203899053767015</v>
      </c>
      <c r="J8" s="74">
        <f>分析係数表!G11</f>
        <v>0.2349962690544718</v>
      </c>
      <c r="K8" s="76">
        <f t="shared" si="3"/>
        <v>4.7915516898985669E-2</v>
      </c>
      <c r="L8" s="77"/>
      <c r="M8" s="78"/>
      <c r="N8" s="79">
        <f>分析係数表!I11</f>
        <v>-2.2238602446561594E-5</v>
      </c>
      <c r="O8" s="80">
        <f t="shared" si="4"/>
        <v>-4.0067312008677591E-4</v>
      </c>
      <c r="P8" s="74">
        <f>分析係数表!C11</f>
        <v>2.1147201560344109E-2</v>
      </c>
      <c r="Q8" s="80">
        <f t="shared" si="5"/>
        <v>-8.4731152302870093E-6</v>
      </c>
      <c r="R8" s="81">
        <v>4.6592280699319158E-3</v>
      </c>
      <c r="S8" s="82">
        <f t="shared" si="6"/>
        <v>0.20855828183694691</v>
      </c>
      <c r="T8" s="83">
        <f>分析係数表!F11</f>
        <v>0.38828483104146677</v>
      </c>
      <c r="U8" s="84">
        <f t="shared" si="7"/>
        <v>8.098001722535754E-2</v>
      </c>
      <c r="V8" s="85">
        <f>分析係数表!D11</f>
        <v>2.238567316917173E-2</v>
      </c>
      <c r="W8" s="172">
        <f t="shared" si="8"/>
        <v>0</v>
      </c>
      <c r="X8" s="74">
        <f>分析係数表!E11</f>
        <v>2.1852680950858117E-2</v>
      </c>
      <c r="Y8" s="171">
        <f t="shared" si="9"/>
        <v>0</v>
      </c>
    </row>
    <row r="9" spans="1:25">
      <c r="A9" s="10" t="s">
        <v>228</v>
      </c>
      <c r="B9" s="9" t="s">
        <v>195</v>
      </c>
      <c r="C9" s="88"/>
      <c r="D9" s="74">
        <f>投入係数表!M9</f>
        <v>2.9362304140084886E-4</v>
      </c>
      <c r="E9" s="75">
        <f t="shared" si="0"/>
        <v>2.9362304140084887E-2</v>
      </c>
      <c r="F9" s="74">
        <f>分析係数表!C12</f>
        <v>0.26979296775158057</v>
      </c>
      <c r="G9" s="75">
        <f t="shared" si="1"/>
        <v>7.9217431739780231E-3</v>
      </c>
      <c r="H9" s="75">
        <v>1.3008200512167495E-2</v>
      </c>
      <c r="I9" s="75">
        <f t="shared" si="2"/>
        <v>1.3008200512167495E-2</v>
      </c>
      <c r="J9" s="74">
        <f>分析係数表!G12</f>
        <v>0.14399966915404239</v>
      </c>
      <c r="K9" s="76">
        <f t="shared" si="3"/>
        <v>1.8731765700415641E-3</v>
      </c>
      <c r="L9" s="77"/>
      <c r="M9" s="78"/>
      <c r="N9" s="79">
        <f>分析係数表!I12</f>
        <v>8.4790563397567215E-2</v>
      </c>
      <c r="O9" s="80">
        <f t="shared" si="4"/>
        <v>1.527672418806677</v>
      </c>
      <c r="P9" s="74">
        <f>分析係数表!C12</f>
        <v>0.26979296775158057</v>
      </c>
      <c r="Q9" s="80">
        <f t="shared" si="5"/>
        <v>0.41215527562208892</v>
      </c>
      <c r="R9" s="81">
        <v>0.52068097028636462</v>
      </c>
      <c r="S9" s="82">
        <f t="shared" si="6"/>
        <v>0.53368917079853206</v>
      </c>
      <c r="T9" s="83">
        <f>分析係数表!F12</f>
        <v>0.33481714299007204</v>
      </c>
      <c r="U9" s="84">
        <f t="shared" si="7"/>
        <v>0.17868828341150508</v>
      </c>
      <c r="V9" s="85">
        <f>分析係数表!D12</f>
        <v>3.7088865741159563E-2</v>
      </c>
      <c r="W9" s="172">
        <f t="shared" si="8"/>
        <v>0</v>
      </c>
      <c r="X9" s="74">
        <f>分析係数表!E12</f>
        <v>3.539948357013805E-2</v>
      </c>
      <c r="Y9" s="171">
        <f t="shared" si="9"/>
        <v>0</v>
      </c>
    </row>
    <row r="10" spans="1:25">
      <c r="A10" s="10" t="s">
        <v>229</v>
      </c>
      <c r="B10" s="9" t="s">
        <v>28</v>
      </c>
      <c r="C10" s="88"/>
      <c r="D10" s="74">
        <f>投入係数表!M10</f>
        <v>3.9048051220060935E-3</v>
      </c>
      <c r="E10" s="75">
        <f t="shared" si="0"/>
        <v>0.39048051220060936</v>
      </c>
      <c r="F10" s="74">
        <f>分析係数表!C13</f>
        <v>6.684233532602335E-2</v>
      </c>
      <c r="G10" s="75">
        <f t="shared" si="1"/>
        <v>2.6100629334790484E-2</v>
      </c>
      <c r="H10" s="75">
        <v>3.0537836606504835E-2</v>
      </c>
      <c r="I10" s="75">
        <f t="shared" si="2"/>
        <v>3.0537836606504835E-2</v>
      </c>
      <c r="J10" s="74">
        <f>分析係数表!G13</f>
        <v>0.23596605339775753</v>
      </c>
      <c r="K10" s="76">
        <f t="shared" si="3"/>
        <v>7.2058927833425143E-3</v>
      </c>
      <c r="L10" s="77"/>
      <c r="M10" s="78"/>
      <c r="N10" s="79">
        <f>分析係数表!I13</f>
        <v>1.6879182236800124E-2</v>
      </c>
      <c r="O10" s="80">
        <f t="shared" si="4"/>
        <v>0.30411239319481842</v>
      </c>
      <c r="P10" s="74">
        <f>分析係数表!C13</f>
        <v>6.684233532602335E-2</v>
      </c>
      <c r="Q10" s="80">
        <f t="shared" si="5"/>
        <v>2.0327582562727514E-2</v>
      </c>
      <c r="R10" s="81">
        <v>2.2710180425101263E-2</v>
      </c>
      <c r="S10" s="82">
        <f t="shared" si="6"/>
        <v>5.3248017031606101E-2</v>
      </c>
      <c r="T10" s="83">
        <f>分析係数表!F13</f>
        <v>0.36934894381465649</v>
      </c>
      <c r="U10" s="84">
        <f t="shared" si="7"/>
        <v>1.9667098850848556E-2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投入係数表!M11</f>
        <v>1.7342825873909878E-2</v>
      </c>
      <c r="E11" s="75">
        <f t="shared" si="0"/>
        <v>1.7342825873909877</v>
      </c>
      <c r="F11" s="74">
        <f>分析係数表!C14</f>
        <v>0.21710827927701792</v>
      </c>
      <c r="G11" s="75">
        <f t="shared" si="1"/>
        <v>0.3765271083285518</v>
      </c>
      <c r="H11" s="75">
        <v>0.46780602193549742</v>
      </c>
      <c r="I11" s="75">
        <f t="shared" si="2"/>
        <v>0.46780602193549742</v>
      </c>
      <c r="J11" s="74">
        <f>分析係数表!G14</f>
        <v>0.17574790290253137</v>
      </c>
      <c r="K11" s="76">
        <f t="shared" si="3"/>
        <v>8.2215927320339263E-2</v>
      </c>
      <c r="L11" s="77"/>
      <c r="M11" s="78"/>
      <c r="N11" s="79">
        <f>分析係数表!I14</f>
        <v>1.1225515443921091E-3</v>
      </c>
      <c r="O11" s="80">
        <f t="shared" si="4"/>
        <v>2.0225022270648898E-2</v>
      </c>
      <c r="P11" s="74">
        <f>分析係数表!C14</f>
        <v>0.21710827927701792</v>
      </c>
      <c r="Q11" s="80">
        <f t="shared" si="5"/>
        <v>4.3910197835199481E-3</v>
      </c>
      <c r="R11" s="81">
        <v>2.470560067659746E-2</v>
      </c>
      <c r="S11" s="82">
        <f t="shared" si="6"/>
        <v>0.49251162261209486</v>
      </c>
      <c r="T11" s="83">
        <f>分析係数表!F14</f>
        <v>0.32729567218469302</v>
      </c>
      <c r="U11" s="84">
        <f t="shared" si="7"/>
        <v>0.16119692258159943</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投入係数表!M12</f>
        <v>3.1654089177512286E-2</v>
      </c>
      <c r="E12" s="75">
        <f t="shared" si="0"/>
        <v>3.1654089177512286</v>
      </c>
      <c r="F12" s="74">
        <f>分析係数表!C15</f>
        <v>0.1777237835164599</v>
      </c>
      <c r="G12" s="75">
        <f t="shared" si="1"/>
        <v>0.56256844923949101</v>
      </c>
      <c r="H12" s="75">
        <v>0.6462285327212115</v>
      </c>
      <c r="I12" s="75">
        <f t="shared" si="2"/>
        <v>0.6462285327212115</v>
      </c>
      <c r="J12" s="74">
        <f>分析係数表!G15</f>
        <v>0.10387096116118634</v>
      </c>
      <c r="K12" s="76">
        <f t="shared" si="3"/>
        <v>6.7124378823535391E-2</v>
      </c>
      <c r="L12" s="77"/>
      <c r="M12" s="78"/>
      <c r="N12" s="79">
        <f>分析係数表!I15</f>
        <v>7.5144901505810619E-3</v>
      </c>
      <c r="O12" s="80">
        <f t="shared" si="4"/>
        <v>0.13538864331648601</v>
      </c>
      <c r="P12" s="74">
        <f>分析係数表!C15</f>
        <v>0.1777237835164599</v>
      </c>
      <c r="Q12" s="80">
        <f t="shared" si="5"/>
        <v>2.4061781935366365E-2</v>
      </c>
      <c r="R12" s="81">
        <v>5.6477758094592004E-2</v>
      </c>
      <c r="S12" s="82">
        <f t="shared" si="6"/>
        <v>0.70270629081580349</v>
      </c>
      <c r="T12" s="83">
        <f>分析係数表!F15</f>
        <v>0.33005409485469872</v>
      </c>
      <c r="U12" s="84">
        <f t="shared" si="7"/>
        <v>0.23193108876391272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投入係数表!M13</f>
        <v>2.4149541833656828E-2</v>
      </c>
      <c r="E13" s="75">
        <f t="shared" si="0"/>
        <v>2.4149541833656829</v>
      </c>
      <c r="F13" s="74">
        <f>分析係数表!C16</f>
        <v>0.12368252551663639</v>
      </c>
      <c r="G13" s="75">
        <f t="shared" si="1"/>
        <v>0.29868763240563384</v>
      </c>
      <c r="H13" s="75">
        <v>0.40159467215839262</v>
      </c>
      <c r="I13" s="75">
        <f t="shared" si="2"/>
        <v>0.40159467215839262</v>
      </c>
      <c r="J13" s="74">
        <f>分析係数表!G16</f>
        <v>1.9772048092292722E-2</v>
      </c>
      <c r="K13" s="76">
        <f t="shared" si="3"/>
        <v>7.9403491715242681E-3</v>
      </c>
      <c r="L13" s="77"/>
      <c r="M13" s="78"/>
      <c r="N13" s="79">
        <f>分析係数表!I16</f>
        <v>1.7113434381227897E-2</v>
      </c>
      <c r="O13" s="80">
        <f t="shared" si="4"/>
        <v>0.30833291639632948</v>
      </c>
      <c r="P13" s="74">
        <f>分析係数表!C16</f>
        <v>0.12368252551663639</v>
      </c>
      <c r="Q13" s="80">
        <f t="shared" si="5"/>
        <v>3.8135393799807939E-2</v>
      </c>
      <c r="R13" s="81">
        <v>5.5426543126844315E-2</v>
      </c>
      <c r="S13" s="82">
        <f t="shared" si="6"/>
        <v>0.45702121528523693</v>
      </c>
      <c r="T13" s="83">
        <f>分析係数表!F16</f>
        <v>0.17086837167280561</v>
      </c>
      <c r="U13" s="84">
        <f t="shared" si="7"/>
        <v>7.8090470875715176E-2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投入係数表!M14</f>
        <v>1.328930258807738E-2</v>
      </c>
      <c r="E14" s="75">
        <f t="shared" si="0"/>
        <v>1.3289302588077379</v>
      </c>
      <c r="F14" s="74">
        <f>分析係数表!C17</f>
        <v>0.19283956701830429</v>
      </c>
      <c r="G14" s="75">
        <f t="shared" si="1"/>
        <v>0.25627033570600721</v>
      </c>
      <c r="H14" s="75">
        <v>0.30629420001163565</v>
      </c>
      <c r="I14" s="75">
        <f t="shared" si="2"/>
        <v>0.30629420001163565</v>
      </c>
      <c r="J14" s="74">
        <f>分析係数表!G17</f>
        <v>0.23402763404868787</v>
      </c>
      <c r="K14" s="76">
        <f t="shared" si="3"/>
        <v>7.1681306951558679E-2</v>
      </c>
      <c r="L14" s="77"/>
      <c r="M14" s="78"/>
      <c r="N14" s="79">
        <f>分析係数表!I17</f>
        <v>3.1766349957435482E-3</v>
      </c>
      <c r="O14" s="80">
        <f t="shared" si="4"/>
        <v>5.7233464116275952E-2</v>
      </c>
      <c r="P14" s="74">
        <f>分析係数表!C17</f>
        <v>0.19283956701830429</v>
      </c>
      <c r="Q14" s="80">
        <f t="shared" si="5"/>
        <v>1.103687643914031E-2</v>
      </c>
      <c r="R14" s="81">
        <v>2.5374233545408447E-2</v>
      </c>
      <c r="S14" s="82">
        <f t="shared" si="6"/>
        <v>0.33166843355704412</v>
      </c>
      <c r="T14" s="83">
        <f>分析係数表!F17</f>
        <v>0.36995154049829787</v>
      </c>
      <c r="U14" s="84">
        <f t="shared" si="7"/>
        <v>0.12270124792908582</v>
      </c>
      <c r="V14" s="85">
        <f>分析係数表!D17</f>
        <v>4.4453920652026524E-2</v>
      </c>
      <c r="W14" s="172">
        <f t="shared" si="8"/>
        <v>0</v>
      </c>
      <c r="X14" s="74">
        <f>分析係数表!E17</f>
        <v>4.2061277361062542E-2</v>
      </c>
      <c r="Y14" s="171">
        <f t="shared" si="9"/>
        <v>0</v>
      </c>
    </row>
    <row r="15" spans="1:25">
      <c r="A15" s="10" t="s">
        <v>3</v>
      </c>
      <c r="B15" s="9" t="s">
        <v>31</v>
      </c>
      <c r="C15" s="73">
        <f>最終需要_まとめ!C16</f>
        <v>100</v>
      </c>
      <c r="D15" s="74">
        <f>投入係数表!M15</f>
        <v>8.2073360000915183E-2</v>
      </c>
      <c r="E15" s="75">
        <f t="shared" si="0"/>
        <v>8.2073360000915176</v>
      </c>
      <c r="F15" s="74">
        <f>分析係数表!C18</f>
        <v>0.30630539049432115</v>
      </c>
      <c r="G15" s="75">
        <f t="shared" si="1"/>
        <v>2.5139512584261321</v>
      </c>
      <c r="H15" s="75">
        <v>2.5991726222382887</v>
      </c>
      <c r="I15" s="75">
        <f t="shared" si="2"/>
        <v>102.59917262223829</v>
      </c>
      <c r="J15" s="74">
        <f>分析係数表!G18</f>
        <v>0.21755179396051724</v>
      </c>
      <c r="K15" s="76">
        <f t="shared" si="3"/>
        <v>22.320634062832724</v>
      </c>
      <c r="L15" s="77"/>
      <c r="M15" s="78"/>
      <c r="N15" s="79">
        <f>分析係数表!I18</f>
        <v>5.3704565311248737E-4</v>
      </c>
      <c r="O15" s="80">
        <f t="shared" si="4"/>
        <v>9.6759568403045268E-3</v>
      </c>
      <c r="P15" s="74">
        <f>分析係数表!C18</f>
        <v>0.30630539049432115</v>
      </c>
      <c r="Q15" s="80">
        <f t="shared" si="5"/>
        <v>2.9637977383756759E-3</v>
      </c>
      <c r="R15" s="81">
        <v>7.8319320496591602E-3</v>
      </c>
      <c r="S15" s="82">
        <f t="shared" si="6"/>
        <v>102.60700455428794</v>
      </c>
      <c r="T15" s="83">
        <f>分析係数表!F18</f>
        <v>0.4635011306393737</v>
      </c>
      <c r="U15" s="84">
        <f t="shared" si="7"/>
        <v>47.558462622431826</v>
      </c>
      <c r="V15" s="85">
        <f>分析係数表!D18</f>
        <v>4.1488554421314744E-2</v>
      </c>
      <c r="W15" s="172">
        <f t="shared" si="8"/>
        <v>4</v>
      </c>
      <c r="X15" s="74">
        <f>分析係数表!E18</f>
        <v>3.8178621954614265E-2</v>
      </c>
      <c r="Y15" s="171">
        <f t="shared" si="9"/>
        <v>4</v>
      </c>
    </row>
    <row r="16" spans="1:25">
      <c r="A16" s="10" t="s">
        <v>4</v>
      </c>
      <c r="B16" s="9" t="s">
        <v>32</v>
      </c>
      <c r="C16" s="88"/>
      <c r="D16" s="74">
        <f>投入係数表!M16</f>
        <v>6.9249278335576821E-3</v>
      </c>
      <c r="E16" s="75">
        <f t="shared" si="0"/>
        <v>0.69249278335576825</v>
      </c>
      <c r="F16" s="74">
        <f>分析係数表!C19</f>
        <v>0.36966314955627488</v>
      </c>
      <c r="G16" s="75">
        <f t="shared" si="1"/>
        <v>0.25598906334028443</v>
      </c>
      <c r="H16" s="75">
        <v>0.39116717164150538</v>
      </c>
      <c r="I16" s="75">
        <f t="shared" si="2"/>
        <v>0.39116717164150538</v>
      </c>
      <c r="J16" s="74">
        <f>分析係数表!G19</f>
        <v>4.2381117789262797E-2</v>
      </c>
      <c r="K16" s="76">
        <f t="shared" si="3"/>
        <v>1.6578101976631416E-2</v>
      </c>
      <c r="L16" s="77"/>
      <c r="M16" s="78"/>
      <c r="N16" s="79">
        <f>分析係数表!I19</f>
        <v>-1.254655481313475E-4</v>
      </c>
      <c r="O16" s="80">
        <f t="shared" si="4"/>
        <v>-2.2605140207880791E-3</v>
      </c>
      <c r="P16" s="74">
        <f>分析係数表!C19</f>
        <v>0.36966314955627488</v>
      </c>
      <c r="Q16" s="80">
        <f t="shared" si="5"/>
        <v>-8.3562873254063995E-4</v>
      </c>
      <c r="R16" s="81">
        <v>5.3034488309742266E-3</v>
      </c>
      <c r="S16" s="82">
        <f t="shared" si="6"/>
        <v>0.39647062047247961</v>
      </c>
      <c r="T16" s="83">
        <f>分析係数表!F19</f>
        <v>0.17645477862102601</v>
      </c>
      <c r="U16" s="84">
        <f t="shared" si="7"/>
        <v>6.9959135565212216E-2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投入係数表!M17</f>
        <v>8.0956067129091171E-3</v>
      </c>
      <c r="E17" s="75">
        <f t="shared" si="0"/>
        <v>0.80956067129091169</v>
      </c>
      <c r="F17" s="74">
        <f>分析係数表!C20</f>
        <v>0.11840151680286914</v>
      </c>
      <c r="G17" s="75">
        <f t="shared" si="1"/>
        <v>9.5853211424792903E-2</v>
      </c>
      <c r="H17" s="75">
        <v>0.11115643826857026</v>
      </c>
      <c r="I17" s="75">
        <f t="shared" si="2"/>
        <v>0.11115643826857026</v>
      </c>
      <c r="J17" s="74">
        <f>分析係数表!G20</f>
        <v>0.11103277983246747</v>
      </c>
      <c r="K17" s="76">
        <f t="shared" si="3"/>
        <v>1.2342008337235423E-2</v>
      </c>
      <c r="L17" s="77"/>
      <c r="M17" s="78"/>
      <c r="N17" s="79">
        <f>分析係数表!I20</f>
        <v>6.0558701736942728E-4</v>
      </c>
      <c r="O17" s="80">
        <f t="shared" si="4"/>
        <v>1.0910867277586904E-2</v>
      </c>
      <c r="P17" s="74">
        <f>分析係数表!C20</f>
        <v>0.11840151680286914</v>
      </c>
      <c r="Q17" s="80">
        <f t="shared" si="5"/>
        <v>1.291863235301081E-3</v>
      </c>
      <c r="R17" s="81">
        <v>3.3692876092021773E-3</v>
      </c>
      <c r="S17" s="82">
        <f t="shared" si="6"/>
        <v>0.11452572587777243</v>
      </c>
      <c r="T17" s="83">
        <f>分析係数表!F20</f>
        <v>0.24737258814980315</v>
      </c>
      <c r="U17" s="84">
        <f t="shared" si="7"/>
        <v>2.8330525220119453E-2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投入係数表!M18</f>
        <v>1.0722960940508921E-2</v>
      </c>
      <c r="E18" s="75">
        <f t="shared" si="0"/>
        <v>1.0722960940508921</v>
      </c>
      <c r="F18" s="74">
        <f>分析係数表!C21</f>
        <v>0.26258212636596168</v>
      </c>
      <c r="G18" s="75">
        <f t="shared" si="1"/>
        <v>0.28156578846979846</v>
      </c>
      <c r="H18" s="75">
        <v>0.33155573667182464</v>
      </c>
      <c r="I18" s="75">
        <f t="shared" si="2"/>
        <v>0.33155573667182464</v>
      </c>
      <c r="J18" s="74">
        <f>分析係数表!G21</f>
        <v>0.28467983327929475</v>
      </c>
      <c r="K18" s="76">
        <f t="shared" si="3"/>
        <v>9.438723183852879E-2</v>
      </c>
      <c r="L18" s="77"/>
      <c r="M18" s="78"/>
      <c r="N18" s="79">
        <f>分析係数表!I21</f>
        <v>1.0324354165676096E-3</v>
      </c>
      <c r="O18" s="80">
        <f t="shared" si="4"/>
        <v>1.8601399104924126E-2</v>
      </c>
      <c r="P18" s="74">
        <f>分析係数表!C21</f>
        <v>0.26258212636596168</v>
      </c>
      <c r="Q18" s="80">
        <f t="shared" si="5"/>
        <v>4.8843949303528731E-3</v>
      </c>
      <c r="R18" s="81">
        <v>1.4189488350420897E-2</v>
      </c>
      <c r="S18" s="82">
        <f t="shared" si="6"/>
        <v>0.34574522502224553</v>
      </c>
      <c r="T18" s="83">
        <f>分析係数表!F21</f>
        <v>0.42515189534375575</v>
      </c>
      <c r="U18" s="84">
        <f t="shared" si="7"/>
        <v>0.14699423772426101</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投入係数表!M19</f>
        <v>1.1477991618396818E-3</v>
      </c>
      <c r="E19" s="75">
        <f t="shared" si="0"/>
        <v>0.11477991618396817</v>
      </c>
      <c r="F19" s="74">
        <f>分析係数表!C22</f>
        <v>0.19256748567873505</v>
      </c>
      <c r="G19" s="75">
        <f t="shared" si="1"/>
        <v>2.21028798659627E-2</v>
      </c>
      <c r="H19" s="75">
        <v>4.6532632254992636E-2</v>
      </c>
      <c r="I19" s="75">
        <f t="shared" si="2"/>
        <v>4.6532632254992636E-2</v>
      </c>
      <c r="J19" s="74">
        <f>分析係数表!G22</f>
        <v>0.19753386347788673</v>
      </c>
      <c r="K19" s="76">
        <f t="shared" si="3"/>
        <v>9.1917706271244237E-3</v>
      </c>
      <c r="L19" s="77"/>
      <c r="M19" s="78"/>
      <c r="N19" s="79">
        <f>分析係数表!I22</f>
        <v>4.8211298587508529E-5</v>
      </c>
      <c r="O19" s="80">
        <f t="shared" si="4"/>
        <v>8.6862344317319693E-4</v>
      </c>
      <c r="P19" s="74">
        <f>分析係数表!C22</f>
        <v>0.19256748567873505</v>
      </c>
      <c r="Q19" s="80">
        <f t="shared" si="5"/>
        <v>1.6726863245346814E-4</v>
      </c>
      <c r="R19" s="81">
        <v>4.0830820288563115E-3</v>
      </c>
      <c r="S19" s="82">
        <f t="shared" si="6"/>
        <v>5.061571428384895E-2</v>
      </c>
      <c r="T19" s="83">
        <f>分析係数表!F22</f>
        <v>0.41915604646677446</v>
      </c>
      <c r="U19" s="84">
        <f t="shared" si="7"/>
        <v>2.121588268830997E-2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投入係数表!M20</f>
        <v>1.1096662993200911E-3</v>
      </c>
      <c r="E20" s="75">
        <f t="shared" si="0"/>
        <v>0.11096662993200911</v>
      </c>
      <c r="F20" s="74">
        <f>分析係数表!C23</f>
        <v>0.20116432520583094</v>
      </c>
      <c r="G20" s="75">
        <f t="shared" si="1"/>
        <v>2.2322527230637774E-2</v>
      </c>
      <c r="H20" s="75">
        <v>4.9511823570544435E-2</v>
      </c>
      <c r="I20" s="75">
        <f t="shared" si="2"/>
        <v>4.9511823570544435E-2</v>
      </c>
      <c r="J20" s="74">
        <f>分析係数表!G23</f>
        <v>0.20785566100352021</v>
      </c>
      <c r="K20" s="76">
        <f t="shared" si="3"/>
        <v>1.0291312815745185E-2</v>
      </c>
      <c r="L20" s="77"/>
      <c r="M20" s="78"/>
      <c r="N20" s="79">
        <f>分析係数表!I23</f>
        <v>2.5225877402069866E-5</v>
      </c>
      <c r="O20" s="80">
        <f t="shared" si="4"/>
        <v>4.5449488248649203E-4</v>
      </c>
      <c r="P20" s="74">
        <f>分析係数表!C23</f>
        <v>0.20116432520583094</v>
      </c>
      <c r="Q20" s="80">
        <f t="shared" si="5"/>
        <v>9.1428156344898595E-5</v>
      </c>
      <c r="R20" s="81">
        <v>3.8921795510057163E-3</v>
      </c>
      <c r="S20" s="82">
        <f t="shared" si="6"/>
        <v>5.340400312155015E-2</v>
      </c>
      <c r="T20" s="83">
        <f>分析係数表!F23</f>
        <v>0.42478695148042223</v>
      </c>
      <c r="U20" s="84">
        <f t="shared" si="7"/>
        <v>2.2685323682854242E-2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投入係数表!M21</f>
        <v>0</v>
      </c>
      <c r="E21" s="75">
        <f t="shared" si="0"/>
        <v>0</v>
      </c>
      <c r="F21" s="74">
        <f>分析係数表!C24</f>
        <v>0.46796458506974481</v>
      </c>
      <c r="G21" s="75">
        <f t="shared" si="1"/>
        <v>0</v>
      </c>
      <c r="H21" s="75">
        <v>2.3994851603193069E-2</v>
      </c>
      <c r="I21" s="75">
        <f t="shared" si="2"/>
        <v>2.3994851603193069E-2</v>
      </c>
      <c r="J21" s="74">
        <f>分析係数表!G24</f>
        <v>0.19290112247208774</v>
      </c>
      <c r="K21" s="76">
        <f t="shared" si="3"/>
        <v>4.6286338078071173E-3</v>
      </c>
      <c r="L21" s="77"/>
      <c r="M21" s="78"/>
      <c r="N21" s="79">
        <f>分析係数表!I24</f>
        <v>1.1220536652328578E-3</v>
      </c>
      <c r="O21" s="80">
        <f t="shared" si="4"/>
        <v>2.0216051976915613E-2</v>
      </c>
      <c r="P21" s="74">
        <f>分析係数表!C24</f>
        <v>0.46796458506974481</v>
      </c>
      <c r="Q21" s="80">
        <f t="shared" si="5"/>
        <v>9.4603963751257094E-3</v>
      </c>
      <c r="R21" s="81">
        <v>1.919928207729818E-2</v>
      </c>
      <c r="S21" s="82">
        <f t="shared" si="6"/>
        <v>4.3194133680491249E-2</v>
      </c>
      <c r="T21" s="83">
        <f>分析係数表!F24</f>
        <v>0.36341689561906876</v>
      </c>
      <c r="U21" s="84">
        <f t="shared" si="7"/>
        <v>1.569747797111919E-2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投入係数表!M22</f>
        <v>0</v>
      </c>
      <c r="E22" s="75">
        <f t="shared" si="0"/>
        <v>0</v>
      </c>
      <c r="F22" s="74">
        <f>分析係数表!C25</f>
        <v>0.11839811615034102</v>
      </c>
      <c r="G22" s="75">
        <f t="shared" si="1"/>
        <v>0</v>
      </c>
      <c r="H22" s="75">
        <v>1.8621708085233155E-2</v>
      </c>
      <c r="I22" s="75">
        <f t="shared" si="2"/>
        <v>1.8621708085233155E-2</v>
      </c>
      <c r="J22" s="74">
        <f>分析係数表!G25</f>
        <v>0.19601885967651284</v>
      </c>
      <c r="K22" s="76">
        <f t="shared" si="3"/>
        <v>3.6502059840963024E-3</v>
      </c>
      <c r="L22" s="77"/>
      <c r="M22" s="78"/>
      <c r="N22" s="79">
        <f>分析係数表!I25</f>
        <v>4.7721717414244671E-4</v>
      </c>
      <c r="O22" s="80">
        <f t="shared" si="4"/>
        <v>8.5980265433546563E-3</v>
      </c>
      <c r="P22" s="74">
        <f>分析係数表!C25</f>
        <v>0.11839811615034102</v>
      </c>
      <c r="Q22" s="80">
        <f t="shared" si="5"/>
        <v>1.0179901453438197E-3</v>
      </c>
      <c r="R22" s="81">
        <v>6.4220030065569519E-3</v>
      </c>
      <c r="S22" s="82">
        <f t="shared" si="6"/>
        <v>2.5043711091790107E-2</v>
      </c>
      <c r="T22" s="83">
        <f>分析係数表!F25</f>
        <v>0.34892899519140697</v>
      </c>
      <c r="U22" s="84">
        <f t="shared" si="7"/>
        <v>8.738476947122216E-3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投入係数表!M23</f>
        <v>3.0506290015672606E-5</v>
      </c>
      <c r="E23" s="75">
        <f t="shared" si="0"/>
        <v>3.0506290015672607E-3</v>
      </c>
      <c r="F23" s="74">
        <f>分析係数表!C26</f>
        <v>0.29113960871661038</v>
      </c>
      <c r="G23" s="75">
        <f t="shared" si="1"/>
        <v>8.8815893385583609E-4</v>
      </c>
      <c r="H23" s="75">
        <v>2.5221759924254253E-2</v>
      </c>
      <c r="I23" s="75">
        <f t="shared" si="2"/>
        <v>2.5221759924254253E-2</v>
      </c>
      <c r="J23" s="74">
        <f>分析係数表!G26</f>
        <v>0.2004458717578543</v>
      </c>
      <c r="K23" s="76">
        <f t="shared" si="3"/>
        <v>5.0555976552844571E-3</v>
      </c>
      <c r="L23" s="77"/>
      <c r="M23" s="78"/>
      <c r="N23" s="79">
        <f>分析係数表!I26</f>
        <v>1.0726059667332082E-2</v>
      </c>
      <c r="O23" s="80">
        <f t="shared" si="4"/>
        <v>0.19325152304304752</v>
      </c>
      <c r="P23" s="74">
        <f>分析係数表!C26</f>
        <v>0.29113960871661038</v>
      </c>
      <c r="Q23" s="80">
        <f t="shared" si="5"/>
        <v>5.626317280264187E-2</v>
      </c>
      <c r="R23" s="81">
        <v>6.3302326656044045E-2</v>
      </c>
      <c r="S23" s="82">
        <f t="shared" si="6"/>
        <v>8.8524086580298297E-2</v>
      </c>
      <c r="T23" s="83">
        <f>分析係数表!F26</f>
        <v>0.34176102976079403</v>
      </c>
      <c r="U23" s="84">
        <f t="shared" si="7"/>
        <v>3.0254082988316434E-2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投入係数表!M24</f>
        <v>7.6265725039181514E-6</v>
      </c>
      <c r="E24" s="75">
        <f t="shared" si="0"/>
        <v>7.6265725039181516E-4</v>
      </c>
      <c r="F24" s="74">
        <f>分析係数表!C27</f>
        <v>0.22390034937983039</v>
      </c>
      <c r="G24" s="75">
        <f t="shared" si="1"/>
        <v>1.707592248197882E-4</v>
      </c>
      <c r="H24" s="75">
        <v>3.2714157112887139E-3</v>
      </c>
      <c r="I24" s="75">
        <f t="shared" si="2"/>
        <v>3.2714157112887139E-3</v>
      </c>
      <c r="J24" s="74">
        <f>分析係数表!G27</f>
        <v>0.17801424712710151</v>
      </c>
      <c r="K24" s="76">
        <f t="shared" si="3"/>
        <v>5.8235860488483173E-4</v>
      </c>
      <c r="L24" s="77"/>
      <c r="M24" s="78"/>
      <c r="N24" s="79">
        <f>分析係数表!I27</f>
        <v>1.001616696609949E-2</v>
      </c>
      <c r="O24" s="80">
        <f t="shared" si="4"/>
        <v>0.18046137922833719</v>
      </c>
      <c r="P24" s="74">
        <f>分析係数表!C27</f>
        <v>0.22390034937983039</v>
      </c>
      <c r="Q24" s="80">
        <f t="shared" si="5"/>
        <v>4.0405365858790759E-2</v>
      </c>
      <c r="R24" s="81">
        <v>4.1263139153446107E-2</v>
      </c>
      <c r="S24" s="82">
        <f t="shared" si="6"/>
        <v>4.4534554864734822E-2</v>
      </c>
      <c r="T24" s="83">
        <f>分析係数表!F27</f>
        <v>0.3354402389489512</v>
      </c>
      <c r="U24" s="84">
        <f t="shared" si="7"/>
        <v>1.4938681725311825E-2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投入係数表!M25</f>
        <v>0</v>
      </c>
      <c r="E25" s="75">
        <f t="shared" si="0"/>
        <v>0</v>
      </c>
      <c r="F25" s="74">
        <f>分析係数表!C28</f>
        <v>0.22512814125204084</v>
      </c>
      <c r="G25" s="75">
        <f t="shared" si="1"/>
        <v>0</v>
      </c>
      <c r="H25" s="75">
        <v>3.9348251667912504E-2</v>
      </c>
      <c r="I25" s="75">
        <f t="shared" si="2"/>
        <v>3.9348251667912504E-2</v>
      </c>
      <c r="J25" s="74">
        <f>分析係数表!G28</f>
        <v>0.17968722251031818</v>
      </c>
      <c r="K25" s="76">
        <f t="shared" si="3"/>
        <v>7.070378052844193E-3</v>
      </c>
      <c r="L25" s="77"/>
      <c r="M25" s="78"/>
      <c r="N25" s="79">
        <f>分析係数表!I28</f>
        <v>8.1409051127791718E-3</v>
      </c>
      <c r="O25" s="80">
        <f t="shared" si="4"/>
        <v>0.14667476788191536</v>
      </c>
      <c r="P25" s="74">
        <f>分析係数表!C28</f>
        <v>0.22512814125204084</v>
      </c>
      <c r="Q25" s="80">
        <f t="shared" si="5"/>
        <v>3.3020617861830144E-2</v>
      </c>
      <c r="R25" s="81">
        <v>4.2493008838447185E-2</v>
      </c>
      <c r="S25" s="82">
        <f t="shared" si="6"/>
        <v>8.1841260506359689E-2</v>
      </c>
      <c r="T25" s="83">
        <f>分析係数表!F28</f>
        <v>0.30733691598411605</v>
      </c>
      <c r="U25" s="84">
        <f t="shared" si="7"/>
        <v>2.5152840604277225E-2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投入係数表!M26</f>
        <v>1.2633417352740418E-2</v>
      </c>
      <c r="E26" s="75">
        <f t="shared" si="0"/>
        <v>1.2633417352740417</v>
      </c>
      <c r="F26" s="74">
        <f>分析係数表!C29</f>
        <v>0.20292812083079403</v>
      </c>
      <c r="G26" s="75">
        <f t="shared" si="1"/>
        <v>0.25636756430627572</v>
      </c>
      <c r="H26" s="75">
        <v>0.31184446326212595</v>
      </c>
      <c r="I26" s="75">
        <f t="shared" si="2"/>
        <v>0.31184446326212595</v>
      </c>
      <c r="J26" s="74">
        <f>分析係数表!G29</f>
        <v>0.25422836329948895</v>
      </c>
      <c r="K26" s="76">
        <f t="shared" si="3"/>
        <v>7.9279707499137889E-2</v>
      </c>
      <c r="L26" s="77"/>
      <c r="M26" s="78"/>
      <c r="N26" s="79">
        <f>分析係数表!I29</f>
        <v>1.2173975242294967E-2</v>
      </c>
      <c r="O26" s="80">
        <f t="shared" si="4"/>
        <v>0.21933863226839884</v>
      </c>
      <c r="P26" s="74">
        <f>分析係数表!C29</f>
        <v>0.20292812083079403</v>
      </c>
      <c r="Q26" s="80">
        <f t="shared" si="5"/>
        <v>4.450997647182274E-2</v>
      </c>
      <c r="R26" s="81">
        <v>6.4906116309970507E-2</v>
      </c>
      <c r="S26" s="82">
        <f t="shared" si="6"/>
        <v>0.37675057957209646</v>
      </c>
      <c r="T26" s="83">
        <f>分析係数表!F29</f>
        <v>0.40384720428768384</v>
      </c>
      <c r="U26" s="84">
        <f t="shared" si="7"/>
        <v>0.15214966827395573</v>
      </c>
      <c r="V26" s="85">
        <f>分析係数表!D29</f>
        <v>7.670374473161555E-2</v>
      </c>
      <c r="W26" s="172">
        <f t="shared" si="8"/>
        <v>0</v>
      </c>
      <c r="X26" s="74">
        <f>分析係数表!E29</f>
        <v>6.1557890505000185E-2</v>
      </c>
      <c r="Y26" s="171">
        <f t="shared" si="9"/>
        <v>0</v>
      </c>
    </row>
    <row r="27" spans="1:25">
      <c r="A27" s="10" t="s">
        <v>15</v>
      </c>
      <c r="B27" s="9" t="s">
        <v>36</v>
      </c>
      <c r="C27" s="88"/>
      <c r="D27" s="74">
        <f>投入係数表!M27</f>
        <v>5.636037080395514E-3</v>
      </c>
      <c r="E27" s="75">
        <f t="shared" si="0"/>
        <v>0.5636037080395514</v>
      </c>
      <c r="F27" s="74">
        <f>分析係数表!C30</f>
        <v>1</v>
      </c>
      <c r="G27" s="75">
        <f t="shared" si="1"/>
        <v>0.5636037080395514</v>
      </c>
      <c r="H27" s="75">
        <v>0.74788488308285628</v>
      </c>
      <c r="I27" s="75">
        <f t="shared" si="2"/>
        <v>0.74788488308285628</v>
      </c>
      <c r="J27" s="74">
        <f>分析係数表!G30</f>
        <v>0.34673715455884868</v>
      </c>
      <c r="K27" s="76">
        <f t="shared" si="3"/>
        <v>0.25931947629772684</v>
      </c>
      <c r="L27" s="77"/>
      <c r="M27" s="78"/>
      <c r="N27" s="79">
        <f>分析係数表!I30</f>
        <v>0</v>
      </c>
      <c r="O27" s="80">
        <f t="shared" si="4"/>
        <v>0</v>
      </c>
      <c r="P27" s="74">
        <f>分析係数表!C30</f>
        <v>1</v>
      </c>
      <c r="Q27" s="80">
        <f t="shared" si="5"/>
        <v>0</v>
      </c>
      <c r="R27" s="81">
        <v>7.7468485004041854E-2</v>
      </c>
      <c r="S27" s="82">
        <f t="shared" si="6"/>
        <v>0.82535336808689808</v>
      </c>
      <c r="T27" s="83">
        <f>分析係数表!F30</f>
        <v>0.44336430675838301</v>
      </c>
      <c r="U27" s="84">
        <f t="shared" si="7"/>
        <v>0.36593222387254409</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投入係数表!M28</f>
        <v>5.6753139287906929E-2</v>
      </c>
      <c r="E28" s="75">
        <f t="shared" si="0"/>
        <v>5.6753139287906933</v>
      </c>
      <c r="F28" s="74">
        <f>分析係数表!C31</f>
        <v>0.99667993786519227</v>
      </c>
      <c r="G28" s="75">
        <f t="shared" si="1"/>
        <v>5.6564715339125682</v>
      </c>
      <c r="H28" s="75">
        <v>6.7056043289056468</v>
      </c>
      <c r="I28" s="75">
        <f t="shared" si="2"/>
        <v>6.7056043289056468</v>
      </c>
      <c r="J28" s="74">
        <f>分析係数表!G31</f>
        <v>7.0744430198025232E-2</v>
      </c>
      <c r="K28" s="76">
        <f t="shared" si="3"/>
        <v>0.47438415738184136</v>
      </c>
      <c r="L28" s="77"/>
      <c r="M28" s="78"/>
      <c r="N28" s="79">
        <f>分析係数表!I31</f>
        <v>1.5783931066306964E-2</v>
      </c>
      <c r="O28" s="80">
        <f t="shared" si="4"/>
        <v>0.28437924203054471</v>
      </c>
      <c r="P28" s="74">
        <f>分析係数表!C31</f>
        <v>0.99667993786519227</v>
      </c>
      <c r="Q28" s="80">
        <f t="shared" si="5"/>
        <v>0.28343508527715378</v>
      </c>
      <c r="R28" s="81">
        <v>0.53741222871239869</v>
      </c>
      <c r="S28" s="82">
        <f t="shared" si="6"/>
        <v>7.2430165576180459</v>
      </c>
      <c r="T28" s="83">
        <f>分析係数表!F31</f>
        <v>0.308369223350977</v>
      </c>
      <c r="U28" s="84">
        <f t="shared" si="7"/>
        <v>2.2335233905909435</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投入係数表!M29</f>
        <v>1.4223557719807353E-3</v>
      </c>
      <c r="E29" s="75">
        <f t="shared" si="0"/>
        <v>0.14223557719807353</v>
      </c>
      <c r="F29" s="74">
        <f>分析係数表!C32</f>
        <v>0.99973750468741629</v>
      </c>
      <c r="G29" s="75">
        <f t="shared" si="1"/>
        <v>0.14219824102577641</v>
      </c>
      <c r="H29" s="75">
        <v>0.20297711182629008</v>
      </c>
      <c r="I29" s="75">
        <f t="shared" si="2"/>
        <v>0.20297711182629008</v>
      </c>
      <c r="J29" s="74">
        <f>分析係数表!G32</f>
        <v>0.13654952076677315</v>
      </c>
      <c r="K29" s="76">
        <f t="shared" si="3"/>
        <v>2.7716427346503633E-2</v>
      </c>
      <c r="L29" s="77"/>
      <c r="M29" s="78"/>
      <c r="N29" s="79">
        <f>分析係数表!I32</f>
        <v>6.1925380029087757E-3</v>
      </c>
      <c r="O29" s="80">
        <f t="shared" si="4"/>
        <v>0.11157101840565606</v>
      </c>
      <c r="P29" s="74">
        <f>分析係数表!C32</f>
        <v>0.99973750468741629</v>
      </c>
      <c r="Q29" s="80">
        <f t="shared" si="5"/>
        <v>0.11154173153630438</v>
      </c>
      <c r="R29" s="81">
        <v>0.16612259836602167</v>
      </c>
      <c r="S29" s="82">
        <f t="shared" si="6"/>
        <v>0.36909971019231175</v>
      </c>
      <c r="T29" s="83">
        <f>分析係数表!F32</f>
        <v>0.46980830670926516</v>
      </c>
      <c r="U29" s="84">
        <f t="shared" si="7"/>
        <v>0.17340610985233049</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投入係数表!M30</f>
        <v>2.2422123161519366E-3</v>
      </c>
      <c r="E30" s="75">
        <f t="shared" si="0"/>
        <v>0.22422123161519367</v>
      </c>
      <c r="F30" s="74">
        <f>分析係数表!C33</f>
        <v>0.92720800471848297</v>
      </c>
      <c r="G30" s="75">
        <f t="shared" si="1"/>
        <v>0.20789972078144456</v>
      </c>
      <c r="H30" s="75">
        <v>0.30162584346188798</v>
      </c>
      <c r="I30" s="75">
        <f t="shared" si="2"/>
        <v>0.30162584346188798</v>
      </c>
      <c r="J30" s="74">
        <f>分析係数表!G33</f>
        <v>0.48251618559482062</v>
      </c>
      <c r="K30" s="76">
        <f t="shared" si="3"/>
        <v>0.14553935146405064</v>
      </c>
      <c r="L30" s="77"/>
      <c r="M30" s="78"/>
      <c r="N30" s="79">
        <f>分析係数表!I33</f>
        <v>1.0711870111293417E-3</v>
      </c>
      <c r="O30" s="80">
        <f t="shared" si="4"/>
        <v>1.9299586967164887E-2</v>
      </c>
      <c r="P30" s="74">
        <f>分析係数表!C33</f>
        <v>0.92720800471848297</v>
      </c>
      <c r="Q30" s="80">
        <f t="shared" si="5"/>
        <v>1.7894731523715793E-2</v>
      </c>
      <c r="R30" s="81">
        <v>7.2695041356421922E-2</v>
      </c>
      <c r="S30" s="82">
        <f t="shared" si="6"/>
        <v>0.37432088481830988</v>
      </c>
      <c r="T30" s="83">
        <f>分析係数表!F33</f>
        <v>0.61375438359859724</v>
      </c>
      <c r="U30" s="84">
        <f t="shared" si="7"/>
        <v>0.22974108392974329</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投入係数表!M31</f>
        <v>3.7095648659057887E-2</v>
      </c>
      <c r="E31" s="75">
        <f t="shared" si="0"/>
        <v>3.7095648659057887</v>
      </c>
      <c r="F31" s="74">
        <f>分析係数表!C34</f>
        <v>0.43058167090385968</v>
      </c>
      <c r="G31" s="75">
        <f t="shared" si="1"/>
        <v>1.5972706382879667</v>
      </c>
      <c r="H31" s="75">
        <v>1.9115753551568373</v>
      </c>
      <c r="I31" s="75">
        <f t="shared" si="2"/>
        <v>1.9115753551568373</v>
      </c>
      <c r="J31" s="74">
        <f>分析係数表!G34</f>
        <v>0.40252218378442245</v>
      </c>
      <c r="K31" s="76">
        <f t="shared" si="3"/>
        <v>0.76945148642621308</v>
      </c>
      <c r="L31" s="77"/>
      <c r="M31" s="78"/>
      <c r="N31" s="79">
        <f>分析係数表!I34</f>
        <v>0.17332617383102331</v>
      </c>
      <c r="O31" s="80">
        <f t="shared" si="4"/>
        <v>3.1228193870751313</v>
      </c>
      <c r="P31" s="74">
        <f>分析係数表!C34</f>
        <v>0.43058167090385968</v>
      </c>
      <c r="Q31" s="80">
        <f t="shared" si="5"/>
        <v>1.3446287896177769</v>
      </c>
      <c r="R31" s="81">
        <v>1.5104873456065873</v>
      </c>
      <c r="S31" s="82">
        <f t="shared" si="6"/>
        <v>3.4220627007634246</v>
      </c>
      <c r="T31" s="83">
        <f>分析係数表!F34</f>
        <v>0.66293540075026103</v>
      </c>
      <c r="U31" s="84">
        <f t="shared" si="7"/>
        <v>2.2686065079231215</v>
      </c>
      <c r="V31" s="85">
        <f>分析係数表!D34</f>
        <v>0.16067471370017011</v>
      </c>
      <c r="W31" s="172">
        <f t="shared" si="8"/>
        <v>1</v>
      </c>
      <c r="X31" s="74">
        <f>分析係数表!E34</f>
        <v>0.14658203786750718</v>
      </c>
      <c r="Y31" s="171">
        <f t="shared" si="9"/>
        <v>1</v>
      </c>
    </row>
    <row r="32" spans="1:25">
      <c r="A32" s="10" t="s">
        <v>20</v>
      </c>
      <c r="B32" s="9" t="s">
        <v>37</v>
      </c>
      <c r="C32" s="88"/>
      <c r="D32" s="74">
        <f>投入係数表!M32</f>
        <v>1.0414084754100236E-2</v>
      </c>
      <c r="E32" s="75">
        <f t="shared" si="0"/>
        <v>1.0414084754100237</v>
      </c>
      <c r="F32" s="74">
        <f>分析係数表!C35</f>
        <v>0.85041941808411148</v>
      </c>
      <c r="G32" s="75">
        <f t="shared" si="1"/>
        <v>0.88563398964605411</v>
      </c>
      <c r="H32" s="75">
        <v>1.2654554638692594</v>
      </c>
      <c r="I32" s="75">
        <f t="shared" si="2"/>
        <v>1.2654554638692594</v>
      </c>
      <c r="J32" s="74">
        <f>分析係数表!G35</f>
        <v>0.31439227022235533</v>
      </c>
      <c r="K32" s="76">
        <f t="shared" si="3"/>
        <v>0.39784941615114022</v>
      </c>
      <c r="L32" s="77"/>
      <c r="M32" s="78"/>
      <c r="N32" s="79">
        <f>分析係数表!I35</f>
        <v>5.0116599150103677E-2</v>
      </c>
      <c r="O32" s="80">
        <f t="shared" si="4"/>
        <v>0.902951262241527</v>
      </c>
      <c r="P32" s="74">
        <f>分析係数表!C35</f>
        <v>0.85041941808411148</v>
      </c>
      <c r="Q32" s="80">
        <f t="shared" si="5"/>
        <v>0.7678872869937533</v>
      </c>
      <c r="R32" s="81">
        <v>1.1792369982429902</v>
      </c>
      <c r="S32" s="82">
        <f t="shared" si="6"/>
        <v>2.4446924621122497</v>
      </c>
      <c r="T32" s="83">
        <f>分析係数表!F35</f>
        <v>0.64510687312527537</v>
      </c>
      <c r="U32" s="84">
        <f t="shared" si="7"/>
        <v>1.5770879099861641</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投入係数表!M33</f>
        <v>2.8752178339771432E-3</v>
      </c>
      <c r="E33" s="75">
        <f t="shared" si="0"/>
        <v>0.28752178339771434</v>
      </c>
      <c r="F33" s="74">
        <f>分析係数表!C36</f>
        <v>0.99367212085214862</v>
      </c>
      <c r="G33" s="75">
        <f t="shared" si="1"/>
        <v>0.28570238029999889</v>
      </c>
      <c r="H33" s="75">
        <v>0.58777934784693886</v>
      </c>
      <c r="I33" s="75">
        <f t="shared" si="2"/>
        <v>0.58777934784693886</v>
      </c>
      <c r="J33" s="74">
        <f>分析係数表!G36</f>
        <v>5.4622350270852466E-2</v>
      </c>
      <c r="K33" s="76">
        <f t="shared" si="3"/>
        <v>3.2105889420068728E-2</v>
      </c>
      <c r="L33" s="77"/>
      <c r="M33" s="78"/>
      <c r="N33" s="79">
        <f>分析係数表!I36</f>
        <v>0.22260102528255266</v>
      </c>
      <c r="O33" s="80">
        <f t="shared" si="4"/>
        <v>4.0106048727115828</v>
      </c>
      <c r="P33" s="74">
        <f>分析係数表!C36</f>
        <v>0.99367212085214862</v>
      </c>
      <c r="Q33" s="80">
        <f t="shared" si="5"/>
        <v>3.9852262497672801</v>
      </c>
      <c r="R33" s="81">
        <v>4.2468091195342907</v>
      </c>
      <c r="S33" s="82">
        <f t="shared" si="6"/>
        <v>4.8345884673812298</v>
      </c>
      <c r="T33" s="83">
        <f>分析係数表!F36</f>
        <v>0.84078106922799567</v>
      </c>
      <c r="U33" s="84">
        <f t="shared" si="7"/>
        <v>4.0648304608821269</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投入係数表!M34</f>
        <v>4.3757459741230395E-2</v>
      </c>
      <c r="E34" s="75">
        <f t="shared" si="0"/>
        <v>4.3757459741230393</v>
      </c>
      <c r="F34" s="74">
        <f>分析係数表!C37</f>
        <v>0.57178358697686016</v>
      </c>
      <c r="G34" s="75">
        <f t="shared" si="1"/>
        <v>2.5019797287836267</v>
      </c>
      <c r="H34" s="75">
        <v>3.069319757406225</v>
      </c>
      <c r="I34" s="75">
        <f t="shared" si="2"/>
        <v>3.069319757406225</v>
      </c>
      <c r="J34" s="74">
        <f>分析係数表!G37</f>
        <v>0.36884830758302428</v>
      </c>
      <c r="K34" s="76">
        <f t="shared" si="3"/>
        <v>1.1321133979504248</v>
      </c>
      <c r="L34" s="77"/>
      <c r="M34" s="78"/>
      <c r="N34" s="79">
        <f>分析係数表!I37</f>
        <v>4.5622990798280361E-2</v>
      </c>
      <c r="O34" s="80">
        <f t="shared" si="4"/>
        <v>0.82198987615175401</v>
      </c>
      <c r="P34" s="74">
        <f>分析係数表!C37</f>
        <v>0.57178358697686016</v>
      </c>
      <c r="Q34" s="80">
        <f t="shared" si="5"/>
        <v>0.47000031984471496</v>
      </c>
      <c r="R34" s="81">
        <v>0.63484041686070636</v>
      </c>
      <c r="S34" s="82">
        <f t="shared" si="6"/>
        <v>3.7041601742669314</v>
      </c>
      <c r="T34" s="83">
        <f>分析係数表!F37</f>
        <v>0.64429400301330442</v>
      </c>
      <c r="U34" s="84">
        <f t="shared" si="7"/>
        <v>2.3865681864809005</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投入係数表!M35</f>
        <v>5.8839006867728539E-3</v>
      </c>
      <c r="E35" s="75">
        <f t="shared" si="0"/>
        <v>0.58839006867728538</v>
      </c>
      <c r="F35" s="74">
        <f>分析係数表!C38</f>
        <v>0.42668283982472699</v>
      </c>
      <c r="G35" s="75">
        <f t="shared" si="1"/>
        <v>0.25105594542789028</v>
      </c>
      <c r="H35" s="75">
        <v>0.54222288072441116</v>
      </c>
      <c r="I35" s="75">
        <f t="shared" si="2"/>
        <v>0.54222288072441116</v>
      </c>
      <c r="J35" s="74">
        <f>分析係数表!G38</f>
        <v>0.18042179614021467</v>
      </c>
      <c r="K35" s="76">
        <f t="shared" si="3"/>
        <v>9.7828826048619644E-2</v>
      </c>
      <c r="L35" s="77"/>
      <c r="M35" s="78"/>
      <c r="N35" s="79">
        <f>分析係数表!I38</f>
        <v>3.1385057501308801E-2</v>
      </c>
      <c r="O35" s="80">
        <f t="shared" si="4"/>
        <v>0.56546489121201793</v>
      </c>
      <c r="P35" s="74">
        <f>分析係数表!C38</f>
        <v>0.42668283982472699</v>
      </c>
      <c r="Q35" s="80">
        <f t="shared" si="5"/>
        <v>0.2412741656035241</v>
      </c>
      <c r="R35" s="81">
        <v>0.38663342459047645</v>
      </c>
      <c r="S35" s="82">
        <f t="shared" si="6"/>
        <v>0.92885630531488761</v>
      </c>
      <c r="T35" s="83">
        <f>分析係数表!F38</f>
        <v>0.52437100026299643</v>
      </c>
      <c r="U35" s="84">
        <f t="shared" si="7"/>
        <v>0.48706530991855884</v>
      </c>
      <c r="V35" s="85">
        <f>分析係数表!D38</f>
        <v>3.745569762927526E-2</v>
      </c>
      <c r="W35" s="172">
        <f t="shared" si="8"/>
        <v>0</v>
      </c>
      <c r="X35" s="74">
        <f>分析係数表!E38</f>
        <v>3.4218337111297577E-2</v>
      </c>
      <c r="Y35" s="171">
        <f t="shared" si="9"/>
        <v>0</v>
      </c>
    </row>
    <row r="36" spans="1:25">
      <c r="A36" s="10" t="s">
        <v>24</v>
      </c>
      <c r="B36" s="9" t="s">
        <v>39</v>
      </c>
      <c r="C36" s="88"/>
      <c r="D36" s="74">
        <f>投入係数表!M36</f>
        <v>0</v>
      </c>
      <c r="E36" s="75">
        <f t="shared" si="0"/>
        <v>0</v>
      </c>
      <c r="F36" s="74">
        <f>分析係数表!C39</f>
        <v>1</v>
      </c>
      <c r="G36" s="75">
        <f t="shared" si="1"/>
        <v>0</v>
      </c>
      <c r="H36" s="75">
        <v>0.22234987736864731</v>
      </c>
      <c r="I36" s="75">
        <f t="shared" si="2"/>
        <v>0.22234987736864731</v>
      </c>
      <c r="J36" s="74">
        <f>分析係数表!G39</f>
        <v>0.351753812215997</v>
      </c>
      <c r="K36" s="76">
        <f t="shared" si="3"/>
        <v>7.8212417010181126E-2</v>
      </c>
      <c r="L36" s="77"/>
      <c r="M36" s="78"/>
      <c r="N36" s="79">
        <f>分析係数表!I39</f>
        <v>2.6196741762610056E-3</v>
      </c>
      <c r="O36" s="80">
        <f t="shared" si="4"/>
        <v>4.719869552663998E-2</v>
      </c>
      <c r="P36" s="74">
        <f>分析係数表!C39</f>
        <v>1</v>
      </c>
      <c r="Q36" s="80">
        <f t="shared" si="5"/>
        <v>4.719869552663998E-2</v>
      </c>
      <c r="R36" s="81">
        <v>6.1404255449695765E-2</v>
      </c>
      <c r="S36" s="82">
        <f t="shared" si="6"/>
        <v>0.28375413281834305</v>
      </c>
      <c r="T36" s="83">
        <f>分析係数表!F39</f>
        <v>0.70125652740175148</v>
      </c>
      <c r="U36" s="84">
        <f t="shared" si="7"/>
        <v>0.1989844378160866</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投入係数表!M37</f>
        <v>3.6607548018807127E-4</v>
      </c>
      <c r="E37" s="75">
        <f t="shared" si="0"/>
        <v>3.6607548018807126E-2</v>
      </c>
      <c r="F37" s="74">
        <f>分析係数表!C40</f>
        <v>0.86812466863195592</v>
      </c>
      <c r="G37" s="75">
        <f t="shared" si="1"/>
        <v>3.1779915493255352E-2</v>
      </c>
      <c r="H37" s="75">
        <v>4.4444047639456877E-2</v>
      </c>
      <c r="I37" s="75">
        <f t="shared" si="2"/>
        <v>4.4444047639456877E-2</v>
      </c>
      <c r="J37" s="74">
        <f>分析係数表!G40</f>
        <v>0.5308449982881025</v>
      </c>
      <c r="K37" s="76">
        <f t="shared" si="3"/>
        <v>2.3592900393083833E-2</v>
      </c>
      <c r="L37" s="77"/>
      <c r="M37" s="78"/>
      <c r="N37" s="79">
        <f>分析係数表!I40</f>
        <v>3.1726768564274997E-2</v>
      </c>
      <c r="O37" s="80">
        <f t="shared" si="4"/>
        <v>0.57162150281096324</v>
      </c>
      <c r="P37" s="74">
        <f>分析係数表!C40</f>
        <v>0.86812466863195592</v>
      </c>
      <c r="Q37" s="80">
        <f t="shared" si="5"/>
        <v>0.49623872771066813</v>
      </c>
      <c r="R37" s="81">
        <v>0.50057693954443605</v>
      </c>
      <c r="S37" s="82">
        <f t="shared" si="6"/>
        <v>0.54502098718389291</v>
      </c>
      <c r="T37" s="83">
        <f>分析係数表!F40</f>
        <v>0.72849135138041188</v>
      </c>
      <c r="U37" s="84">
        <f t="shared" si="7"/>
        <v>0.39704307548428031</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投入係数表!M38</f>
        <v>0</v>
      </c>
      <c r="E38" s="75">
        <f t="shared" si="0"/>
        <v>0</v>
      </c>
      <c r="F38" s="74">
        <f>分析係数表!C41</f>
        <v>0.9999434031873089</v>
      </c>
      <c r="G38" s="75">
        <f t="shared" si="1"/>
        <v>0</v>
      </c>
      <c r="H38" s="75">
        <v>8.8813996614599145E-3</v>
      </c>
      <c r="I38" s="75">
        <f t="shared" si="2"/>
        <v>8.8813996614599145E-3</v>
      </c>
      <c r="J38" s="74">
        <f>分析係数表!G41</f>
        <v>0.50163334603597476</v>
      </c>
      <c r="K38" s="76">
        <f t="shared" si="3"/>
        <v>4.4552062296609107E-3</v>
      </c>
      <c r="L38" s="77"/>
      <c r="M38" s="78"/>
      <c r="N38" s="79">
        <f>分析係数表!I41</f>
        <v>4.605647758626856E-2</v>
      </c>
      <c r="O38" s="80">
        <f t="shared" si="4"/>
        <v>0.82980001189553509</v>
      </c>
      <c r="P38" s="74">
        <f>分析係数表!C41</f>
        <v>0.9999434031873089</v>
      </c>
      <c r="Q38" s="80">
        <f t="shared" si="5"/>
        <v>0.82975304785969073</v>
      </c>
      <c r="R38" s="81">
        <v>0.84531310881060484</v>
      </c>
      <c r="S38" s="82">
        <f t="shared" si="6"/>
        <v>0.8541945084720648</v>
      </c>
      <c r="T38" s="83">
        <f>分析係数表!F41</f>
        <v>0.6065809667987323</v>
      </c>
      <c r="U38" s="84">
        <f t="shared" si="7"/>
        <v>0.51813813078315296</v>
      </c>
      <c r="V38" s="85">
        <f>分析係数表!D41</f>
        <v>0.10372147914479408</v>
      </c>
      <c r="W38" s="172">
        <f t="shared" si="8"/>
        <v>0</v>
      </c>
      <c r="X38" s="74">
        <f>分析係数表!E41</f>
        <v>9.872112035903656E-2</v>
      </c>
      <c r="Y38" s="171">
        <f t="shared" si="9"/>
        <v>0</v>
      </c>
    </row>
    <row r="39" spans="1:25">
      <c r="A39" s="10" t="s">
        <v>56</v>
      </c>
      <c r="B39" s="9" t="s">
        <v>388</v>
      </c>
      <c r="C39" s="88"/>
      <c r="D39" s="74">
        <f>投入係数表!M39</f>
        <v>8.7705583795058746E-4</v>
      </c>
      <c r="E39" s="75">
        <f>$C$15*D39</f>
        <v>8.7705583795058745E-2</v>
      </c>
      <c r="F39" s="74">
        <f>分析係数表!C42</f>
        <v>0.93692850875802069</v>
      </c>
      <c r="G39" s="75">
        <f>E39*F39</f>
        <v>8.2173861834856018E-2</v>
      </c>
      <c r="H39" s="75">
        <v>0.12431477097556594</v>
      </c>
      <c r="I39" s="75">
        <f>C39+H39</f>
        <v>0.12431477097556594</v>
      </c>
      <c r="J39" s="74">
        <f>分析係数表!G42</f>
        <v>0.49922072097325781</v>
      </c>
      <c r="K39" s="76">
        <f>I39*J39</f>
        <v>6.206050959404745E-2</v>
      </c>
      <c r="L39" s="77"/>
      <c r="M39" s="78"/>
      <c r="N39" s="79">
        <f>分析係数表!I42</f>
        <v>1.1809361738003208E-2</v>
      </c>
      <c r="O39" s="80">
        <f t="shared" si="4"/>
        <v>0.21276938715772239</v>
      </c>
      <c r="P39" s="74">
        <f>分析係数表!C42</f>
        <v>0.93692850875802069</v>
      </c>
      <c r="Q39" s="80">
        <f>O39*P39</f>
        <v>0.19934970461904281</v>
      </c>
      <c r="R39" s="81">
        <v>0.21782211329760029</v>
      </c>
      <c r="S39" s="82">
        <f>I39+R39</f>
        <v>0.34213688427316624</v>
      </c>
      <c r="T39" s="83">
        <f>分析係数表!F42</f>
        <v>0.57339238661209846</v>
      </c>
      <c r="U39" s="84">
        <f t="shared" si="7"/>
        <v>0.19617868462141813</v>
      </c>
      <c r="V39" s="85">
        <f>分析係数表!D42</f>
        <v>0.13686157986208444</v>
      </c>
      <c r="W39" s="172">
        <f t="shared" si="8"/>
        <v>0</v>
      </c>
      <c r="X39" s="74">
        <f>分析係数表!E42</f>
        <v>0.12798116275158378</v>
      </c>
      <c r="Y39" s="171">
        <f t="shared" si="9"/>
        <v>0</v>
      </c>
    </row>
    <row r="40" spans="1:25">
      <c r="A40" s="10" t="s">
        <v>199</v>
      </c>
      <c r="B40" s="9" t="s">
        <v>41</v>
      </c>
      <c r="C40" s="88"/>
      <c r="D40" s="74">
        <f>投入係数表!M40</f>
        <v>6.0688450699928689E-2</v>
      </c>
      <c r="E40" s="75">
        <f>$C$15*D40</f>
        <v>6.0688450699928689</v>
      </c>
      <c r="F40" s="74">
        <f>分析係数表!C43</f>
        <v>0.64668770435795053</v>
      </c>
      <c r="G40" s="75">
        <f>E40*F40</f>
        <v>3.9246474864177538</v>
      </c>
      <c r="H40" s="75">
        <v>5.3681868300174367</v>
      </c>
      <c r="I40" s="75">
        <f>C40+H40</f>
        <v>5.3681868300174367</v>
      </c>
      <c r="J40" s="74">
        <f>分析係数表!G43</f>
        <v>0.34525361813281841</v>
      </c>
      <c r="K40" s="76">
        <f>I40*J40</f>
        <v>1.8533859258764651</v>
      </c>
      <c r="L40" s="77"/>
      <c r="M40" s="78"/>
      <c r="N40" s="79">
        <f>分析係数表!I43</f>
        <v>1.6687581740348217E-2</v>
      </c>
      <c r="O40" s="80">
        <f t="shared" si="4"/>
        <v>0.30066032515645885</v>
      </c>
      <c r="P40" s="74">
        <f>分析係数表!C43</f>
        <v>0.64668770435795053</v>
      </c>
      <c r="Q40" s="80">
        <f>O40*P40</f>
        <v>0.19443333546694533</v>
      </c>
      <c r="R40" s="81">
        <v>0.78362609480078171</v>
      </c>
      <c r="S40" s="82">
        <f>I40+R40</f>
        <v>6.1518129248182181</v>
      </c>
      <c r="T40" s="83">
        <f>分析係数表!F43</f>
        <v>0.5971160790993254</v>
      </c>
      <c r="U40" s="84">
        <f t="shared" si="7"/>
        <v>3.6733464130200075</v>
      </c>
      <c r="V40" s="85">
        <f>分析係数表!D43</f>
        <v>0.11965406207615147</v>
      </c>
      <c r="W40" s="172">
        <f t="shared" si="8"/>
        <v>1</v>
      </c>
      <c r="X40" s="74">
        <f>分析係数表!E43</f>
        <v>0.10089499703022012</v>
      </c>
      <c r="Y40" s="171">
        <f t="shared" si="9"/>
        <v>1</v>
      </c>
    </row>
    <row r="41" spans="1:25">
      <c r="A41" s="10" t="s">
        <v>350</v>
      </c>
      <c r="B41" s="9" t="s">
        <v>42</v>
      </c>
      <c r="C41" s="88"/>
      <c r="D41" s="74">
        <f>投入係数表!M41</f>
        <v>6.1012580031345211E-5</v>
      </c>
      <c r="E41" s="75">
        <f>$C$15*D41</f>
        <v>6.1012580031345213E-3</v>
      </c>
      <c r="F41" s="74">
        <f>分析係数表!C44</f>
        <v>0.69156580457188765</v>
      </c>
      <c r="G41" s="75">
        <f>E41*F41</f>
        <v>4.2194213998383943E-3</v>
      </c>
      <c r="H41" s="75">
        <v>1.6181462169365231E-2</v>
      </c>
      <c r="I41" s="75">
        <f>C41+H41</f>
        <v>1.6181462169365231E-2</v>
      </c>
      <c r="J41" s="74">
        <f>分析係数表!G44</f>
        <v>0.27271905819722003</v>
      </c>
      <c r="K41" s="76">
        <f>I41*J41</f>
        <v>4.4129931230832307E-3</v>
      </c>
      <c r="L41" s="77"/>
      <c r="M41" s="78"/>
      <c r="N41" s="79">
        <f>分析係数表!I44</f>
        <v>0.15674397651271663</v>
      </c>
      <c r="O41" s="80">
        <f t="shared" si="4"/>
        <v>2.8240577740922181</v>
      </c>
      <c r="P41" s="74">
        <f>分析係数表!C44</f>
        <v>0.69156580457188765</v>
      </c>
      <c r="Q41" s="80">
        <f>O41*P41</f>
        <v>1.953021786697579</v>
      </c>
      <c r="R41" s="81">
        <v>1.990185534118055</v>
      </c>
      <c r="S41" s="82">
        <f>I41+R41</f>
        <v>2.0063669962874204</v>
      </c>
      <c r="T41" s="83">
        <f>分析係数表!F44</f>
        <v>0.50862281906626206</v>
      </c>
      <c r="U41" s="84">
        <f t="shared" si="7"/>
        <v>1.0204840377332163</v>
      </c>
      <c r="V41" s="85">
        <f>分析係数表!D44</f>
        <v>0.14406819380410243</v>
      </c>
      <c r="W41" s="172">
        <f t="shared" si="8"/>
        <v>0</v>
      </c>
      <c r="X41" s="74">
        <f>分析係数表!E44</f>
        <v>0.11993705213297758</v>
      </c>
      <c r="Y41" s="171">
        <f t="shared" si="9"/>
        <v>0</v>
      </c>
    </row>
    <row r="42" spans="1:25">
      <c r="A42" s="10" t="s">
        <v>351</v>
      </c>
      <c r="B42" s="9" t="s">
        <v>286</v>
      </c>
      <c r="C42" s="88"/>
      <c r="D42" s="74">
        <f>投入係数表!M42</f>
        <v>1.1973718831151498E-3</v>
      </c>
      <c r="E42" s="75">
        <f>$C$15*D42</f>
        <v>0.11973718831151499</v>
      </c>
      <c r="F42" s="74">
        <f>分析係数表!C45</f>
        <v>1</v>
      </c>
      <c r="G42" s="75">
        <f>E42*F42</f>
        <v>0.11973718831151499</v>
      </c>
      <c r="H42" s="75">
        <v>0.15287927134283816</v>
      </c>
      <c r="I42" s="75">
        <f>C42+H42</f>
        <v>0.15287927134283816</v>
      </c>
      <c r="J42" s="74">
        <f>分析係数表!G45</f>
        <v>0</v>
      </c>
      <c r="K42" s="76">
        <f>I42*J42</f>
        <v>0</v>
      </c>
      <c r="L42" s="77"/>
      <c r="M42" s="78"/>
      <c r="N42" s="79">
        <f>分析係数表!I45</f>
        <v>0</v>
      </c>
      <c r="O42" s="80">
        <f t="shared" si="4"/>
        <v>0</v>
      </c>
      <c r="P42" s="74">
        <f>分析係数表!C45</f>
        <v>1</v>
      </c>
      <c r="Q42" s="80">
        <f>O42*P42</f>
        <v>0</v>
      </c>
      <c r="R42" s="81">
        <v>2.2028643652844751E-2</v>
      </c>
      <c r="S42" s="82">
        <f>I42+R42</f>
        <v>0.17490791499568292</v>
      </c>
      <c r="T42" s="83">
        <f>分析係数表!F45</f>
        <v>0</v>
      </c>
      <c r="U42" s="84">
        <f t="shared" si="7"/>
        <v>0</v>
      </c>
      <c r="V42" s="85">
        <f>分析係数表!D45</f>
        <v>0</v>
      </c>
      <c r="W42" s="172">
        <f t="shared" si="8"/>
        <v>0</v>
      </c>
      <c r="X42" s="74">
        <f>分析係数表!E45</f>
        <v>0</v>
      </c>
      <c r="Y42" s="171">
        <f t="shared" si="9"/>
        <v>0</v>
      </c>
    </row>
    <row r="43" spans="1:25">
      <c r="A43" s="10" t="s">
        <v>352</v>
      </c>
      <c r="B43" s="9" t="s">
        <v>287</v>
      </c>
      <c r="C43" s="88"/>
      <c r="D43" s="74">
        <f>投入係数表!M43</f>
        <v>7.706651515209292E-3</v>
      </c>
      <c r="E43" s="75">
        <f>$C$15*D43</f>
        <v>0.77066515152092918</v>
      </c>
      <c r="F43" s="74">
        <f>分析係数表!C46</f>
        <v>0.99300149364803736</v>
      </c>
      <c r="G43" s="75">
        <f>E43*F43</f>
        <v>0.76527164656277369</v>
      </c>
      <c r="H43" s="75">
        <v>0.90165897072275403</v>
      </c>
      <c r="I43" s="75">
        <f>C43+H43</f>
        <v>0.90165897072275403</v>
      </c>
      <c r="J43" s="74">
        <f>分析係数表!G46</f>
        <v>1.2662527198429125E-2</v>
      </c>
      <c r="K43" s="76">
        <f>I43*J43</f>
        <v>1.1417281240484483E-2</v>
      </c>
      <c r="L43" s="77"/>
      <c r="M43" s="78"/>
      <c r="N43" s="79">
        <f>分析係数表!I46</f>
        <v>3.642815848522589E-5</v>
      </c>
      <c r="O43" s="80">
        <f t="shared" si="4"/>
        <v>6.563264914854276E-4</v>
      </c>
      <c r="P43" s="74">
        <f>分析係数表!C46</f>
        <v>0.99300149364803736</v>
      </c>
      <c r="Q43" s="80">
        <f>O43*P43</f>
        <v>6.5173318636580543E-4</v>
      </c>
      <c r="R43" s="81">
        <v>5.7605476064764231E-2</v>
      </c>
      <c r="S43" s="82">
        <f>I43+R43</f>
        <v>0.95926444678751821</v>
      </c>
      <c r="T43" s="83">
        <f>分析係数表!F46</f>
        <v>0.42786180544499286</v>
      </c>
      <c r="U43" s="84">
        <f t="shared" si="7"/>
        <v>0.41043261810169984</v>
      </c>
      <c r="V43" s="85">
        <f>分析係数表!D46</f>
        <v>2.303242583452741E-3</v>
      </c>
      <c r="W43" s="172">
        <f t="shared" si="8"/>
        <v>0</v>
      </c>
      <c r="X43" s="74">
        <f>分析係数表!E46</f>
        <v>2.2926285623308391E-3</v>
      </c>
      <c r="Y43" s="171">
        <f t="shared" si="9"/>
        <v>0</v>
      </c>
    </row>
    <row r="44" spans="1:25">
      <c r="A44" s="197">
        <v>40</v>
      </c>
      <c r="B44" s="18" t="s">
        <v>155</v>
      </c>
      <c r="C44" s="204">
        <f>SUM(C5:C43)</f>
        <v>100</v>
      </c>
      <c r="D44" s="90">
        <f>投入係数表!M44</f>
        <v>0.51925518892926736</v>
      </c>
      <c r="E44" s="89">
        <f>SUM(E5:E43)</f>
        <v>51.925518892926732</v>
      </c>
      <c r="F44" s="90">
        <f>分析係数表!C47</f>
        <v>0.58532523599566522</v>
      </c>
      <c r="G44" s="89">
        <f>SUM(G5:G43)</f>
        <v>22.143257359655589</v>
      </c>
      <c r="H44" s="89">
        <f>SUM(H5:H43)</f>
        <v>28.201845567087194</v>
      </c>
      <c r="I44" s="89">
        <f>SUM(I5:I43)</f>
        <v>128.20184556708719</v>
      </c>
      <c r="J44" s="90">
        <f>分析係数表!G47</f>
        <v>0.25475569279079324</v>
      </c>
      <c r="K44" s="91">
        <f>SUM(K5:K43)</f>
        <v>28.225080758275904</v>
      </c>
      <c r="L44" s="92">
        <f>最終需要_まとめ!$L$34</f>
        <v>0.63833333333333331</v>
      </c>
      <c r="M44" s="89">
        <f>K44*L44</f>
        <v>18.017009884032785</v>
      </c>
      <c r="N44" s="93">
        <f>分析係数表!I47</f>
        <v>1</v>
      </c>
      <c r="O44" s="94">
        <f>SUM(O5:O43)</f>
        <v>18.017009884032788</v>
      </c>
      <c r="P44" s="90">
        <f>分析係数表!C47</f>
        <v>0.58532523599566522</v>
      </c>
      <c r="Q44" s="94">
        <f>SUM(Q5:Q43)</f>
        <v>11.699575187693055</v>
      </c>
      <c r="R44" s="89">
        <f>SUM(R5:R43)</f>
        <v>14.365338350532053</v>
      </c>
      <c r="S44" s="95">
        <f>SUM(S5:S43)</f>
        <v>142.56718391761927</v>
      </c>
      <c r="T44" s="96">
        <f>分析係数表!F47</f>
        <v>0.5063294671067512</v>
      </c>
      <c r="U44" s="97">
        <f>SUM(U5:U43)</f>
        <v>69.217364635449243</v>
      </c>
      <c r="V44" s="98">
        <f>分析係数表!D47</f>
        <v>6.4581730562403572E-2</v>
      </c>
      <c r="W44" s="169">
        <f>SUM(W5:W43)</f>
        <v>6</v>
      </c>
      <c r="X44" s="90">
        <f>分析係数表!E47</f>
        <v>5.7136770824146227E-2</v>
      </c>
      <c r="Y44" s="100">
        <f>SUM(Y5:Y43)</f>
        <v>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310</v>
      </c>
      <c r="S2" s="5" t="s">
        <v>157</v>
      </c>
      <c r="U2" s="62" t="s">
        <v>215</v>
      </c>
      <c r="W2" s="5" t="s">
        <v>134</v>
      </c>
      <c r="Y2" s="5" t="s">
        <v>158</v>
      </c>
    </row>
    <row r="3" spans="1:25" ht="44">
      <c r="B3" s="63"/>
      <c r="C3" s="64" t="s">
        <v>233</v>
      </c>
      <c r="D3" s="64" t="s">
        <v>246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投入係数表!N5</f>
        <v>0</v>
      </c>
      <c r="E5" s="75">
        <f t="shared" ref="E5:E38" si="0">$C$16*D5</f>
        <v>0</v>
      </c>
      <c r="F5" s="74">
        <f>分析係数表!C8</f>
        <v>0.16988323914406789</v>
      </c>
      <c r="G5" s="75">
        <f t="shared" ref="G5:G38" si="1">E5*F5</f>
        <v>0</v>
      </c>
      <c r="H5" s="75">
        <f t="array" ref="H5:H43">MMULT(逆行列係数!C5:AO43,'12'!G5:G43)</f>
        <v>5.8518752431162366E-4</v>
      </c>
      <c r="I5" s="75">
        <f t="shared" ref="I5:I38" si="2">C5+H5</f>
        <v>5.8518752431162366E-4</v>
      </c>
      <c r="J5" s="74">
        <f>分析係数表!G8</f>
        <v>0.11982810575688495</v>
      </c>
      <c r="K5" s="76">
        <f t="shared" ref="K5:K38" si="3">I5*J5</f>
        <v>7.0121912550822927E-5</v>
      </c>
      <c r="L5" s="77" t="s">
        <v>187</v>
      </c>
      <c r="M5" s="78" t="s">
        <v>187</v>
      </c>
      <c r="N5" s="79">
        <f>分析係数表!I8</f>
        <v>1.1007693311748612E-2</v>
      </c>
      <c r="O5" s="80">
        <f t="shared" ref="O5:O43" si="4">$M$44*N5</f>
        <v>6.2699592018857511E-2</v>
      </c>
      <c r="P5" s="74">
        <f>分析係数表!C8</f>
        <v>0.16988323914406789</v>
      </c>
      <c r="Q5" s="80">
        <f t="shared" ref="Q5:Q38" si="5">O5*P5</f>
        <v>1.0651609785175062E-2</v>
      </c>
      <c r="R5" s="81">
        <f t="array" ref="R5:R43">MMULT(逆行列係数!C5:AO43,'12'!Q5:Q43)</f>
        <v>1.7849888083873278E-2</v>
      </c>
      <c r="S5" s="82">
        <f t="shared" ref="S5:S38" si="6">I5+R5</f>
        <v>1.84350756081849E-2</v>
      </c>
      <c r="T5" s="83">
        <f>分析係数表!F8</f>
        <v>0.4520504153237429</v>
      </c>
      <c r="U5" s="84">
        <f t="shared" ref="U5:U38" si="7">S5*T5</f>
        <v>8.3335835852045865E-3</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投入係数表!N6</f>
        <v>0</v>
      </c>
      <c r="E6" s="75">
        <f t="shared" si="0"/>
        <v>0</v>
      </c>
      <c r="F6" s="74">
        <f>分析係数表!C9</f>
        <v>0.40976645435244163</v>
      </c>
      <c r="G6" s="75">
        <f t="shared" si="1"/>
        <v>0</v>
      </c>
      <c r="H6" s="75">
        <v>4.3450423408155628E-4</v>
      </c>
      <c r="I6" s="75">
        <f t="shared" si="2"/>
        <v>4.3450423408155628E-4</v>
      </c>
      <c r="J6" s="74">
        <f>分析係数表!G9</f>
        <v>0.27278621711745094</v>
      </c>
      <c r="K6" s="76">
        <f t="shared" si="3"/>
        <v>1.1852676633662313E-4</v>
      </c>
      <c r="L6" s="77"/>
      <c r="M6" s="78"/>
      <c r="N6" s="79">
        <f>分析係数表!I9</f>
        <v>5.6766522140644718E-4</v>
      </c>
      <c r="O6" s="80">
        <f t="shared" si="4"/>
        <v>3.2334092872564487E-3</v>
      </c>
      <c r="P6" s="74">
        <f>分析係数表!C9</f>
        <v>0.40976645435244163</v>
      </c>
      <c r="Q6" s="80">
        <f t="shared" si="5"/>
        <v>1.3249426591093304E-3</v>
      </c>
      <c r="R6" s="81">
        <v>1.7834827352350238E-3</v>
      </c>
      <c r="S6" s="82">
        <f t="shared" si="6"/>
        <v>2.21798696931658E-3</v>
      </c>
      <c r="T6" s="83">
        <f>分析係数表!F9</f>
        <v>0.74407187847350875</v>
      </c>
      <c r="U6" s="84">
        <f t="shared" si="7"/>
        <v>1.6503417306891522E-3</v>
      </c>
      <c r="V6" s="85">
        <f>分析係数表!D9</f>
        <v>0.14440533530937386</v>
      </c>
      <c r="W6" s="172">
        <f t="shared" si="8"/>
        <v>0</v>
      </c>
      <c r="X6" s="74">
        <f>分析係数表!E9</f>
        <v>0.11439422008151168</v>
      </c>
      <c r="Y6" s="171">
        <f t="shared" si="9"/>
        <v>0</v>
      </c>
    </row>
    <row r="7" spans="1:25">
      <c r="A7" s="10" t="s">
        <v>226</v>
      </c>
      <c r="B7" s="9" t="s">
        <v>274</v>
      </c>
      <c r="C7" s="88"/>
      <c r="D7" s="74">
        <f>投入係数表!N7</f>
        <v>0</v>
      </c>
      <c r="E7" s="75">
        <f t="shared" si="0"/>
        <v>0</v>
      </c>
      <c r="F7" s="74">
        <f>分析係数表!C10</f>
        <v>0.68007710705743762</v>
      </c>
      <c r="G7" s="75">
        <f t="shared" si="1"/>
        <v>0</v>
      </c>
      <c r="H7" s="75">
        <v>1.505342568652113E-3</v>
      </c>
      <c r="I7" s="75">
        <f t="shared" si="2"/>
        <v>1.505342568652113E-3</v>
      </c>
      <c r="J7" s="74">
        <f>分析係数表!G10</f>
        <v>0.17854260725424764</v>
      </c>
      <c r="K7" s="76">
        <f t="shared" si="3"/>
        <v>2.6876778701795455E-4</v>
      </c>
      <c r="L7" s="77"/>
      <c r="M7" s="78"/>
      <c r="N7" s="79">
        <f>分析係数表!I10</f>
        <v>1.290834700219075E-3</v>
      </c>
      <c r="O7" s="80">
        <f t="shared" si="4"/>
        <v>7.3525675884463255E-3</v>
      </c>
      <c r="P7" s="74">
        <f>分析係数表!C10</f>
        <v>0.68007710705743762</v>
      </c>
      <c r="Q7" s="80">
        <f t="shared" si="5"/>
        <v>5.0003128949948576E-3</v>
      </c>
      <c r="R7" s="81">
        <v>8.4341678226333636E-3</v>
      </c>
      <c r="S7" s="82">
        <f t="shared" si="6"/>
        <v>9.9395103912854766E-3</v>
      </c>
      <c r="T7" s="83">
        <f>分析係数表!F10</f>
        <v>0.51654343606185527</v>
      </c>
      <c r="U7" s="84">
        <f t="shared" si="7"/>
        <v>5.1341888502871155E-3</v>
      </c>
      <c r="V7" s="85">
        <f>分析係数表!D10</f>
        <v>9.7799297694606213E-2</v>
      </c>
      <c r="W7" s="172">
        <f t="shared" si="8"/>
        <v>0</v>
      </c>
      <c r="X7" s="74">
        <f>分析係数表!E10</f>
        <v>2.6958057972911079E-2</v>
      </c>
      <c r="Y7" s="171">
        <f t="shared" si="9"/>
        <v>0</v>
      </c>
    </row>
    <row r="8" spans="1:25">
      <c r="A8" s="10" t="s">
        <v>227</v>
      </c>
      <c r="B8" s="9" t="s">
        <v>27</v>
      </c>
      <c r="C8" s="88"/>
      <c r="D8" s="74">
        <f>投入係数表!N8</f>
        <v>3.2105301937833543E-2</v>
      </c>
      <c r="E8" s="75">
        <f t="shared" si="0"/>
        <v>3.2105301937833541</v>
      </c>
      <c r="F8" s="74">
        <f>分析係数表!C11</f>
        <v>2.1147201560344109E-2</v>
      </c>
      <c r="G8" s="75">
        <f t="shared" si="1"/>
        <v>6.7893729123507218E-2</v>
      </c>
      <c r="H8" s="75">
        <v>0.14929367153001202</v>
      </c>
      <c r="I8" s="75">
        <f t="shared" si="2"/>
        <v>0.14929367153001202</v>
      </c>
      <c r="J8" s="74">
        <f>分析係数表!G11</f>
        <v>0.2349962690544718</v>
      </c>
      <c r="K8" s="76">
        <f t="shared" si="3"/>
        <v>3.5083455802996641E-2</v>
      </c>
      <c r="L8" s="77"/>
      <c r="M8" s="78"/>
      <c r="N8" s="79">
        <f>分析係数表!I11</f>
        <v>-2.2238602446561594E-5</v>
      </c>
      <c r="O8" s="80">
        <f t="shared" si="4"/>
        <v>-1.26670616720469E-4</v>
      </c>
      <c r="P8" s="74">
        <f>分析係数表!C11</f>
        <v>2.1147201560344109E-2</v>
      </c>
      <c r="Q8" s="80">
        <f t="shared" si="5"/>
        <v>-2.6787290635608526E-6</v>
      </c>
      <c r="R8" s="81">
        <v>1.4729894856230345E-3</v>
      </c>
      <c r="S8" s="82">
        <f t="shared" si="6"/>
        <v>0.15076666101563505</v>
      </c>
      <c r="T8" s="83">
        <f>分析係数表!F11</f>
        <v>0.38828483104146677</v>
      </c>
      <c r="U8" s="84">
        <f t="shared" si="7"/>
        <v>5.8540407499141946E-2</v>
      </c>
      <c r="V8" s="85">
        <f>分析係数表!D11</f>
        <v>2.238567316917173E-2</v>
      </c>
      <c r="W8" s="172">
        <f t="shared" si="8"/>
        <v>0</v>
      </c>
      <c r="X8" s="74">
        <f>分析係数表!E11</f>
        <v>2.1852680950858117E-2</v>
      </c>
      <c r="Y8" s="171">
        <f t="shared" si="9"/>
        <v>0</v>
      </c>
    </row>
    <row r="9" spans="1:25">
      <c r="A9" s="10" t="s">
        <v>228</v>
      </c>
      <c r="B9" s="9" t="s">
        <v>195</v>
      </c>
      <c r="C9" s="88"/>
      <c r="D9" s="74">
        <f>投入係数表!N9</f>
        <v>3.5086611299994034E-7</v>
      </c>
      <c r="E9" s="75">
        <f t="shared" si="0"/>
        <v>3.5086611299994032E-5</v>
      </c>
      <c r="F9" s="74">
        <f>分析係数表!C12</f>
        <v>0.26979296775158057</v>
      </c>
      <c r="G9" s="75">
        <f t="shared" si="1"/>
        <v>9.4661209909715315E-6</v>
      </c>
      <c r="H9" s="75">
        <v>2.176512553132138E-3</v>
      </c>
      <c r="I9" s="75">
        <f t="shared" si="2"/>
        <v>2.176512553132138E-3</v>
      </c>
      <c r="J9" s="74">
        <f>分析係数表!G12</f>
        <v>0.14399966915404239</v>
      </c>
      <c r="K9" s="76">
        <f t="shared" si="3"/>
        <v>3.1341708756064799E-4</v>
      </c>
      <c r="L9" s="77"/>
      <c r="M9" s="78"/>
      <c r="N9" s="79">
        <f>分析係数表!I12</f>
        <v>8.4790563397567215E-2</v>
      </c>
      <c r="O9" s="80">
        <f t="shared" si="4"/>
        <v>0.48296528450718779</v>
      </c>
      <c r="P9" s="74">
        <f>分析係数表!C12</f>
        <v>0.26979296775158057</v>
      </c>
      <c r="Q9" s="80">
        <f t="shared" si="5"/>
        <v>0.13030063742818065</v>
      </c>
      <c r="R9" s="81">
        <v>0.16461044256350865</v>
      </c>
      <c r="S9" s="82">
        <f t="shared" si="6"/>
        <v>0.16678695511664079</v>
      </c>
      <c r="T9" s="83">
        <f>分析係数表!F12</f>
        <v>0.33481714299007204</v>
      </c>
      <c r="U9" s="84">
        <f t="shared" si="7"/>
        <v>5.5843131800167048E-2</v>
      </c>
      <c r="V9" s="85">
        <f>分析係数表!D12</f>
        <v>3.7088865741159563E-2</v>
      </c>
      <c r="W9" s="172">
        <f t="shared" si="8"/>
        <v>0</v>
      </c>
      <c r="X9" s="74">
        <f>分析係数表!E12</f>
        <v>3.539948357013805E-2</v>
      </c>
      <c r="Y9" s="171">
        <f t="shared" si="9"/>
        <v>0</v>
      </c>
    </row>
    <row r="10" spans="1:25">
      <c r="A10" s="10" t="s">
        <v>229</v>
      </c>
      <c r="B10" s="9" t="s">
        <v>28</v>
      </c>
      <c r="C10" s="88"/>
      <c r="D10" s="74">
        <f>投入係数表!N10</f>
        <v>3.6384815918093813E-4</v>
      </c>
      <c r="E10" s="75">
        <f t="shared" si="0"/>
        <v>3.638481591809381E-2</v>
      </c>
      <c r="F10" s="74">
        <f>分析係数表!C13</f>
        <v>6.684233532602335E-2</v>
      </c>
      <c r="G10" s="75">
        <f t="shared" si="1"/>
        <v>2.4320460663728588E-3</v>
      </c>
      <c r="H10" s="75">
        <v>5.120235589888408E-3</v>
      </c>
      <c r="I10" s="75">
        <f t="shared" si="2"/>
        <v>5.120235589888408E-3</v>
      </c>
      <c r="J10" s="74">
        <f>分析係数表!G13</f>
        <v>0.23596605339775753</v>
      </c>
      <c r="K10" s="76">
        <f t="shared" si="3"/>
        <v>1.2082017846127065E-3</v>
      </c>
      <c r="L10" s="77"/>
      <c r="M10" s="78"/>
      <c r="N10" s="79">
        <f>分析係数表!I13</f>
        <v>1.6879182236800124E-2</v>
      </c>
      <c r="O10" s="80">
        <f t="shared" si="4"/>
        <v>9.614347074239088E-2</v>
      </c>
      <c r="P10" s="74">
        <f>分析係数表!C13</f>
        <v>6.684233532602335E-2</v>
      </c>
      <c r="Q10" s="80">
        <f t="shared" si="5"/>
        <v>6.4264541107706061E-3</v>
      </c>
      <c r="R10" s="81">
        <v>7.1796994009922007E-3</v>
      </c>
      <c r="S10" s="82">
        <f t="shared" si="6"/>
        <v>1.2299934990880609E-2</v>
      </c>
      <c r="T10" s="83">
        <f>分析係数表!F13</f>
        <v>0.36934894381465649</v>
      </c>
      <c r="U10" s="84">
        <f t="shared" si="7"/>
        <v>4.542967997870689E-3</v>
      </c>
      <c r="V10" s="85">
        <f>分析係数表!D13</f>
        <v>0.1651861487951434</v>
      </c>
      <c r="W10" s="172">
        <f t="shared" si="8"/>
        <v>0</v>
      </c>
      <c r="X10" s="74">
        <f>分析係数表!E13</f>
        <v>0.12199715046769498</v>
      </c>
      <c r="Y10" s="171">
        <f t="shared" si="9"/>
        <v>0</v>
      </c>
    </row>
    <row r="11" spans="1:25">
      <c r="A11" s="10" t="s">
        <v>230</v>
      </c>
      <c r="B11" s="9" t="s">
        <v>275</v>
      </c>
      <c r="C11" s="88"/>
      <c r="D11" s="74">
        <f>投入係数表!N11</f>
        <v>4.0981161998393035E-4</v>
      </c>
      <c r="E11" s="75">
        <f t="shared" si="0"/>
        <v>4.0981161998393037E-2</v>
      </c>
      <c r="F11" s="74">
        <f>分析係数表!C14</f>
        <v>0.21710827927701792</v>
      </c>
      <c r="G11" s="75">
        <f t="shared" si="1"/>
        <v>8.8973495642438293E-3</v>
      </c>
      <c r="H11" s="75">
        <v>4.535153802830303E-2</v>
      </c>
      <c r="I11" s="75">
        <f t="shared" si="2"/>
        <v>4.535153802830303E-2</v>
      </c>
      <c r="J11" s="74">
        <f>分析係数表!G14</f>
        <v>0.17574790290253137</v>
      </c>
      <c r="K11" s="76">
        <f t="shared" si="3"/>
        <v>7.9704377018786597E-3</v>
      </c>
      <c r="L11" s="77"/>
      <c r="M11" s="78"/>
      <c r="N11" s="79">
        <f>分析係数表!I14</f>
        <v>1.1225515443921091E-3</v>
      </c>
      <c r="O11" s="80">
        <f t="shared" si="4"/>
        <v>6.3940302350541213E-3</v>
      </c>
      <c r="P11" s="74">
        <f>分析係数表!C14</f>
        <v>0.21710827927701792</v>
      </c>
      <c r="Q11" s="80">
        <f t="shared" si="5"/>
        <v>1.3881969019778268E-3</v>
      </c>
      <c r="R11" s="81">
        <v>7.8105406059594644E-3</v>
      </c>
      <c r="S11" s="82">
        <f t="shared" si="6"/>
        <v>5.3162078634262491E-2</v>
      </c>
      <c r="T11" s="83">
        <f>分析係数表!F14</f>
        <v>0.32729567218469302</v>
      </c>
      <c r="U11" s="84">
        <f t="shared" si="7"/>
        <v>1.7399718261336451E-2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投入係数表!N12</f>
        <v>4.4156500321042491E-3</v>
      </c>
      <c r="E12" s="75">
        <f t="shared" si="0"/>
        <v>0.44156500321042491</v>
      </c>
      <c r="F12" s="74">
        <f>分析係数表!C15</f>
        <v>0.1777237835164599</v>
      </c>
      <c r="G12" s="75">
        <f t="shared" si="1"/>
        <v>7.8476603039014478E-2</v>
      </c>
      <c r="H12" s="75">
        <v>0.11972656835107658</v>
      </c>
      <c r="I12" s="75">
        <f t="shared" si="2"/>
        <v>0.11972656835107658</v>
      </c>
      <c r="J12" s="74">
        <f>分析係数表!G15</f>
        <v>0.10387096116118634</v>
      </c>
      <c r="K12" s="76">
        <f t="shared" si="3"/>
        <v>1.2436113731156797E-2</v>
      </c>
      <c r="L12" s="77"/>
      <c r="M12" s="78"/>
      <c r="N12" s="79">
        <f>分析係数表!I15</f>
        <v>7.5144901505810619E-3</v>
      </c>
      <c r="O12" s="80">
        <f t="shared" si="4"/>
        <v>4.2802379511090408E-2</v>
      </c>
      <c r="P12" s="74">
        <f>分析係数表!C15</f>
        <v>0.1777237835164599</v>
      </c>
      <c r="Q12" s="80">
        <f t="shared" si="5"/>
        <v>7.6070008302183906E-3</v>
      </c>
      <c r="R12" s="81">
        <v>1.7855134497872065E-2</v>
      </c>
      <c r="S12" s="82">
        <f t="shared" si="6"/>
        <v>0.13758170284894863</v>
      </c>
      <c r="T12" s="83">
        <f>分析係数表!F15</f>
        <v>0.33005409485469872</v>
      </c>
      <c r="U12" s="84">
        <f t="shared" si="7"/>
        <v>4.5409404402377868E-2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投入係数表!N13</f>
        <v>1.7801893975277972E-2</v>
      </c>
      <c r="E13" s="75">
        <f t="shared" si="0"/>
        <v>1.7801893975277971</v>
      </c>
      <c r="F13" s="74">
        <f>分析係数表!C16</f>
        <v>0.12368252551663639</v>
      </c>
      <c r="G13" s="75">
        <f t="shared" si="1"/>
        <v>0.22017832058417733</v>
      </c>
      <c r="H13" s="75">
        <v>0.37337750570883171</v>
      </c>
      <c r="I13" s="75">
        <f t="shared" si="2"/>
        <v>0.37337750570883171</v>
      </c>
      <c r="J13" s="74">
        <f>分析係数表!G16</f>
        <v>1.9772048092292722E-2</v>
      </c>
      <c r="K13" s="76">
        <f t="shared" si="3"/>
        <v>7.382437999455321E-3</v>
      </c>
      <c r="L13" s="77"/>
      <c r="M13" s="78"/>
      <c r="N13" s="79">
        <f>分析係数表!I16</f>
        <v>1.7113434381227897E-2</v>
      </c>
      <c r="O13" s="80">
        <f t="shared" si="4"/>
        <v>9.7477766081950148E-2</v>
      </c>
      <c r="P13" s="74">
        <f>分析係数表!C16</f>
        <v>0.12368252551663639</v>
      </c>
      <c r="Q13" s="80">
        <f t="shared" si="5"/>
        <v>1.2056296290735513E-2</v>
      </c>
      <c r="R13" s="81">
        <v>1.7522798632063179E-2</v>
      </c>
      <c r="S13" s="82">
        <f t="shared" si="6"/>
        <v>0.3909003043408949</v>
      </c>
      <c r="T13" s="83">
        <f>分析係数表!F16</f>
        <v>0.17086837167280561</v>
      </c>
      <c r="U13" s="84">
        <f t="shared" si="7"/>
        <v>6.6792498489132851E-2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投入係数表!N14</f>
        <v>8.8628780143784928E-4</v>
      </c>
      <c r="E14" s="75">
        <f t="shared" si="0"/>
        <v>8.8628780143784933E-2</v>
      </c>
      <c r="F14" s="74">
        <f>分析係数表!C17</f>
        <v>0.19283956701830429</v>
      </c>
      <c r="G14" s="75">
        <f t="shared" si="1"/>
        <v>1.7091135588287971E-2</v>
      </c>
      <c r="H14" s="75">
        <v>3.9564053023992678E-2</v>
      </c>
      <c r="I14" s="75">
        <f t="shared" si="2"/>
        <v>3.9564053023992678E-2</v>
      </c>
      <c r="J14" s="74">
        <f>分析係数表!G17</f>
        <v>0.23402763404868787</v>
      </c>
      <c r="K14" s="76">
        <f t="shared" si="3"/>
        <v>9.2590817225818405E-3</v>
      </c>
      <c r="L14" s="77"/>
      <c r="M14" s="78"/>
      <c r="N14" s="79">
        <f>分析係数表!I17</f>
        <v>3.1766349957435482E-3</v>
      </c>
      <c r="O14" s="80">
        <f t="shared" si="4"/>
        <v>1.8094046825720127E-2</v>
      </c>
      <c r="P14" s="74">
        <f>分析係数表!C17</f>
        <v>0.19283956701830429</v>
      </c>
      <c r="Q14" s="80">
        <f t="shared" si="5"/>
        <v>3.4892481554807922E-3</v>
      </c>
      <c r="R14" s="81">
        <v>8.0219252324937335E-3</v>
      </c>
      <c r="S14" s="82">
        <f t="shared" si="6"/>
        <v>4.7585978256486409E-2</v>
      </c>
      <c r="T14" s="83">
        <f>分析係数表!F17</f>
        <v>0.36995154049829787</v>
      </c>
      <c r="U14" s="84">
        <f t="shared" si="7"/>
        <v>1.7604505962105655E-2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投入係数表!N15</f>
        <v>5.1801872923311195E-3</v>
      </c>
      <c r="E15" s="75">
        <f t="shared" si="0"/>
        <v>0.51801872923311199</v>
      </c>
      <c r="F15" s="74">
        <f>分析係数表!C18</f>
        <v>0.30630539049432115</v>
      </c>
      <c r="G15" s="75">
        <f t="shared" si="1"/>
        <v>0.15867192914112038</v>
      </c>
      <c r="H15" s="75">
        <v>0.22473810275281797</v>
      </c>
      <c r="I15" s="75">
        <f t="shared" si="2"/>
        <v>0.22473810275281797</v>
      </c>
      <c r="J15" s="74">
        <f>分析係数表!G18</f>
        <v>0.21755179396051724</v>
      </c>
      <c r="K15" s="76">
        <f t="shared" si="3"/>
        <v>4.8892177425158605E-2</v>
      </c>
      <c r="L15" s="77"/>
      <c r="M15" s="78"/>
      <c r="N15" s="79">
        <f>分析係数表!I18</f>
        <v>5.3704565311248737E-4</v>
      </c>
      <c r="O15" s="80">
        <f t="shared" si="4"/>
        <v>3.0590008634883399E-3</v>
      </c>
      <c r="P15" s="74">
        <f>分析係数表!C18</f>
        <v>0.30630539049432115</v>
      </c>
      <c r="Q15" s="80">
        <f t="shared" si="5"/>
        <v>9.3698845401326159E-4</v>
      </c>
      <c r="R15" s="81">
        <v>2.4760225058977586E-3</v>
      </c>
      <c r="S15" s="82">
        <f t="shared" si="6"/>
        <v>0.22721412525871573</v>
      </c>
      <c r="T15" s="83">
        <f>分析係数表!F18</f>
        <v>0.4635011306393737</v>
      </c>
      <c r="U15" s="84">
        <f t="shared" si="7"/>
        <v>0.10531400395465101</v>
      </c>
      <c r="V15" s="85">
        <f>分析係数表!D18</f>
        <v>4.1488554421314744E-2</v>
      </c>
      <c r="W15" s="172">
        <f t="shared" si="8"/>
        <v>0</v>
      </c>
      <c r="X15" s="74">
        <f>分析係数表!E18</f>
        <v>3.8178621954614265E-2</v>
      </c>
      <c r="Y15" s="171">
        <f t="shared" si="9"/>
        <v>0</v>
      </c>
    </row>
    <row r="16" spans="1:25">
      <c r="A16" s="10" t="s">
        <v>4</v>
      </c>
      <c r="B16" s="9" t="s">
        <v>32</v>
      </c>
      <c r="C16" s="73">
        <f>最終需要_まとめ!C17</f>
        <v>100</v>
      </c>
      <c r="D16" s="74">
        <f>投入係数表!N16</f>
        <v>0.60626997743930888</v>
      </c>
      <c r="E16" s="75">
        <f t="shared" si="0"/>
        <v>60.626997743930886</v>
      </c>
      <c r="F16" s="74">
        <f>分析係数表!C19</f>
        <v>0.36966314955627488</v>
      </c>
      <c r="G16" s="75">
        <f t="shared" si="1"/>
        <v>22.411566934162664</v>
      </c>
      <c r="H16" s="75">
        <v>28.902477576082156</v>
      </c>
      <c r="I16" s="75">
        <f t="shared" si="2"/>
        <v>128.90247757608216</v>
      </c>
      <c r="J16" s="74">
        <f>分析係数表!G19</f>
        <v>4.2381117789262797E-2</v>
      </c>
      <c r="K16" s="76">
        <f t="shared" si="3"/>
        <v>5.4630310854797441</v>
      </c>
      <c r="L16" s="77"/>
      <c r="M16" s="78"/>
      <c r="N16" s="79">
        <f>分析係数表!I19</f>
        <v>-1.254655481313475E-4</v>
      </c>
      <c r="O16" s="80">
        <f t="shared" si="4"/>
        <v>-7.1464915104981006E-4</v>
      </c>
      <c r="P16" s="74">
        <f>分析係数表!C19</f>
        <v>0.36966314955627488</v>
      </c>
      <c r="Q16" s="80">
        <f t="shared" si="5"/>
        <v>-2.641794560047908E-4</v>
      </c>
      <c r="R16" s="81">
        <v>1.6766563577298678E-3</v>
      </c>
      <c r="S16" s="82">
        <f t="shared" si="6"/>
        <v>128.90415423243988</v>
      </c>
      <c r="T16" s="83">
        <f>分析係数表!F19</f>
        <v>0.17645477862102601</v>
      </c>
      <c r="U16" s="84">
        <f t="shared" si="7"/>
        <v>22.745753998415772</v>
      </c>
      <c r="V16" s="85">
        <f>分析係数表!D19</f>
        <v>8.3109656186295868E-3</v>
      </c>
      <c r="W16" s="172">
        <f t="shared" si="8"/>
        <v>1</v>
      </c>
      <c r="X16" s="74">
        <f>分析係数表!E19</f>
        <v>8.1137788631236215E-3</v>
      </c>
      <c r="Y16" s="171">
        <f t="shared" si="9"/>
        <v>1</v>
      </c>
    </row>
    <row r="17" spans="1:25">
      <c r="A17" s="10" t="s">
        <v>5</v>
      </c>
      <c r="B17" s="9" t="s">
        <v>33</v>
      </c>
      <c r="C17" s="88"/>
      <c r="D17" s="74">
        <f>投入係数表!N17</f>
        <v>1.1388061429639064E-2</v>
      </c>
      <c r="E17" s="75">
        <f t="shared" si="0"/>
        <v>1.1388061429639063</v>
      </c>
      <c r="F17" s="74">
        <f>分析係数表!C20</f>
        <v>0.11840151680286914</v>
      </c>
      <c r="G17" s="75">
        <f t="shared" si="1"/>
        <v>0.13483637467135154</v>
      </c>
      <c r="H17" s="75">
        <v>0.18621832952745565</v>
      </c>
      <c r="I17" s="75">
        <f t="shared" si="2"/>
        <v>0.18621832952745565</v>
      </c>
      <c r="J17" s="74">
        <f>分析係数表!G20</f>
        <v>0.11103277983246747</v>
      </c>
      <c r="K17" s="76">
        <f t="shared" si="3"/>
        <v>2.0676338783191858E-2</v>
      </c>
      <c r="L17" s="77"/>
      <c r="M17" s="78"/>
      <c r="N17" s="79">
        <f>分析係数表!I20</f>
        <v>6.0558701736942728E-4</v>
      </c>
      <c r="O17" s="80">
        <f t="shared" si="4"/>
        <v>3.4494110478581444E-3</v>
      </c>
      <c r="P17" s="74">
        <f>分析係数表!C20</f>
        <v>0.11840151680286914</v>
      </c>
      <c r="Q17" s="80">
        <f t="shared" si="5"/>
        <v>4.0841550014297854E-4</v>
      </c>
      <c r="R17" s="81">
        <v>1.0651818601503447E-3</v>
      </c>
      <c r="S17" s="82">
        <f t="shared" si="6"/>
        <v>0.18728351138760599</v>
      </c>
      <c r="T17" s="83">
        <f>分析係数表!F20</f>
        <v>0.24737258814980315</v>
      </c>
      <c r="U17" s="84">
        <f t="shared" si="7"/>
        <v>4.6328806929735226E-2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投入係数表!N18</f>
        <v>4.8209003926191806E-4</v>
      </c>
      <c r="E18" s="75">
        <f t="shared" si="0"/>
        <v>4.8209003926191804E-2</v>
      </c>
      <c r="F18" s="74">
        <f>分析係数表!C21</f>
        <v>0.26258212636596168</v>
      </c>
      <c r="G18" s="75">
        <f t="shared" si="1"/>
        <v>1.2658822760924438E-2</v>
      </c>
      <c r="H18" s="75">
        <v>4.3550780187906556E-2</v>
      </c>
      <c r="I18" s="75">
        <f t="shared" si="2"/>
        <v>4.3550780187906556E-2</v>
      </c>
      <c r="J18" s="74">
        <f>分析係数表!G21</f>
        <v>0.28467983327929475</v>
      </c>
      <c r="K18" s="76">
        <f t="shared" si="3"/>
        <v>1.2398028843076451E-2</v>
      </c>
      <c r="L18" s="77"/>
      <c r="M18" s="78"/>
      <c r="N18" s="79">
        <f>分析係数表!I21</f>
        <v>1.0324354165676096E-3</v>
      </c>
      <c r="O18" s="80">
        <f t="shared" si="4"/>
        <v>5.8807306464032658E-3</v>
      </c>
      <c r="P18" s="74">
        <f>分析係数表!C21</f>
        <v>0.26258212636596168</v>
      </c>
      <c r="Q18" s="80">
        <f t="shared" si="5"/>
        <v>1.5441747577180458E-3</v>
      </c>
      <c r="R18" s="81">
        <v>4.4859291781451528E-3</v>
      </c>
      <c r="S18" s="82">
        <f t="shared" si="6"/>
        <v>4.8036709366051707E-2</v>
      </c>
      <c r="T18" s="83">
        <f>分析係数表!F21</f>
        <v>0.42515189534375575</v>
      </c>
      <c r="U18" s="84">
        <f t="shared" si="7"/>
        <v>2.0422898033054027E-2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投入係数表!N19</f>
        <v>5.8945506983989979E-5</v>
      </c>
      <c r="E19" s="75">
        <f t="shared" si="0"/>
        <v>5.8945506983989976E-3</v>
      </c>
      <c r="F19" s="74">
        <f>分析係数表!C22</f>
        <v>0.19256748567873505</v>
      </c>
      <c r="G19" s="75">
        <f t="shared" si="1"/>
        <v>1.1350988071965266E-3</v>
      </c>
      <c r="H19" s="75">
        <v>1.0641876160479359E-2</v>
      </c>
      <c r="I19" s="75">
        <f t="shared" si="2"/>
        <v>1.0641876160479359E-2</v>
      </c>
      <c r="J19" s="74">
        <f>分析係数表!G22</f>
        <v>0.19753386347788673</v>
      </c>
      <c r="K19" s="76">
        <f t="shared" si="3"/>
        <v>2.1021309126327071E-3</v>
      </c>
      <c r="L19" s="77"/>
      <c r="M19" s="78"/>
      <c r="N19" s="79">
        <f>分析係数表!I22</f>
        <v>4.8211298587508529E-5</v>
      </c>
      <c r="O19" s="80">
        <f t="shared" si="4"/>
        <v>2.7461055341265847E-4</v>
      </c>
      <c r="P19" s="74">
        <f>分析係数表!C22</f>
        <v>0.19256748567873505</v>
      </c>
      <c r="Q19" s="80">
        <f t="shared" si="5"/>
        <v>5.2881063811521616E-5</v>
      </c>
      <c r="R19" s="81">
        <v>1.2908440641175997E-3</v>
      </c>
      <c r="S19" s="82">
        <f t="shared" si="6"/>
        <v>1.1932720224596958E-2</v>
      </c>
      <c r="T19" s="83">
        <f>分析係数表!F22</f>
        <v>0.41915604646677446</v>
      </c>
      <c r="U19" s="84">
        <f t="shared" si="7"/>
        <v>5.0016718329361819E-3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投入係数表!N20</f>
        <v>7.7190544859986879E-5</v>
      </c>
      <c r="E20" s="75">
        <f t="shared" si="0"/>
        <v>7.7190544859986878E-3</v>
      </c>
      <c r="F20" s="74">
        <f>分析係数表!C23</f>
        <v>0.20116432520583094</v>
      </c>
      <c r="G20" s="75">
        <f t="shared" si="1"/>
        <v>1.5527983869029682E-3</v>
      </c>
      <c r="H20" s="75">
        <v>1.1355099637277372E-2</v>
      </c>
      <c r="I20" s="75">
        <f t="shared" si="2"/>
        <v>1.1355099637277372E-2</v>
      </c>
      <c r="J20" s="74">
        <f>分析係数表!G23</f>
        <v>0.20785566100352021</v>
      </c>
      <c r="K20" s="76">
        <f t="shared" si="3"/>
        <v>2.3602217408671207E-3</v>
      </c>
      <c r="L20" s="77"/>
      <c r="M20" s="78"/>
      <c r="N20" s="79">
        <f>分析係数表!I23</f>
        <v>2.5225877402069866E-5</v>
      </c>
      <c r="O20" s="80">
        <f t="shared" si="4"/>
        <v>1.436860726978454E-4</v>
      </c>
      <c r="P20" s="74">
        <f>分析係数表!C23</f>
        <v>0.20116432520583094</v>
      </c>
      <c r="Q20" s="80">
        <f t="shared" si="5"/>
        <v>2.8904511855738038E-5</v>
      </c>
      <c r="R20" s="81">
        <v>1.2304912892731989E-3</v>
      </c>
      <c r="S20" s="82">
        <f t="shared" si="6"/>
        <v>1.2585590926550571E-2</v>
      </c>
      <c r="T20" s="83">
        <f>分析係数表!F23</f>
        <v>0.42478695148042223</v>
      </c>
      <c r="U20" s="84">
        <f t="shared" si="7"/>
        <v>5.3461948022690796E-3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投入係数表!N21</f>
        <v>0</v>
      </c>
      <c r="E21" s="75">
        <f t="shared" si="0"/>
        <v>0</v>
      </c>
      <c r="F21" s="74">
        <f>分析係数表!C24</f>
        <v>0.46796458506974481</v>
      </c>
      <c r="G21" s="75">
        <f t="shared" si="1"/>
        <v>0</v>
      </c>
      <c r="H21" s="75">
        <v>8.879712098790871E-3</v>
      </c>
      <c r="I21" s="75">
        <f t="shared" si="2"/>
        <v>8.879712098790871E-3</v>
      </c>
      <c r="J21" s="74">
        <f>分析係数表!G24</f>
        <v>0.19290112247208774</v>
      </c>
      <c r="K21" s="76">
        <f t="shared" si="3"/>
        <v>1.7129064310857371E-3</v>
      </c>
      <c r="L21" s="77"/>
      <c r="M21" s="78"/>
      <c r="N21" s="79">
        <f>分析係数表!I24</f>
        <v>1.1220536652328578E-3</v>
      </c>
      <c r="O21" s="80">
        <f t="shared" si="4"/>
        <v>6.3911943257245587E-3</v>
      </c>
      <c r="P21" s="74">
        <f>分析係数表!C24</f>
        <v>0.46796458506974481</v>
      </c>
      <c r="Q21" s="80">
        <f t="shared" si="5"/>
        <v>2.9908526007378007E-3</v>
      </c>
      <c r="R21" s="81">
        <v>6.0697480799183617E-3</v>
      </c>
      <c r="S21" s="82">
        <f t="shared" si="6"/>
        <v>1.4949460178709233E-2</v>
      </c>
      <c r="T21" s="83">
        <f>分析係数表!F24</f>
        <v>0.36341689561906876</v>
      </c>
      <c r="U21" s="84">
        <f t="shared" si="7"/>
        <v>5.432886409327398E-3</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投入係数表!N22</f>
        <v>3.5086611299994034E-7</v>
      </c>
      <c r="E22" s="75">
        <f t="shared" si="0"/>
        <v>3.5086611299994032E-5</v>
      </c>
      <c r="F22" s="74">
        <f>分析係数表!C25</f>
        <v>0.11839811615034102</v>
      </c>
      <c r="G22" s="75">
        <f t="shared" si="1"/>
        <v>4.1541886800185606E-6</v>
      </c>
      <c r="H22" s="75">
        <v>6.6008588674337509E-3</v>
      </c>
      <c r="I22" s="75">
        <f t="shared" si="2"/>
        <v>6.6008588674337509E-3</v>
      </c>
      <c r="J22" s="74">
        <f>分析係数表!G25</f>
        <v>0.19601885967651284</v>
      </c>
      <c r="K22" s="76">
        <f t="shared" si="3"/>
        <v>1.2938928280799619E-3</v>
      </c>
      <c r="L22" s="77"/>
      <c r="M22" s="78"/>
      <c r="N22" s="79">
        <f>分析係数表!I25</f>
        <v>4.7721717414244671E-4</v>
      </c>
      <c r="O22" s="80">
        <f t="shared" si="4"/>
        <v>2.7182190923858845E-3</v>
      </c>
      <c r="P22" s="74">
        <f>分析係数表!C25</f>
        <v>0.11839811615034102</v>
      </c>
      <c r="Q22" s="80">
        <f t="shared" si="5"/>
        <v>3.2183201982237847E-4</v>
      </c>
      <c r="R22" s="81">
        <v>2.0302811460002502E-3</v>
      </c>
      <c r="S22" s="82">
        <f t="shared" si="6"/>
        <v>8.6311400134340011E-3</v>
      </c>
      <c r="T22" s="83">
        <f>分析係数表!F25</f>
        <v>0.34892899519140697</v>
      </c>
      <c r="U22" s="84">
        <f t="shared" si="7"/>
        <v>3.0116550122438728E-3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投入係数表!N23</f>
        <v>0</v>
      </c>
      <c r="E23" s="75">
        <f t="shared" si="0"/>
        <v>0</v>
      </c>
      <c r="F23" s="74">
        <f>分析係数表!C26</f>
        <v>0.29113960871661038</v>
      </c>
      <c r="G23" s="75">
        <f t="shared" si="1"/>
        <v>0</v>
      </c>
      <c r="H23" s="75">
        <v>9.9254109350749367E-3</v>
      </c>
      <c r="I23" s="75">
        <f t="shared" si="2"/>
        <v>9.9254109350749367E-3</v>
      </c>
      <c r="J23" s="74">
        <f>分析係数表!G26</f>
        <v>0.2004458717578543</v>
      </c>
      <c r="K23" s="76">
        <f t="shared" si="3"/>
        <v>1.9895076474360355E-3</v>
      </c>
      <c r="L23" s="77"/>
      <c r="M23" s="78"/>
      <c r="N23" s="79">
        <f>分析係数表!I26</f>
        <v>1.0726059667332082E-2</v>
      </c>
      <c r="O23" s="80">
        <f t="shared" si="4"/>
        <v>6.1095412641434851E-2</v>
      </c>
      <c r="P23" s="74">
        <f>分析係数表!C26</f>
        <v>0.29113960871661038</v>
      </c>
      <c r="Q23" s="80">
        <f t="shared" si="5"/>
        <v>1.7787294530807195E-2</v>
      </c>
      <c r="R23" s="81">
        <v>2.0012684543512838E-2</v>
      </c>
      <c r="S23" s="82">
        <f t="shared" si="6"/>
        <v>2.9938095478587775E-2</v>
      </c>
      <c r="T23" s="83">
        <f>分析係数表!F26</f>
        <v>0.34176102976079403</v>
      </c>
      <c r="U23" s="84">
        <f t="shared" si="7"/>
        <v>1.023167433983913E-2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投入係数表!N24</f>
        <v>3.5086611299994034E-7</v>
      </c>
      <c r="E24" s="75">
        <f t="shared" si="0"/>
        <v>3.5086611299994032E-5</v>
      </c>
      <c r="F24" s="74">
        <f>分析係数表!C27</f>
        <v>0.22390034937983039</v>
      </c>
      <c r="G24" s="75">
        <f t="shared" si="1"/>
        <v>7.855904528622969E-6</v>
      </c>
      <c r="H24" s="75">
        <v>1.406409196037013E-3</v>
      </c>
      <c r="I24" s="75">
        <f t="shared" si="2"/>
        <v>1.406409196037013E-3</v>
      </c>
      <c r="J24" s="74">
        <f>分析係数表!G27</f>
        <v>0.17801424712710151</v>
      </c>
      <c r="K24" s="76">
        <f t="shared" si="3"/>
        <v>2.5036087418516098E-4</v>
      </c>
      <c r="L24" s="77"/>
      <c r="M24" s="78"/>
      <c r="N24" s="79">
        <f>分析係数表!I27</f>
        <v>1.001616696609949E-2</v>
      </c>
      <c r="O24" s="80">
        <f t="shared" si="4"/>
        <v>5.7051878589033309E-2</v>
      </c>
      <c r="P24" s="74">
        <f>分析係数表!C27</f>
        <v>0.22390034937983039</v>
      </c>
      <c r="Q24" s="80">
        <f t="shared" si="5"/>
        <v>1.2773935548860223E-2</v>
      </c>
      <c r="R24" s="81">
        <v>1.3045115887129007E-2</v>
      </c>
      <c r="S24" s="82">
        <f t="shared" si="6"/>
        <v>1.4451525083166019E-2</v>
      </c>
      <c r="T24" s="83">
        <f>分析係数表!F27</f>
        <v>0.3354402389489512</v>
      </c>
      <c r="U24" s="84">
        <f t="shared" si="7"/>
        <v>4.8476230270739712E-3</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投入係数表!N25</f>
        <v>0</v>
      </c>
      <c r="E25" s="75">
        <f t="shared" si="0"/>
        <v>0</v>
      </c>
      <c r="F25" s="74">
        <f>分析係数表!C28</f>
        <v>0.22512814125204084</v>
      </c>
      <c r="G25" s="75">
        <f t="shared" si="1"/>
        <v>0</v>
      </c>
      <c r="H25" s="75">
        <v>1.6232374159623017E-2</v>
      </c>
      <c r="I25" s="75">
        <f t="shared" si="2"/>
        <v>1.6232374159623017E-2</v>
      </c>
      <c r="J25" s="74">
        <f>分析係数表!G28</f>
        <v>0.17968722251031818</v>
      </c>
      <c r="K25" s="76">
        <f t="shared" si="3"/>
        <v>2.9167502274909203E-3</v>
      </c>
      <c r="L25" s="77"/>
      <c r="M25" s="78"/>
      <c r="N25" s="79">
        <f>分析係数表!I28</f>
        <v>8.1409051127791718E-3</v>
      </c>
      <c r="O25" s="80">
        <f t="shared" si="4"/>
        <v>4.6370426099235258E-2</v>
      </c>
      <c r="P25" s="74">
        <f>分析係数表!C28</f>
        <v>0.22512814125204084</v>
      </c>
      <c r="Q25" s="80">
        <f t="shared" si="5"/>
        <v>1.0439287836785957E-2</v>
      </c>
      <c r="R25" s="81">
        <v>1.3433932465219282E-2</v>
      </c>
      <c r="S25" s="82">
        <f t="shared" si="6"/>
        <v>2.9666306624842299E-2</v>
      </c>
      <c r="T25" s="83">
        <f>分析係数表!F28</f>
        <v>0.30733691598411605</v>
      </c>
      <c r="U25" s="84">
        <f t="shared" si="7"/>
        <v>9.1175511867181841E-3</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投入係数表!N26</f>
        <v>7.8267703826896701E-3</v>
      </c>
      <c r="E26" s="75">
        <f t="shared" si="0"/>
        <v>0.78267703826896706</v>
      </c>
      <c r="F26" s="74">
        <f>分析係数表!C29</f>
        <v>0.20292812083079403</v>
      </c>
      <c r="G26" s="75">
        <f t="shared" si="1"/>
        <v>0.15882718059333295</v>
      </c>
      <c r="H26" s="75">
        <v>0.24207269082178748</v>
      </c>
      <c r="I26" s="75">
        <f t="shared" si="2"/>
        <v>0.24207269082178748</v>
      </c>
      <c r="J26" s="74">
        <f>分析係数表!G29</f>
        <v>0.25422836329948895</v>
      </c>
      <c r="K26" s="76">
        <f t="shared" si="3"/>
        <v>6.1541743987126252E-2</v>
      </c>
      <c r="L26" s="77"/>
      <c r="M26" s="78"/>
      <c r="N26" s="79">
        <f>分析係数表!I29</f>
        <v>1.2173975242294967E-2</v>
      </c>
      <c r="O26" s="80">
        <f t="shared" si="4"/>
        <v>6.9342709623358229E-2</v>
      </c>
      <c r="P26" s="74">
        <f>分析係数表!C29</f>
        <v>0.20292812083079403</v>
      </c>
      <c r="Q26" s="80">
        <f t="shared" si="5"/>
        <v>1.4071585757183503E-2</v>
      </c>
      <c r="R26" s="81">
        <v>2.0519713875824359E-2</v>
      </c>
      <c r="S26" s="82">
        <f t="shared" si="6"/>
        <v>0.26259240469761186</v>
      </c>
      <c r="T26" s="83">
        <f>分析係数表!F29</f>
        <v>0.40384720428768384</v>
      </c>
      <c r="U26" s="84">
        <f t="shared" si="7"/>
        <v>0.10604720850431061</v>
      </c>
      <c r="V26" s="85">
        <f>分析係数表!D29</f>
        <v>7.670374473161555E-2</v>
      </c>
      <c r="W26" s="172">
        <f t="shared" si="8"/>
        <v>0</v>
      </c>
      <c r="X26" s="74">
        <f>分析係数表!E29</f>
        <v>6.1557890505000185E-2</v>
      </c>
      <c r="Y26" s="171">
        <f t="shared" si="9"/>
        <v>0</v>
      </c>
    </row>
    <row r="27" spans="1:25">
      <c r="A27" s="10" t="s">
        <v>15</v>
      </c>
      <c r="B27" s="9" t="s">
        <v>36</v>
      </c>
      <c r="C27" s="88"/>
      <c r="D27" s="74">
        <f>投入係数表!N27</f>
        <v>4.0746081702683077E-3</v>
      </c>
      <c r="E27" s="75">
        <f t="shared" si="0"/>
        <v>0.40746081702683079</v>
      </c>
      <c r="F27" s="74">
        <f>分析係数表!C30</f>
        <v>1</v>
      </c>
      <c r="G27" s="75">
        <f t="shared" si="1"/>
        <v>0.40746081702683079</v>
      </c>
      <c r="H27" s="75">
        <v>0.68587257261155721</v>
      </c>
      <c r="I27" s="75">
        <f t="shared" si="2"/>
        <v>0.68587257261155721</v>
      </c>
      <c r="J27" s="74">
        <f>分析係数表!G30</f>
        <v>0.34673715455884868</v>
      </c>
      <c r="K27" s="76">
        <f t="shared" si="3"/>
        <v>0.23781750421728867</v>
      </c>
      <c r="L27" s="77"/>
      <c r="M27" s="78"/>
      <c r="N27" s="79">
        <f>分析係数表!I30</f>
        <v>0</v>
      </c>
      <c r="O27" s="80">
        <f t="shared" si="4"/>
        <v>0</v>
      </c>
      <c r="P27" s="74">
        <f>分析係数表!C30</f>
        <v>1</v>
      </c>
      <c r="Q27" s="80">
        <f t="shared" si="5"/>
        <v>0</v>
      </c>
      <c r="R27" s="81">
        <v>2.4491238068920455E-2</v>
      </c>
      <c r="S27" s="82">
        <f t="shared" si="6"/>
        <v>0.71036381068047771</v>
      </c>
      <c r="T27" s="83">
        <f>分析係数表!F30</f>
        <v>0.44336430675838301</v>
      </c>
      <c r="U27" s="84">
        <f t="shared" si="7"/>
        <v>0.31494995846859325</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投入係数表!N28</f>
        <v>5.366251592054988E-2</v>
      </c>
      <c r="E28" s="75">
        <f t="shared" si="0"/>
        <v>5.3662515920549883</v>
      </c>
      <c r="F28" s="74">
        <f>分析係数表!C31</f>
        <v>0.99667993786519227</v>
      </c>
      <c r="G28" s="75">
        <f t="shared" si="1"/>
        <v>5.3484353033383547</v>
      </c>
      <c r="H28" s="75">
        <v>7.7470575871354539</v>
      </c>
      <c r="I28" s="75">
        <f t="shared" si="2"/>
        <v>7.7470575871354539</v>
      </c>
      <c r="J28" s="74">
        <f>分析係数表!G31</f>
        <v>7.0744430198025232E-2</v>
      </c>
      <c r="K28" s="76">
        <f t="shared" si="3"/>
        <v>0.54806117471318594</v>
      </c>
      <c r="L28" s="77"/>
      <c r="M28" s="78"/>
      <c r="N28" s="79">
        <f>分析係数表!I31</f>
        <v>1.5783931066306964E-2</v>
      </c>
      <c r="O28" s="80">
        <f t="shared" si="4"/>
        <v>8.9904942868907781E-2</v>
      </c>
      <c r="P28" s="74">
        <f>分析係数表!C31</f>
        <v>0.99667993786519227</v>
      </c>
      <c r="Q28" s="80">
        <f t="shared" si="5"/>
        <v>8.9606452872356662E-2</v>
      </c>
      <c r="R28" s="81">
        <v>0.16989993845700968</v>
      </c>
      <c r="S28" s="82">
        <f t="shared" si="6"/>
        <v>7.9169575255924638</v>
      </c>
      <c r="T28" s="83">
        <f>分析係数表!F31</f>
        <v>0.308369223350977</v>
      </c>
      <c r="U28" s="84">
        <f t="shared" si="7"/>
        <v>2.4413460434696206</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投入係数表!N29</f>
        <v>1.1845239974877986E-3</v>
      </c>
      <c r="E29" s="75">
        <f t="shared" si="0"/>
        <v>0.11845239974877986</v>
      </c>
      <c r="F29" s="74">
        <f>分析係数表!C32</f>
        <v>0.99973750468741629</v>
      </c>
      <c r="G29" s="75">
        <f t="shared" si="1"/>
        <v>0.11842130654908151</v>
      </c>
      <c r="H29" s="75">
        <v>0.1946074549143782</v>
      </c>
      <c r="I29" s="75">
        <f t="shared" si="2"/>
        <v>0.1946074549143782</v>
      </c>
      <c r="J29" s="74">
        <f>分析係数表!G32</f>
        <v>0.13654952076677315</v>
      </c>
      <c r="K29" s="76">
        <f t="shared" si="3"/>
        <v>2.6573554706199754E-2</v>
      </c>
      <c r="L29" s="77"/>
      <c r="M29" s="78"/>
      <c r="N29" s="79">
        <f>分析係数表!I32</f>
        <v>6.1925380029087757E-3</v>
      </c>
      <c r="O29" s="80">
        <f t="shared" si="4"/>
        <v>3.5272567589546409E-2</v>
      </c>
      <c r="P29" s="74">
        <f>分析係数表!C32</f>
        <v>0.99973750468741629</v>
      </c>
      <c r="Q29" s="80">
        <f t="shared" si="5"/>
        <v>3.5263308705891359E-2</v>
      </c>
      <c r="R29" s="81">
        <v>5.2518751399328663E-2</v>
      </c>
      <c r="S29" s="82">
        <f t="shared" si="6"/>
        <v>0.24712620631370685</v>
      </c>
      <c r="T29" s="83">
        <f>分析係数表!F32</f>
        <v>0.46980830670926516</v>
      </c>
      <c r="U29" s="84">
        <f t="shared" si="7"/>
        <v>0.11610194453172713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投入係数表!N30</f>
        <v>9.2277787718984317E-5</v>
      </c>
      <c r="E30" s="75">
        <f t="shared" si="0"/>
        <v>9.2277787718984313E-3</v>
      </c>
      <c r="F30" s="74">
        <f>分析係数表!C33</f>
        <v>0.92720800471848297</v>
      </c>
      <c r="G30" s="75">
        <f t="shared" si="1"/>
        <v>8.5560703430755183E-3</v>
      </c>
      <c r="H30" s="75">
        <v>8.493114035616374E-2</v>
      </c>
      <c r="I30" s="75">
        <f t="shared" si="2"/>
        <v>8.493114035616374E-2</v>
      </c>
      <c r="J30" s="74">
        <f>分析係数表!G33</f>
        <v>0.48251618559482062</v>
      </c>
      <c r="K30" s="76">
        <f t="shared" si="3"/>
        <v>4.0980649882874462E-2</v>
      </c>
      <c r="L30" s="77"/>
      <c r="M30" s="78"/>
      <c r="N30" s="79">
        <f>分析係数表!I33</f>
        <v>1.0711870111293417E-3</v>
      </c>
      <c r="O30" s="80">
        <f t="shared" si="4"/>
        <v>6.1014589225542315E-3</v>
      </c>
      <c r="P30" s="74">
        <f>分析係数表!C33</f>
        <v>0.92720800471848297</v>
      </c>
      <c r="Q30" s="80">
        <f t="shared" si="5"/>
        <v>5.6573215534532935E-3</v>
      </c>
      <c r="R30" s="81">
        <v>2.2982139952746693E-2</v>
      </c>
      <c r="S30" s="82">
        <f t="shared" si="6"/>
        <v>0.10791328030891043</v>
      </c>
      <c r="T30" s="83">
        <f>分析係数表!F33</f>
        <v>0.61375438359859724</v>
      </c>
      <c r="U30" s="84">
        <f t="shared" si="7"/>
        <v>6.623224883809796E-2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投入係数表!N31</f>
        <v>2.5230431319712712E-2</v>
      </c>
      <c r="E31" s="75">
        <f t="shared" si="0"/>
        <v>2.5230431319712712</v>
      </c>
      <c r="F31" s="74">
        <f>分析係数表!C34</f>
        <v>0.43058167090385968</v>
      </c>
      <c r="G31" s="75">
        <f t="shared" si="1"/>
        <v>1.0863761275266972</v>
      </c>
      <c r="H31" s="75">
        <v>1.5706866990359136</v>
      </c>
      <c r="I31" s="75">
        <f t="shared" si="2"/>
        <v>1.5706866990359136</v>
      </c>
      <c r="J31" s="74">
        <f>分析係数表!G34</f>
        <v>0.40252218378442245</v>
      </c>
      <c r="K31" s="76">
        <f t="shared" si="3"/>
        <v>0.63223624013708191</v>
      </c>
      <c r="L31" s="77"/>
      <c r="M31" s="78"/>
      <c r="N31" s="79">
        <f>分析係数表!I34</f>
        <v>0.17332617383102331</v>
      </c>
      <c r="O31" s="80">
        <f t="shared" si="4"/>
        <v>0.98726227899134655</v>
      </c>
      <c r="P31" s="74">
        <f>分析係数表!C34</f>
        <v>0.43058167090385968</v>
      </c>
      <c r="Q31" s="80">
        <f t="shared" si="5"/>
        <v>0.42509704170844648</v>
      </c>
      <c r="R31" s="81">
        <v>0.47753231755355174</v>
      </c>
      <c r="S31" s="82">
        <f t="shared" si="6"/>
        <v>2.0482190165894654</v>
      </c>
      <c r="T31" s="83">
        <f>分析係数表!F34</f>
        <v>0.66293540075026103</v>
      </c>
      <c r="U31" s="84">
        <f t="shared" si="7"/>
        <v>1.3578368945870427</v>
      </c>
      <c r="V31" s="85">
        <f>分析係数表!D34</f>
        <v>0.16067471370017011</v>
      </c>
      <c r="W31" s="172">
        <f t="shared" si="8"/>
        <v>0</v>
      </c>
      <c r="X31" s="74">
        <f>分析係数表!E34</f>
        <v>0.14658203786750718</v>
      </c>
      <c r="Y31" s="171">
        <f t="shared" si="9"/>
        <v>0</v>
      </c>
    </row>
    <row r="32" spans="1:25">
      <c r="A32" s="10" t="s">
        <v>20</v>
      </c>
      <c r="B32" s="9" t="s">
        <v>37</v>
      </c>
      <c r="C32" s="88"/>
      <c r="D32" s="74">
        <f>投入係数表!N32</f>
        <v>4.6538881228312089E-3</v>
      </c>
      <c r="E32" s="75">
        <f t="shared" si="0"/>
        <v>0.4653888122831209</v>
      </c>
      <c r="F32" s="74">
        <f>分析係数表!C35</f>
        <v>0.85041941808411148</v>
      </c>
      <c r="G32" s="75">
        <f t="shared" si="1"/>
        <v>0.39577568292466747</v>
      </c>
      <c r="H32" s="75">
        <v>0.7674177012455764</v>
      </c>
      <c r="I32" s="75">
        <f t="shared" si="2"/>
        <v>0.7674177012455764</v>
      </c>
      <c r="J32" s="74">
        <f>分析係数表!G35</f>
        <v>0.31439227022235533</v>
      </c>
      <c r="K32" s="76">
        <f t="shared" si="3"/>
        <v>0.24127019330341801</v>
      </c>
      <c r="L32" s="77"/>
      <c r="M32" s="78"/>
      <c r="N32" s="79">
        <f>分析係数表!I35</f>
        <v>5.0116599150103677E-2</v>
      </c>
      <c r="O32" s="80">
        <f t="shared" si="4"/>
        <v>0.28546310576534017</v>
      </c>
      <c r="P32" s="74">
        <f>分析係数表!C35</f>
        <v>0.85041941808411148</v>
      </c>
      <c r="Q32" s="80">
        <f t="shared" si="5"/>
        <v>0.24276336828944375</v>
      </c>
      <c r="R32" s="81">
        <v>0.37280933094459484</v>
      </c>
      <c r="S32" s="82">
        <f t="shared" si="6"/>
        <v>1.1402270321901713</v>
      </c>
      <c r="T32" s="83">
        <f>分析係数表!F35</f>
        <v>0.64510687312527537</v>
      </c>
      <c r="U32" s="84">
        <f t="shared" si="7"/>
        <v>0.73556829538911406</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投入係数表!N33</f>
        <v>1.3711847696037669E-3</v>
      </c>
      <c r="E33" s="75">
        <f t="shared" si="0"/>
        <v>0.13711847696037668</v>
      </c>
      <c r="F33" s="74">
        <f>分析係数表!C36</f>
        <v>0.99367212085214862</v>
      </c>
      <c r="G33" s="75">
        <f t="shared" si="1"/>
        <v>0.13625080780923399</v>
      </c>
      <c r="H33" s="75">
        <v>0.37358570281102021</v>
      </c>
      <c r="I33" s="75">
        <f t="shared" si="2"/>
        <v>0.37358570281102021</v>
      </c>
      <c r="J33" s="74">
        <f>分析係数表!G36</f>
        <v>5.4622350270852466E-2</v>
      </c>
      <c r="K33" s="76">
        <f t="shared" si="3"/>
        <v>2.040612911512614E-2</v>
      </c>
      <c r="L33" s="77"/>
      <c r="M33" s="78"/>
      <c r="N33" s="79">
        <f>分析係数表!I36</f>
        <v>0.22260102528255266</v>
      </c>
      <c r="O33" s="80">
        <f t="shared" si="4"/>
        <v>1.2679308073835061</v>
      </c>
      <c r="P33" s="74">
        <f>分析係数表!C36</f>
        <v>0.99367212085214862</v>
      </c>
      <c r="Q33" s="80">
        <f t="shared" si="5"/>
        <v>1.2599074944665456</v>
      </c>
      <c r="R33" s="81">
        <v>1.3426054888558903</v>
      </c>
      <c r="S33" s="82">
        <f t="shared" si="6"/>
        <v>1.7161911916669106</v>
      </c>
      <c r="T33" s="83">
        <f>分析係数表!F36</f>
        <v>0.84078106922799567</v>
      </c>
      <c r="U33" s="84">
        <f t="shared" si="7"/>
        <v>1.442941065129373</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投入係数表!N34</f>
        <v>1.8441873765389864E-2</v>
      </c>
      <c r="E34" s="75">
        <f t="shared" si="0"/>
        <v>1.8441873765389865</v>
      </c>
      <c r="F34" s="74">
        <f>分析係数表!C37</f>
        <v>0.57178358697686016</v>
      </c>
      <c r="G34" s="75">
        <f t="shared" si="1"/>
        <v>1.0544760732149072</v>
      </c>
      <c r="H34" s="75">
        <v>1.7346413915021539</v>
      </c>
      <c r="I34" s="75">
        <f t="shared" si="2"/>
        <v>1.7346413915021539</v>
      </c>
      <c r="J34" s="74">
        <f>分析係数表!G37</f>
        <v>0.36884830758302428</v>
      </c>
      <c r="K34" s="76">
        <f t="shared" si="3"/>
        <v>0.63981954151903175</v>
      </c>
      <c r="L34" s="77"/>
      <c r="M34" s="78"/>
      <c r="N34" s="79">
        <f>分析係数表!I37</f>
        <v>4.5622990798280361E-2</v>
      </c>
      <c r="O34" s="80">
        <f t="shared" si="4"/>
        <v>0.25986760611137166</v>
      </c>
      <c r="P34" s="74">
        <f>分析係数表!C37</f>
        <v>0.57178358697686016</v>
      </c>
      <c r="Q34" s="80">
        <f t="shared" si="5"/>
        <v>0.14858803196144993</v>
      </c>
      <c r="R34" s="81">
        <v>0.20070132756948914</v>
      </c>
      <c r="S34" s="82">
        <f t="shared" si="6"/>
        <v>1.935342719071643</v>
      </c>
      <c r="T34" s="83">
        <f>分析係数表!F37</f>
        <v>0.64429400301330442</v>
      </c>
      <c r="U34" s="84">
        <f t="shared" si="7"/>
        <v>1.2469297076733219</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投入係数表!N35</f>
        <v>2.811139297355522E-3</v>
      </c>
      <c r="E35" s="75">
        <f t="shared" si="0"/>
        <v>0.28111392973555221</v>
      </c>
      <c r="F35" s="74">
        <f>分析係数表!C38</f>
        <v>0.42668283982472699</v>
      </c>
      <c r="G35" s="75">
        <f t="shared" si="1"/>
        <v>0.11994648985385419</v>
      </c>
      <c r="H35" s="75">
        <v>0.32872782717548488</v>
      </c>
      <c r="I35" s="75">
        <f t="shared" si="2"/>
        <v>0.32872782717548488</v>
      </c>
      <c r="J35" s="74">
        <f>分析係数表!G38</f>
        <v>0.18042179614021467</v>
      </c>
      <c r="K35" s="76">
        <f t="shared" si="3"/>
        <v>5.9309665020271053E-2</v>
      </c>
      <c r="L35" s="77"/>
      <c r="M35" s="78"/>
      <c r="N35" s="79">
        <f>分析係数表!I38</f>
        <v>3.1385057501308801E-2</v>
      </c>
      <c r="O35" s="80">
        <f t="shared" si="4"/>
        <v>0.17876863436231114</v>
      </c>
      <c r="P35" s="74">
        <f>分析係数表!C38</f>
        <v>0.42668283982472699</v>
      </c>
      <c r="Q35" s="80">
        <f t="shared" si="5"/>
        <v>7.6277508581299183E-2</v>
      </c>
      <c r="R35" s="81">
        <v>0.12223204373434331</v>
      </c>
      <c r="S35" s="82">
        <f t="shared" si="6"/>
        <v>0.4509598709098282</v>
      </c>
      <c r="T35" s="83">
        <f>分析係数表!F38</f>
        <v>0.52437100026299643</v>
      </c>
      <c r="U35" s="84">
        <f t="shared" si="7"/>
        <v>0.23647027858745837</v>
      </c>
      <c r="V35" s="85">
        <f>分析係数表!D38</f>
        <v>3.745569762927526E-2</v>
      </c>
      <c r="W35" s="172">
        <f t="shared" si="8"/>
        <v>0</v>
      </c>
      <c r="X35" s="74">
        <f>分析係数表!E38</f>
        <v>3.4218337111297577E-2</v>
      </c>
      <c r="Y35" s="171">
        <f t="shared" si="9"/>
        <v>0</v>
      </c>
    </row>
    <row r="36" spans="1:25">
      <c r="A36" s="10" t="s">
        <v>24</v>
      </c>
      <c r="B36" s="9" t="s">
        <v>39</v>
      </c>
      <c r="C36" s="88"/>
      <c r="D36" s="74">
        <f>投入係数表!N36</f>
        <v>0</v>
      </c>
      <c r="E36" s="75">
        <f t="shared" si="0"/>
        <v>0</v>
      </c>
      <c r="F36" s="74">
        <f>分析係数表!C39</f>
        <v>1</v>
      </c>
      <c r="G36" s="75">
        <f t="shared" si="1"/>
        <v>0</v>
      </c>
      <c r="H36" s="75">
        <v>0.13755612105574627</v>
      </c>
      <c r="I36" s="75">
        <f t="shared" si="2"/>
        <v>0.13755612105574627</v>
      </c>
      <c r="J36" s="74">
        <f>分析係数表!G39</f>
        <v>0.351753812215997</v>
      </c>
      <c r="K36" s="76">
        <f t="shared" si="3"/>
        <v>4.8385889975003926E-2</v>
      </c>
      <c r="L36" s="77"/>
      <c r="M36" s="78"/>
      <c r="N36" s="79">
        <f>分析係数表!I39</f>
        <v>2.6196741762610056E-3</v>
      </c>
      <c r="O36" s="80">
        <f t="shared" si="4"/>
        <v>1.4921609589049275E-2</v>
      </c>
      <c r="P36" s="74">
        <f>分析係数表!C39</f>
        <v>1</v>
      </c>
      <c r="Q36" s="80">
        <f t="shared" si="5"/>
        <v>1.4921609589049275E-2</v>
      </c>
      <c r="R36" s="81">
        <v>1.9412619707031092E-2</v>
      </c>
      <c r="S36" s="82">
        <f t="shared" si="6"/>
        <v>0.15696874076277736</v>
      </c>
      <c r="T36" s="83">
        <f>分析係数表!F39</f>
        <v>0.70125652740175148</v>
      </c>
      <c r="U36" s="84">
        <f t="shared" si="7"/>
        <v>0.11007535405793101</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投入係数表!N37</f>
        <v>5.8243774757990101E-5</v>
      </c>
      <c r="E37" s="75">
        <f t="shared" si="0"/>
        <v>5.8243774757990099E-3</v>
      </c>
      <c r="F37" s="74">
        <f>分析係数表!C40</f>
        <v>0.86812466863195592</v>
      </c>
      <c r="G37" s="75">
        <f t="shared" si="1"/>
        <v>5.0562857661654434E-3</v>
      </c>
      <c r="H37" s="75">
        <v>1.4748833745866925E-2</v>
      </c>
      <c r="I37" s="75">
        <f t="shared" si="2"/>
        <v>1.4748833745866925E-2</v>
      </c>
      <c r="J37" s="74">
        <f>分析係数表!G40</f>
        <v>0.5308449982881025</v>
      </c>
      <c r="K37" s="76">
        <f t="shared" si="3"/>
        <v>7.8293446245762364E-3</v>
      </c>
      <c r="L37" s="77"/>
      <c r="M37" s="78"/>
      <c r="N37" s="79">
        <f>分析係数表!I40</f>
        <v>3.1726768564274997E-2</v>
      </c>
      <c r="O37" s="80">
        <f t="shared" si="4"/>
        <v>0.18071501346550101</v>
      </c>
      <c r="P37" s="74">
        <f>分析係数表!C40</f>
        <v>0.86812466863195592</v>
      </c>
      <c r="Q37" s="80">
        <f t="shared" si="5"/>
        <v>0.15688316118155751</v>
      </c>
      <c r="R37" s="81">
        <v>0.1582546631388847</v>
      </c>
      <c r="S37" s="82">
        <f t="shared" si="6"/>
        <v>0.17300349688475161</v>
      </c>
      <c r="T37" s="83">
        <f>分析係数表!F40</f>
        <v>0.72849135138041188</v>
      </c>
      <c r="U37" s="84">
        <f t="shared" si="7"/>
        <v>0.12603155123910958</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投入係数表!N38</f>
        <v>2.4560627909995823E-6</v>
      </c>
      <c r="E38" s="75">
        <f t="shared" si="0"/>
        <v>2.4560627909995825E-4</v>
      </c>
      <c r="F38" s="74">
        <f>分析係数表!C41</f>
        <v>0.9999434031873089</v>
      </c>
      <c r="G38" s="75">
        <f t="shared" si="1"/>
        <v>2.455923785673843E-4</v>
      </c>
      <c r="H38" s="75">
        <v>5.4998837960793341E-3</v>
      </c>
      <c r="I38" s="75">
        <f t="shared" si="2"/>
        <v>5.4998837960793341E-3</v>
      </c>
      <c r="J38" s="74">
        <f>分析係数表!G41</f>
        <v>0.50163334603597476</v>
      </c>
      <c r="K38" s="76">
        <f t="shared" si="3"/>
        <v>2.7589251114363152E-3</v>
      </c>
      <c r="L38" s="77"/>
      <c r="M38" s="78"/>
      <c r="N38" s="79">
        <f>分析係数表!I41</f>
        <v>4.605647758626856E-2</v>
      </c>
      <c r="O38" s="80">
        <f t="shared" si="4"/>
        <v>0.26233673783431094</v>
      </c>
      <c r="P38" s="74">
        <f>分析係数表!C41</f>
        <v>0.9999434031873089</v>
      </c>
      <c r="Q38" s="80">
        <f t="shared" si="5"/>
        <v>0.26232189041109771</v>
      </c>
      <c r="R38" s="81">
        <v>0.26724111862494332</v>
      </c>
      <c r="S38" s="82">
        <f t="shared" si="6"/>
        <v>0.27274100242102267</v>
      </c>
      <c r="T38" s="83">
        <f>分析係数表!F41</f>
        <v>0.6065809667987323</v>
      </c>
      <c r="U38" s="84">
        <f t="shared" si="7"/>
        <v>0.16543950093419932</v>
      </c>
      <c r="V38" s="85">
        <f>分析係数表!D41</f>
        <v>0.10372147914479408</v>
      </c>
      <c r="W38" s="172">
        <f t="shared" si="8"/>
        <v>0</v>
      </c>
      <c r="X38" s="74">
        <f>分析係数表!E41</f>
        <v>9.872112035903656E-2</v>
      </c>
      <c r="Y38" s="171">
        <f t="shared" si="9"/>
        <v>0</v>
      </c>
    </row>
    <row r="39" spans="1:25">
      <c r="A39" s="10" t="s">
        <v>56</v>
      </c>
      <c r="B39" s="9" t="s">
        <v>388</v>
      </c>
      <c r="C39" s="88"/>
      <c r="D39" s="74">
        <f>投入係数表!N39</f>
        <v>6.6313695356988727E-4</v>
      </c>
      <c r="E39" s="75">
        <f>$C$16*D39</f>
        <v>6.6313695356988722E-2</v>
      </c>
      <c r="F39" s="74">
        <f>分析係数表!C42</f>
        <v>0.93692850875802069</v>
      </c>
      <c r="G39" s="75">
        <f>E39*F39</f>
        <v>6.2131191701057124E-2</v>
      </c>
      <c r="H39" s="75">
        <v>0.10758935364830016</v>
      </c>
      <c r="I39" s="75">
        <f>C39+H39</f>
        <v>0.10758935364830016</v>
      </c>
      <c r="J39" s="74">
        <f>分析係数表!G42</f>
        <v>0.49922072097325781</v>
      </c>
      <c r="K39" s="76">
        <f>I39*J39</f>
        <v>5.371083469735121E-2</v>
      </c>
      <c r="L39" s="77"/>
      <c r="M39" s="78"/>
      <c r="N39" s="79">
        <f>分析係数表!I42</f>
        <v>1.1809361738003208E-2</v>
      </c>
      <c r="O39" s="80">
        <f t="shared" si="4"/>
        <v>6.7265878691008446E-2</v>
      </c>
      <c r="P39" s="74">
        <f>分析係数表!C42</f>
        <v>0.93692850875802069</v>
      </c>
      <c r="Q39" s="80">
        <f>O39*P39</f>
        <v>6.3023319412264467E-2</v>
      </c>
      <c r="R39" s="81">
        <v>6.8863270440470831E-2</v>
      </c>
      <c r="S39" s="82">
        <f>I39+R39</f>
        <v>0.17645262408877099</v>
      </c>
      <c r="T39" s="83">
        <f>分析係数表!F42</f>
        <v>0.57339238661209846</v>
      </c>
      <c r="U39" s="84">
        <f>S39*T39</f>
        <v>0.10117659125022785</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投入係数表!N40</f>
        <v>1.288415453547081E-2</v>
      </c>
      <c r="E40" s="75">
        <f>$C$16*D40</f>
        <v>1.2884154535470811</v>
      </c>
      <c r="F40" s="74">
        <f>分析係数表!C43</f>
        <v>0.64668770435795053</v>
      </c>
      <c r="G40" s="75">
        <f>E40*F40</f>
        <v>0.83320243191366949</v>
      </c>
      <c r="H40" s="75">
        <v>1.9123915599854857</v>
      </c>
      <c r="I40" s="75">
        <f>C40+H40</f>
        <v>1.9123915599854857</v>
      </c>
      <c r="J40" s="74">
        <f>分析係数表!G43</f>
        <v>0.34525361813281841</v>
      </c>
      <c r="K40" s="76">
        <f>I40*J40</f>
        <v>0.6602601053716538</v>
      </c>
      <c r="L40" s="77"/>
      <c r="M40" s="78"/>
      <c r="N40" s="79">
        <f>分析係数表!I43</f>
        <v>1.6687581740348217E-2</v>
      </c>
      <c r="O40" s="80">
        <f t="shared" si="4"/>
        <v>9.5052118302064142E-2</v>
      </c>
      <c r="P40" s="74">
        <f>分析係数表!C43</f>
        <v>0.64668770435795053</v>
      </c>
      <c r="Q40" s="80">
        <f>O40*P40</f>
        <v>6.1469036179122194E-2</v>
      </c>
      <c r="R40" s="81">
        <v>0.24773910634476787</v>
      </c>
      <c r="S40" s="82">
        <f>I40+R40</f>
        <v>2.1601306663302537</v>
      </c>
      <c r="T40" s="83">
        <f>分析係数表!F43</f>
        <v>0.5971160790993254</v>
      </c>
      <c r="U40" s="84">
        <f>S40*T40</f>
        <v>1.2898487538213343</v>
      </c>
      <c r="V40" s="85">
        <f>分析係数表!D43</f>
        <v>0.11965406207615147</v>
      </c>
      <c r="W40" s="172">
        <f>ROUND(S40*V40,0)</f>
        <v>0</v>
      </c>
      <c r="X40" s="74">
        <f>分析係数表!E43</f>
        <v>0.10089499703022012</v>
      </c>
      <c r="Y40" s="171">
        <f>ROUND(S40*X40,0)</f>
        <v>0</v>
      </c>
    </row>
    <row r="41" spans="1:25">
      <c r="A41" s="10" t="s">
        <v>350</v>
      </c>
      <c r="B41" s="9" t="s">
        <v>42</v>
      </c>
      <c r="C41" s="88"/>
      <c r="D41" s="74">
        <f>投入係数表!N41</f>
        <v>6.7366293695988541E-5</v>
      </c>
      <c r="E41" s="75">
        <f>$C$16*D41</f>
        <v>6.7366293695988542E-3</v>
      </c>
      <c r="F41" s="74">
        <f>分析係数表!C44</f>
        <v>0.69156580457188765</v>
      </c>
      <c r="G41" s="75">
        <f>E41*F41</f>
        <v>4.6588225100892399E-3</v>
      </c>
      <c r="H41" s="75">
        <v>1.2636692057749158E-2</v>
      </c>
      <c r="I41" s="75">
        <f>C41+H41</f>
        <v>1.2636692057749158E-2</v>
      </c>
      <c r="J41" s="74">
        <f>分析係数表!G44</f>
        <v>0.27271905819722003</v>
      </c>
      <c r="K41" s="76">
        <f>I41*J41</f>
        <v>3.4462667567176407E-3</v>
      </c>
      <c r="L41" s="77"/>
      <c r="M41" s="78"/>
      <c r="N41" s="79">
        <f>分析係数表!I44</f>
        <v>0.15674397651271663</v>
      </c>
      <c r="O41" s="80">
        <f t="shared" si="4"/>
        <v>0.89281042816403988</v>
      </c>
      <c r="P41" s="74">
        <f>分析係数表!C44</f>
        <v>0.69156580457188765</v>
      </c>
      <c r="Q41" s="80">
        <f>O41*P41</f>
        <v>0.6174371620834358</v>
      </c>
      <c r="R41" s="81">
        <v>0.62918627768264512</v>
      </c>
      <c r="S41" s="82">
        <f>I41+R41</f>
        <v>0.64182296974039432</v>
      </c>
      <c r="T41" s="83">
        <f>分析係数表!F44</f>
        <v>0.50862281906626206</v>
      </c>
      <c r="U41" s="84">
        <f>S41*T41</f>
        <v>0.32644580821083957</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投入係数表!N42</f>
        <v>1.6981919869197114E-4</v>
      </c>
      <c r="E42" s="75">
        <f>$C$16*D42</f>
        <v>1.6981919869197115E-2</v>
      </c>
      <c r="F42" s="74">
        <f>分析係数表!C45</f>
        <v>1</v>
      </c>
      <c r="G42" s="75">
        <f>E42*F42</f>
        <v>1.6981919869197115E-2</v>
      </c>
      <c r="H42" s="75">
        <v>3.8777837582493993E-2</v>
      </c>
      <c r="I42" s="75">
        <f>C42+H42</f>
        <v>3.8777837582493993E-2</v>
      </c>
      <c r="J42" s="74">
        <f>分析係数表!G45</f>
        <v>0</v>
      </c>
      <c r="K42" s="76">
        <f>I42*J42</f>
        <v>0</v>
      </c>
      <c r="L42" s="77"/>
      <c r="M42" s="78"/>
      <c r="N42" s="79">
        <f>分析係数表!I45</f>
        <v>0</v>
      </c>
      <c r="O42" s="80">
        <f t="shared" si="4"/>
        <v>0</v>
      </c>
      <c r="P42" s="74">
        <f>分析係数表!C45</f>
        <v>1</v>
      </c>
      <c r="Q42" s="80">
        <f>O42*P42</f>
        <v>0</v>
      </c>
      <c r="R42" s="81">
        <v>6.9642352759200872E-3</v>
      </c>
      <c r="S42" s="82">
        <f>I42+R42</f>
        <v>4.5742072858414078E-2</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投入係数表!N43</f>
        <v>3.753916542986362E-3</v>
      </c>
      <c r="E43" s="75">
        <f>$C$16*D43</f>
        <v>0.37539165429863619</v>
      </c>
      <c r="F43" s="74">
        <f>分析係数表!C46</f>
        <v>0.99300149364803736</v>
      </c>
      <c r="G43" s="75">
        <f>E43*F43</f>
        <v>0.37276447342155344</v>
      </c>
      <c r="H43" s="75">
        <v>0.55780876515665456</v>
      </c>
      <c r="I43" s="75">
        <f>C43+H43</f>
        <v>0.55780876515665456</v>
      </c>
      <c r="J43" s="74">
        <f>分析係数表!G46</f>
        <v>1.2662527198429125E-2</v>
      </c>
      <c r="K43" s="76">
        <f>I43*J43</f>
        <v>7.0632686603183028E-3</v>
      </c>
      <c r="L43" s="77"/>
      <c r="M43" s="78"/>
      <c r="N43" s="79">
        <f>分析係数表!I46</f>
        <v>3.642815848522589E-5</v>
      </c>
      <c r="O43" s="80">
        <f t="shared" si="4"/>
        <v>2.0749403261300701E-4</v>
      </c>
      <c r="P43" s="74">
        <f>分析係数表!C46</f>
        <v>0.99300149364803736</v>
      </c>
      <c r="Q43" s="80">
        <f>O43*P43</f>
        <v>2.0604188430777053E-4</v>
      </c>
      <c r="R43" s="81">
        <v>1.8211656369709974E-2</v>
      </c>
      <c r="S43" s="82">
        <f>I43+R43</f>
        <v>0.57602042152636457</v>
      </c>
      <c r="T43" s="83">
        <f>分析係数表!F46</f>
        <v>0.42786180544499286</v>
      </c>
      <c r="U43" s="84">
        <f>S43*T43</f>
        <v>0.24645713752745618</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投入係数表!N44</f>
        <v>0.81638860527211421</v>
      </c>
      <c r="E44" s="89">
        <f>SUM(E5:E43)</f>
        <v>81.638860527211435</v>
      </c>
      <c r="F44" s="90">
        <f>分析係数表!C47</f>
        <v>0.58532523599566522</v>
      </c>
      <c r="G44" s="89">
        <f>SUM(G5:G43)</f>
        <v>33.244979194850302</v>
      </c>
      <c r="H44" s="89">
        <f>SUM(H5:H43)</f>
        <v>46.67577146335519</v>
      </c>
      <c r="I44" s="89">
        <f>SUM(I5:I43)</f>
        <v>146.67577146335529</v>
      </c>
      <c r="J44" s="90">
        <f>分析係数表!G47</f>
        <v>0.25475569279079324</v>
      </c>
      <c r="K44" s="91">
        <f>SUM(K5:K43)</f>
        <v>8.9232049952877599</v>
      </c>
      <c r="L44" s="92">
        <f>最終需要_まとめ!$L$34</f>
        <v>0.63833333333333331</v>
      </c>
      <c r="M44" s="89">
        <f>K44*L44</f>
        <v>5.6959791886586864</v>
      </c>
      <c r="N44" s="93">
        <f>分析係数表!I47</f>
        <v>1</v>
      </c>
      <c r="O44" s="91">
        <f>SUM(O5:O43)</f>
        <v>5.6959791886586872</v>
      </c>
      <c r="P44" s="90">
        <f>分析係数表!C47</f>
        <v>0.58532523599566522</v>
      </c>
      <c r="Q44" s="94">
        <f>SUM(Q5:Q43)</f>
        <v>3.6987567423330341</v>
      </c>
      <c r="R44" s="89">
        <f>SUM(R5:R43)</f>
        <v>4.5415231944334193</v>
      </c>
      <c r="S44" s="95">
        <f>SUM(S5:S43)</f>
        <v>151.21729465778864</v>
      </c>
      <c r="T44" s="96">
        <f>分析係数表!F47</f>
        <v>0.5063294671067512</v>
      </c>
      <c r="U44" s="97">
        <f>SUM(U5:U43)</f>
        <v>33.671958054741687</v>
      </c>
      <c r="V44" s="98">
        <f>分析係数表!D47</f>
        <v>6.4581730562403572E-2</v>
      </c>
      <c r="W44" s="169">
        <f>SUM(W5:W43)</f>
        <v>1</v>
      </c>
      <c r="X44" s="90">
        <f>分析係数表!E47</f>
        <v>5.7136770824146227E-2</v>
      </c>
      <c r="Y44" s="170">
        <f>SUM(Y5:Y43)</f>
        <v>1</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38"/>
  <sheetViews>
    <sheetView workbookViewId="0">
      <selection activeCell="J19" sqref="J19"/>
    </sheetView>
  </sheetViews>
  <sheetFormatPr defaultRowHeight="13"/>
  <cols>
    <col min="1" max="1" width="3.6328125" customWidth="1"/>
    <col min="18" max="18" width="36.81640625" customWidth="1"/>
  </cols>
  <sheetData>
    <row r="1" spans="1:18" ht="14">
      <c r="A1" s="27" t="s">
        <v>115</v>
      </c>
    </row>
    <row r="2" spans="1:18">
      <c r="A2" s="20"/>
      <c r="B2" s="28" t="s">
        <v>116</v>
      </c>
      <c r="C2" s="21"/>
      <c r="D2" s="21"/>
      <c r="E2" s="21"/>
      <c r="F2" s="21"/>
      <c r="G2" s="21"/>
      <c r="H2" s="21"/>
      <c r="I2" s="21"/>
      <c r="J2" s="21"/>
      <c r="K2" s="21"/>
      <c r="L2" s="21"/>
      <c r="M2" s="21"/>
      <c r="N2" s="21"/>
      <c r="O2" s="21"/>
      <c r="P2" s="21"/>
      <c r="Q2" s="21"/>
      <c r="R2" s="29"/>
    </row>
    <row r="3" spans="1:18" ht="14">
      <c r="A3" s="25"/>
      <c r="B3" s="30"/>
      <c r="R3" s="31"/>
    </row>
    <row r="4" spans="1:18">
      <c r="A4" s="32" t="s">
        <v>334</v>
      </c>
      <c r="R4" s="31"/>
    </row>
    <row r="5" spans="1:18">
      <c r="A5" s="25"/>
      <c r="B5" s="33" t="s">
        <v>335</v>
      </c>
      <c r="R5" s="31"/>
    </row>
    <row r="6" spans="1:18">
      <c r="A6" s="25"/>
      <c r="B6" s="33" t="s">
        <v>336</v>
      </c>
      <c r="R6" s="31"/>
    </row>
    <row r="7" spans="1:18">
      <c r="A7" s="25"/>
      <c r="B7" s="33" t="s">
        <v>337</v>
      </c>
      <c r="R7" s="31"/>
    </row>
    <row r="8" spans="1:18">
      <c r="A8" s="25"/>
      <c r="B8" s="33" t="s">
        <v>338</v>
      </c>
      <c r="R8" s="31"/>
    </row>
    <row r="9" spans="1:18">
      <c r="A9" s="25"/>
      <c r="B9" s="33" t="s">
        <v>339</v>
      </c>
      <c r="R9" s="31"/>
    </row>
    <row r="10" spans="1:18">
      <c r="A10" s="25"/>
      <c r="B10" s="33" t="s">
        <v>340</v>
      </c>
      <c r="R10" s="31"/>
    </row>
    <row r="11" spans="1:18">
      <c r="A11" s="25"/>
      <c r="B11" s="33" t="s">
        <v>341</v>
      </c>
      <c r="R11" s="31"/>
    </row>
    <row r="12" spans="1:18" ht="14">
      <c r="A12" s="25"/>
      <c r="B12" s="30"/>
      <c r="R12" s="31"/>
    </row>
    <row r="13" spans="1:18">
      <c r="A13" s="32" t="s">
        <v>117</v>
      </c>
      <c r="R13" s="31"/>
    </row>
    <row r="14" spans="1:18">
      <c r="A14" s="25"/>
      <c r="B14" s="34" t="s">
        <v>382</v>
      </c>
      <c r="R14" s="31"/>
    </row>
    <row r="15" spans="1:18">
      <c r="A15" s="25"/>
      <c r="B15" s="34" t="s">
        <v>384</v>
      </c>
      <c r="R15" s="31"/>
    </row>
    <row r="16" spans="1:18">
      <c r="A16" s="25"/>
      <c r="B16" s="34" t="s">
        <v>101</v>
      </c>
      <c r="R16" s="31"/>
    </row>
    <row r="17" spans="1:18">
      <c r="A17" s="25"/>
      <c r="B17" s="34" t="s">
        <v>102</v>
      </c>
      <c r="R17" s="31"/>
    </row>
    <row r="18" spans="1:18">
      <c r="A18" s="25"/>
      <c r="B18" s="34" t="s">
        <v>103</v>
      </c>
      <c r="R18" s="31"/>
    </row>
    <row r="19" spans="1:18">
      <c r="A19" s="25"/>
      <c r="B19" s="34" t="s">
        <v>104</v>
      </c>
      <c r="R19" s="31"/>
    </row>
    <row r="20" spans="1:18">
      <c r="A20" s="25"/>
      <c r="B20" s="34" t="s">
        <v>342</v>
      </c>
      <c r="R20" s="31"/>
    </row>
    <row r="21" spans="1:18">
      <c r="A21" s="25"/>
      <c r="B21" s="34" t="s">
        <v>105</v>
      </c>
      <c r="R21" s="31"/>
    </row>
    <row r="22" spans="1:18" ht="13.5">
      <c r="A22" s="25"/>
      <c r="B22" s="35"/>
      <c r="R22" s="31"/>
    </row>
    <row r="23" spans="1:18">
      <c r="A23" s="36" t="s">
        <v>118</v>
      </c>
      <c r="R23" s="31"/>
    </row>
    <row r="24" spans="1:18">
      <c r="A24" s="25"/>
      <c r="B24" s="37" t="s">
        <v>119</v>
      </c>
      <c r="R24" s="31"/>
    </row>
    <row r="25" spans="1:18">
      <c r="A25" s="25"/>
      <c r="B25" s="37" t="s">
        <v>383</v>
      </c>
      <c r="R25" s="31"/>
    </row>
    <row r="26" spans="1:18">
      <c r="A26" s="25"/>
      <c r="B26" s="37" t="s">
        <v>343</v>
      </c>
      <c r="R26" s="31"/>
    </row>
    <row r="27" spans="1:18">
      <c r="A27" s="25"/>
      <c r="B27" s="37" t="s">
        <v>120</v>
      </c>
      <c r="R27" s="31"/>
    </row>
    <row r="28" spans="1:18">
      <c r="A28" s="25"/>
      <c r="B28" s="34" t="s">
        <v>344</v>
      </c>
      <c r="R28" s="31"/>
    </row>
    <row r="29" spans="1:18">
      <c r="A29" s="25"/>
      <c r="B29" s="38" t="s">
        <v>121</v>
      </c>
      <c r="R29" s="31"/>
    </row>
    <row r="30" spans="1:18">
      <c r="A30" s="25"/>
      <c r="B30" s="34"/>
      <c r="R30" s="31"/>
    </row>
    <row r="31" spans="1:18" ht="13.5">
      <c r="A31" s="25"/>
      <c r="B31" s="35"/>
      <c r="R31" s="31"/>
    </row>
    <row r="32" spans="1:18">
      <c r="A32" s="36" t="s">
        <v>106</v>
      </c>
      <c r="R32" s="31"/>
    </row>
    <row r="33" spans="1:18">
      <c r="A33" s="25"/>
      <c r="B33" s="34" t="s">
        <v>345</v>
      </c>
      <c r="R33" s="31"/>
    </row>
    <row r="34" spans="1:18">
      <c r="A34" s="25"/>
      <c r="B34" s="34" t="s">
        <v>346</v>
      </c>
      <c r="R34" s="31"/>
    </row>
    <row r="35" spans="1:18">
      <c r="A35" s="25"/>
      <c r="B35" s="34" t="s">
        <v>347</v>
      </c>
      <c r="R35" s="31"/>
    </row>
    <row r="36" spans="1:18">
      <c r="A36" s="25"/>
      <c r="B36" s="37" t="s">
        <v>122</v>
      </c>
      <c r="R36" s="31"/>
    </row>
    <row r="37" spans="1:18">
      <c r="A37" s="25"/>
      <c r="B37" s="34" t="s">
        <v>348</v>
      </c>
      <c r="R37" s="31"/>
    </row>
    <row r="38" spans="1:18" ht="14">
      <c r="A38" s="23"/>
      <c r="B38" s="39"/>
      <c r="C38" s="24"/>
      <c r="D38" s="24"/>
      <c r="E38" s="24"/>
      <c r="F38" s="24"/>
      <c r="G38" s="24"/>
      <c r="H38" s="24"/>
      <c r="I38" s="24"/>
      <c r="J38" s="24"/>
      <c r="K38" s="24"/>
      <c r="L38" s="24"/>
      <c r="M38" s="24"/>
      <c r="N38" s="24"/>
      <c r="O38" s="24"/>
      <c r="P38" s="24"/>
      <c r="Q38" s="24"/>
      <c r="R38" s="40"/>
    </row>
  </sheetData>
  <phoneticPr fontId="5"/>
  <pageMargins left="0.75" right="0.75" top="1" bottom="1" header="0.51200000000000001" footer="0.51200000000000001"/>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309</v>
      </c>
      <c r="S2" s="5" t="s">
        <v>157</v>
      </c>
      <c r="U2" s="62" t="s">
        <v>215</v>
      </c>
      <c r="W2" s="5" t="s">
        <v>134</v>
      </c>
      <c r="Y2" s="5" t="s">
        <v>158</v>
      </c>
    </row>
    <row r="3" spans="1:25" ht="44">
      <c r="B3" s="63"/>
      <c r="C3" s="64" t="s">
        <v>233</v>
      </c>
      <c r="D3" s="64" t="s">
        <v>245</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投入係数表!O5</f>
        <v>3.6152897835526007E-6</v>
      </c>
      <c r="E5" s="75">
        <f t="shared" ref="E5:E38" si="0">$C$17*D5</f>
        <v>3.6152897835526005E-4</v>
      </c>
      <c r="F5" s="74">
        <f>分析係数表!C8</f>
        <v>0.16988323914406789</v>
      </c>
      <c r="G5" s="75">
        <f t="shared" ref="G5:G38" si="1">E5*F5</f>
        <v>6.1417713887437187E-5</v>
      </c>
      <c r="H5" s="75">
        <f t="array" ref="H5:H43">MMULT(逆行列係数!C5:AO43,'13'!G5:G43)</f>
        <v>1.0442725485007031E-3</v>
      </c>
      <c r="I5" s="75">
        <f t="shared" ref="I5:I38" si="2">C5+H5</f>
        <v>1.0442725485007031E-3</v>
      </c>
      <c r="J5" s="74">
        <f>分析係数表!G8</f>
        <v>0.11982810575688495</v>
      </c>
      <c r="K5" s="76">
        <f t="shared" ref="K5:K38" si="3">I5*J5</f>
        <v>1.2513320138075401E-4</v>
      </c>
      <c r="L5" s="77" t="s">
        <v>188</v>
      </c>
      <c r="M5" s="78" t="s">
        <v>188</v>
      </c>
      <c r="N5" s="79">
        <f>分析係数表!I8</f>
        <v>1.1007693311748612E-2</v>
      </c>
      <c r="O5" s="80">
        <f t="shared" ref="O5:O43" si="4">$M$44*N5</f>
        <v>0.10636702538559972</v>
      </c>
      <c r="P5" s="74">
        <f>分析係数表!C8</f>
        <v>0.16988323914406789</v>
      </c>
      <c r="Q5" s="80">
        <f t="shared" ref="Q5:Q38" si="5">O5*P5</f>
        <v>1.8069974810624976E-2</v>
      </c>
      <c r="R5" s="81">
        <f t="array" ref="R5:R43">MMULT(逆行列係数!C5:AO43,'13'!Q5:Q43)</f>
        <v>3.0281528759811199E-2</v>
      </c>
      <c r="S5" s="82">
        <f t="shared" ref="S5:S38" si="6">I5+R5</f>
        <v>3.1325801308311904E-2</v>
      </c>
      <c r="T5" s="83">
        <f>分析係数表!F8</f>
        <v>0.4520504153237429</v>
      </c>
      <c r="U5" s="84">
        <f t="shared" ref="U5:U38" si="7">S5*T5</f>
        <v>1.4160841491771445E-2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投入係数表!O6</f>
        <v>0</v>
      </c>
      <c r="E6" s="75">
        <f t="shared" si="0"/>
        <v>0</v>
      </c>
      <c r="F6" s="74">
        <f>分析係数表!C9</f>
        <v>0.40976645435244163</v>
      </c>
      <c r="G6" s="75">
        <f t="shared" si="1"/>
        <v>0</v>
      </c>
      <c r="H6" s="75">
        <v>8.0050037657544303E-4</v>
      </c>
      <c r="I6" s="75">
        <f t="shared" si="2"/>
        <v>8.0050037657544303E-4</v>
      </c>
      <c r="J6" s="74">
        <f>分析係数表!G9</f>
        <v>0.27278621711745094</v>
      </c>
      <c r="K6" s="76">
        <f t="shared" si="3"/>
        <v>2.1836546952711002E-4</v>
      </c>
      <c r="L6" s="77"/>
      <c r="M6" s="78"/>
      <c r="N6" s="79">
        <f>分析係数表!I9</f>
        <v>5.6766522140644718E-4</v>
      </c>
      <c r="O6" s="80">
        <f t="shared" si="4"/>
        <v>5.4853327855179804E-3</v>
      </c>
      <c r="P6" s="74">
        <f>分析係数表!C9</f>
        <v>0.40976645435244163</v>
      </c>
      <c r="Q6" s="80">
        <f t="shared" si="5"/>
        <v>2.2477053664649049E-3</v>
      </c>
      <c r="R6" s="81">
        <v>3.025597890915578E-3</v>
      </c>
      <c r="S6" s="82">
        <f t="shared" si="6"/>
        <v>3.8260982674910211E-3</v>
      </c>
      <c r="T6" s="83">
        <f>分析係数表!F9</f>
        <v>0.74407187847350875</v>
      </c>
      <c r="U6" s="84">
        <f t="shared" si="7"/>
        <v>2.8468921251162812E-3</v>
      </c>
      <c r="V6" s="85">
        <f>分析係数表!D9</f>
        <v>0.14440533530937386</v>
      </c>
      <c r="W6" s="172">
        <f t="shared" si="8"/>
        <v>0</v>
      </c>
      <c r="X6" s="74">
        <f>分析係数表!E9</f>
        <v>0.11439422008151168</v>
      </c>
      <c r="Y6" s="171">
        <f t="shared" si="9"/>
        <v>0</v>
      </c>
    </row>
    <row r="7" spans="1:25">
      <c r="A7" s="10" t="s">
        <v>226</v>
      </c>
      <c r="B7" s="9" t="s">
        <v>274</v>
      </c>
      <c r="C7" s="88"/>
      <c r="D7" s="74">
        <f>投入係数表!O7</f>
        <v>0</v>
      </c>
      <c r="E7" s="75">
        <f t="shared" si="0"/>
        <v>0</v>
      </c>
      <c r="F7" s="74">
        <f>分析係数表!C10</f>
        <v>0.68007710705743762</v>
      </c>
      <c r="G7" s="75">
        <f t="shared" si="1"/>
        <v>0</v>
      </c>
      <c r="H7" s="75">
        <v>4.4864913555309636E-3</v>
      </c>
      <c r="I7" s="75">
        <f t="shared" si="2"/>
        <v>4.4864913555309636E-3</v>
      </c>
      <c r="J7" s="74">
        <f>分析係数表!G10</f>
        <v>0.17854260725424764</v>
      </c>
      <c r="K7" s="76">
        <f t="shared" si="3"/>
        <v>8.0102986404014193E-4</v>
      </c>
      <c r="L7" s="77"/>
      <c r="M7" s="78"/>
      <c r="N7" s="79">
        <f>分析係数表!I10</f>
        <v>1.290834700219075E-3</v>
      </c>
      <c r="O7" s="80">
        <f t="shared" si="4"/>
        <v>1.2473298759175223E-2</v>
      </c>
      <c r="P7" s="74">
        <f>分析係数表!C10</f>
        <v>0.68007710705743762</v>
      </c>
      <c r="Q7" s="80">
        <f t="shared" si="5"/>
        <v>8.4828049356030118E-3</v>
      </c>
      <c r="R7" s="81">
        <v>1.4308184694832375E-2</v>
      </c>
      <c r="S7" s="82">
        <f t="shared" si="6"/>
        <v>1.8794676050363338E-2</v>
      </c>
      <c r="T7" s="83">
        <f>分析係数表!F10</f>
        <v>0.51654343606185527</v>
      </c>
      <c r="U7" s="84">
        <f t="shared" si="7"/>
        <v>9.7082665467241383E-3</v>
      </c>
      <c r="V7" s="85">
        <f>分析係数表!D10</f>
        <v>9.7799297694606213E-2</v>
      </c>
      <c r="W7" s="172">
        <f t="shared" si="8"/>
        <v>0</v>
      </c>
      <c r="X7" s="74">
        <f>分析係数表!E10</f>
        <v>2.6958057972911079E-2</v>
      </c>
      <c r="Y7" s="171">
        <f t="shared" si="9"/>
        <v>0</v>
      </c>
    </row>
    <row r="8" spans="1:25">
      <c r="A8" s="10" t="s">
        <v>227</v>
      </c>
      <c r="B8" s="9" t="s">
        <v>27</v>
      </c>
      <c r="C8" s="88"/>
      <c r="D8" s="74">
        <f>投入係数表!O8</f>
        <v>0.11110147033835498</v>
      </c>
      <c r="E8" s="75">
        <f t="shared" si="0"/>
        <v>11.110147033835498</v>
      </c>
      <c r="F8" s="74">
        <f>分析係数表!C11</f>
        <v>2.1147201560344109E-2</v>
      </c>
      <c r="G8" s="75">
        <f t="shared" si="1"/>
        <v>0.2349485186895785</v>
      </c>
      <c r="H8" s="75">
        <v>0.28840986790198625</v>
      </c>
      <c r="I8" s="75">
        <f t="shared" si="2"/>
        <v>0.28840986790198625</v>
      </c>
      <c r="J8" s="74">
        <f>分析係数表!G11</f>
        <v>0.2349962690544718</v>
      </c>
      <c r="K8" s="76">
        <f t="shared" si="3"/>
        <v>6.7775242915459832E-2</v>
      </c>
      <c r="L8" s="77"/>
      <c r="M8" s="78"/>
      <c r="N8" s="79">
        <f>分析係数表!I11</f>
        <v>-2.2238602446561594E-5</v>
      </c>
      <c r="O8" s="80">
        <f t="shared" si="4"/>
        <v>-2.1489097888010799E-4</v>
      </c>
      <c r="P8" s="74">
        <f>分析係数表!C11</f>
        <v>2.1147201560344109E-2</v>
      </c>
      <c r="Q8" s="80">
        <f t="shared" si="5"/>
        <v>-4.5443428438772927E-6</v>
      </c>
      <c r="R8" s="81">
        <v>2.4988601195820304E-3</v>
      </c>
      <c r="S8" s="82">
        <f t="shared" si="6"/>
        <v>0.29090872802156831</v>
      </c>
      <c r="T8" s="83">
        <f>分析係数表!F11</f>
        <v>0.38828483104146677</v>
      </c>
      <c r="U8" s="84">
        <f t="shared" si="7"/>
        <v>0.11295544630834266</v>
      </c>
      <c r="V8" s="85">
        <f>分析係数表!D11</f>
        <v>2.238567316917173E-2</v>
      </c>
      <c r="W8" s="172">
        <f t="shared" si="8"/>
        <v>0</v>
      </c>
      <c r="X8" s="74">
        <f>分析係数表!E11</f>
        <v>2.1852680950858117E-2</v>
      </c>
      <c r="Y8" s="171">
        <f t="shared" si="9"/>
        <v>0</v>
      </c>
    </row>
    <row r="9" spans="1:25">
      <c r="A9" s="10" t="s">
        <v>228</v>
      </c>
      <c r="B9" s="9" t="s">
        <v>195</v>
      </c>
      <c r="C9" s="88"/>
      <c r="D9" s="74">
        <f>投入係数表!O9</f>
        <v>0</v>
      </c>
      <c r="E9" s="75">
        <f t="shared" si="0"/>
        <v>0</v>
      </c>
      <c r="F9" s="74">
        <f>分析係数表!C12</f>
        <v>0.26979296775158057</v>
      </c>
      <c r="G9" s="75">
        <f t="shared" si="1"/>
        <v>0</v>
      </c>
      <c r="H9" s="75">
        <v>3.3347822493614522E-3</v>
      </c>
      <c r="I9" s="75">
        <f t="shared" si="2"/>
        <v>3.3347822493614522E-3</v>
      </c>
      <c r="J9" s="74">
        <f>分析係数表!G12</f>
        <v>0.14399966915404239</v>
      </c>
      <c r="K9" s="76">
        <f t="shared" si="3"/>
        <v>4.8020754060882238E-4</v>
      </c>
      <c r="L9" s="77"/>
      <c r="M9" s="78"/>
      <c r="N9" s="79">
        <f>分析係数表!I12</f>
        <v>8.4790563397567215E-2</v>
      </c>
      <c r="O9" s="80">
        <f t="shared" si="4"/>
        <v>0.8193287870531748</v>
      </c>
      <c r="P9" s="74">
        <f>分析係数表!C12</f>
        <v>0.26979296775158057</v>
      </c>
      <c r="Q9" s="80">
        <f t="shared" si="5"/>
        <v>0.2210491450233788</v>
      </c>
      <c r="R9" s="81">
        <v>0.27925417947889508</v>
      </c>
      <c r="S9" s="82">
        <f t="shared" si="6"/>
        <v>0.28258896172825654</v>
      </c>
      <c r="T9" s="83">
        <f>分析係数表!F12</f>
        <v>0.33481714299007204</v>
      </c>
      <c r="U9" s="84">
        <f t="shared" si="7"/>
        <v>9.461562880638566E-2</v>
      </c>
      <c r="V9" s="85">
        <f>分析係数表!D12</f>
        <v>3.7088865741159563E-2</v>
      </c>
      <c r="W9" s="172">
        <f t="shared" si="8"/>
        <v>0</v>
      </c>
      <c r="X9" s="74">
        <f>分析係数表!E12</f>
        <v>3.539948357013805E-2</v>
      </c>
      <c r="Y9" s="171">
        <f t="shared" si="9"/>
        <v>0</v>
      </c>
    </row>
    <row r="10" spans="1:25">
      <c r="A10" s="10" t="s">
        <v>229</v>
      </c>
      <c r="B10" s="9" t="s">
        <v>28</v>
      </c>
      <c r="C10" s="88"/>
      <c r="D10" s="74">
        <f>投入係数表!O10</f>
        <v>5.7121578580131087E-4</v>
      </c>
      <c r="E10" s="75">
        <f t="shared" si="0"/>
        <v>5.7121578580131088E-2</v>
      </c>
      <c r="F10" s="74">
        <f>分析係数表!C13</f>
        <v>6.684233532602335E-2</v>
      </c>
      <c r="G10" s="75">
        <f t="shared" si="1"/>
        <v>3.8181397098049148E-3</v>
      </c>
      <c r="H10" s="75">
        <v>6.3391828869154652E-3</v>
      </c>
      <c r="I10" s="75">
        <f t="shared" si="2"/>
        <v>6.3391828869154652E-3</v>
      </c>
      <c r="J10" s="74">
        <f>分析係数表!G13</f>
        <v>0.23596605339775753</v>
      </c>
      <c r="K10" s="76">
        <f t="shared" si="3"/>
        <v>1.4958319675920453E-3</v>
      </c>
      <c r="L10" s="77"/>
      <c r="M10" s="78"/>
      <c r="N10" s="79">
        <f>分析係数表!I13</f>
        <v>1.6879182236800124E-2</v>
      </c>
      <c r="O10" s="80">
        <f t="shared" si="4"/>
        <v>0.1631030548020127</v>
      </c>
      <c r="P10" s="74">
        <f>分析係数表!C13</f>
        <v>6.684233532602335E-2</v>
      </c>
      <c r="Q10" s="80">
        <f t="shared" si="5"/>
        <v>1.0902189081774896E-2</v>
      </c>
      <c r="R10" s="81">
        <v>1.2180035688535699E-2</v>
      </c>
      <c r="S10" s="82">
        <f t="shared" si="6"/>
        <v>1.8519218575451163E-2</v>
      </c>
      <c r="T10" s="83">
        <f>分析係数表!F13</f>
        <v>0.36934894381465649</v>
      </c>
      <c r="U10" s="84">
        <f t="shared" si="7"/>
        <v>6.8400538211156542E-3</v>
      </c>
      <c r="V10" s="85">
        <f>分析係数表!D13</f>
        <v>0.1651861487951434</v>
      </c>
      <c r="W10" s="172">
        <f t="shared" si="8"/>
        <v>0</v>
      </c>
      <c r="X10" s="74">
        <f>分析係数表!E13</f>
        <v>0.12199715046769498</v>
      </c>
      <c r="Y10" s="171">
        <f t="shared" si="9"/>
        <v>0</v>
      </c>
    </row>
    <row r="11" spans="1:25">
      <c r="A11" s="10" t="s">
        <v>230</v>
      </c>
      <c r="B11" s="9" t="s">
        <v>275</v>
      </c>
      <c r="C11" s="88"/>
      <c r="D11" s="74">
        <f>投入係数表!O11</f>
        <v>1.5003452601743293E-3</v>
      </c>
      <c r="E11" s="75">
        <f t="shared" si="0"/>
        <v>0.15003452601743292</v>
      </c>
      <c r="F11" s="74">
        <f>分析係数表!C14</f>
        <v>0.21710827927701792</v>
      </c>
      <c r="G11" s="75">
        <f t="shared" si="1"/>
        <v>3.2573737775787835E-2</v>
      </c>
      <c r="H11" s="75">
        <v>7.3178205171553448E-2</v>
      </c>
      <c r="I11" s="75">
        <f t="shared" si="2"/>
        <v>7.3178205171553448E-2</v>
      </c>
      <c r="J11" s="74">
        <f>分析係数表!G14</f>
        <v>0.17574790290253137</v>
      </c>
      <c r="K11" s="76">
        <f t="shared" si="3"/>
        <v>1.2860916097071694E-2</v>
      </c>
      <c r="L11" s="77"/>
      <c r="M11" s="78"/>
      <c r="N11" s="79">
        <f>分析係数表!I14</f>
        <v>1.1225515443921091E-3</v>
      </c>
      <c r="O11" s="80">
        <f t="shared" si="4"/>
        <v>1.0847183441380975E-2</v>
      </c>
      <c r="P11" s="74">
        <f>分析係数表!C14</f>
        <v>0.21710827927701792</v>
      </c>
      <c r="Q11" s="80">
        <f t="shared" si="5"/>
        <v>2.3550133319603849E-3</v>
      </c>
      <c r="R11" s="81">
        <v>1.3250229294306758E-2</v>
      </c>
      <c r="S11" s="82">
        <f t="shared" si="6"/>
        <v>8.642843446586021E-2</v>
      </c>
      <c r="T11" s="83">
        <f>分析係数表!F14</f>
        <v>0.32729567218469302</v>
      </c>
      <c r="U11" s="84">
        <f t="shared" si="7"/>
        <v>2.8287652554374407E-2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投入係数表!O12</f>
        <v>4.927639974982195E-3</v>
      </c>
      <c r="E12" s="75">
        <f t="shared" si="0"/>
        <v>0.49276399749821947</v>
      </c>
      <c r="F12" s="74">
        <f>分析係数表!C15</f>
        <v>0.1777237835164599</v>
      </c>
      <c r="G12" s="75">
        <f t="shared" si="1"/>
        <v>8.7575882016078951E-2</v>
      </c>
      <c r="H12" s="75">
        <v>0.11448023237917673</v>
      </c>
      <c r="I12" s="75">
        <f t="shared" si="2"/>
        <v>0.11448023237917673</v>
      </c>
      <c r="J12" s="74">
        <f>分析係数表!G15</f>
        <v>0.10387096116118634</v>
      </c>
      <c r="K12" s="76">
        <f t="shared" si="3"/>
        <v>1.1891171771181054E-2</v>
      </c>
      <c r="L12" s="77"/>
      <c r="M12" s="78"/>
      <c r="N12" s="79">
        <f>分析係数表!I15</f>
        <v>7.5144901505810619E-3</v>
      </c>
      <c r="O12" s="80">
        <f t="shared" si="4"/>
        <v>7.2612303229197081E-2</v>
      </c>
      <c r="P12" s="74">
        <f>分析係数表!C15</f>
        <v>0.1777237835164599</v>
      </c>
      <c r="Q12" s="80">
        <f t="shared" si="5"/>
        <v>1.2904933259737364E-2</v>
      </c>
      <c r="R12" s="81">
        <v>3.0290429064151699E-2</v>
      </c>
      <c r="S12" s="82">
        <f t="shared" si="6"/>
        <v>0.14477066144332842</v>
      </c>
      <c r="T12" s="83">
        <f>分析係数表!F15</f>
        <v>0.33005409485469872</v>
      </c>
      <c r="U12" s="84">
        <f t="shared" si="7"/>
        <v>4.7782149624193797E-2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投入係数表!O13</f>
        <v>3.9225894151545719E-3</v>
      </c>
      <c r="E13" s="75">
        <f t="shared" si="0"/>
        <v>0.3922589415154572</v>
      </c>
      <c r="F13" s="74">
        <f>分析係数表!C16</f>
        <v>0.12368252551663639</v>
      </c>
      <c r="G13" s="75">
        <f t="shared" si="1"/>
        <v>4.8515576543114315E-2</v>
      </c>
      <c r="H13" s="75">
        <v>0.11978915801690772</v>
      </c>
      <c r="I13" s="75">
        <f t="shared" si="2"/>
        <v>0.11978915801690772</v>
      </c>
      <c r="J13" s="74">
        <f>分析係数表!G16</f>
        <v>1.9772048092292722E-2</v>
      </c>
      <c r="K13" s="76">
        <f t="shared" si="3"/>
        <v>2.3684769932455518E-3</v>
      </c>
      <c r="L13" s="77"/>
      <c r="M13" s="78"/>
      <c r="N13" s="79">
        <f>分析係数表!I16</f>
        <v>1.7113434381227897E-2</v>
      </c>
      <c r="O13" s="80">
        <f t="shared" si="4"/>
        <v>0.16536662656835055</v>
      </c>
      <c r="P13" s="74">
        <f>分析係数表!C16</f>
        <v>0.12368252551663639</v>
      </c>
      <c r="Q13" s="80">
        <f t="shared" si="5"/>
        <v>2.0452962010140099E-2</v>
      </c>
      <c r="R13" s="81">
        <v>2.9726636281187376E-2</v>
      </c>
      <c r="S13" s="82">
        <f t="shared" si="6"/>
        <v>0.14951579429809508</v>
      </c>
      <c r="T13" s="83">
        <f>分析係数表!F16</f>
        <v>0.17086837167280561</v>
      </c>
      <c r="U13" s="84">
        <f t="shared" si="7"/>
        <v>2.5547520311081661E-2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投入係数表!O14</f>
        <v>2.2089420577506391E-3</v>
      </c>
      <c r="E14" s="75">
        <f t="shared" si="0"/>
        <v>0.22089420577506391</v>
      </c>
      <c r="F14" s="74">
        <f>分析係数表!C17</f>
        <v>0.19283956701830429</v>
      </c>
      <c r="G14" s="75">
        <f t="shared" si="1"/>
        <v>4.2597142998515539E-2</v>
      </c>
      <c r="H14" s="75">
        <v>6.8752679870582617E-2</v>
      </c>
      <c r="I14" s="75">
        <f t="shared" si="2"/>
        <v>6.8752679870582617E-2</v>
      </c>
      <c r="J14" s="74">
        <f>分析係数表!G17</f>
        <v>0.23402763404868787</v>
      </c>
      <c r="K14" s="76">
        <f t="shared" si="3"/>
        <v>1.6090027004619298E-2</v>
      </c>
      <c r="L14" s="77"/>
      <c r="M14" s="78"/>
      <c r="N14" s="79">
        <f>分析係数表!I17</f>
        <v>3.1766349957435482E-3</v>
      </c>
      <c r="O14" s="80">
        <f t="shared" si="4"/>
        <v>3.0695733035404085E-2</v>
      </c>
      <c r="P14" s="74">
        <f>分析係数表!C17</f>
        <v>0.19283956701830429</v>
      </c>
      <c r="Q14" s="80">
        <f t="shared" si="5"/>
        <v>5.9193518678567827E-3</v>
      </c>
      <c r="R14" s="81">
        <v>1.3608833763853127E-2</v>
      </c>
      <c r="S14" s="82">
        <f t="shared" si="6"/>
        <v>8.2361513634435751E-2</v>
      </c>
      <c r="T14" s="83">
        <f>分析係数表!F17</f>
        <v>0.36995154049829787</v>
      </c>
      <c r="U14" s="84">
        <f t="shared" si="7"/>
        <v>3.0469768846831072E-2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投入係数表!O15</f>
        <v>7.0715068166288869E-3</v>
      </c>
      <c r="E15" s="75">
        <f t="shared" si="0"/>
        <v>0.70715068166288864</v>
      </c>
      <c r="F15" s="74">
        <f>分析係数表!C18</f>
        <v>0.30630539049432115</v>
      </c>
      <c r="G15" s="75">
        <f t="shared" si="1"/>
        <v>0.21660406568507648</v>
      </c>
      <c r="H15" s="75">
        <v>0.24558403910739812</v>
      </c>
      <c r="I15" s="75">
        <f t="shared" si="2"/>
        <v>0.24558403910739812</v>
      </c>
      <c r="J15" s="74">
        <f>分析係数表!G18</f>
        <v>0.21755179396051724</v>
      </c>
      <c r="K15" s="76">
        <f t="shared" si="3"/>
        <v>5.3427248275884284E-2</v>
      </c>
      <c r="L15" s="77"/>
      <c r="M15" s="78"/>
      <c r="N15" s="79">
        <f>分析係数表!I18</f>
        <v>5.3704565311248737E-4</v>
      </c>
      <c r="O15" s="80">
        <f t="shared" si="4"/>
        <v>5.1894567735524585E-3</v>
      </c>
      <c r="P15" s="74">
        <f>分析係数表!C18</f>
        <v>0.30630539049432115</v>
      </c>
      <c r="Q15" s="80">
        <f t="shared" si="5"/>
        <v>1.5895585834763857E-3</v>
      </c>
      <c r="R15" s="81">
        <v>4.2004603261362999E-3</v>
      </c>
      <c r="S15" s="82">
        <f t="shared" si="6"/>
        <v>0.24978449943353442</v>
      </c>
      <c r="T15" s="83">
        <f>分析係数表!F18</f>
        <v>0.4635011306393737</v>
      </c>
      <c r="U15" s="84">
        <f t="shared" si="7"/>
        <v>0.11577539790363321</v>
      </c>
      <c r="V15" s="85">
        <f>分析係数表!D18</f>
        <v>4.1488554421314744E-2</v>
      </c>
      <c r="W15" s="172">
        <f t="shared" si="8"/>
        <v>0</v>
      </c>
      <c r="X15" s="74">
        <f>分析係数表!E18</f>
        <v>3.8178621954614265E-2</v>
      </c>
      <c r="Y15" s="171">
        <f t="shared" si="9"/>
        <v>0</v>
      </c>
    </row>
    <row r="16" spans="1:25">
      <c r="A16" s="10" t="s">
        <v>4</v>
      </c>
      <c r="B16" s="9" t="s">
        <v>32</v>
      </c>
      <c r="C16" s="88"/>
      <c r="D16" s="74">
        <f>投入係数表!O16</f>
        <v>6.3990629168881035E-4</v>
      </c>
      <c r="E16" s="75">
        <f t="shared" si="0"/>
        <v>6.3990629168881041E-2</v>
      </c>
      <c r="F16" s="74">
        <f>分析係数表!C19</f>
        <v>0.36966314955627488</v>
      </c>
      <c r="G16" s="75">
        <f t="shared" si="1"/>
        <v>2.3654977520656199E-2</v>
      </c>
      <c r="H16" s="75">
        <v>4.9979214767605987E-2</v>
      </c>
      <c r="I16" s="75">
        <f t="shared" si="2"/>
        <v>4.9979214767605987E-2</v>
      </c>
      <c r="J16" s="74">
        <f>分析係数表!G19</f>
        <v>4.2381117789262797E-2</v>
      </c>
      <c r="K16" s="76">
        <f t="shared" si="3"/>
        <v>2.1181749880807722E-3</v>
      </c>
      <c r="L16" s="77"/>
      <c r="M16" s="78"/>
      <c r="N16" s="79">
        <f>分析係数表!I19</f>
        <v>-1.254655481313475E-4</v>
      </c>
      <c r="O16" s="80">
        <f t="shared" si="4"/>
        <v>-1.2123700002489675E-3</v>
      </c>
      <c r="P16" s="74">
        <f>分析係数表!C19</f>
        <v>0.36966314955627488</v>
      </c>
      <c r="Q16" s="80">
        <f t="shared" si="5"/>
        <v>-4.4816851271957506E-4</v>
      </c>
      <c r="R16" s="81">
        <v>2.8443717673943122E-3</v>
      </c>
      <c r="S16" s="82">
        <f t="shared" si="6"/>
        <v>5.28235865350003E-2</v>
      </c>
      <c r="T16" s="83">
        <f>分析係数表!F19</f>
        <v>0.17645477862102601</v>
      </c>
      <c r="U16" s="84">
        <f t="shared" si="7"/>
        <v>9.3209742680020885E-3</v>
      </c>
      <c r="V16" s="85">
        <f>分析係数表!D19</f>
        <v>8.3109656186295868E-3</v>
      </c>
      <c r="W16" s="172">
        <f t="shared" si="8"/>
        <v>0</v>
      </c>
      <c r="X16" s="74">
        <f>分析係数表!E19</f>
        <v>8.1137788631236215E-3</v>
      </c>
      <c r="Y16" s="171">
        <f t="shared" si="9"/>
        <v>0</v>
      </c>
    </row>
    <row r="17" spans="1:25">
      <c r="A17" s="10" t="s">
        <v>5</v>
      </c>
      <c r="B17" s="9" t="s">
        <v>33</v>
      </c>
      <c r="C17" s="73">
        <f>最終需要_まとめ!C18</f>
        <v>100</v>
      </c>
      <c r="D17" s="74">
        <f>投入係数表!O17</f>
        <v>0.43894679378025547</v>
      </c>
      <c r="E17" s="75">
        <f t="shared" si="0"/>
        <v>43.89467937802555</v>
      </c>
      <c r="F17" s="74">
        <f>分析係数表!C20</f>
        <v>0.11840151680286914</v>
      </c>
      <c r="G17" s="75">
        <f t="shared" si="1"/>
        <v>5.1971966179338462</v>
      </c>
      <c r="H17" s="75">
        <v>5.4860564907824507</v>
      </c>
      <c r="I17" s="75">
        <f t="shared" si="2"/>
        <v>105.48605649078245</v>
      </c>
      <c r="J17" s="74">
        <f>分析係数表!G20</f>
        <v>0.11103277983246747</v>
      </c>
      <c r="K17" s="76">
        <f t="shared" si="3"/>
        <v>11.712410085736273</v>
      </c>
      <c r="L17" s="77"/>
      <c r="M17" s="78"/>
      <c r="N17" s="79">
        <f>分析係数表!I20</f>
        <v>6.0558701736942728E-4</v>
      </c>
      <c r="O17" s="80">
        <f t="shared" si="4"/>
        <v>5.8517700144292096E-3</v>
      </c>
      <c r="P17" s="74">
        <f>分析係数表!C20</f>
        <v>0.11840151680286914</v>
      </c>
      <c r="Q17" s="80">
        <f t="shared" si="5"/>
        <v>6.9285844568996592E-4</v>
      </c>
      <c r="R17" s="81">
        <v>1.8070329058092736E-3</v>
      </c>
      <c r="S17" s="82">
        <f t="shared" si="6"/>
        <v>105.48786352368826</v>
      </c>
      <c r="T17" s="83">
        <f>分析係数表!F20</f>
        <v>0.24737258814980315</v>
      </c>
      <c r="U17" s="84">
        <f t="shared" si="7"/>
        <v>26.094805818247977</v>
      </c>
      <c r="V17" s="85">
        <f>分析係数表!D20</f>
        <v>2.4837040813006365E-2</v>
      </c>
      <c r="W17" s="172">
        <f t="shared" si="8"/>
        <v>3</v>
      </c>
      <c r="X17" s="74">
        <f>分析係数表!E20</f>
        <v>2.4562278789456368E-2</v>
      </c>
      <c r="Y17" s="171">
        <f t="shared" si="9"/>
        <v>3</v>
      </c>
    </row>
    <row r="18" spans="1:25">
      <c r="A18" s="10" t="s">
        <v>6</v>
      </c>
      <c r="B18" s="9" t="s">
        <v>34</v>
      </c>
      <c r="C18" s="88"/>
      <c r="D18" s="74">
        <f>投入係数表!O18</f>
        <v>1.5798816354124865E-3</v>
      </c>
      <c r="E18" s="75">
        <f t="shared" si="0"/>
        <v>0.15798816354124864</v>
      </c>
      <c r="F18" s="74">
        <f>分析係数表!C21</f>
        <v>0.26258212636596168</v>
      </c>
      <c r="G18" s="75">
        <f t="shared" si="1"/>
        <v>4.1484867923314371E-2</v>
      </c>
      <c r="H18" s="75">
        <v>6.765043055769146E-2</v>
      </c>
      <c r="I18" s="75">
        <f t="shared" si="2"/>
        <v>6.765043055769146E-2</v>
      </c>
      <c r="J18" s="74">
        <f>分析係数表!G21</f>
        <v>0.28467983327929475</v>
      </c>
      <c r="K18" s="76">
        <f t="shared" si="3"/>
        <v>1.925871329243611E-2</v>
      </c>
      <c r="L18" s="77"/>
      <c r="M18" s="78"/>
      <c r="N18" s="79">
        <f>分析係数表!I21</f>
        <v>1.0324354165676096E-3</v>
      </c>
      <c r="O18" s="80">
        <f t="shared" si="4"/>
        <v>9.9763938777100887E-3</v>
      </c>
      <c r="P18" s="74">
        <f>分析係数表!C21</f>
        <v>0.26258212636596168</v>
      </c>
      <c r="Q18" s="80">
        <f t="shared" si="5"/>
        <v>2.6196227178734771E-3</v>
      </c>
      <c r="R18" s="81">
        <v>7.6101761974186211E-3</v>
      </c>
      <c r="S18" s="82">
        <f t="shared" si="6"/>
        <v>7.5260606755110079E-2</v>
      </c>
      <c r="T18" s="83">
        <f>分析係数表!F21</f>
        <v>0.42515189534375575</v>
      </c>
      <c r="U18" s="84">
        <f t="shared" si="7"/>
        <v>3.1997189606656117E-2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投入係数表!O19</f>
        <v>0</v>
      </c>
      <c r="E19" s="75">
        <f t="shared" si="0"/>
        <v>0</v>
      </c>
      <c r="F19" s="74">
        <f>分析係数表!C22</f>
        <v>0.19256748567873505</v>
      </c>
      <c r="G19" s="75">
        <f t="shared" si="1"/>
        <v>0</v>
      </c>
      <c r="H19" s="75">
        <v>8.7047506926511888E-3</v>
      </c>
      <c r="I19" s="75">
        <f t="shared" si="2"/>
        <v>8.7047506926511888E-3</v>
      </c>
      <c r="J19" s="74">
        <f>分析係数表!G22</f>
        <v>0.19753386347788673</v>
      </c>
      <c r="K19" s="76">
        <f t="shared" si="3"/>
        <v>1.7194830349312E-3</v>
      </c>
      <c r="L19" s="77"/>
      <c r="M19" s="78"/>
      <c r="N19" s="79">
        <f>分析係数表!I22</f>
        <v>4.8211298587508529E-5</v>
      </c>
      <c r="O19" s="80">
        <f t="shared" si="4"/>
        <v>4.658643982438162E-4</v>
      </c>
      <c r="P19" s="74">
        <f>分析係数表!C22</f>
        <v>0.19256748567873505</v>
      </c>
      <c r="Q19" s="80">
        <f t="shared" si="5"/>
        <v>8.9710335837048594E-5</v>
      </c>
      <c r="R19" s="81">
        <v>2.1898586404765141E-3</v>
      </c>
      <c r="S19" s="82">
        <f t="shared" si="6"/>
        <v>1.0894609333127702E-2</v>
      </c>
      <c r="T19" s="83">
        <f>分析係数表!F22</f>
        <v>0.41915604646677446</v>
      </c>
      <c r="U19" s="84">
        <f t="shared" si="7"/>
        <v>4.5665413758738298E-3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投入係数表!O20</f>
        <v>1.7353390961052483E-4</v>
      </c>
      <c r="E20" s="75">
        <f t="shared" si="0"/>
        <v>1.7353390961052484E-2</v>
      </c>
      <c r="F20" s="74">
        <f>分析係数表!C23</f>
        <v>0.20116432520583094</v>
      </c>
      <c r="G20" s="75">
        <f t="shared" si="1"/>
        <v>3.4908831827130892E-3</v>
      </c>
      <c r="H20" s="75">
        <v>1.3128700615530956E-2</v>
      </c>
      <c r="I20" s="75">
        <f t="shared" si="2"/>
        <v>1.3128700615530956E-2</v>
      </c>
      <c r="J20" s="74">
        <f>分析係数表!G23</f>
        <v>0.20785566100352021</v>
      </c>
      <c r="K20" s="76">
        <f t="shared" si="3"/>
        <v>2.7288747445585095E-3</v>
      </c>
      <c r="L20" s="77"/>
      <c r="M20" s="78"/>
      <c r="N20" s="79">
        <f>分析係数表!I23</f>
        <v>2.5225877402069866E-5</v>
      </c>
      <c r="O20" s="80">
        <f t="shared" si="4"/>
        <v>2.4375693126698817E-4</v>
      </c>
      <c r="P20" s="74">
        <f>分析係数表!C23</f>
        <v>0.20116432520583094</v>
      </c>
      <c r="Q20" s="80">
        <f t="shared" si="5"/>
        <v>4.9035198592567786E-5</v>
      </c>
      <c r="R20" s="81">
        <v>2.0874728844091539E-3</v>
      </c>
      <c r="S20" s="82">
        <f t="shared" si="6"/>
        <v>1.521617349994011E-2</v>
      </c>
      <c r="T20" s="83">
        <f>分析係数表!F23</f>
        <v>0.42478695148042223</v>
      </c>
      <c r="U20" s="84">
        <f t="shared" si="7"/>
        <v>6.4636319542367461E-3</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投入係数表!O21</f>
        <v>0</v>
      </c>
      <c r="E21" s="75">
        <f t="shared" si="0"/>
        <v>0</v>
      </c>
      <c r="F21" s="74">
        <f>分析係数表!C24</f>
        <v>0.46796458506974481</v>
      </c>
      <c r="G21" s="75">
        <f t="shared" si="1"/>
        <v>0</v>
      </c>
      <c r="H21" s="75">
        <v>8.978905402516486E-3</v>
      </c>
      <c r="I21" s="75">
        <f t="shared" si="2"/>
        <v>8.978905402516486E-3</v>
      </c>
      <c r="J21" s="74">
        <f>分析係数表!G24</f>
        <v>0.19290112247208774</v>
      </c>
      <c r="K21" s="76">
        <f t="shared" si="3"/>
        <v>1.7320409307161229E-3</v>
      </c>
      <c r="L21" s="77"/>
      <c r="M21" s="78"/>
      <c r="N21" s="79">
        <f>分析係数表!I24</f>
        <v>1.1220536652328578E-3</v>
      </c>
      <c r="O21" s="80">
        <f t="shared" si="4"/>
        <v>1.0842372449316495E-2</v>
      </c>
      <c r="P21" s="74">
        <f>分析係数表!C24</f>
        <v>0.46796458506974481</v>
      </c>
      <c r="Q21" s="80">
        <f t="shared" si="5"/>
        <v>5.0738463244160261E-3</v>
      </c>
      <c r="R21" s="81">
        <v>1.0297053414744626E-2</v>
      </c>
      <c r="S21" s="82">
        <f t="shared" si="6"/>
        <v>1.9275958817261112E-2</v>
      </c>
      <c r="T21" s="83">
        <f>分析係数表!F24</f>
        <v>0.36341689561906876</v>
      </c>
      <c r="U21" s="84">
        <f t="shared" si="7"/>
        <v>7.0052091134500498E-3</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投入係数表!O22</f>
        <v>3.9768187619078608E-5</v>
      </c>
      <c r="E22" s="75">
        <f t="shared" si="0"/>
        <v>3.9768187619078606E-3</v>
      </c>
      <c r="F22" s="74">
        <f>分析係数表!C25</f>
        <v>0.11839811615034102</v>
      </c>
      <c r="G22" s="75">
        <f t="shared" si="1"/>
        <v>4.7084784968122223E-4</v>
      </c>
      <c r="H22" s="75">
        <v>7.1916397783070574E-3</v>
      </c>
      <c r="I22" s="75">
        <f t="shared" si="2"/>
        <v>7.1916397783070574E-3</v>
      </c>
      <c r="J22" s="74">
        <f>分析係数表!G25</f>
        <v>0.19601885967651284</v>
      </c>
      <c r="K22" s="76">
        <f t="shared" si="3"/>
        <v>1.4096970285479989E-3</v>
      </c>
      <c r="L22" s="77"/>
      <c r="M22" s="78"/>
      <c r="N22" s="79">
        <f>分析係数表!I25</f>
        <v>4.7721717414244671E-4</v>
      </c>
      <c r="O22" s="80">
        <f t="shared" si="4"/>
        <v>4.6113358938041082E-3</v>
      </c>
      <c r="P22" s="74">
        <f>分析係数表!C25</f>
        <v>0.11839811615034102</v>
      </c>
      <c r="Q22" s="80">
        <f t="shared" si="5"/>
        <v>5.4597348276285546E-4</v>
      </c>
      <c r="R22" s="81">
        <v>3.4442802455805868E-3</v>
      </c>
      <c r="S22" s="82">
        <f t="shared" si="6"/>
        <v>1.0635920023887644E-2</v>
      </c>
      <c r="T22" s="83">
        <f>分析係数表!F25</f>
        <v>0.34892899519140697</v>
      </c>
      <c r="U22" s="84">
        <f t="shared" si="7"/>
        <v>3.7111808868712805E-3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投入係数表!O23</f>
        <v>3.6152897835526007E-6</v>
      </c>
      <c r="E23" s="75">
        <f t="shared" si="0"/>
        <v>3.6152897835526005E-4</v>
      </c>
      <c r="F23" s="74">
        <f>分析係数表!C26</f>
        <v>0.29113960871661038</v>
      </c>
      <c r="G23" s="75">
        <f t="shared" si="1"/>
        <v>1.0525540529806632E-4</v>
      </c>
      <c r="H23" s="75">
        <v>9.504097089329866E-3</v>
      </c>
      <c r="I23" s="75">
        <f t="shared" si="2"/>
        <v>9.504097089329866E-3</v>
      </c>
      <c r="J23" s="74">
        <f>分析係数表!G26</f>
        <v>0.2004458717578543</v>
      </c>
      <c r="K23" s="76">
        <f t="shared" si="3"/>
        <v>1.9050570263420108E-3</v>
      </c>
      <c r="L23" s="77"/>
      <c r="M23" s="78"/>
      <c r="N23" s="79">
        <f>分析係数表!I26</f>
        <v>1.0726059667332082E-2</v>
      </c>
      <c r="O23" s="80">
        <f t="shared" si="4"/>
        <v>0.10364560754112552</v>
      </c>
      <c r="P23" s="74">
        <f>分析係数表!C26</f>
        <v>0.29113960871661038</v>
      </c>
      <c r="Q23" s="80">
        <f t="shared" si="5"/>
        <v>3.0175341624718646E-2</v>
      </c>
      <c r="R23" s="81">
        <v>3.3950615248558635E-2</v>
      </c>
      <c r="S23" s="82">
        <f t="shared" si="6"/>
        <v>4.3454712337888501E-2</v>
      </c>
      <c r="T23" s="83">
        <f>分析係数表!F26</f>
        <v>0.34176102976079403</v>
      </c>
      <c r="U23" s="84">
        <f t="shared" si="7"/>
        <v>1.4851127236555855E-2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投入係数表!O24</f>
        <v>0</v>
      </c>
      <c r="E24" s="75">
        <f t="shared" si="0"/>
        <v>0</v>
      </c>
      <c r="F24" s="74">
        <f>分析係数表!C27</f>
        <v>0.22390034937983039</v>
      </c>
      <c r="G24" s="75">
        <f t="shared" si="1"/>
        <v>0</v>
      </c>
      <c r="H24" s="75">
        <v>1.2996647416338881E-3</v>
      </c>
      <c r="I24" s="75">
        <f t="shared" si="2"/>
        <v>1.2996647416338881E-3</v>
      </c>
      <c r="J24" s="74">
        <f>分析係数表!G27</f>
        <v>0.17801424712710151</v>
      </c>
      <c r="K24" s="76">
        <f t="shared" si="3"/>
        <v>2.3135884049959549E-4</v>
      </c>
      <c r="L24" s="77"/>
      <c r="M24" s="78"/>
      <c r="N24" s="79">
        <f>分析係数表!I27</f>
        <v>1.001616696609949E-2</v>
      </c>
      <c r="O24" s="80">
        <f t="shared" si="4"/>
        <v>9.6785934689187739E-2</v>
      </c>
      <c r="P24" s="74">
        <f>分析係数表!C27</f>
        <v>0.22390034937983039</v>
      </c>
      <c r="Q24" s="80">
        <f t="shared" si="5"/>
        <v>2.167040459196258E-2</v>
      </c>
      <c r="R24" s="81">
        <v>2.21304497851759E-2</v>
      </c>
      <c r="S24" s="82">
        <f t="shared" si="6"/>
        <v>2.3430114526809789E-2</v>
      </c>
      <c r="T24" s="83">
        <f>分析係数表!F27</f>
        <v>0.3354402389489512</v>
      </c>
      <c r="U24" s="84">
        <f t="shared" si="7"/>
        <v>7.8594032154743684E-3</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投入係数表!O25</f>
        <v>0</v>
      </c>
      <c r="E25" s="75">
        <f t="shared" si="0"/>
        <v>0</v>
      </c>
      <c r="F25" s="74">
        <f>分析係数表!C28</f>
        <v>0.22512814125204084</v>
      </c>
      <c r="G25" s="75">
        <f t="shared" si="1"/>
        <v>0</v>
      </c>
      <c r="H25" s="75">
        <v>1.606406282419319E-2</v>
      </c>
      <c r="I25" s="75">
        <f t="shared" si="2"/>
        <v>1.606406282419319E-2</v>
      </c>
      <c r="J25" s="74">
        <f>分析係数表!G28</f>
        <v>0.17968722251031818</v>
      </c>
      <c r="K25" s="76">
        <f t="shared" si="3"/>
        <v>2.886506831110532E-3</v>
      </c>
      <c r="L25" s="77"/>
      <c r="M25" s="78"/>
      <c r="N25" s="79">
        <f>分析係数表!I28</f>
        <v>8.1409051127791718E-3</v>
      </c>
      <c r="O25" s="80">
        <f t="shared" si="4"/>
        <v>7.8665333078323713E-2</v>
      </c>
      <c r="P25" s="74">
        <f>分析係数表!C28</f>
        <v>0.22512814125204084</v>
      </c>
      <c r="Q25" s="80">
        <f t="shared" si="5"/>
        <v>1.7709780216895701E-2</v>
      </c>
      <c r="R25" s="81">
        <v>2.2790059544991106E-2</v>
      </c>
      <c r="S25" s="82">
        <f t="shared" si="6"/>
        <v>3.8854122369184299E-2</v>
      </c>
      <c r="T25" s="83">
        <f>分析係数表!F28</f>
        <v>0.30733691598411605</v>
      </c>
      <c r="U25" s="84">
        <f t="shared" si="7"/>
        <v>1.1941306142214558E-2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投入係数表!O26</f>
        <v>3.2877445291627352E-2</v>
      </c>
      <c r="E26" s="75">
        <f t="shared" si="0"/>
        <v>3.2877445291627354</v>
      </c>
      <c r="F26" s="74">
        <f>分析係数表!C29</f>
        <v>0.20292812083079403</v>
      </c>
      <c r="G26" s="75">
        <f t="shared" si="1"/>
        <v>0.66717581907471757</v>
      </c>
      <c r="H26" s="75">
        <v>0.73980800524826595</v>
      </c>
      <c r="I26" s="75">
        <f t="shared" si="2"/>
        <v>0.73980800524826595</v>
      </c>
      <c r="J26" s="74">
        <f>分析係数表!G29</f>
        <v>0.25422836329948895</v>
      </c>
      <c r="K26" s="76">
        <f t="shared" si="3"/>
        <v>0.18808017833012639</v>
      </c>
      <c r="L26" s="77"/>
      <c r="M26" s="78"/>
      <c r="N26" s="79">
        <f>分析係数表!I29</f>
        <v>1.2173975242294967E-2</v>
      </c>
      <c r="O26" s="80">
        <f t="shared" si="4"/>
        <v>0.11763677429664419</v>
      </c>
      <c r="P26" s="74">
        <f>分析係数表!C29</f>
        <v>0.20292812083079403</v>
      </c>
      <c r="Q26" s="80">
        <f t="shared" si="5"/>
        <v>2.3871809548614259E-2</v>
      </c>
      <c r="R26" s="81">
        <v>3.4810767605610707E-2</v>
      </c>
      <c r="S26" s="82">
        <f t="shared" si="6"/>
        <v>0.7746187728538767</v>
      </c>
      <c r="T26" s="83">
        <f>分析係数表!F29</f>
        <v>0.40384720428768384</v>
      </c>
      <c r="U26" s="84">
        <f t="shared" si="7"/>
        <v>0.31282762580579448</v>
      </c>
      <c r="V26" s="85">
        <f>分析係数表!D29</f>
        <v>7.670374473161555E-2</v>
      </c>
      <c r="W26" s="172">
        <f t="shared" si="8"/>
        <v>0</v>
      </c>
      <c r="X26" s="74">
        <f>分析係数表!E29</f>
        <v>6.1557890505000185E-2</v>
      </c>
      <c r="Y26" s="171">
        <f t="shared" si="9"/>
        <v>0</v>
      </c>
    </row>
    <row r="27" spans="1:25">
      <c r="A27" s="10" t="s">
        <v>15</v>
      </c>
      <c r="B27" s="9" t="s">
        <v>36</v>
      </c>
      <c r="C27" s="88"/>
      <c r="D27" s="74">
        <f>投入係数表!O27</f>
        <v>2.9283847246776066E-3</v>
      </c>
      <c r="E27" s="75">
        <f t="shared" si="0"/>
        <v>0.29283847246776068</v>
      </c>
      <c r="F27" s="74">
        <f>分析係数表!C30</f>
        <v>1</v>
      </c>
      <c r="G27" s="75">
        <f t="shared" si="1"/>
        <v>0.29283847246776068</v>
      </c>
      <c r="H27" s="75">
        <v>0.4306262744603927</v>
      </c>
      <c r="I27" s="75">
        <f t="shared" si="2"/>
        <v>0.4306262744603927</v>
      </c>
      <c r="J27" s="74">
        <f>分析係数表!G30</f>
        <v>0.34673715455884868</v>
      </c>
      <c r="K27" s="76">
        <f t="shared" si="3"/>
        <v>0.14931412908467437</v>
      </c>
      <c r="L27" s="77"/>
      <c r="M27" s="78"/>
      <c r="N27" s="79">
        <f>分析係数表!I30</f>
        <v>0</v>
      </c>
      <c r="O27" s="80">
        <f t="shared" si="4"/>
        <v>0</v>
      </c>
      <c r="P27" s="74">
        <f>分析係数表!C30</f>
        <v>1</v>
      </c>
      <c r="Q27" s="80">
        <f t="shared" si="5"/>
        <v>0</v>
      </c>
      <c r="R27" s="81">
        <v>4.1548278984305527E-2</v>
      </c>
      <c r="S27" s="82">
        <f t="shared" si="6"/>
        <v>0.47217455344469822</v>
      </c>
      <c r="T27" s="83">
        <f>分析係数表!F30</f>
        <v>0.44336430675838301</v>
      </c>
      <c r="U27" s="84">
        <f t="shared" si="7"/>
        <v>0.20934534355695769</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投入係数表!O28</f>
        <v>4.4634367667740406E-2</v>
      </c>
      <c r="E28" s="75">
        <f t="shared" si="0"/>
        <v>4.4634367667740404</v>
      </c>
      <c r="F28" s="74">
        <f>分析係数表!C31</f>
        <v>0.99667993786519227</v>
      </c>
      <c r="G28" s="75">
        <f t="shared" si="1"/>
        <v>4.4486178793735656</v>
      </c>
      <c r="H28" s="75">
        <v>5.3342359255675165</v>
      </c>
      <c r="I28" s="75">
        <f t="shared" si="2"/>
        <v>5.3342359255675165</v>
      </c>
      <c r="J28" s="74">
        <f>分析係数表!G31</f>
        <v>7.0744430198025232E-2</v>
      </c>
      <c r="K28" s="76">
        <f t="shared" si="3"/>
        <v>0.37736748109610968</v>
      </c>
      <c r="L28" s="77"/>
      <c r="M28" s="78"/>
      <c r="N28" s="79">
        <f>分析係数表!I31</f>
        <v>1.5783931066306964E-2</v>
      </c>
      <c r="O28" s="80">
        <f t="shared" si="4"/>
        <v>0.15251967409216738</v>
      </c>
      <c r="P28" s="74">
        <f>分析係数表!C31</f>
        <v>0.99667993786519227</v>
      </c>
      <c r="Q28" s="80">
        <f t="shared" si="5"/>
        <v>0.15201329929740076</v>
      </c>
      <c r="R28" s="81">
        <v>0.28822757030752805</v>
      </c>
      <c r="S28" s="82">
        <f t="shared" si="6"/>
        <v>5.6224634958750448</v>
      </c>
      <c r="T28" s="83">
        <f>分析係数表!F31</f>
        <v>0.308369223350977</v>
      </c>
      <c r="U28" s="84">
        <f t="shared" si="7"/>
        <v>1.7337947015422066</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投入係数表!O29</f>
        <v>9.7612824155920215E-4</v>
      </c>
      <c r="E29" s="75">
        <f t="shared" si="0"/>
        <v>9.7612824155920222E-2</v>
      </c>
      <c r="F29" s="74">
        <f>分析係数表!C32</f>
        <v>0.99973750468741629</v>
      </c>
      <c r="G29" s="75">
        <f t="shared" si="1"/>
        <v>9.7587201247131231E-2</v>
      </c>
      <c r="H29" s="75">
        <v>0.13867767981648224</v>
      </c>
      <c r="I29" s="75">
        <f t="shared" si="2"/>
        <v>0.13867767981648224</v>
      </c>
      <c r="J29" s="74">
        <f>分析係数表!G32</f>
        <v>0.13654952076677315</v>
      </c>
      <c r="K29" s="76">
        <f t="shared" si="3"/>
        <v>1.893637071998866E-2</v>
      </c>
      <c r="L29" s="77"/>
      <c r="M29" s="78"/>
      <c r="N29" s="79">
        <f>分析係数表!I32</f>
        <v>6.1925380029087757E-3</v>
      </c>
      <c r="O29" s="80">
        <f t="shared" si="4"/>
        <v>5.9838317465991858E-2</v>
      </c>
      <c r="P29" s="74">
        <f>分析係数表!C32</f>
        <v>0.99973750468741629</v>
      </c>
      <c r="Q29" s="80">
        <f t="shared" si="5"/>
        <v>5.9822610188144137E-2</v>
      </c>
      <c r="R29" s="81">
        <v>8.9095689197343869E-2</v>
      </c>
      <c r="S29" s="82">
        <f t="shared" si="6"/>
        <v>0.22777336901382611</v>
      </c>
      <c r="T29" s="83">
        <f>分析係数表!F32</f>
        <v>0.46980830670926516</v>
      </c>
      <c r="U29" s="84">
        <f t="shared" si="7"/>
        <v>0.10700982080985025</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投入係数表!O30</f>
        <v>5.4229346753289011E-5</v>
      </c>
      <c r="E30" s="75">
        <f t="shared" si="0"/>
        <v>5.4229346753289012E-3</v>
      </c>
      <c r="F30" s="74">
        <f>分析係数表!C33</f>
        <v>0.92720800471848297</v>
      </c>
      <c r="G30" s="75">
        <f t="shared" si="1"/>
        <v>5.0281884400303848E-3</v>
      </c>
      <c r="H30" s="75">
        <v>6.3614103233769204E-2</v>
      </c>
      <c r="I30" s="75">
        <f t="shared" si="2"/>
        <v>6.3614103233769204E-2</v>
      </c>
      <c r="J30" s="74">
        <f>分析係数表!G33</f>
        <v>0.48251618559482062</v>
      </c>
      <c r="K30" s="76">
        <f t="shared" si="3"/>
        <v>3.0694834442393459E-2</v>
      </c>
      <c r="L30" s="77"/>
      <c r="M30" s="78"/>
      <c r="N30" s="79">
        <f>分析係数表!I33</f>
        <v>1.0711870111293417E-3</v>
      </c>
      <c r="O30" s="80">
        <f t="shared" si="4"/>
        <v>1.0350849426728783E-2</v>
      </c>
      <c r="P30" s="74">
        <f>分析係数表!C33</f>
        <v>0.92720800471848297</v>
      </c>
      <c r="Q30" s="80">
        <f t="shared" si="5"/>
        <v>9.5973904440986475E-3</v>
      </c>
      <c r="R30" s="81">
        <v>3.8988162204213285E-2</v>
      </c>
      <c r="S30" s="82">
        <f t="shared" si="6"/>
        <v>0.10260226543798248</v>
      </c>
      <c r="T30" s="83">
        <f>分析係数表!F33</f>
        <v>0.61375438359859724</v>
      </c>
      <c r="U30" s="84">
        <f t="shared" si="7"/>
        <v>6.297259017970859E-2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投入係数表!O31</f>
        <v>3.571183248193259E-2</v>
      </c>
      <c r="E31" s="75">
        <f t="shared" si="0"/>
        <v>3.5711832481932588</v>
      </c>
      <c r="F31" s="74">
        <f>分析係数表!C34</f>
        <v>0.43058167090385968</v>
      </c>
      <c r="G31" s="75">
        <f t="shared" si="1"/>
        <v>1.5376860501109264</v>
      </c>
      <c r="H31" s="75">
        <v>1.7811238304479626</v>
      </c>
      <c r="I31" s="75">
        <f t="shared" si="2"/>
        <v>1.7811238304479626</v>
      </c>
      <c r="J31" s="74">
        <f>分析係数表!G34</f>
        <v>0.40252218378442245</v>
      </c>
      <c r="K31" s="76">
        <f t="shared" si="3"/>
        <v>0.71694185382238929</v>
      </c>
      <c r="L31" s="77"/>
      <c r="M31" s="78"/>
      <c r="N31" s="79">
        <f>分析係数表!I34</f>
        <v>0.17332617383102331</v>
      </c>
      <c r="O31" s="80">
        <f t="shared" si="4"/>
        <v>1.6748458564153683</v>
      </c>
      <c r="P31" s="74">
        <f>分析係数表!C34</f>
        <v>0.43058167090385968</v>
      </c>
      <c r="Q31" s="80">
        <f t="shared" si="5"/>
        <v>0.72115792736173512</v>
      </c>
      <c r="R31" s="81">
        <v>0.81011200405237382</v>
      </c>
      <c r="S31" s="82">
        <f t="shared" si="6"/>
        <v>2.5912358345003366</v>
      </c>
      <c r="T31" s="83">
        <f>分析係数表!F34</f>
        <v>0.66293540075026103</v>
      </c>
      <c r="U31" s="84">
        <f t="shared" si="7"/>
        <v>1.7178219663829177</v>
      </c>
      <c r="V31" s="85">
        <f>分析係数表!D34</f>
        <v>0.16067471370017011</v>
      </c>
      <c r="W31" s="172">
        <f t="shared" si="8"/>
        <v>0</v>
      </c>
      <c r="X31" s="74">
        <f>分析係数表!E34</f>
        <v>0.14658203786750718</v>
      </c>
      <c r="Y31" s="171">
        <f t="shared" si="9"/>
        <v>0</v>
      </c>
    </row>
    <row r="32" spans="1:25">
      <c r="A32" s="10" t="s">
        <v>20</v>
      </c>
      <c r="B32" s="9" t="s">
        <v>37</v>
      </c>
      <c r="C32" s="88"/>
      <c r="D32" s="74">
        <f>投入係数表!O32</f>
        <v>7.9753292625170374E-3</v>
      </c>
      <c r="E32" s="75">
        <f t="shared" si="0"/>
        <v>0.79753292625170369</v>
      </c>
      <c r="F32" s="74">
        <f>分析係数表!C35</f>
        <v>0.85041941808411148</v>
      </c>
      <c r="G32" s="75">
        <f t="shared" si="1"/>
        <v>0.67823748704589248</v>
      </c>
      <c r="H32" s="75">
        <v>0.95425584333676039</v>
      </c>
      <c r="I32" s="75">
        <f t="shared" si="2"/>
        <v>0.95425584333676039</v>
      </c>
      <c r="J32" s="74">
        <f>分析係数表!G35</f>
        <v>0.31439227022235533</v>
      </c>
      <c r="K32" s="76">
        <f t="shared" si="3"/>
        <v>0.30001066095959233</v>
      </c>
      <c r="L32" s="77"/>
      <c r="M32" s="78"/>
      <c r="N32" s="79">
        <f>分析係数表!I35</f>
        <v>5.0116599150103677E-2</v>
      </c>
      <c r="O32" s="80">
        <f t="shared" si="4"/>
        <v>0.48427526304257051</v>
      </c>
      <c r="P32" s="74">
        <f>分析係数表!C35</f>
        <v>0.85041941808411148</v>
      </c>
      <c r="Q32" s="80">
        <f t="shared" si="5"/>
        <v>0.41183708738919284</v>
      </c>
      <c r="R32" s="81">
        <v>0.63245418816514243</v>
      </c>
      <c r="S32" s="82">
        <f t="shared" si="6"/>
        <v>1.5867100315019029</v>
      </c>
      <c r="T32" s="83">
        <f>分析係数表!F35</f>
        <v>0.64510687312527537</v>
      </c>
      <c r="U32" s="84">
        <f t="shared" si="7"/>
        <v>1.0235975469786998</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投入係数表!O33</f>
        <v>1.0665104861480171E-3</v>
      </c>
      <c r="E33" s="75">
        <f t="shared" si="0"/>
        <v>0.10665104861480171</v>
      </c>
      <c r="F33" s="74">
        <f>分析係数表!C36</f>
        <v>0.99367212085214862</v>
      </c>
      <c r="G33" s="75">
        <f t="shared" si="1"/>
        <v>0.10597617366817562</v>
      </c>
      <c r="H33" s="75">
        <v>0.29720866420059</v>
      </c>
      <c r="I33" s="75">
        <f t="shared" si="2"/>
        <v>0.29720866420059</v>
      </c>
      <c r="J33" s="74">
        <f>分析係数表!G36</f>
        <v>5.4622350270852466E-2</v>
      </c>
      <c r="K33" s="76">
        <f t="shared" si="3"/>
        <v>1.6234235759496795E-2</v>
      </c>
      <c r="L33" s="77"/>
      <c r="M33" s="78"/>
      <c r="N33" s="79">
        <f>分析係数表!I36</f>
        <v>0.22260102528255266</v>
      </c>
      <c r="O33" s="80">
        <f t="shared" si="4"/>
        <v>2.1509873355409246</v>
      </c>
      <c r="P33" s="74">
        <f>分析係数表!C36</f>
        <v>0.99367212085214862</v>
      </c>
      <c r="Q33" s="80">
        <f t="shared" si="5"/>
        <v>2.1373761476330628</v>
      </c>
      <c r="R33" s="81">
        <v>2.2776695592058851</v>
      </c>
      <c r="S33" s="82">
        <f t="shared" si="6"/>
        <v>2.5748782234064751</v>
      </c>
      <c r="T33" s="83">
        <f>分析係数表!F36</f>
        <v>0.84078106922799567</v>
      </c>
      <c r="U33" s="84">
        <f t="shared" si="7"/>
        <v>2.1649088658075781</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投入係数表!O34</f>
        <v>2.2620868175688622E-2</v>
      </c>
      <c r="E34" s="75">
        <f t="shared" si="0"/>
        <v>2.2620868175688624</v>
      </c>
      <c r="F34" s="74">
        <f>分析係数表!C37</f>
        <v>0.57178358697686016</v>
      </c>
      <c r="G34" s="75">
        <f t="shared" si="1"/>
        <v>1.2934241146025944</v>
      </c>
      <c r="H34" s="75">
        <v>1.7039752020257548</v>
      </c>
      <c r="I34" s="75">
        <f t="shared" si="2"/>
        <v>1.7039752020257548</v>
      </c>
      <c r="J34" s="74">
        <f>分析係数表!G37</f>
        <v>0.36884830758302428</v>
      </c>
      <c r="K34" s="76">
        <f t="shared" si="3"/>
        <v>0.62850836943064159</v>
      </c>
      <c r="L34" s="77"/>
      <c r="M34" s="78"/>
      <c r="N34" s="79">
        <f>分析係数表!I37</f>
        <v>4.5622990798280361E-2</v>
      </c>
      <c r="O34" s="80">
        <f t="shared" si="4"/>
        <v>0.44085365416460603</v>
      </c>
      <c r="P34" s="74">
        <f>分析係数表!C37</f>
        <v>0.57178358697686016</v>
      </c>
      <c r="Q34" s="80">
        <f t="shared" si="5"/>
        <v>0.25207288371009462</v>
      </c>
      <c r="R34" s="81">
        <v>0.34048073547411273</v>
      </c>
      <c r="S34" s="82">
        <f t="shared" si="6"/>
        <v>2.0444559374998676</v>
      </c>
      <c r="T34" s="83">
        <f>分析係数表!F37</f>
        <v>0.64429400301330442</v>
      </c>
      <c r="U34" s="84">
        <f t="shared" si="7"/>
        <v>1.3172306999561079</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投入係数表!O35</f>
        <v>3.6550579711716793E-3</v>
      </c>
      <c r="E35" s="75">
        <f t="shared" si="0"/>
        <v>0.36550579711716791</v>
      </c>
      <c r="F35" s="74">
        <f>分析係数表!C38</f>
        <v>0.42668283982472699</v>
      </c>
      <c r="G35" s="75">
        <f t="shared" si="1"/>
        <v>0.15595505148635372</v>
      </c>
      <c r="H35" s="75">
        <v>0.3294361052018922</v>
      </c>
      <c r="I35" s="75">
        <f t="shared" si="2"/>
        <v>0.3294361052018922</v>
      </c>
      <c r="J35" s="74">
        <f>分析係数表!G38</f>
        <v>0.18042179614021467</v>
      </c>
      <c r="K35" s="76">
        <f t="shared" si="3"/>
        <v>5.9437453813962107E-2</v>
      </c>
      <c r="L35" s="77"/>
      <c r="M35" s="78"/>
      <c r="N35" s="79">
        <f>分析係数表!I38</f>
        <v>3.1385057501308801E-2</v>
      </c>
      <c r="O35" s="80">
        <f t="shared" si="4"/>
        <v>0.30327291226465991</v>
      </c>
      <c r="P35" s="74">
        <f>分析係数表!C38</f>
        <v>0.42668283982472699</v>
      </c>
      <c r="Q35" s="80">
        <f t="shared" si="5"/>
        <v>0.12940134744700035</v>
      </c>
      <c r="R35" s="81">
        <v>0.20736114032311914</v>
      </c>
      <c r="S35" s="82">
        <f t="shared" si="6"/>
        <v>0.5367972455250114</v>
      </c>
      <c r="T35" s="83">
        <f>分析係数表!F38</f>
        <v>0.52437100026299643</v>
      </c>
      <c r="U35" s="84">
        <f t="shared" si="7"/>
        <v>0.28148090857437152</v>
      </c>
      <c r="V35" s="85">
        <f>分析係数表!D38</f>
        <v>3.745569762927526E-2</v>
      </c>
      <c r="W35" s="172">
        <f t="shared" si="8"/>
        <v>0</v>
      </c>
      <c r="X35" s="74">
        <f>分析係数表!E38</f>
        <v>3.4218337111297577E-2</v>
      </c>
      <c r="Y35" s="171">
        <f t="shared" si="9"/>
        <v>0</v>
      </c>
    </row>
    <row r="36" spans="1:25">
      <c r="A36" s="10" t="s">
        <v>24</v>
      </c>
      <c r="B36" s="9" t="s">
        <v>39</v>
      </c>
      <c r="C36" s="88"/>
      <c r="D36" s="74">
        <f>投入係数表!O36</f>
        <v>0</v>
      </c>
      <c r="E36" s="75">
        <f t="shared" si="0"/>
        <v>0</v>
      </c>
      <c r="F36" s="74">
        <f>分析係数表!C39</f>
        <v>1</v>
      </c>
      <c r="G36" s="75">
        <f t="shared" si="1"/>
        <v>0</v>
      </c>
      <c r="H36" s="75">
        <v>0.105547997124278</v>
      </c>
      <c r="I36" s="75">
        <f t="shared" si="2"/>
        <v>0.105547997124278</v>
      </c>
      <c r="J36" s="74">
        <f>分析係数表!G39</f>
        <v>0.351753812215997</v>
      </c>
      <c r="K36" s="76">
        <f t="shared" si="3"/>
        <v>3.7126910360227874E-2</v>
      </c>
      <c r="L36" s="77"/>
      <c r="M36" s="78"/>
      <c r="N36" s="79">
        <f>分析係数表!I39</f>
        <v>2.6196741762610056E-3</v>
      </c>
      <c r="O36" s="80">
        <f t="shared" si="4"/>
        <v>2.5313836579272424E-2</v>
      </c>
      <c r="P36" s="74">
        <f>分析係数表!C39</f>
        <v>1</v>
      </c>
      <c r="Q36" s="80">
        <f t="shared" si="5"/>
        <v>2.5313836579272424E-2</v>
      </c>
      <c r="R36" s="81">
        <v>3.2932632361590844E-2</v>
      </c>
      <c r="S36" s="82">
        <f t="shared" si="6"/>
        <v>0.13848062948586884</v>
      </c>
      <c r="T36" s="83">
        <f>分析係数表!F39</f>
        <v>0.70125652740175148</v>
      </c>
      <c r="U36" s="84">
        <f t="shared" si="7"/>
        <v>9.7110445345668969E-2</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投入係数表!O37</f>
        <v>2.1691738701315604E-5</v>
      </c>
      <c r="E37" s="75">
        <f t="shared" si="0"/>
        <v>2.1691738701315605E-3</v>
      </c>
      <c r="F37" s="74">
        <f>分析係数表!C40</f>
        <v>0.86812466863195592</v>
      </c>
      <c r="G37" s="75">
        <f t="shared" si="1"/>
        <v>1.8831133472130583E-3</v>
      </c>
      <c r="H37" s="75">
        <v>9.1590033927260381E-3</v>
      </c>
      <c r="I37" s="75">
        <f t="shared" si="2"/>
        <v>9.1590033927260381E-3</v>
      </c>
      <c r="J37" s="74">
        <f>分析係数表!G40</f>
        <v>0.5308449982881025</v>
      </c>
      <c r="K37" s="76">
        <f t="shared" si="3"/>
        <v>4.8620111403323788E-3</v>
      </c>
      <c r="L37" s="77"/>
      <c r="M37" s="78"/>
      <c r="N37" s="79">
        <f>分析係数表!I40</f>
        <v>3.1726768564274997E-2</v>
      </c>
      <c r="O37" s="80">
        <f t="shared" si="4"/>
        <v>0.30657485648491467</v>
      </c>
      <c r="P37" s="74">
        <f>分析係数表!C40</f>
        <v>0.86812466863195592</v>
      </c>
      <c r="Q37" s="80">
        <f t="shared" si="5"/>
        <v>0.26614519569685602</v>
      </c>
      <c r="R37" s="81">
        <v>0.26847188680941608</v>
      </c>
      <c r="S37" s="82">
        <f t="shared" si="6"/>
        <v>0.2776308902021421</v>
      </c>
      <c r="T37" s="83">
        <f>分析係数表!F40</f>
        <v>0.72849135138041188</v>
      </c>
      <c r="U37" s="84">
        <f t="shared" si="7"/>
        <v>0.20225170238830525</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投入係数表!O38</f>
        <v>0</v>
      </c>
      <c r="E38" s="75">
        <f t="shared" si="0"/>
        <v>0</v>
      </c>
      <c r="F38" s="74">
        <f>分析係数表!C41</f>
        <v>0.9999434031873089</v>
      </c>
      <c r="G38" s="75">
        <f t="shared" si="1"/>
        <v>0</v>
      </c>
      <c r="H38" s="75">
        <v>4.8113741030513029E-3</v>
      </c>
      <c r="I38" s="75">
        <f t="shared" si="2"/>
        <v>4.8113741030513029E-3</v>
      </c>
      <c r="J38" s="74">
        <f>分析係数表!G41</f>
        <v>0.50163334603597476</v>
      </c>
      <c r="K38" s="76">
        <f t="shared" si="3"/>
        <v>2.4135456903444617E-3</v>
      </c>
      <c r="L38" s="77"/>
      <c r="M38" s="78"/>
      <c r="N38" s="79">
        <f>分析係数表!I41</f>
        <v>4.605647758626856E-2</v>
      </c>
      <c r="O38" s="80">
        <f t="shared" si="4"/>
        <v>0.44504242458874665</v>
      </c>
      <c r="P38" s="74">
        <f>分析係数表!C41</f>
        <v>0.9999434031873089</v>
      </c>
      <c r="Q38" s="80">
        <f t="shared" si="5"/>
        <v>0.44501723660600262</v>
      </c>
      <c r="R38" s="81">
        <v>0.45336248504306265</v>
      </c>
      <c r="S38" s="82">
        <f t="shared" si="6"/>
        <v>0.45817385914611397</v>
      </c>
      <c r="T38" s="83">
        <f>分析係数表!F41</f>
        <v>0.6065809667987323</v>
      </c>
      <c r="U38" s="84">
        <f t="shared" si="7"/>
        <v>0.27791954244275602</v>
      </c>
      <c r="V38" s="85">
        <f>分析係数表!D41</f>
        <v>0.10372147914479408</v>
      </c>
      <c r="W38" s="172">
        <f t="shared" si="8"/>
        <v>0</v>
      </c>
      <c r="X38" s="74">
        <f>分析係数表!E41</f>
        <v>9.872112035903656E-2</v>
      </c>
      <c r="Y38" s="171">
        <f t="shared" si="9"/>
        <v>0</v>
      </c>
    </row>
    <row r="39" spans="1:25">
      <c r="A39" s="10" t="s">
        <v>56</v>
      </c>
      <c r="B39" s="9" t="s">
        <v>388</v>
      </c>
      <c r="C39" s="88"/>
      <c r="D39" s="74">
        <f>投入係数表!O39</f>
        <v>3.5068310900460229E-4</v>
      </c>
      <c r="E39" s="75">
        <f>$C$17*D39</f>
        <v>3.5068310900460226E-2</v>
      </c>
      <c r="F39" s="74">
        <f>分析係数表!C42</f>
        <v>0.93692850875802069</v>
      </c>
      <c r="G39" s="75">
        <f>E39*F39</f>
        <v>3.2856500236630844E-2</v>
      </c>
      <c r="H39" s="75">
        <v>5.847759836563781E-2</v>
      </c>
      <c r="I39" s="75">
        <f>C39+H39</f>
        <v>5.847759836563781E-2</v>
      </c>
      <c r="J39" s="74">
        <f>分析係数表!G42</f>
        <v>0.49922072097325781</v>
      </c>
      <c r="K39" s="76">
        <f>I39*J39</f>
        <v>2.919322881687831E-2</v>
      </c>
      <c r="L39" s="77"/>
      <c r="M39" s="78"/>
      <c r="N39" s="79">
        <f>分析係数表!I42</f>
        <v>1.1809361738003208E-2</v>
      </c>
      <c r="O39" s="80">
        <f t="shared" si="4"/>
        <v>0.11411352444142332</v>
      </c>
      <c r="P39" s="74">
        <f>分析係数表!C42</f>
        <v>0.93692850875802069</v>
      </c>
      <c r="Q39" s="80">
        <f>O39*P39</f>
        <v>0.1069162142840247</v>
      </c>
      <c r="R39" s="81">
        <v>0.1168234273816962</v>
      </c>
      <c r="S39" s="82">
        <f>I39+R39</f>
        <v>0.175301025747334</v>
      </c>
      <c r="T39" s="83">
        <f>分析係数表!F42</f>
        <v>0.57339238661209846</v>
      </c>
      <c r="U39" s="84">
        <f>S39*T39</f>
        <v>0.10051627352881276</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投入係数表!O40</f>
        <v>1.6333879242090649E-2</v>
      </c>
      <c r="E40" s="75">
        <f>$C$17*D40</f>
        <v>1.6333879242090648</v>
      </c>
      <c r="F40" s="74">
        <f>分析係数表!C43</f>
        <v>0.64668770435795053</v>
      </c>
      <c r="G40" s="75">
        <f>E40*F40</f>
        <v>1.0562918870327582</v>
      </c>
      <c r="H40" s="75">
        <v>1.899934053155897</v>
      </c>
      <c r="I40" s="75">
        <f>C40+H40</f>
        <v>1.899934053155897</v>
      </c>
      <c r="J40" s="74">
        <f>分析係数表!G43</f>
        <v>0.34525361813281841</v>
      </c>
      <c r="K40" s="76">
        <f>I40*J40</f>
        <v>0.65595910606582397</v>
      </c>
      <c r="L40" s="77"/>
      <c r="M40" s="78"/>
      <c r="N40" s="79">
        <f>分析係数表!I43</f>
        <v>1.6687581740348217E-2</v>
      </c>
      <c r="O40" s="80">
        <f t="shared" si="4"/>
        <v>0.16125162468919862</v>
      </c>
      <c r="P40" s="74">
        <f>分析係数表!C43</f>
        <v>0.64668770435795053</v>
      </c>
      <c r="Q40" s="80">
        <f>O40*P40</f>
        <v>0.10427944299424768</v>
      </c>
      <c r="R40" s="81">
        <v>0.42027820221947082</v>
      </c>
      <c r="S40" s="82">
        <f>I40+R40</f>
        <v>2.3202122553753677</v>
      </c>
      <c r="T40" s="83">
        <f>分析係数表!F43</f>
        <v>0.5971160790993254</v>
      </c>
      <c r="U40" s="84">
        <f>S40*T40</f>
        <v>1.3854360446079423</v>
      </c>
      <c r="V40" s="85">
        <f>分析係数表!D43</f>
        <v>0.11965406207615147</v>
      </c>
      <c r="W40" s="172">
        <f>ROUND(S40*V40,0)</f>
        <v>0</v>
      </c>
      <c r="X40" s="74">
        <f>分析係数表!E43</f>
        <v>0.10089499703022012</v>
      </c>
      <c r="Y40" s="171">
        <f>ROUND(S40*X40,0)</f>
        <v>0</v>
      </c>
    </row>
    <row r="41" spans="1:25">
      <c r="A41" s="10" t="s">
        <v>350</v>
      </c>
      <c r="B41" s="9" t="s">
        <v>42</v>
      </c>
      <c r="C41" s="88"/>
      <c r="D41" s="74">
        <f>投入係数表!O41</f>
        <v>8.315166502170981E-5</v>
      </c>
      <c r="E41" s="75">
        <f>$C$17*D41</f>
        <v>8.3151665021709807E-3</v>
      </c>
      <c r="F41" s="74">
        <f>分析係数表!C44</f>
        <v>0.69156580457188765</v>
      </c>
      <c r="G41" s="75">
        <f>E41*F41</f>
        <v>5.7504848122230832E-3</v>
      </c>
      <c r="H41" s="75">
        <v>1.2395341380892431E-2</v>
      </c>
      <c r="I41" s="75">
        <f>C41+H41</f>
        <v>1.2395341380892431E-2</v>
      </c>
      <c r="J41" s="74">
        <f>分析係数表!G44</f>
        <v>0.27271905819722003</v>
      </c>
      <c r="K41" s="76">
        <f>I41*J41</f>
        <v>3.3804458274300127E-3</v>
      </c>
      <c r="L41" s="77"/>
      <c r="M41" s="78"/>
      <c r="N41" s="79">
        <f>分析係数表!I44</f>
        <v>0.15674397651271663</v>
      </c>
      <c r="O41" s="80">
        <f t="shared" si="4"/>
        <v>1.514612558379818</v>
      </c>
      <c r="P41" s="74">
        <f>分析係数表!C44</f>
        <v>0.69156580457188765</v>
      </c>
      <c r="Q41" s="80">
        <f>O41*P41</f>
        <v>1.0474542525506241</v>
      </c>
      <c r="R41" s="81">
        <v>1.0673860963945774</v>
      </c>
      <c r="S41" s="82">
        <f>I41+R41</f>
        <v>1.0797814377754698</v>
      </c>
      <c r="T41" s="83">
        <f>分析係数表!F44</f>
        <v>0.50862281906626206</v>
      </c>
      <c r="U41" s="84">
        <f>S41*T41</f>
        <v>0.54920147885678106</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投入係数表!O42</f>
        <v>2.7476202354999763E-4</v>
      </c>
      <c r="E42" s="75">
        <f>$C$17*D42</f>
        <v>2.7476202354999764E-2</v>
      </c>
      <c r="F42" s="74">
        <f>分析係数表!C45</f>
        <v>1</v>
      </c>
      <c r="G42" s="75">
        <f>E42*F42</f>
        <v>2.7476202354999764E-2</v>
      </c>
      <c r="H42" s="75">
        <v>4.6756742809767285E-2</v>
      </c>
      <c r="I42" s="75">
        <f>C42+H42</f>
        <v>4.6756742809767285E-2</v>
      </c>
      <c r="J42" s="74">
        <f>分析係数表!G45</f>
        <v>0</v>
      </c>
      <c r="K42" s="76">
        <f>I42*J42</f>
        <v>0</v>
      </c>
      <c r="L42" s="77"/>
      <c r="M42" s="78"/>
      <c r="N42" s="79">
        <f>分析係数表!I45</f>
        <v>0</v>
      </c>
      <c r="O42" s="80">
        <f t="shared" si="4"/>
        <v>0</v>
      </c>
      <c r="P42" s="74">
        <f>分析係数表!C45</f>
        <v>1</v>
      </c>
      <c r="Q42" s="80">
        <f>O42*P42</f>
        <v>0</v>
      </c>
      <c r="R42" s="81">
        <v>1.1814510534012545E-2</v>
      </c>
      <c r="S42" s="82">
        <f>I42+R42</f>
        <v>5.8571253343779828E-2</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投入係数表!O43</f>
        <v>3.4019876863229971E-3</v>
      </c>
      <c r="E43" s="75">
        <f>$C$17*D43</f>
        <v>0.3401987686322997</v>
      </c>
      <c r="F43" s="74">
        <f>分析係数表!C46</f>
        <v>0.99300149364803736</v>
      </c>
      <c r="G43" s="75">
        <f>E43*F43</f>
        <v>0.33781788538909668</v>
      </c>
      <c r="H43" s="75">
        <v>0.42801147261772232</v>
      </c>
      <c r="I43" s="75">
        <f>C43+H43</f>
        <v>0.42801147261772232</v>
      </c>
      <c r="J43" s="74">
        <f>分析係数表!G46</f>
        <v>1.2662527198429125E-2</v>
      </c>
      <c r="K43" s="76">
        <f>I43*J43</f>
        <v>5.419706913261612E-3</v>
      </c>
      <c r="L43" s="77"/>
      <c r="M43" s="78"/>
      <c r="N43" s="79">
        <f>分析係数表!I46</f>
        <v>3.642815848522589E-5</v>
      </c>
      <c r="O43" s="80">
        <f t="shared" si="4"/>
        <v>3.5200425271778881E-4</v>
      </c>
      <c r="P43" s="74">
        <f>分析係数表!C46</f>
        <v>0.99300149364803736</v>
      </c>
      <c r="Q43" s="80">
        <f>O43*P43</f>
        <v>3.4954074871922553E-4</v>
      </c>
      <c r="R43" s="81">
        <v>3.0895252313733596E-2</v>
      </c>
      <c r="S43" s="82">
        <f>I43+R43</f>
        <v>0.4589067249314559</v>
      </c>
      <c r="T43" s="83">
        <f>分析係数表!F46</f>
        <v>0.42786180544499286</v>
      </c>
      <c r="U43" s="84">
        <f>S43*T43</f>
        <v>0.19634865986002145</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投入係数表!O44</f>
        <v>0.74565713314750748</v>
      </c>
      <c r="E44" s="89">
        <f>SUM(E5:E43)</f>
        <v>74.565713314750752</v>
      </c>
      <c r="F44" s="90">
        <f>分析係数表!C47</f>
        <v>0.58532523599566522</v>
      </c>
      <c r="G44" s="89">
        <f>SUM(G5:G43)</f>
        <v>16.677700441637423</v>
      </c>
      <c r="H44" s="89">
        <f>SUM(H5:H43)</f>
        <v>20.932812585605756</v>
      </c>
      <c r="I44" s="89">
        <f>SUM(I5:I43)</f>
        <v>120.9328125856058</v>
      </c>
      <c r="J44" s="90">
        <f>分析係数表!G47</f>
        <v>0.25475569279079324</v>
      </c>
      <c r="K44" s="91">
        <f>SUM(K5:K43)</f>
        <v>15.137814165827777</v>
      </c>
      <c r="L44" s="92">
        <f>最終需要_まとめ!$L$34</f>
        <v>0.63833333333333331</v>
      </c>
      <c r="M44" s="89">
        <f>K44*L44</f>
        <v>9.662971375853397</v>
      </c>
      <c r="N44" s="93">
        <f>分析係数表!I47</f>
        <v>1</v>
      </c>
      <c r="O44" s="94">
        <f>SUM(O5:O43)</f>
        <v>9.662971375853397</v>
      </c>
      <c r="P44" s="90">
        <f>分析係数表!C47</f>
        <v>0.58532523599566522</v>
      </c>
      <c r="Q44" s="94">
        <f>SUM(Q5:Q43)</f>
        <v>6.2747737208332923</v>
      </c>
      <c r="R44" s="89">
        <f>SUM(R5:R43)</f>
        <v>7.7044889345739618</v>
      </c>
      <c r="S44" s="95">
        <f>SUM(S5:S43)</f>
        <v>128.63730152017973</v>
      </c>
      <c r="T44" s="96">
        <f>分析係数表!F47</f>
        <v>0.5063294671067512</v>
      </c>
      <c r="U44" s="97">
        <f>SUM(U5:U43)</f>
        <v>38.421286217011357</v>
      </c>
      <c r="V44" s="98">
        <f>分析係数表!D47</f>
        <v>6.4581730562403572E-2</v>
      </c>
      <c r="W44" s="169">
        <f>SUM(W5:W43)</f>
        <v>3</v>
      </c>
      <c r="X44" s="90">
        <f>分析係数表!E47</f>
        <v>5.7136770824146227E-2</v>
      </c>
      <c r="Y44" s="17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308</v>
      </c>
      <c r="S2" s="5" t="s">
        <v>157</v>
      </c>
      <c r="U2" s="62" t="s">
        <v>215</v>
      </c>
      <c r="W2" s="5" t="s">
        <v>134</v>
      </c>
      <c r="Y2" s="5" t="s">
        <v>158</v>
      </c>
    </row>
    <row r="3" spans="1:25" ht="44">
      <c r="B3" s="63"/>
      <c r="C3" s="64" t="s">
        <v>233</v>
      </c>
      <c r="D3" s="64" t="s">
        <v>244</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投入係数表!P5</f>
        <v>0</v>
      </c>
      <c r="E5" s="75">
        <f t="shared" ref="E5:E38" si="0">$C$18*D5</f>
        <v>0</v>
      </c>
      <c r="F5" s="74">
        <f>分析係数表!C8</f>
        <v>0.16988323914406789</v>
      </c>
      <c r="G5" s="75">
        <f t="shared" ref="G5:G38" si="1">E5*F5</f>
        <v>0</v>
      </c>
      <c r="H5" s="75">
        <f t="array" ref="H5:H43">MMULT(逆行列係数!C5:AO43,'14'!G5:G43)</f>
        <v>6.6353584792680476E-4</v>
      </c>
      <c r="I5" s="75">
        <f t="shared" ref="I5:I38" si="2">C5+H5</f>
        <v>6.6353584792680476E-4</v>
      </c>
      <c r="J5" s="74">
        <f>分析係数表!G8</f>
        <v>0.11982810575688495</v>
      </c>
      <c r="K5" s="76">
        <f t="shared" ref="K5:K38" si="3">I5*J5</f>
        <v>7.9510243758857489E-5</v>
      </c>
      <c r="L5" s="77" t="s">
        <v>188</v>
      </c>
      <c r="M5" s="78" t="s">
        <v>188</v>
      </c>
      <c r="N5" s="79">
        <f>分析係数表!I8</f>
        <v>1.1007693311748612E-2</v>
      </c>
      <c r="O5" s="80">
        <f t="shared" ref="O5:O43" si="4">$M$44*N5</f>
        <v>0.23626805020872807</v>
      </c>
      <c r="P5" s="74">
        <f>分析係数表!C8</f>
        <v>0.16988323914406789</v>
      </c>
      <c r="Q5" s="80">
        <f t="shared" ref="Q5:Q38" si="5">O5*P5</f>
        <v>4.0137981675711989E-2</v>
      </c>
      <c r="R5" s="81">
        <f t="array" ref="R5:R43">MMULT(逆行列係数!C5:AO43,'14'!Q5:Q43)</f>
        <v>6.7262929761207027E-2</v>
      </c>
      <c r="S5" s="82">
        <f t="shared" ref="S5:S38" si="6">I5+R5</f>
        <v>6.7926465609133832E-2</v>
      </c>
      <c r="T5" s="83">
        <f>分析係数表!F8</f>
        <v>0.4520504153237429</v>
      </c>
      <c r="U5" s="84">
        <f t="shared" ref="U5:U38" si="7">S5*T5</f>
        <v>3.0706186990082887E-2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投入係数表!P6</f>
        <v>0</v>
      </c>
      <c r="E6" s="75">
        <f t="shared" si="0"/>
        <v>0</v>
      </c>
      <c r="F6" s="74">
        <f>分析係数表!C9</f>
        <v>0.40976645435244163</v>
      </c>
      <c r="G6" s="75">
        <f t="shared" si="1"/>
        <v>0</v>
      </c>
      <c r="H6" s="75">
        <v>1.1303187828245601E-3</v>
      </c>
      <c r="I6" s="75">
        <f t="shared" si="2"/>
        <v>1.1303187828245601E-3</v>
      </c>
      <c r="J6" s="74">
        <f>分析係数表!G9</f>
        <v>0.27278621711745094</v>
      </c>
      <c r="K6" s="76">
        <f t="shared" si="3"/>
        <v>3.0833538490351333E-4</v>
      </c>
      <c r="L6" s="77"/>
      <c r="M6" s="78"/>
      <c r="N6" s="79">
        <f>分析係数表!I9</f>
        <v>5.6766522140644718E-4</v>
      </c>
      <c r="O6" s="80">
        <f t="shared" si="4"/>
        <v>1.2184310666600646E-2</v>
      </c>
      <c r="P6" s="74">
        <f>分析係数表!C9</f>
        <v>0.40976645435244163</v>
      </c>
      <c r="Q6" s="80">
        <f t="shared" si="5"/>
        <v>4.9927217805815815E-3</v>
      </c>
      <c r="R6" s="81">
        <v>6.7206177084561279E-3</v>
      </c>
      <c r="S6" s="82">
        <f t="shared" si="6"/>
        <v>7.8509364912806873E-3</v>
      </c>
      <c r="T6" s="83">
        <f>分析係数表!F9</f>
        <v>0.74407187847350875</v>
      </c>
      <c r="U6" s="84">
        <f t="shared" si="7"/>
        <v>5.8416610628434385E-3</v>
      </c>
      <c r="V6" s="85">
        <f>分析係数表!D9</f>
        <v>0.14440533530937386</v>
      </c>
      <c r="W6" s="86">
        <f t="shared" si="8"/>
        <v>0</v>
      </c>
      <c r="X6" s="74">
        <f>分析係数表!E9</f>
        <v>0.11439422008151168</v>
      </c>
      <c r="Y6" s="87">
        <f t="shared" si="9"/>
        <v>0</v>
      </c>
    </row>
    <row r="7" spans="1:25">
      <c r="A7" s="10" t="s">
        <v>226</v>
      </c>
      <c r="B7" s="9" t="s">
        <v>274</v>
      </c>
      <c r="C7" s="88"/>
      <c r="D7" s="74">
        <f>投入係数表!P7</f>
        <v>0</v>
      </c>
      <c r="E7" s="75">
        <f t="shared" si="0"/>
        <v>0</v>
      </c>
      <c r="F7" s="74">
        <f>分析係数表!C10</f>
        <v>0.68007710705743762</v>
      </c>
      <c r="G7" s="75">
        <f t="shared" si="1"/>
        <v>0</v>
      </c>
      <c r="H7" s="75">
        <v>1.1244709641793297E-3</v>
      </c>
      <c r="I7" s="75">
        <f t="shared" si="2"/>
        <v>1.1244709641793297E-3</v>
      </c>
      <c r="J7" s="74">
        <f>分析係数表!G10</f>
        <v>0.17854260725424764</v>
      </c>
      <c r="K7" s="76">
        <f t="shared" si="3"/>
        <v>2.0076597772627523E-4</v>
      </c>
      <c r="L7" s="77"/>
      <c r="M7" s="78"/>
      <c r="N7" s="79">
        <f>分析係数表!I10</f>
        <v>1.290834700219075E-3</v>
      </c>
      <c r="O7" s="80">
        <f t="shared" si="4"/>
        <v>2.7706349470784923E-2</v>
      </c>
      <c r="P7" s="74">
        <f>分析係数表!C10</f>
        <v>0.68007710705743762</v>
      </c>
      <c r="Q7" s="80">
        <f t="shared" si="5"/>
        <v>1.8842453995213778E-2</v>
      </c>
      <c r="R7" s="81">
        <v>3.1782094945489399E-2</v>
      </c>
      <c r="S7" s="82">
        <f t="shared" si="6"/>
        <v>3.2906565909668728E-2</v>
      </c>
      <c r="T7" s="83">
        <f>分析係数表!F10</f>
        <v>0.51654343606185527</v>
      </c>
      <c r="U7" s="84">
        <f t="shared" si="7"/>
        <v>1.6997670623976193E-2</v>
      </c>
      <c r="V7" s="85">
        <f>分析係数表!D10</f>
        <v>9.7799297694606213E-2</v>
      </c>
      <c r="W7" s="86">
        <f t="shared" si="8"/>
        <v>0</v>
      </c>
      <c r="X7" s="74">
        <f>分析係数表!E10</f>
        <v>2.6958057972911079E-2</v>
      </c>
      <c r="Y7" s="87">
        <f t="shared" si="9"/>
        <v>0</v>
      </c>
    </row>
    <row r="8" spans="1:25">
      <c r="A8" s="10" t="s">
        <v>227</v>
      </c>
      <c r="B8" s="9" t="s">
        <v>27</v>
      </c>
      <c r="C8" s="88"/>
      <c r="D8" s="74">
        <f>投入係数表!P8</f>
        <v>2.568789520591824E-4</v>
      </c>
      <c r="E8" s="75">
        <f t="shared" si="0"/>
        <v>2.568789520591824E-2</v>
      </c>
      <c r="F8" s="74">
        <f>分析係数表!C11</f>
        <v>2.1147201560344109E-2</v>
      </c>
      <c r="G8" s="75">
        <f t="shared" si="1"/>
        <v>5.4322709758055016E-4</v>
      </c>
      <c r="H8" s="75">
        <v>3.6853256659012637E-2</v>
      </c>
      <c r="I8" s="75">
        <f t="shared" si="2"/>
        <v>3.6853256659012637E-2</v>
      </c>
      <c r="J8" s="74">
        <f>分析係数表!G11</f>
        <v>0.2349962690544718</v>
      </c>
      <c r="K8" s="76">
        <f t="shared" si="3"/>
        <v>8.6603778173748383E-3</v>
      </c>
      <c r="L8" s="77"/>
      <c r="M8" s="78"/>
      <c r="N8" s="79">
        <f>分析係数表!I11</f>
        <v>-2.2238602446561594E-5</v>
      </c>
      <c r="O8" s="80">
        <f t="shared" si="4"/>
        <v>-4.7732718296286707E-4</v>
      </c>
      <c r="P8" s="74">
        <f>分析係数表!C11</f>
        <v>2.1147201560344109E-2</v>
      </c>
      <c r="Q8" s="80">
        <f t="shared" si="5"/>
        <v>-1.0094134148347001E-5</v>
      </c>
      <c r="R8" s="81">
        <v>5.5505999726671463E-3</v>
      </c>
      <c r="S8" s="82">
        <f t="shared" si="6"/>
        <v>4.2403856631679782E-2</v>
      </c>
      <c r="T8" s="83">
        <f>分析係数表!F11</f>
        <v>0.38828483104146677</v>
      </c>
      <c r="U8" s="84">
        <f t="shared" si="7"/>
        <v>1.6464774307738364E-2</v>
      </c>
      <c r="V8" s="85">
        <f>分析係数表!D11</f>
        <v>2.238567316917173E-2</v>
      </c>
      <c r="W8" s="86">
        <f t="shared" si="8"/>
        <v>0</v>
      </c>
      <c r="X8" s="74">
        <f>分析係数表!E11</f>
        <v>2.1852680950858117E-2</v>
      </c>
      <c r="Y8" s="87">
        <f t="shared" si="9"/>
        <v>0</v>
      </c>
    </row>
    <row r="9" spans="1:25">
      <c r="A9" s="10" t="s">
        <v>228</v>
      </c>
      <c r="B9" s="9" t="s">
        <v>195</v>
      </c>
      <c r="C9" s="88"/>
      <c r="D9" s="74">
        <f>投入係数表!P9</f>
        <v>0</v>
      </c>
      <c r="E9" s="75">
        <f t="shared" si="0"/>
        <v>0</v>
      </c>
      <c r="F9" s="74">
        <f>分析係数表!C12</f>
        <v>0.26979296775158057</v>
      </c>
      <c r="G9" s="75">
        <f t="shared" si="1"/>
        <v>0</v>
      </c>
      <c r="H9" s="75">
        <v>2.384845714541809E-3</v>
      </c>
      <c r="I9" s="75">
        <f t="shared" si="2"/>
        <v>2.384845714541809E-3</v>
      </c>
      <c r="J9" s="74">
        <f>分析係数表!G12</f>
        <v>0.14399966915404239</v>
      </c>
      <c r="K9" s="76">
        <f t="shared" si="3"/>
        <v>3.4341699387745633E-4</v>
      </c>
      <c r="L9" s="77"/>
      <c r="M9" s="78"/>
      <c r="N9" s="79">
        <f>分析係数表!I12</f>
        <v>8.4790563397567215E-2</v>
      </c>
      <c r="O9" s="80">
        <f t="shared" si="4"/>
        <v>1.8199363411279843</v>
      </c>
      <c r="P9" s="74">
        <f>分析係数表!C12</f>
        <v>0.26979296775158057</v>
      </c>
      <c r="Q9" s="80">
        <f t="shared" si="5"/>
        <v>0.49100602659187181</v>
      </c>
      <c r="R9" s="81">
        <v>0.62029412084178781</v>
      </c>
      <c r="S9" s="82">
        <f t="shared" si="6"/>
        <v>0.62267896655632959</v>
      </c>
      <c r="T9" s="83">
        <f>分析係数表!F12</f>
        <v>0.33481714299007204</v>
      </c>
      <c r="U9" s="84">
        <f t="shared" si="7"/>
        <v>0.2084835925824009</v>
      </c>
      <c r="V9" s="85">
        <f>分析係数表!D12</f>
        <v>3.7088865741159563E-2</v>
      </c>
      <c r="W9" s="86">
        <f t="shared" si="8"/>
        <v>0</v>
      </c>
      <c r="X9" s="74">
        <f>分析係数表!E12</f>
        <v>3.539948357013805E-2</v>
      </c>
      <c r="Y9" s="87">
        <f t="shared" si="9"/>
        <v>0</v>
      </c>
    </row>
    <row r="10" spans="1:25">
      <c r="A10" s="10" t="s">
        <v>229</v>
      </c>
      <c r="B10" s="9" t="s">
        <v>28</v>
      </c>
      <c r="C10" s="88"/>
      <c r="D10" s="74">
        <f>投入係数表!P10</f>
        <v>1.2358383730164324E-3</v>
      </c>
      <c r="E10" s="75">
        <f t="shared" si="0"/>
        <v>0.12358383730164324</v>
      </c>
      <c r="F10" s="74">
        <f>分析係数表!C13</f>
        <v>6.684233532602335E-2</v>
      </c>
      <c r="G10" s="75">
        <f t="shared" si="1"/>
        <v>8.2606322937931499E-3</v>
      </c>
      <c r="H10" s="75">
        <v>1.1153932910944147E-2</v>
      </c>
      <c r="I10" s="75">
        <f t="shared" si="2"/>
        <v>1.1153932910944147E-2</v>
      </c>
      <c r="J10" s="74">
        <f>分析係数表!G13</f>
        <v>0.23596605339775753</v>
      </c>
      <c r="K10" s="76">
        <f t="shared" si="3"/>
        <v>2.6319495288588514E-3</v>
      </c>
      <c r="L10" s="77"/>
      <c r="M10" s="78"/>
      <c r="N10" s="79">
        <f>分析係数表!I13</f>
        <v>1.6879182236800124E-2</v>
      </c>
      <c r="O10" s="80">
        <f t="shared" si="4"/>
        <v>0.36229311294039429</v>
      </c>
      <c r="P10" s="74">
        <f>分析係数表!C13</f>
        <v>6.684233532602335E-2</v>
      </c>
      <c r="Q10" s="80">
        <f t="shared" si="5"/>
        <v>2.4216517741470683E-2</v>
      </c>
      <c r="R10" s="81">
        <v>2.7054938061590757E-2</v>
      </c>
      <c r="S10" s="82">
        <f t="shared" si="6"/>
        <v>3.8208870972534906E-2</v>
      </c>
      <c r="T10" s="83">
        <f>分析係数表!F13</f>
        <v>0.36934894381465649</v>
      </c>
      <c r="U10" s="84">
        <f t="shared" si="7"/>
        <v>1.4112406138056255E-2</v>
      </c>
      <c r="V10" s="85">
        <f>分析係数表!D13</f>
        <v>0.1651861487951434</v>
      </c>
      <c r="W10" s="86">
        <f t="shared" si="8"/>
        <v>0</v>
      </c>
      <c r="X10" s="74">
        <f>分析係数表!E13</f>
        <v>0.12199715046769498</v>
      </c>
      <c r="Y10" s="87">
        <f t="shared" si="9"/>
        <v>0</v>
      </c>
    </row>
    <row r="11" spans="1:25">
      <c r="A11" s="10" t="s">
        <v>230</v>
      </c>
      <c r="B11" s="9" t="s">
        <v>275</v>
      </c>
      <c r="C11" s="88"/>
      <c r="D11" s="74">
        <f>投入係数表!P11</f>
        <v>4.7225002466977743E-3</v>
      </c>
      <c r="E11" s="75">
        <f t="shared" si="0"/>
        <v>0.47225002466977745</v>
      </c>
      <c r="F11" s="74">
        <f>分析係数表!C14</f>
        <v>0.21710827927701792</v>
      </c>
      <c r="G11" s="75">
        <f t="shared" si="1"/>
        <v>0.10252939024458464</v>
      </c>
      <c r="H11" s="75">
        <v>0.1454067075659109</v>
      </c>
      <c r="I11" s="75">
        <f t="shared" si="2"/>
        <v>0.1454067075659109</v>
      </c>
      <c r="J11" s="74">
        <f>分析係数表!G14</f>
        <v>0.17574790290253137</v>
      </c>
      <c r="K11" s="76">
        <f t="shared" si="3"/>
        <v>2.5554923922670482E-2</v>
      </c>
      <c r="L11" s="77"/>
      <c r="M11" s="78"/>
      <c r="N11" s="79">
        <f>分析係数表!I14</f>
        <v>1.1225515443921091E-3</v>
      </c>
      <c r="O11" s="80">
        <f t="shared" si="4"/>
        <v>2.4094336310155468E-2</v>
      </c>
      <c r="P11" s="74">
        <f>分析係数表!C14</f>
        <v>0.21710827927701792</v>
      </c>
      <c r="Q11" s="80">
        <f t="shared" si="5"/>
        <v>5.2310798966196271E-3</v>
      </c>
      <c r="R11" s="81">
        <v>2.9432108577215687E-2</v>
      </c>
      <c r="S11" s="82">
        <f t="shared" si="6"/>
        <v>0.17483881614312657</v>
      </c>
      <c r="T11" s="83">
        <f>分析係数表!F14</f>
        <v>0.32729567218469302</v>
      </c>
      <c r="U11" s="84">
        <f t="shared" si="7"/>
        <v>5.7223987853540569E-2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投入係数表!P12</f>
        <v>7.1471869405246909E-3</v>
      </c>
      <c r="E12" s="75">
        <f t="shared" si="0"/>
        <v>0.71471869405246913</v>
      </c>
      <c r="F12" s="74">
        <f>分析係数表!C15</f>
        <v>0.1777237835164599</v>
      </c>
      <c r="G12" s="75">
        <f t="shared" si="1"/>
        <v>0.12702251045694796</v>
      </c>
      <c r="H12" s="75">
        <v>0.16327096786476528</v>
      </c>
      <c r="I12" s="75">
        <f t="shared" si="2"/>
        <v>0.16327096786476528</v>
      </c>
      <c r="J12" s="74">
        <f>分析係数表!G15</f>
        <v>0.10387096116118634</v>
      </c>
      <c r="K12" s="76">
        <f t="shared" si="3"/>
        <v>1.6959112361830338E-2</v>
      </c>
      <c r="L12" s="77"/>
      <c r="M12" s="78"/>
      <c r="N12" s="79">
        <f>分析係数表!I15</f>
        <v>7.5144901505810619E-3</v>
      </c>
      <c r="O12" s="80">
        <f t="shared" si="4"/>
        <v>0.16129027998041534</v>
      </c>
      <c r="P12" s="74">
        <f>分析係数表!C15</f>
        <v>0.1777237835164599</v>
      </c>
      <c r="Q12" s="80">
        <f t="shared" si="5"/>
        <v>2.8665118802548541E-2</v>
      </c>
      <c r="R12" s="81">
        <v>6.7282699586913505E-2</v>
      </c>
      <c r="S12" s="82">
        <f t="shared" si="6"/>
        <v>0.23055366745167877</v>
      </c>
      <c r="T12" s="83">
        <f>分析係数表!F15</f>
        <v>0.33005409485469872</v>
      </c>
      <c r="U12" s="84">
        <f t="shared" si="7"/>
        <v>7.6095182026195043E-2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投入係数表!P13</f>
        <v>5.3928916581692989E-3</v>
      </c>
      <c r="E13" s="75">
        <f t="shared" si="0"/>
        <v>0.53928916581692987</v>
      </c>
      <c r="F13" s="74">
        <f>分析係数表!C16</f>
        <v>0.12368252551663639</v>
      </c>
      <c r="G13" s="75">
        <f t="shared" si="1"/>
        <v>6.6700646011997974E-2</v>
      </c>
      <c r="H13" s="75">
        <v>0.14119006990501265</v>
      </c>
      <c r="I13" s="75">
        <f t="shared" si="2"/>
        <v>0.14119006990501265</v>
      </c>
      <c r="J13" s="74">
        <f>分析係数表!G16</f>
        <v>1.9772048092292722E-2</v>
      </c>
      <c r="K13" s="76">
        <f t="shared" si="3"/>
        <v>2.7916168523160817E-3</v>
      </c>
      <c r="L13" s="77"/>
      <c r="M13" s="78"/>
      <c r="N13" s="79">
        <f>分析係数表!I16</f>
        <v>1.7113434381227897E-2</v>
      </c>
      <c r="O13" s="80">
        <f t="shared" si="4"/>
        <v>0.36732107800570835</v>
      </c>
      <c r="P13" s="74">
        <f>分析係数表!C16</f>
        <v>0.12368252551663639</v>
      </c>
      <c r="Q13" s="80">
        <f t="shared" si="5"/>
        <v>4.5431198603239409E-2</v>
      </c>
      <c r="R13" s="81">
        <v>6.6030373303746032E-2</v>
      </c>
      <c r="S13" s="82">
        <f t="shared" si="6"/>
        <v>0.20722044320875868</v>
      </c>
      <c r="T13" s="83">
        <f>分析係数表!F16</f>
        <v>0.17086837167280561</v>
      </c>
      <c r="U13" s="84">
        <f t="shared" si="7"/>
        <v>3.5407419708397683E-2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投入係数表!P14</f>
        <v>6.3107640112588168E-3</v>
      </c>
      <c r="E14" s="75">
        <f t="shared" si="0"/>
        <v>0.6310764011258817</v>
      </c>
      <c r="F14" s="74">
        <f>分析係数表!C17</f>
        <v>0.19283956701830429</v>
      </c>
      <c r="G14" s="75">
        <f t="shared" si="1"/>
        <v>0.12169649994858475</v>
      </c>
      <c r="H14" s="75">
        <v>0.15148979348953698</v>
      </c>
      <c r="I14" s="75">
        <f t="shared" si="2"/>
        <v>0.15148979348953698</v>
      </c>
      <c r="J14" s="74">
        <f>分析係数表!G17</f>
        <v>0.23402763404868787</v>
      </c>
      <c r="K14" s="76">
        <f t="shared" si="3"/>
        <v>3.5452797952880657E-2</v>
      </c>
      <c r="L14" s="77"/>
      <c r="M14" s="78"/>
      <c r="N14" s="79">
        <f>分析係数表!I17</f>
        <v>3.1766349957435482E-3</v>
      </c>
      <c r="O14" s="80">
        <f t="shared" si="4"/>
        <v>6.8182982157404759E-2</v>
      </c>
      <c r="P14" s="74">
        <f>分析係数表!C17</f>
        <v>0.19283956701830429</v>
      </c>
      <c r="Q14" s="80">
        <f t="shared" si="5"/>
        <v>1.3148376757250701E-2</v>
      </c>
      <c r="R14" s="81">
        <v>3.0228659749994152E-2</v>
      </c>
      <c r="S14" s="82">
        <f t="shared" si="6"/>
        <v>0.18171845323953112</v>
      </c>
      <c r="T14" s="83">
        <f>分析係数表!F17</f>
        <v>0.36995154049829787</v>
      </c>
      <c r="U14" s="84">
        <f t="shared" si="7"/>
        <v>6.7227021712932447E-2</v>
      </c>
      <c r="V14" s="85">
        <f>分析係数表!D17</f>
        <v>4.4453920652026524E-2</v>
      </c>
      <c r="W14" s="86">
        <f t="shared" si="8"/>
        <v>0</v>
      </c>
      <c r="X14" s="74">
        <f>分析係数表!E17</f>
        <v>4.2061277361062542E-2</v>
      </c>
      <c r="Y14" s="87">
        <f t="shared" si="9"/>
        <v>0</v>
      </c>
    </row>
    <row r="15" spans="1:25">
      <c r="A15" s="10" t="s">
        <v>3</v>
      </c>
      <c r="B15" s="9" t="s">
        <v>31</v>
      </c>
      <c r="C15" s="88"/>
      <c r="D15" s="74">
        <f>投入係数表!P15</f>
        <v>4.0082514531673647E-3</v>
      </c>
      <c r="E15" s="75">
        <f t="shared" si="0"/>
        <v>0.40082514531673646</v>
      </c>
      <c r="F15" s="74">
        <f>分析係数表!C18</f>
        <v>0.30630539049432115</v>
      </c>
      <c r="G15" s="75">
        <f t="shared" si="1"/>
        <v>0.12277490265618599</v>
      </c>
      <c r="H15" s="75">
        <v>0.15881383481354386</v>
      </c>
      <c r="I15" s="75">
        <f t="shared" si="2"/>
        <v>0.15881383481354386</v>
      </c>
      <c r="J15" s="74">
        <f>分析係数表!G18</f>
        <v>0.21755179396051724</v>
      </c>
      <c r="K15" s="76">
        <f t="shared" si="3"/>
        <v>3.4550234669435714E-2</v>
      </c>
      <c r="L15" s="77"/>
      <c r="M15" s="78"/>
      <c r="N15" s="79">
        <f>分析係数表!I18</f>
        <v>5.3704565311248737E-4</v>
      </c>
      <c r="O15" s="80">
        <f t="shared" si="4"/>
        <v>1.1527095254237594E-2</v>
      </c>
      <c r="P15" s="74">
        <f>分析係数表!C18</f>
        <v>0.30630539049432115</v>
      </c>
      <c r="Q15" s="80">
        <f t="shared" si="5"/>
        <v>3.5308114131144823E-3</v>
      </c>
      <c r="R15" s="81">
        <v>9.3302841518561469E-3</v>
      </c>
      <c r="S15" s="82">
        <f t="shared" si="6"/>
        <v>0.16814411896539999</v>
      </c>
      <c r="T15" s="83">
        <f>分析係数表!F18</f>
        <v>0.4635011306393737</v>
      </c>
      <c r="U15" s="84">
        <f t="shared" si="7"/>
        <v>7.793498925082426E-2</v>
      </c>
      <c r="V15" s="85">
        <f>分析係数表!D18</f>
        <v>4.1488554421314744E-2</v>
      </c>
      <c r="W15" s="86">
        <f t="shared" si="8"/>
        <v>0</v>
      </c>
      <c r="X15" s="74">
        <f>分析係数表!E18</f>
        <v>3.8178621954614265E-2</v>
      </c>
      <c r="Y15" s="87">
        <f t="shared" si="9"/>
        <v>0</v>
      </c>
    </row>
    <row r="16" spans="1:25">
      <c r="A16" s="10" t="s">
        <v>4</v>
      </c>
      <c r="B16" s="9" t="s">
        <v>32</v>
      </c>
      <c r="C16" s="88"/>
      <c r="D16" s="74">
        <f>投入係数表!P16</f>
        <v>0.20279183563506273</v>
      </c>
      <c r="E16" s="75">
        <f t="shared" si="0"/>
        <v>20.279183563506272</v>
      </c>
      <c r="F16" s="74">
        <f>分析係数表!C19</f>
        <v>0.36966314955627488</v>
      </c>
      <c r="G16" s="75">
        <f t="shared" si="1"/>
        <v>7.4964668665155703</v>
      </c>
      <c r="H16" s="75">
        <v>9.9142541603670704</v>
      </c>
      <c r="I16" s="75">
        <f t="shared" si="2"/>
        <v>9.9142541603670704</v>
      </c>
      <c r="J16" s="74">
        <f>分析係数表!G19</f>
        <v>4.2381117789262797E-2</v>
      </c>
      <c r="K16" s="76">
        <f t="shared" si="3"/>
        <v>0.42017717336320554</v>
      </c>
      <c r="L16" s="77"/>
      <c r="M16" s="78"/>
      <c r="N16" s="79">
        <f>分析係数表!I19</f>
        <v>-1.254655481313475E-4</v>
      </c>
      <c r="O16" s="80">
        <f t="shared" si="4"/>
        <v>-2.6929802262681156E-3</v>
      </c>
      <c r="P16" s="74">
        <f>分析係数表!C19</f>
        <v>0.36966314955627488</v>
      </c>
      <c r="Q16" s="80">
        <f t="shared" si="5"/>
        <v>-9.9549555213504135E-4</v>
      </c>
      <c r="R16" s="81">
        <v>6.3180686788481908E-3</v>
      </c>
      <c r="S16" s="82">
        <f t="shared" si="6"/>
        <v>9.9205722290459182</v>
      </c>
      <c r="T16" s="83">
        <f>分析係数表!F19</f>
        <v>0.17645477862102601</v>
      </c>
      <c r="U16" s="84">
        <f t="shared" si="7"/>
        <v>1.7505323764701961</v>
      </c>
      <c r="V16" s="85">
        <f>分析係数表!D19</f>
        <v>8.3109656186295868E-3</v>
      </c>
      <c r="W16" s="86">
        <f t="shared" si="8"/>
        <v>0</v>
      </c>
      <c r="X16" s="74">
        <f>分析係数表!E19</f>
        <v>8.1137788631236215E-3</v>
      </c>
      <c r="Y16" s="87">
        <f t="shared" si="9"/>
        <v>0</v>
      </c>
    </row>
    <row r="17" spans="1:25">
      <c r="A17" s="10" t="s">
        <v>5</v>
      </c>
      <c r="B17" s="9" t="s">
        <v>33</v>
      </c>
      <c r="C17" s="88"/>
      <c r="D17" s="74">
        <f>投入係数表!P17</f>
        <v>6.8202928106786465E-2</v>
      </c>
      <c r="E17" s="75">
        <f t="shared" si="0"/>
        <v>6.8202928106786462</v>
      </c>
      <c r="F17" s="74">
        <f>分析係数表!C20</f>
        <v>0.11840151680286914</v>
      </c>
      <c r="G17" s="75">
        <f t="shared" si="1"/>
        <v>0.8075330138240554</v>
      </c>
      <c r="H17" s="75">
        <v>0.88988126792390498</v>
      </c>
      <c r="I17" s="75">
        <f t="shared" si="2"/>
        <v>0.88988126792390498</v>
      </c>
      <c r="J17" s="74">
        <f>分析係数表!G20</f>
        <v>0.11103277983246747</v>
      </c>
      <c r="K17" s="76">
        <f t="shared" si="3"/>
        <v>9.8805990898431936E-2</v>
      </c>
      <c r="L17" s="77"/>
      <c r="M17" s="78"/>
      <c r="N17" s="79">
        <f>分析係数表!I20</f>
        <v>6.0558701736942728E-4</v>
      </c>
      <c r="O17" s="80">
        <f t="shared" si="4"/>
        <v>1.2998260377847029E-2</v>
      </c>
      <c r="P17" s="74">
        <f>分析係数表!C20</f>
        <v>0.11840151680286914</v>
      </c>
      <c r="Q17" s="80">
        <f t="shared" si="5"/>
        <v>1.5390137445357233E-3</v>
      </c>
      <c r="R17" s="81">
        <v>4.0138768548882466E-3</v>
      </c>
      <c r="S17" s="82">
        <f t="shared" si="6"/>
        <v>0.89389514477879328</v>
      </c>
      <c r="T17" s="83">
        <f>分析係数表!F20</f>
        <v>0.24737258814980315</v>
      </c>
      <c r="U17" s="84">
        <f t="shared" si="7"/>
        <v>0.22112515549847309</v>
      </c>
      <c r="V17" s="85">
        <f>分析係数表!D20</f>
        <v>2.4837040813006365E-2</v>
      </c>
      <c r="W17" s="86">
        <f t="shared" si="8"/>
        <v>0</v>
      </c>
      <c r="X17" s="74">
        <f>分析係数表!E20</f>
        <v>2.4562278789456368E-2</v>
      </c>
      <c r="Y17" s="87">
        <f t="shared" si="9"/>
        <v>0</v>
      </c>
    </row>
    <row r="18" spans="1:25">
      <c r="A18" s="10" t="s">
        <v>6</v>
      </c>
      <c r="B18" s="9" t="s">
        <v>34</v>
      </c>
      <c r="C18" s="73">
        <f>最終需要_まとめ!C19</f>
        <v>100</v>
      </c>
      <c r="D18" s="74">
        <f>投入係数表!P18</f>
        <v>9.0720561123876747E-2</v>
      </c>
      <c r="E18" s="75">
        <f t="shared" si="0"/>
        <v>9.0720561123876742</v>
      </c>
      <c r="F18" s="74">
        <f>分析係数表!C21</f>
        <v>0.26258212636596168</v>
      </c>
      <c r="G18" s="75">
        <f t="shared" si="1"/>
        <v>2.3821597845020754</v>
      </c>
      <c r="H18" s="75">
        <v>2.4635545866499484</v>
      </c>
      <c r="I18" s="75">
        <f t="shared" si="2"/>
        <v>102.46355458664995</v>
      </c>
      <c r="J18" s="74">
        <f>分析係数表!G21</f>
        <v>0.28467983327929475</v>
      </c>
      <c r="K18" s="76">
        <f t="shared" si="3"/>
        <v>29.169307636931425</v>
      </c>
      <c r="L18" s="77"/>
      <c r="M18" s="78"/>
      <c r="N18" s="79">
        <f>分析係数表!I21</f>
        <v>1.0324354165676096E-3</v>
      </c>
      <c r="O18" s="80">
        <f t="shared" si="4"/>
        <v>2.2160092576208927E-2</v>
      </c>
      <c r="P18" s="74">
        <f>分析係数表!C21</f>
        <v>0.26258212636596168</v>
      </c>
      <c r="Q18" s="80">
        <f t="shared" si="5"/>
        <v>5.8188442291275018E-3</v>
      </c>
      <c r="R18" s="81">
        <v>1.690412498977709E-2</v>
      </c>
      <c r="S18" s="82">
        <f t="shared" si="6"/>
        <v>102.48045871163973</v>
      </c>
      <c r="T18" s="83">
        <f>分析係数表!F21</f>
        <v>0.42515189534375575</v>
      </c>
      <c r="U18" s="84">
        <f t="shared" si="7"/>
        <v>43.569761256951132</v>
      </c>
      <c r="V18" s="85">
        <f>分析係数表!D21</f>
        <v>6.1343946819791585E-2</v>
      </c>
      <c r="W18" s="86">
        <f t="shared" si="8"/>
        <v>6</v>
      </c>
      <c r="X18" s="74">
        <f>分析係数表!E21</f>
        <v>5.4343995376178865E-2</v>
      </c>
      <c r="Y18" s="87">
        <f t="shared" si="9"/>
        <v>6</v>
      </c>
    </row>
    <row r="19" spans="1:25">
      <c r="A19" s="10" t="s">
        <v>7</v>
      </c>
      <c r="B19" s="9" t="s">
        <v>276</v>
      </c>
      <c r="C19" s="88"/>
      <c r="D19" s="74">
        <f>投入係数表!P19</f>
        <v>1.3016244461047596E-3</v>
      </c>
      <c r="E19" s="75">
        <f t="shared" si="0"/>
        <v>0.13016244461047596</v>
      </c>
      <c r="F19" s="74">
        <f>分析係数表!C22</f>
        <v>0.19256748567873505</v>
      </c>
      <c r="G19" s="75">
        <f t="shared" si="1"/>
        <v>2.5065054688436974E-2</v>
      </c>
      <c r="H19" s="75">
        <v>4.0129501605323907E-2</v>
      </c>
      <c r="I19" s="75">
        <f t="shared" si="2"/>
        <v>4.0129501605323907E-2</v>
      </c>
      <c r="J19" s="74">
        <f>分析係数表!G22</f>
        <v>0.19753386347788673</v>
      </c>
      <c r="K19" s="76">
        <f t="shared" si="3"/>
        <v>7.9269354915416888E-3</v>
      </c>
      <c r="L19" s="77"/>
      <c r="M19" s="78"/>
      <c r="N19" s="79">
        <f>分析係数表!I22</f>
        <v>4.8211298587508529E-5</v>
      </c>
      <c r="O19" s="80">
        <f t="shared" si="4"/>
        <v>1.0348025869456184E-3</v>
      </c>
      <c r="P19" s="74">
        <f>分析係数表!C22</f>
        <v>0.19256748567873505</v>
      </c>
      <c r="Q19" s="80">
        <f t="shared" si="5"/>
        <v>1.9926933234196836E-4</v>
      </c>
      <c r="R19" s="81">
        <v>4.8642295800082457E-3</v>
      </c>
      <c r="S19" s="82">
        <f t="shared" si="6"/>
        <v>4.4993731185332154E-2</v>
      </c>
      <c r="T19" s="83">
        <f>分析係数表!F22</f>
        <v>0.41915604646677446</v>
      </c>
      <c r="U19" s="84">
        <f t="shared" si="7"/>
        <v>1.8859394479432644E-2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投入係数表!P20</f>
        <v>5.7484497198609721E-4</v>
      </c>
      <c r="E20" s="75">
        <f t="shared" si="0"/>
        <v>5.7484497198609721E-2</v>
      </c>
      <c r="F20" s="74">
        <f>分析係数表!C23</f>
        <v>0.20116432520583094</v>
      </c>
      <c r="G20" s="75">
        <f t="shared" si="1"/>
        <v>1.1563830088754804E-2</v>
      </c>
      <c r="H20" s="75">
        <v>2.7494468688564054E-2</v>
      </c>
      <c r="I20" s="75">
        <f t="shared" si="2"/>
        <v>2.7494468688564054E-2</v>
      </c>
      <c r="J20" s="74">
        <f>分析係数表!G23</f>
        <v>0.20785566100352021</v>
      </c>
      <c r="K20" s="76">
        <f t="shared" si="3"/>
        <v>5.7148809632020705E-3</v>
      </c>
      <c r="L20" s="77"/>
      <c r="M20" s="78"/>
      <c r="N20" s="79">
        <f>分析係数表!I23</f>
        <v>2.5225877402069866E-5</v>
      </c>
      <c r="O20" s="80">
        <f t="shared" si="4"/>
        <v>5.414457597787745E-4</v>
      </c>
      <c r="P20" s="74">
        <f>分析係数表!C23</f>
        <v>0.20116432520583094</v>
      </c>
      <c r="Q20" s="80">
        <f t="shared" si="5"/>
        <v>1.0891957090145562E-4</v>
      </c>
      <c r="R20" s="81">
        <v>4.63680493531703E-3</v>
      </c>
      <c r="S20" s="82">
        <f t="shared" si="6"/>
        <v>3.2131273623881088E-2</v>
      </c>
      <c r="T20" s="83">
        <f>分析係数表!F23</f>
        <v>0.42478695148042223</v>
      </c>
      <c r="U20" s="84">
        <f t="shared" si="7"/>
        <v>1.3648945769871745E-2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投入係数表!P21</f>
        <v>2.1928691029442399E-5</v>
      </c>
      <c r="E21" s="75">
        <f t="shared" si="0"/>
        <v>2.19286910294424E-3</v>
      </c>
      <c r="F21" s="74">
        <f>分析係数表!C24</f>
        <v>0.46796458506974481</v>
      </c>
      <c r="G21" s="75">
        <f t="shared" si="1"/>
        <v>1.0261850798715649E-3</v>
      </c>
      <c r="H21" s="75">
        <v>1.5352649657986524E-2</v>
      </c>
      <c r="I21" s="75">
        <f t="shared" si="2"/>
        <v>1.5352649657986524E-2</v>
      </c>
      <c r="J21" s="74">
        <f>分析係数表!G24</f>
        <v>0.19290112247208774</v>
      </c>
      <c r="K21" s="76">
        <f t="shared" si="3"/>
        <v>2.9615433519463146E-3</v>
      </c>
      <c r="L21" s="77"/>
      <c r="M21" s="78"/>
      <c r="N21" s="79">
        <f>分析係数表!I24</f>
        <v>1.1220536652328578E-3</v>
      </c>
      <c r="O21" s="80">
        <f t="shared" si="4"/>
        <v>2.4083649880686151E-2</v>
      </c>
      <c r="P21" s="74">
        <f>分析係数表!C24</f>
        <v>0.46796458506974481</v>
      </c>
      <c r="Q21" s="80">
        <f t="shared" si="5"/>
        <v>1.1270295223380303E-2</v>
      </c>
      <c r="R21" s="81">
        <v>2.2872358462383082E-2</v>
      </c>
      <c r="S21" s="82">
        <f t="shared" si="6"/>
        <v>3.8225008120369608E-2</v>
      </c>
      <c r="T21" s="83">
        <f>分析係数表!F24</f>
        <v>0.36341689561906876</v>
      </c>
      <c r="U21" s="84">
        <f t="shared" si="7"/>
        <v>1.3891613786118417E-2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投入係数表!P22</f>
        <v>7.0547731711863267E-3</v>
      </c>
      <c r="E22" s="75">
        <f t="shared" si="0"/>
        <v>0.70547731711863271</v>
      </c>
      <c r="F22" s="74">
        <f>分析係数表!C25</f>
        <v>0.11839811615034102</v>
      </c>
      <c r="G22" s="75">
        <f t="shared" si="1"/>
        <v>8.3527185333642839E-2</v>
      </c>
      <c r="H22" s="75">
        <v>9.9934726816428815E-2</v>
      </c>
      <c r="I22" s="75">
        <f t="shared" si="2"/>
        <v>9.9934726816428815E-2</v>
      </c>
      <c r="J22" s="74">
        <f>分析係数表!G25</f>
        <v>0.19601885967651284</v>
      </c>
      <c r="K22" s="76">
        <f t="shared" si="3"/>
        <v>1.9589091192640205E-2</v>
      </c>
      <c r="L22" s="77"/>
      <c r="M22" s="78"/>
      <c r="N22" s="79">
        <f>分析係数表!I25</f>
        <v>4.7721717414244671E-4</v>
      </c>
      <c r="O22" s="80">
        <f t="shared" si="4"/>
        <v>1.0242942646341225E-2</v>
      </c>
      <c r="P22" s="74">
        <f>分析係数表!C25</f>
        <v>0.11839811615034102</v>
      </c>
      <c r="Q22" s="80">
        <f t="shared" si="5"/>
        <v>1.2127451131627898E-3</v>
      </c>
      <c r="R22" s="81">
        <v>7.6506170502154084E-3</v>
      </c>
      <c r="S22" s="82">
        <f t="shared" si="6"/>
        <v>0.10758534386664423</v>
      </c>
      <c r="T22" s="83">
        <f>分析係数表!F25</f>
        <v>0.34892899519140697</v>
      </c>
      <c r="U22" s="84">
        <f t="shared" si="7"/>
        <v>3.7539645932710169E-2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投入係数表!P23</f>
        <v>8.2545858375115326E-4</v>
      </c>
      <c r="E23" s="75">
        <f t="shared" si="0"/>
        <v>8.2545858375115327E-2</v>
      </c>
      <c r="F23" s="74">
        <f>分析係数表!C26</f>
        <v>0.29113960871661038</v>
      </c>
      <c r="G23" s="75">
        <f t="shared" si="1"/>
        <v>2.4032368908507813E-2</v>
      </c>
      <c r="H23" s="75">
        <v>4.1149920745351919E-2</v>
      </c>
      <c r="I23" s="75">
        <f t="shared" si="2"/>
        <v>4.1149920745351919E-2</v>
      </c>
      <c r="J23" s="74">
        <f>分析係数表!G26</f>
        <v>0.2004458717578543</v>
      </c>
      <c r="K23" s="76">
        <f t="shared" si="3"/>
        <v>8.2483317365686787E-3</v>
      </c>
      <c r="L23" s="77"/>
      <c r="M23" s="78"/>
      <c r="N23" s="79">
        <f>分析係数表!I26</f>
        <v>1.0726059667332082E-2</v>
      </c>
      <c r="O23" s="80">
        <f t="shared" si="4"/>
        <v>0.23022309327225057</v>
      </c>
      <c r="P23" s="74">
        <f>分析係数表!C26</f>
        <v>0.29113960871661038</v>
      </c>
      <c r="Q23" s="80">
        <f t="shared" si="5"/>
        <v>6.7027061292810733E-2</v>
      </c>
      <c r="R23" s="81">
        <v>7.5412898302687964E-2</v>
      </c>
      <c r="S23" s="82">
        <f t="shared" si="6"/>
        <v>0.11656281904803989</v>
      </c>
      <c r="T23" s="83">
        <f>分析係数表!F26</f>
        <v>0.34176102976079403</v>
      </c>
      <c r="U23" s="84">
        <f t="shared" si="7"/>
        <v>3.9836629069679212E-2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投入係数表!P24</f>
        <v>3.9158376838290004E-5</v>
      </c>
      <c r="E24" s="75">
        <f t="shared" si="0"/>
        <v>3.9158376838290005E-3</v>
      </c>
      <c r="F24" s="74">
        <f>分析係数表!C27</f>
        <v>0.22390034937983039</v>
      </c>
      <c r="G24" s="75">
        <f t="shared" si="1"/>
        <v>8.7675742552401905E-4</v>
      </c>
      <c r="H24" s="75">
        <v>2.8143688609806E-3</v>
      </c>
      <c r="I24" s="75">
        <f t="shared" si="2"/>
        <v>2.8143688609806E-3</v>
      </c>
      <c r="J24" s="74">
        <f>分析係数表!G27</f>
        <v>0.17801424712710151</v>
      </c>
      <c r="K24" s="76">
        <f t="shared" si="3"/>
        <v>5.0099775392541969E-4</v>
      </c>
      <c r="L24" s="77"/>
      <c r="M24" s="78"/>
      <c r="N24" s="79">
        <f>分析係数表!I27</f>
        <v>1.001616696609949E-2</v>
      </c>
      <c r="O24" s="80">
        <f t="shared" si="4"/>
        <v>0.21498602592058144</v>
      </c>
      <c r="P24" s="74">
        <f>分析係数表!C27</f>
        <v>0.22390034937983039</v>
      </c>
      <c r="Q24" s="80">
        <f t="shared" si="5"/>
        <v>4.8135446315399455E-2</v>
      </c>
      <c r="R24" s="81">
        <v>4.9157322977028121E-2</v>
      </c>
      <c r="S24" s="82">
        <f t="shared" si="6"/>
        <v>5.1971691838008718E-2</v>
      </c>
      <c r="T24" s="83">
        <f>分析係数表!F27</f>
        <v>0.3354402389489512</v>
      </c>
      <c r="U24" s="84">
        <f t="shared" si="7"/>
        <v>1.7433396728722902E-2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投入係数表!P25</f>
        <v>0</v>
      </c>
      <c r="E25" s="75">
        <f t="shared" si="0"/>
        <v>0</v>
      </c>
      <c r="F25" s="74">
        <f>分析係数表!C28</f>
        <v>0.22512814125204084</v>
      </c>
      <c r="G25" s="75">
        <f t="shared" si="1"/>
        <v>0</v>
      </c>
      <c r="H25" s="75">
        <v>2.2449461845757485E-2</v>
      </c>
      <c r="I25" s="75">
        <f t="shared" si="2"/>
        <v>2.2449461845757485E-2</v>
      </c>
      <c r="J25" s="74">
        <f>分析係数表!G28</f>
        <v>0.17968722251031818</v>
      </c>
      <c r="K25" s="76">
        <f t="shared" si="3"/>
        <v>4.0338814459155237E-3</v>
      </c>
      <c r="L25" s="77"/>
      <c r="M25" s="78"/>
      <c r="N25" s="79">
        <f>分析係数表!I28</f>
        <v>8.1409051127791718E-3</v>
      </c>
      <c r="O25" s="80">
        <f t="shared" si="4"/>
        <v>0.17473558932439551</v>
      </c>
      <c r="P25" s="74">
        <f>分析係数表!C28</f>
        <v>0.22512814125204084</v>
      </c>
      <c r="Q25" s="80">
        <f t="shared" si="5"/>
        <v>3.933789843518111E-2</v>
      </c>
      <c r="R25" s="81">
        <v>5.0622482985829907E-2</v>
      </c>
      <c r="S25" s="82">
        <f t="shared" si="6"/>
        <v>7.3071944831587396E-2</v>
      </c>
      <c r="T25" s="83">
        <f>分析係数表!F28</f>
        <v>0.30733691598411605</v>
      </c>
      <c r="U25" s="84">
        <f t="shared" si="7"/>
        <v>2.2457706169501539E-2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投入係数表!P26</f>
        <v>5.9787009756701176E-3</v>
      </c>
      <c r="E26" s="75">
        <f t="shared" si="0"/>
        <v>0.5978700975670117</v>
      </c>
      <c r="F26" s="74">
        <f>分析係数表!C29</f>
        <v>0.20292812083079403</v>
      </c>
      <c r="G26" s="75">
        <f t="shared" si="1"/>
        <v>0.12132465540019717</v>
      </c>
      <c r="H26" s="75">
        <v>0.17615040759084286</v>
      </c>
      <c r="I26" s="75">
        <f t="shared" si="2"/>
        <v>0.17615040759084286</v>
      </c>
      <c r="J26" s="74">
        <f>分析係数表!G29</f>
        <v>0.25422836329948895</v>
      </c>
      <c r="K26" s="76">
        <f t="shared" si="3"/>
        <v>4.4782429816357855E-2</v>
      </c>
      <c r="L26" s="77"/>
      <c r="M26" s="78"/>
      <c r="N26" s="79">
        <f>分析係数表!I29</f>
        <v>1.2173975242294967E-2</v>
      </c>
      <c r="O26" s="80">
        <f t="shared" si="4"/>
        <v>0.26130101124060529</v>
      </c>
      <c r="P26" s="74">
        <f>分析係数表!C29</f>
        <v>0.20292812083079403</v>
      </c>
      <c r="Q26" s="80">
        <f t="shared" si="5"/>
        <v>5.3025323182242221E-2</v>
      </c>
      <c r="R26" s="81">
        <v>7.7323514111923952E-2</v>
      </c>
      <c r="S26" s="82">
        <f t="shared" si="6"/>
        <v>0.25347392170276684</v>
      </c>
      <c r="T26" s="83">
        <f>分析係数表!F29</f>
        <v>0.40384720428768384</v>
      </c>
      <c r="U26" s="84">
        <f t="shared" si="7"/>
        <v>0.10236473463949766</v>
      </c>
      <c r="V26" s="85">
        <f>分析係数表!D29</f>
        <v>7.670374473161555E-2</v>
      </c>
      <c r="W26" s="86">
        <f t="shared" si="8"/>
        <v>0</v>
      </c>
      <c r="X26" s="74">
        <f>分析係数表!E29</f>
        <v>6.1557890505000185E-2</v>
      </c>
      <c r="Y26" s="87">
        <f t="shared" si="9"/>
        <v>0</v>
      </c>
    </row>
    <row r="27" spans="1:25">
      <c r="A27" s="10" t="s">
        <v>15</v>
      </c>
      <c r="B27" s="9" t="s">
        <v>36</v>
      </c>
      <c r="C27" s="88"/>
      <c r="D27" s="74">
        <f>投入係数表!P27</f>
        <v>3.0230266919159879E-3</v>
      </c>
      <c r="E27" s="75">
        <f t="shared" si="0"/>
        <v>0.30230266919159876</v>
      </c>
      <c r="F27" s="74">
        <f>分析係数表!C30</f>
        <v>1</v>
      </c>
      <c r="G27" s="75">
        <f t="shared" si="1"/>
        <v>0.30230266919159876</v>
      </c>
      <c r="H27" s="75">
        <v>0.44985869979726556</v>
      </c>
      <c r="I27" s="75">
        <f t="shared" si="2"/>
        <v>0.44985869979726556</v>
      </c>
      <c r="J27" s="74">
        <f>分析係数表!G30</f>
        <v>0.34673715455884868</v>
      </c>
      <c r="K27" s="76">
        <f t="shared" si="3"/>
        <v>0.15598272552124717</v>
      </c>
      <c r="L27" s="77"/>
      <c r="M27" s="78"/>
      <c r="N27" s="79">
        <f>分析係数表!I30</f>
        <v>0</v>
      </c>
      <c r="O27" s="80">
        <f t="shared" si="4"/>
        <v>0</v>
      </c>
      <c r="P27" s="74">
        <f>分析係数表!C30</f>
        <v>1</v>
      </c>
      <c r="Q27" s="80">
        <f t="shared" si="5"/>
        <v>0</v>
      </c>
      <c r="R27" s="81">
        <v>9.2289229952266141E-2</v>
      </c>
      <c r="S27" s="82">
        <f t="shared" si="6"/>
        <v>0.54214792974953174</v>
      </c>
      <c r="T27" s="83">
        <f>分析係数表!F30</f>
        <v>0.44336430675838301</v>
      </c>
      <c r="U27" s="84">
        <f t="shared" si="7"/>
        <v>0.24036904103389367</v>
      </c>
      <c r="V27" s="85">
        <f>分析係数表!D30</f>
        <v>8.6867041025616112E-2</v>
      </c>
      <c r="W27" s="86">
        <f t="shared" si="8"/>
        <v>0</v>
      </c>
      <c r="X27" s="74">
        <f>分析係数表!E30</f>
        <v>6.5897217034789901E-2</v>
      </c>
      <c r="Y27" s="87">
        <f t="shared" si="9"/>
        <v>0</v>
      </c>
    </row>
    <row r="28" spans="1:25">
      <c r="A28" s="10" t="s">
        <v>16</v>
      </c>
      <c r="B28" s="9" t="s">
        <v>197</v>
      </c>
      <c r="C28" s="88"/>
      <c r="D28" s="74">
        <f>投入係数表!P28</f>
        <v>2.3922635578048128E-2</v>
      </c>
      <c r="E28" s="75">
        <f t="shared" si="0"/>
        <v>2.3922635578048128</v>
      </c>
      <c r="F28" s="74">
        <f>分析係数表!C31</f>
        <v>0.99667993786519227</v>
      </c>
      <c r="G28" s="75">
        <f t="shared" si="1"/>
        <v>2.3843210941500645</v>
      </c>
      <c r="H28" s="75">
        <v>3.5006370017441069</v>
      </c>
      <c r="I28" s="75">
        <f t="shared" si="2"/>
        <v>3.5006370017441069</v>
      </c>
      <c r="J28" s="74">
        <f>分析係数表!G31</f>
        <v>7.0744430198025232E-2</v>
      </c>
      <c r="K28" s="76">
        <f t="shared" si="3"/>
        <v>0.24765057001851029</v>
      </c>
      <c r="L28" s="77"/>
      <c r="M28" s="78"/>
      <c r="N28" s="79">
        <f>分析係数表!I31</f>
        <v>1.5783931066306964E-2</v>
      </c>
      <c r="O28" s="80">
        <f t="shared" si="4"/>
        <v>0.3387847491794731</v>
      </c>
      <c r="P28" s="74">
        <f>分析係数表!C31</f>
        <v>0.99667993786519227</v>
      </c>
      <c r="Q28" s="80">
        <f t="shared" si="5"/>
        <v>0.33765996276187199</v>
      </c>
      <c r="R28" s="81">
        <v>0.64022629011282095</v>
      </c>
      <c r="S28" s="82">
        <f t="shared" si="6"/>
        <v>4.1408632918569275</v>
      </c>
      <c r="T28" s="83">
        <f>分析係数表!F31</f>
        <v>0.308369223350977</v>
      </c>
      <c r="U28" s="84">
        <f t="shared" si="7"/>
        <v>1.2769147973124908</v>
      </c>
      <c r="V28" s="85">
        <f>分析係数表!D31</f>
        <v>6.5953615120199595E-3</v>
      </c>
      <c r="W28" s="86">
        <f t="shared" si="8"/>
        <v>0</v>
      </c>
      <c r="X28" s="74">
        <f>分析係数表!E31</f>
        <v>6.5953615120199595E-3</v>
      </c>
      <c r="Y28" s="87">
        <f t="shared" si="9"/>
        <v>0</v>
      </c>
    </row>
    <row r="29" spans="1:25">
      <c r="A29" s="10" t="s">
        <v>17</v>
      </c>
      <c r="B29" s="9" t="s">
        <v>280</v>
      </c>
      <c r="C29" s="88"/>
      <c r="D29" s="74">
        <f>投入係数表!P29</f>
        <v>6.9701910772156203E-4</v>
      </c>
      <c r="E29" s="75">
        <f t="shared" si="0"/>
        <v>6.9701910772156206E-2</v>
      </c>
      <c r="F29" s="74">
        <f>分析係数表!C32</f>
        <v>0.99973750468741629</v>
      </c>
      <c r="G29" s="75">
        <f t="shared" si="1"/>
        <v>6.9683614347300388E-2</v>
      </c>
      <c r="H29" s="75">
        <v>0.1197883196452128</v>
      </c>
      <c r="I29" s="75">
        <f t="shared" si="2"/>
        <v>0.1197883196452128</v>
      </c>
      <c r="J29" s="74">
        <f>分析係数表!G32</f>
        <v>0.13654952076677315</v>
      </c>
      <c r="K29" s="76">
        <f t="shared" si="3"/>
        <v>1.6357037641010846E-2</v>
      </c>
      <c r="L29" s="77"/>
      <c r="M29" s="78"/>
      <c r="N29" s="79">
        <f>分析係数表!I32</f>
        <v>6.1925380029087757E-3</v>
      </c>
      <c r="O29" s="80">
        <f t="shared" si="4"/>
        <v>0.13291602866779806</v>
      </c>
      <c r="P29" s="74">
        <f>分析係数表!C32</f>
        <v>0.99973750468741629</v>
      </c>
      <c r="Q29" s="80">
        <f t="shared" si="5"/>
        <v>0.13288113883330552</v>
      </c>
      <c r="R29" s="81">
        <v>0.19790404678844345</v>
      </c>
      <c r="S29" s="82">
        <f t="shared" si="6"/>
        <v>0.31769236643365628</v>
      </c>
      <c r="T29" s="83">
        <f>分析係数表!F32</f>
        <v>0.46980830670926516</v>
      </c>
      <c r="U29" s="84">
        <f t="shared" si="7"/>
        <v>0.14925451272865545</v>
      </c>
      <c r="V29" s="85">
        <f>分析係数表!D32</f>
        <v>1.7896698615548455E-2</v>
      </c>
      <c r="W29" s="86">
        <f t="shared" si="8"/>
        <v>0</v>
      </c>
      <c r="X29" s="74">
        <f>分析係数表!E32</f>
        <v>1.7896698615548455E-2</v>
      </c>
      <c r="Y29" s="87">
        <f t="shared" si="9"/>
        <v>0</v>
      </c>
    </row>
    <row r="30" spans="1:25">
      <c r="A30" s="10" t="s">
        <v>18</v>
      </c>
      <c r="B30" s="9" t="s">
        <v>281</v>
      </c>
      <c r="C30" s="88"/>
      <c r="D30" s="74">
        <f>投入係数表!P30</f>
        <v>8.3015758897174801E-5</v>
      </c>
      <c r="E30" s="75">
        <f t="shared" si="0"/>
        <v>8.3015758897174805E-3</v>
      </c>
      <c r="F30" s="74">
        <f>分析係数表!C33</f>
        <v>0.92720800471848297</v>
      </c>
      <c r="G30" s="75">
        <f t="shared" si="1"/>
        <v>7.6972876167240101E-3</v>
      </c>
      <c r="H30" s="75">
        <v>6.2647252917526264E-2</v>
      </c>
      <c r="I30" s="75">
        <f t="shared" si="2"/>
        <v>6.2647252917526264E-2</v>
      </c>
      <c r="J30" s="74">
        <f>分析係数表!G33</f>
        <v>0.48251618559482062</v>
      </c>
      <c r="K30" s="76">
        <f t="shared" si="3"/>
        <v>3.0228313515758772E-2</v>
      </c>
      <c r="L30" s="77"/>
      <c r="M30" s="78"/>
      <c r="N30" s="79">
        <f>分析係数表!I33</f>
        <v>1.0711870111293417E-3</v>
      </c>
      <c r="O30" s="80">
        <f t="shared" si="4"/>
        <v>2.29918530032375E-2</v>
      </c>
      <c r="P30" s="74">
        <f>分析係数表!C33</f>
        <v>0.92720800471848297</v>
      </c>
      <c r="Q30" s="80">
        <f t="shared" si="5"/>
        <v>2.1318230147912502E-2</v>
      </c>
      <c r="R30" s="81">
        <v>8.6602563452509593E-2</v>
      </c>
      <c r="S30" s="82">
        <f t="shared" si="6"/>
        <v>0.14924981637003587</v>
      </c>
      <c r="T30" s="83">
        <f>分析係数表!F33</f>
        <v>0.61375438359859724</v>
      </c>
      <c r="U30" s="84">
        <f t="shared" si="7"/>
        <v>9.1602729048395198E-2</v>
      </c>
      <c r="V30" s="85">
        <f>分析係数表!D33</f>
        <v>6.3927479543206545E-2</v>
      </c>
      <c r="W30" s="86">
        <f t="shared" si="8"/>
        <v>0</v>
      </c>
      <c r="X30" s="74">
        <f>分析係数表!E33</f>
        <v>6.2471900008991998E-2</v>
      </c>
      <c r="Y30" s="87">
        <f t="shared" si="9"/>
        <v>0</v>
      </c>
    </row>
    <row r="31" spans="1:25">
      <c r="A31" s="10" t="s">
        <v>19</v>
      </c>
      <c r="B31" s="9" t="s">
        <v>282</v>
      </c>
      <c r="C31" s="88"/>
      <c r="D31" s="74">
        <f>投入係数表!P31</f>
        <v>4.4231736141458852E-2</v>
      </c>
      <c r="E31" s="75">
        <f t="shared" si="0"/>
        <v>4.4231736141458855</v>
      </c>
      <c r="F31" s="74">
        <f>分析係数表!C34</f>
        <v>0.43058167090385968</v>
      </c>
      <c r="G31" s="75">
        <f t="shared" si="1"/>
        <v>1.9045374854767994</v>
      </c>
      <c r="H31" s="75">
        <v>2.2206420262051538</v>
      </c>
      <c r="I31" s="75">
        <f t="shared" si="2"/>
        <v>2.2206420262051538</v>
      </c>
      <c r="J31" s="74">
        <f>分析係数表!G34</f>
        <v>0.40252218378442245</v>
      </c>
      <c r="K31" s="76">
        <f t="shared" si="3"/>
        <v>0.89385767779156322</v>
      </c>
      <c r="L31" s="77"/>
      <c r="M31" s="78"/>
      <c r="N31" s="79">
        <f>分析係数表!I34</f>
        <v>0.17332617383102331</v>
      </c>
      <c r="O31" s="80">
        <f t="shared" si="4"/>
        <v>3.7202560047241779</v>
      </c>
      <c r="P31" s="74">
        <f>分析係数表!C34</f>
        <v>0.43058167090385968</v>
      </c>
      <c r="Q31" s="80">
        <f t="shared" si="5"/>
        <v>1.6018740467042538</v>
      </c>
      <c r="R31" s="81">
        <v>1.7994635363193341</v>
      </c>
      <c r="S31" s="82">
        <f t="shared" si="6"/>
        <v>4.0201055625244884</v>
      </c>
      <c r="T31" s="83">
        <f>分析係数表!F34</f>
        <v>0.66293540075026103</v>
      </c>
      <c r="U31" s="84">
        <f t="shared" si="7"/>
        <v>2.6650702921505252</v>
      </c>
      <c r="V31" s="85">
        <f>分析係数表!D34</f>
        <v>0.16067471370017011</v>
      </c>
      <c r="W31" s="86">
        <f t="shared" si="8"/>
        <v>1</v>
      </c>
      <c r="X31" s="74">
        <f>分析係数表!E34</f>
        <v>0.14658203786750718</v>
      </c>
      <c r="Y31" s="87">
        <f t="shared" si="9"/>
        <v>1</v>
      </c>
    </row>
    <row r="32" spans="1:25">
      <c r="A32" s="10" t="s">
        <v>20</v>
      </c>
      <c r="B32" s="9" t="s">
        <v>37</v>
      </c>
      <c r="C32" s="88"/>
      <c r="D32" s="74">
        <f>投入係数表!P32</f>
        <v>1.2020055354281498E-2</v>
      </c>
      <c r="E32" s="75">
        <f t="shared" si="0"/>
        <v>1.2020055354281498</v>
      </c>
      <c r="F32" s="74">
        <f>分析係数表!C35</f>
        <v>0.85041941808411148</v>
      </c>
      <c r="G32" s="75">
        <f t="shared" si="1"/>
        <v>1.0222088479726881</v>
      </c>
      <c r="H32" s="75">
        <v>1.3412157462070695</v>
      </c>
      <c r="I32" s="75">
        <f t="shared" si="2"/>
        <v>1.3412157462070695</v>
      </c>
      <c r="J32" s="74">
        <f>分析係数表!G35</f>
        <v>0.31439227022235533</v>
      </c>
      <c r="K32" s="76">
        <f t="shared" si="3"/>
        <v>0.42166786330801093</v>
      </c>
      <c r="L32" s="77"/>
      <c r="M32" s="78"/>
      <c r="N32" s="79">
        <f>分析係数表!I35</f>
        <v>5.0116599150103677E-2</v>
      </c>
      <c r="O32" s="80">
        <f t="shared" si="4"/>
        <v>1.07569777145312</v>
      </c>
      <c r="P32" s="74">
        <f>分析係数表!C35</f>
        <v>0.85041941808411148</v>
      </c>
      <c r="Q32" s="80">
        <f t="shared" si="5"/>
        <v>0.91479427283353787</v>
      </c>
      <c r="R32" s="81">
        <v>1.4048406199422807</v>
      </c>
      <c r="S32" s="82">
        <f t="shared" si="6"/>
        <v>2.7460563661493502</v>
      </c>
      <c r="T32" s="83">
        <f>分析係数表!F35</f>
        <v>0.64510687312527537</v>
      </c>
      <c r="U32" s="84">
        <f t="shared" si="7"/>
        <v>1.7714998357923637</v>
      </c>
      <c r="V32" s="85">
        <f>分析係数表!D35</f>
        <v>4.4457450663799247E-2</v>
      </c>
      <c r="W32" s="86">
        <f t="shared" si="8"/>
        <v>0</v>
      </c>
      <c r="X32" s="74">
        <f>分析係数表!E35</f>
        <v>4.3787951741632962E-2</v>
      </c>
      <c r="Y32" s="87">
        <f t="shared" si="9"/>
        <v>0</v>
      </c>
    </row>
    <row r="33" spans="1:25">
      <c r="A33" s="10" t="s">
        <v>21</v>
      </c>
      <c r="B33" s="9" t="s">
        <v>38</v>
      </c>
      <c r="C33" s="88"/>
      <c r="D33" s="74">
        <f>投入係数表!P33</f>
        <v>3.6667904071374757E-3</v>
      </c>
      <c r="E33" s="75">
        <f t="shared" si="0"/>
        <v>0.36667904071374757</v>
      </c>
      <c r="F33" s="74">
        <f>分析係数表!C36</f>
        <v>0.99367212085214862</v>
      </c>
      <c r="G33" s="75">
        <f t="shared" si="1"/>
        <v>0.3643587400580609</v>
      </c>
      <c r="H33" s="75">
        <v>0.60302425022860995</v>
      </c>
      <c r="I33" s="75">
        <f t="shared" si="2"/>
        <v>0.60302425022860995</v>
      </c>
      <c r="J33" s="74">
        <f>分析係数表!G36</f>
        <v>5.4622350270852466E-2</v>
      </c>
      <c r="K33" s="76">
        <f t="shared" si="3"/>
        <v>3.2938601817805314E-2</v>
      </c>
      <c r="L33" s="77"/>
      <c r="M33" s="78"/>
      <c r="N33" s="79">
        <f>分析係数表!I36</f>
        <v>0.22260102528255266</v>
      </c>
      <c r="O33" s="80">
        <f t="shared" si="4"/>
        <v>4.7778865860878375</v>
      </c>
      <c r="P33" s="74">
        <f>分析係数表!C36</f>
        <v>0.99367212085214862</v>
      </c>
      <c r="Q33" s="80">
        <f t="shared" si="5"/>
        <v>4.7476526971889337</v>
      </c>
      <c r="R33" s="81">
        <v>5.059279826830644</v>
      </c>
      <c r="S33" s="82">
        <f t="shared" si="6"/>
        <v>5.6623040770592539</v>
      </c>
      <c r="T33" s="83">
        <f>分析係数表!F36</f>
        <v>0.84078106922799567</v>
      </c>
      <c r="U33" s="84">
        <f t="shared" si="7"/>
        <v>4.7607580762039188</v>
      </c>
      <c r="V33" s="85">
        <f>分析係数表!D36</f>
        <v>1.6146279761308086E-2</v>
      </c>
      <c r="W33" s="86">
        <f t="shared" si="8"/>
        <v>0</v>
      </c>
      <c r="X33" s="74">
        <f>分析係数表!E36</f>
        <v>1.4152245516969955E-2</v>
      </c>
      <c r="Y33" s="87">
        <f t="shared" si="9"/>
        <v>0</v>
      </c>
    </row>
    <row r="34" spans="1:25">
      <c r="A34" s="10" t="s">
        <v>22</v>
      </c>
      <c r="B34" s="9" t="s">
        <v>406</v>
      </c>
      <c r="C34" s="88"/>
      <c r="D34" s="74">
        <f>投入係数表!P34</f>
        <v>2.1071905744220614E-2</v>
      </c>
      <c r="E34" s="75">
        <f t="shared" si="0"/>
        <v>2.1071905744220616</v>
      </c>
      <c r="F34" s="74">
        <f>分析係数表!C37</f>
        <v>0.57178358697686016</v>
      </c>
      <c r="G34" s="75">
        <f t="shared" si="1"/>
        <v>1.2048569850868767</v>
      </c>
      <c r="H34" s="75">
        <v>1.6429065662635596</v>
      </c>
      <c r="I34" s="75">
        <f t="shared" si="2"/>
        <v>1.6429065662635596</v>
      </c>
      <c r="J34" s="74">
        <f>分析係数表!G37</f>
        <v>0.36884830758302428</v>
      </c>
      <c r="K34" s="76">
        <f t="shared" si="3"/>
        <v>0.60598330648335164</v>
      </c>
      <c r="L34" s="77"/>
      <c r="M34" s="78"/>
      <c r="N34" s="79">
        <f>分析係数表!I37</f>
        <v>4.5622990798280361E-2</v>
      </c>
      <c r="O34" s="80">
        <f t="shared" si="4"/>
        <v>0.97924740227779106</v>
      </c>
      <c r="P34" s="74">
        <f>分析係数表!C37</f>
        <v>0.57178358697686016</v>
      </c>
      <c r="Q34" s="80">
        <f t="shared" si="5"/>
        <v>0.55991759221216775</v>
      </c>
      <c r="R34" s="81">
        <v>0.75629377819371824</v>
      </c>
      <c r="S34" s="82">
        <f t="shared" si="6"/>
        <v>2.3992003444572778</v>
      </c>
      <c r="T34" s="83">
        <f>分析係数表!F37</f>
        <v>0.64429400301330442</v>
      </c>
      <c r="U34" s="84">
        <f t="shared" si="7"/>
        <v>1.5457903939612783</v>
      </c>
      <c r="V34" s="85">
        <f>分析係数表!D37</f>
        <v>7.2142948725191447E-2</v>
      </c>
      <c r="W34" s="86">
        <f t="shared" si="8"/>
        <v>0</v>
      </c>
      <c r="X34" s="74">
        <f>分析係数表!E37</f>
        <v>6.9101643267789628E-2</v>
      </c>
      <c r="Y34" s="87">
        <f t="shared" si="9"/>
        <v>0</v>
      </c>
    </row>
    <row r="35" spans="1:25">
      <c r="A35" s="10" t="s">
        <v>23</v>
      </c>
      <c r="B35" s="9" t="s">
        <v>198</v>
      </c>
      <c r="C35" s="88"/>
      <c r="D35" s="74">
        <f>投入係数表!P35</f>
        <v>5.8345981489052101E-3</v>
      </c>
      <c r="E35" s="75">
        <f t="shared" si="0"/>
        <v>0.58345981489052101</v>
      </c>
      <c r="F35" s="74">
        <f>分析係数表!C38</f>
        <v>0.42668283982472699</v>
      </c>
      <c r="G35" s="75">
        <f t="shared" si="1"/>
        <v>0.24895229074109704</v>
      </c>
      <c r="H35" s="75">
        <v>0.47924845182330478</v>
      </c>
      <c r="I35" s="75">
        <f t="shared" si="2"/>
        <v>0.47924845182330478</v>
      </c>
      <c r="J35" s="74">
        <f>分析係数表!G38</f>
        <v>0.18042179614021467</v>
      </c>
      <c r="K35" s="76">
        <f t="shared" si="3"/>
        <v>8.6466866475377782E-2</v>
      </c>
      <c r="L35" s="77"/>
      <c r="M35" s="78"/>
      <c r="N35" s="79">
        <f>分析係数表!I38</f>
        <v>3.1385057501308801E-2</v>
      </c>
      <c r="O35" s="80">
        <f t="shared" si="4"/>
        <v>0.67364579767212829</v>
      </c>
      <c r="P35" s="74">
        <f>分析係数表!C38</f>
        <v>0.42668283982472699</v>
      </c>
      <c r="Q35" s="80">
        <f t="shared" si="5"/>
        <v>0.28743310198673716</v>
      </c>
      <c r="R35" s="81">
        <v>0.46060150817975787</v>
      </c>
      <c r="S35" s="82">
        <f t="shared" si="6"/>
        <v>0.93984996000306265</v>
      </c>
      <c r="T35" s="83">
        <f>分析係数表!F38</f>
        <v>0.52437100026299643</v>
      </c>
      <c r="U35" s="84">
        <f t="shared" si="7"/>
        <v>0.49283006362394316</v>
      </c>
      <c r="V35" s="85">
        <f>分析係数表!D38</f>
        <v>3.745569762927526E-2</v>
      </c>
      <c r="W35" s="86">
        <f t="shared" si="8"/>
        <v>0</v>
      </c>
      <c r="X35" s="74">
        <f>分析係数表!E38</f>
        <v>3.4218337111297577E-2</v>
      </c>
      <c r="Y35" s="87">
        <f t="shared" si="9"/>
        <v>0</v>
      </c>
    </row>
    <row r="36" spans="1:25">
      <c r="A36" s="10" t="s">
        <v>24</v>
      </c>
      <c r="B36" s="9" t="s">
        <v>39</v>
      </c>
      <c r="C36" s="88"/>
      <c r="D36" s="74">
        <f>投入係数表!P36</f>
        <v>0</v>
      </c>
      <c r="E36" s="75">
        <f t="shared" si="0"/>
        <v>0</v>
      </c>
      <c r="F36" s="74">
        <f>分析係数表!C39</f>
        <v>1</v>
      </c>
      <c r="G36" s="75">
        <f t="shared" si="1"/>
        <v>0</v>
      </c>
      <c r="H36" s="75">
        <v>0.14936447763456812</v>
      </c>
      <c r="I36" s="75">
        <f t="shared" si="2"/>
        <v>0.14936447763456812</v>
      </c>
      <c r="J36" s="74">
        <f>分析係数表!G39</f>
        <v>0.351753812215997</v>
      </c>
      <c r="K36" s="76">
        <f t="shared" si="3"/>
        <v>5.2539524417610353E-2</v>
      </c>
      <c r="L36" s="77"/>
      <c r="M36" s="78"/>
      <c r="N36" s="79">
        <f>分析係数表!I39</f>
        <v>2.6196741762610056E-3</v>
      </c>
      <c r="O36" s="80">
        <f t="shared" si="4"/>
        <v>5.6228429724394451E-2</v>
      </c>
      <c r="P36" s="74">
        <f>分析係数表!C39</f>
        <v>1</v>
      </c>
      <c r="Q36" s="80">
        <f t="shared" si="5"/>
        <v>5.6228429724394451E-2</v>
      </c>
      <c r="R36" s="81">
        <v>7.3151700991041652E-2</v>
      </c>
      <c r="S36" s="82">
        <f t="shared" si="6"/>
        <v>0.22251617862560977</v>
      </c>
      <c r="T36" s="83">
        <f>分析係数表!F39</f>
        <v>0.70125652740175148</v>
      </c>
      <c r="U36" s="84">
        <f t="shared" si="7"/>
        <v>0.15604092271370296</v>
      </c>
      <c r="V36" s="85">
        <f>分析係数表!D39</f>
        <v>5.4632803645743147E-2</v>
      </c>
      <c r="W36" s="86">
        <f t="shared" si="8"/>
        <v>0</v>
      </c>
      <c r="X36" s="74">
        <f>分析係数表!E39</f>
        <v>5.4632803645743147E-2</v>
      </c>
      <c r="Y36" s="87">
        <f t="shared" si="9"/>
        <v>0</v>
      </c>
    </row>
    <row r="37" spans="1:25">
      <c r="A37" s="10" t="s">
        <v>25</v>
      </c>
      <c r="B37" s="9" t="s">
        <v>40</v>
      </c>
      <c r="C37" s="88"/>
      <c r="D37" s="74">
        <f>投入係数表!P37</f>
        <v>3.5085905647107838E-4</v>
      </c>
      <c r="E37" s="75">
        <f t="shared" si="0"/>
        <v>3.508590564710784E-2</v>
      </c>
      <c r="F37" s="74">
        <f>分析係数表!C40</f>
        <v>0.86812466863195592</v>
      </c>
      <c r="G37" s="75">
        <f t="shared" si="1"/>
        <v>3.0458940213547565E-2</v>
      </c>
      <c r="H37" s="75">
        <v>3.9160550424609836E-2</v>
      </c>
      <c r="I37" s="75">
        <f t="shared" si="2"/>
        <v>3.9160550424609836E-2</v>
      </c>
      <c r="J37" s="74">
        <f>分析係数表!G40</f>
        <v>0.5308449982881025</v>
      </c>
      <c r="K37" s="76">
        <f t="shared" si="3"/>
        <v>2.078818232311316E-2</v>
      </c>
      <c r="L37" s="77"/>
      <c r="M37" s="78"/>
      <c r="N37" s="79">
        <f>分析係数表!I40</f>
        <v>3.1726768564274997E-2</v>
      </c>
      <c r="O37" s="80">
        <f t="shared" si="4"/>
        <v>0.68098025043123689</v>
      </c>
      <c r="P37" s="74">
        <f>分析係数表!C40</f>
        <v>0.86812466863195592</v>
      </c>
      <c r="Q37" s="80">
        <f t="shared" si="5"/>
        <v>0.59117575425052393</v>
      </c>
      <c r="R37" s="81">
        <v>0.59634392333873265</v>
      </c>
      <c r="S37" s="82">
        <f t="shared" si="6"/>
        <v>0.63550447376334251</v>
      </c>
      <c r="T37" s="83">
        <f>分析係数表!F40</f>
        <v>0.72849135138041188</v>
      </c>
      <c r="U37" s="84">
        <f t="shared" si="7"/>
        <v>0.46295951290015491</v>
      </c>
      <c r="V37" s="85">
        <f>分析係数表!D40</f>
        <v>7.8167788596215718E-2</v>
      </c>
      <c r="W37" s="86">
        <f t="shared" si="8"/>
        <v>0</v>
      </c>
      <c r="X37" s="74">
        <f>分析係数表!E40</f>
        <v>7.1051953968348291E-2</v>
      </c>
      <c r="Y37" s="87">
        <f t="shared" si="9"/>
        <v>0</v>
      </c>
    </row>
    <row r="38" spans="1:25">
      <c r="A38" s="10" t="s">
        <v>26</v>
      </c>
      <c r="B38" s="9" t="s">
        <v>284</v>
      </c>
      <c r="C38" s="88"/>
      <c r="D38" s="74">
        <f>投入係数表!P38</f>
        <v>0</v>
      </c>
      <c r="E38" s="75">
        <f t="shared" si="0"/>
        <v>0</v>
      </c>
      <c r="F38" s="74">
        <f>分析係数表!C41</f>
        <v>0.9999434031873089</v>
      </c>
      <c r="G38" s="75">
        <f t="shared" si="1"/>
        <v>0</v>
      </c>
      <c r="H38" s="75">
        <v>5.3841549776403015E-3</v>
      </c>
      <c r="I38" s="75">
        <f t="shared" si="2"/>
        <v>5.3841549776403015E-3</v>
      </c>
      <c r="J38" s="74">
        <f>分析係数表!G41</f>
        <v>0.50163334603597476</v>
      </c>
      <c r="K38" s="76">
        <f t="shared" si="3"/>
        <v>2.7008716770099534E-3</v>
      </c>
      <c r="L38" s="77"/>
      <c r="M38" s="78"/>
      <c r="N38" s="79">
        <f>分析係数表!I41</f>
        <v>4.605647758626856E-2</v>
      </c>
      <c r="O38" s="80">
        <f t="shared" si="4"/>
        <v>0.98855172020241056</v>
      </c>
      <c r="P38" s="74">
        <f>分析係数表!C41</f>
        <v>0.9999434031873089</v>
      </c>
      <c r="Q38" s="80">
        <f t="shared" si="5"/>
        <v>0.98849577132586675</v>
      </c>
      <c r="R38" s="81">
        <v>1.0070326775670984</v>
      </c>
      <c r="S38" s="82">
        <f t="shared" si="6"/>
        <v>1.0124168325447387</v>
      </c>
      <c r="T38" s="83">
        <f>分析係数表!F41</f>
        <v>0.6065809667987323</v>
      </c>
      <c r="U38" s="84">
        <f t="shared" si="7"/>
        <v>0.61411278108829781</v>
      </c>
      <c r="V38" s="85">
        <f>分析係数表!D41</f>
        <v>0.10372147914479408</v>
      </c>
      <c r="W38" s="86">
        <f t="shared" si="8"/>
        <v>0</v>
      </c>
      <c r="X38" s="74">
        <f>分析係数表!E41</f>
        <v>9.872112035903656E-2</v>
      </c>
      <c r="Y38" s="87">
        <f t="shared" si="9"/>
        <v>0</v>
      </c>
    </row>
    <row r="39" spans="1:25">
      <c r="A39" s="10" t="s">
        <v>56</v>
      </c>
      <c r="B39" s="9" t="s">
        <v>388</v>
      </c>
      <c r="C39" s="88"/>
      <c r="D39" s="74">
        <f>投入係数表!P39</f>
        <v>8.6618329566297487E-4</v>
      </c>
      <c r="E39" s="75">
        <f>$C$18*D39</f>
        <v>8.6618329566297489E-2</v>
      </c>
      <c r="F39" s="74">
        <f>分析係数表!C42</f>
        <v>0.93692850875802069</v>
      </c>
      <c r="G39" s="75">
        <f>E39*F39</f>
        <v>8.1155182351661886E-2</v>
      </c>
      <c r="H39" s="75">
        <v>0.11417979016790777</v>
      </c>
      <c r="I39" s="75">
        <f>C39+H39</f>
        <v>0.11417979016790777</v>
      </c>
      <c r="J39" s="74">
        <f>分析係数表!G42</f>
        <v>0.49922072097325781</v>
      </c>
      <c r="K39" s="76">
        <f>I39*J39</f>
        <v>5.700091716819821E-2</v>
      </c>
      <c r="L39" s="77"/>
      <c r="M39" s="78"/>
      <c r="N39" s="79">
        <f>分析係数表!I42</f>
        <v>1.1809361738003208E-2</v>
      </c>
      <c r="O39" s="80">
        <f t="shared" si="4"/>
        <v>0.25347498272590818</v>
      </c>
      <c r="P39" s="74">
        <f>分析係数表!C42</f>
        <v>0.93692850875802069</v>
      </c>
      <c r="Q39" s="80">
        <f>O39*P39</f>
        <v>0.23748793757285022</v>
      </c>
      <c r="R39" s="81">
        <v>0.25949436214948524</v>
      </c>
      <c r="S39" s="82">
        <f>I39+R39</f>
        <v>0.37367415231739298</v>
      </c>
      <c r="T39" s="83">
        <f>分析係数表!F42</f>
        <v>0.57339238661209846</v>
      </c>
      <c r="U39" s="84">
        <f>S39*T39</f>
        <v>0.21426191401252276</v>
      </c>
      <c r="V39" s="85">
        <f>分析係数表!D42</f>
        <v>0.13686157986208444</v>
      </c>
      <c r="W39" s="86">
        <f>ROUND(S39*V39,0)</f>
        <v>0</v>
      </c>
      <c r="X39" s="74">
        <f>分析係数表!E42</f>
        <v>0.12798116275158378</v>
      </c>
      <c r="Y39" s="87">
        <f>ROUND(S39*X39,0)</f>
        <v>0</v>
      </c>
    </row>
    <row r="40" spans="1:25">
      <c r="A40" s="10" t="s">
        <v>199</v>
      </c>
      <c r="B40" s="9" t="s">
        <v>41</v>
      </c>
      <c r="C40" s="88"/>
      <c r="D40" s="74">
        <f>投入係数表!P40</f>
        <v>3.2321324242324569E-2</v>
      </c>
      <c r="E40" s="75">
        <f>$C$18*D40</f>
        <v>3.2321324242324567</v>
      </c>
      <c r="F40" s="74">
        <f>分析係数表!C43</f>
        <v>0.64668770435795053</v>
      </c>
      <c r="G40" s="75">
        <f>E40*F40</f>
        <v>2.0901802976077848</v>
      </c>
      <c r="H40" s="75">
        <v>3.1254981864667992</v>
      </c>
      <c r="I40" s="75">
        <f>C40+H40</f>
        <v>3.1254981864667992</v>
      </c>
      <c r="J40" s="74">
        <f>分析係数表!G43</f>
        <v>0.34525361813281841</v>
      </c>
      <c r="K40" s="76">
        <f>I40*J40</f>
        <v>1.0790895573452248</v>
      </c>
      <c r="L40" s="77"/>
      <c r="M40" s="78"/>
      <c r="N40" s="79">
        <f>分析係数表!I43</f>
        <v>1.6687581740348217E-2</v>
      </c>
      <c r="O40" s="80">
        <f t="shared" si="4"/>
        <v>0.35818061866628509</v>
      </c>
      <c r="P40" s="74">
        <f>分析係数表!C43</f>
        <v>0.64668770435795053</v>
      </c>
      <c r="Q40" s="80">
        <f>O40*P40</f>
        <v>0.23163100203081038</v>
      </c>
      <c r="R40" s="81">
        <v>0.93354412256664643</v>
      </c>
      <c r="S40" s="82">
        <f>I40+R40</f>
        <v>4.0590423090334458</v>
      </c>
      <c r="T40" s="83">
        <f>分析係数表!F43</f>
        <v>0.5971160790993254</v>
      </c>
      <c r="U40" s="84">
        <f>S40*T40</f>
        <v>2.4237194284683232</v>
      </c>
      <c r="V40" s="85">
        <f>分析係数表!D43</f>
        <v>0.11965406207615147</v>
      </c>
      <c r="W40" s="86">
        <f>ROUND(S40*V40,0)</f>
        <v>0</v>
      </c>
      <c r="X40" s="74">
        <f>分析係数表!E43</f>
        <v>0.10089499703022012</v>
      </c>
      <c r="Y40" s="87">
        <f>ROUND(S40*X40,0)</f>
        <v>0</v>
      </c>
    </row>
    <row r="41" spans="1:25">
      <c r="A41" s="10" t="s">
        <v>350</v>
      </c>
      <c r="B41" s="9" t="s">
        <v>42</v>
      </c>
      <c r="C41" s="88"/>
      <c r="D41" s="74">
        <f>投入係数表!P41</f>
        <v>1.002454447060224E-4</v>
      </c>
      <c r="E41" s="75">
        <f>$C$18*D41</f>
        <v>1.0024544470602239E-2</v>
      </c>
      <c r="F41" s="74">
        <f>分析係数表!C44</f>
        <v>0.69156580457188765</v>
      </c>
      <c r="G41" s="75">
        <f>E41*F41</f>
        <v>6.9326321622787054E-3</v>
      </c>
      <c r="H41" s="75">
        <v>1.6163710549394784E-2</v>
      </c>
      <c r="I41" s="75">
        <f>C41+H41</f>
        <v>1.6163710549394784E-2</v>
      </c>
      <c r="J41" s="74">
        <f>分析係数表!G44</f>
        <v>0.27271905819722003</v>
      </c>
      <c r="K41" s="76">
        <f>I41*J41</f>
        <v>4.4081519180034154E-3</v>
      </c>
      <c r="L41" s="77"/>
      <c r="M41" s="78"/>
      <c r="N41" s="79">
        <f>分析係数表!I44</f>
        <v>0.15674397651271663</v>
      </c>
      <c r="O41" s="80">
        <f t="shared" si="4"/>
        <v>3.3643373469622317</v>
      </c>
      <c r="P41" s="74">
        <f>分析係数表!C44</f>
        <v>0.69156580457188765</v>
      </c>
      <c r="Q41" s="80">
        <f>O41*P41</f>
        <v>2.3266606642031857</v>
      </c>
      <c r="R41" s="81">
        <v>2.3709343276341572</v>
      </c>
      <c r="S41" s="82">
        <f>I41+R41</f>
        <v>2.3870980381835518</v>
      </c>
      <c r="T41" s="83">
        <f>分析係数表!F44</f>
        <v>0.50862281906626206</v>
      </c>
      <c r="U41" s="84">
        <f>S41*T41</f>
        <v>1.2141325335684618</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投入係数表!P42</f>
        <v>4.1664512955940562E-4</v>
      </c>
      <c r="E42" s="75">
        <f>$C$18*D42</f>
        <v>4.1664512955940564E-2</v>
      </c>
      <c r="F42" s="74">
        <f>分析係数表!C45</f>
        <v>1</v>
      </c>
      <c r="G42" s="75">
        <f>E42*F42</f>
        <v>4.1664512955940564E-2</v>
      </c>
      <c r="H42" s="75">
        <v>6.6603218721718677E-2</v>
      </c>
      <c r="I42" s="75">
        <f>C42+H42</f>
        <v>6.6603218721718677E-2</v>
      </c>
      <c r="J42" s="74">
        <f>分析係数表!G45</f>
        <v>0</v>
      </c>
      <c r="K42" s="76">
        <f>I42*J42</f>
        <v>0</v>
      </c>
      <c r="L42" s="77"/>
      <c r="M42" s="78"/>
      <c r="N42" s="79">
        <f>分析係数表!I45</f>
        <v>0</v>
      </c>
      <c r="O42" s="80">
        <f t="shared" si="4"/>
        <v>0</v>
      </c>
      <c r="P42" s="74">
        <f>分析係数表!C45</f>
        <v>1</v>
      </c>
      <c r="Q42" s="80">
        <f>O42*P42</f>
        <v>0</v>
      </c>
      <c r="R42" s="81">
        <v>2.624301429810906E-2</v>
      </c>
      <c r="S42" s="82">
        <f>I42+R42</f>
        <v>9.2846233019827737E-2</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投入係数表!P43</f>
        <v>4.8446743824332389E-3</v>
      </c>
      <c r="E43" s="75">
        <f>$C$18*D43</f>
        <v>0.48446743824332389</v>
      </c>
      <c r="F43" s="74">
        <f>分析係数表!C46</f>
        <v>0.99300149364803736</v>
      </c>
      <c r="G43" s="75">
        <f>E43*F43</f>
        <v>0.4810768897994589</v>
      </c>
      <c r="H43" s="75">
        <v>0.60569325587366651</v>
      </c>
      <c r="I43" s="75">
        <f>C43+H43</f>
        <v>0.60569325587366651</v>
      </c>
      <c r="J43" s="74">
        <f>分析係数表!G46</f>
        <v>1.2662527198429125E-2</v>
      </c>
      <c r="K43" s="76">
        <f>I43*J43</f>
        <v>7.6696073264053942E-3</v>
      </c>
      <c r="L43" s="77"/>
      <c r="M43" s="78"/>
      <c r="N43" s="79">
        <f>分析係数表!I46</f>
        <v>3.642815848522589E-5</v>
      </c>
      <c r="O43" s="80">
        <f t="shared" si="4"/>
        <v>7.8189042283842772E-4</v>
      </c>
      <c r="P43" s="74">
        <f>分析係数表!C46</f>
        <v>0.99300149364803736</v>
      </c>
      <c r="Q43" s="80">
        <f>O43*P43</f>
        <v>7.7641835774765427E-4</v>
      </c>
      <c r="R43" s="81">
        <v>6.8626164907877235E-2</v>
      </c>
      <c r="S43" s="82">
        <f>I43+R43</f>
        <v>0.67431942078154372</v>
      </c>
      <c r="T43" s="83">
        <f>分析係数表!F46</f>
        <v>0.42786180544499286</v>
      </c>
      <c r="U43" s="84">
        <f>S43*T43</f>
        <v>0.28851552482221315</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投入係数表!P44</f>
        <v>0.56003684020092948</v>
      </c>
      <c r="E44" s="89">
        <f>SUM(E5:E43)</f>
        <v>56.00368402009294</v>
      </c>
      <c r="F44" s="90">
        <f>分析係数表!C47</f>
        <v>0.58532523599566522</v>
      </c>
      <c r="G44" s="89">
        <f>SUM(G5:G43)</f>
        <v>21.743490980208197</v>
      </c>
      <c r="H44" s="89">
        <f>SUM(H5:H43)</f>
        <v>29.048662914918477</v>
      </c>
      <c r="I44" s="89">
        <f>SUM(I5:I43)</f>
        <v>129.04866291491845</v>
      </c>
      <c r="J44" s="90">
        <f>分析係数表!G47</f>
        <v>0.25475569279079324</v>
      </c>
      <c r="K44" s="91">
        <f>SUM(K5:K43)</f>
        <v>33.624911709398994</v>
      </c>
      <c r="L44" s="92">
        <f>最終需要_まとめ!$L$34</f>
        <v>0.63833333333333331</v>
      </c>
      <c r="M44" s="89">
        <f>K44*L44</f>
        <v>21.463901974499692</v>
      </c>
      <c r="N44" s="93">
        <f>分析係数表!I47</f>
        <v>1</v>
      </c>
      <c r="O44" s="94">
        <f>SUM(O5:O43)</f>
        <v>21.463901974499688</v>
      </c>
      <c r="P44" s="90">
        <f>分析係数表!C47</f>
        <v>0.58532523599566522</v>
      </c>
      <c r="Q44" s="94">
        <f>SUM(Q5:Q43)</f>
        <v>13.937858534144521</v>
      </c>
      <c r="R44" s="89">
        <f>SUM(R5:R43)</f>
        <v>17.113617418814755</v>
      </c>
      <c r="S44" s="95">
        <f>SUM(S5:S43)</f>
        <v>146.16228033373326</v>
      </c>
      <c r="T44" s="96">
        <f>分析係数表!F47</f>
        <v>0.5063294671067512</v>
      </c>
      <c r="U44" s="97">
        <f>SUM(U5:U43)</f>
        <v>64.781778107181466</v>
      </c>
      <c r="V44" s="98">
        <f>分析係数表!D47</f>
        <v>6.4581730562403572E-2</v>
      </c>
      <c r="W44" s="99">
        <f>SUM(W5:W43)</f>
        <v>7</v>
      </c>
      <c r="X44" s="90">
        <f>分析係数表!E47</f>
        <v>5.7136770824146227E-2</v>
      </c>
      <c r="Y44" s="100">
        <f>SUM(Y5:Y43)</f>
        <v>7</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307</v>
      </c>
      <c r="S2" s="5" t="s">
        <v>157</v>
      </c>
      <c r="U2" s="62" t="s">
        <v>215</v>
      </c>
      <c r="W2" s="5" t="s">
        <v>134</v>
      </c>
      <c r="Y2" s="5" t="s">
        <v>158</v>
      </c>
    </row>
    <row r="3" spans="1:25" ht="44">
      <c r="B3" s="63"/>
      <c r="C3" s="64" t="s">
        <v>233</v>
      </c>
      <c r="D3" s="64" t="s">
        <v>319</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投入係数表!Q5</f>
        <v>0</v>
      </c>
      <c r="E5" s="75">
        <f t="shared" ref="E5:E38" si="0">$C$19*D5</f>
        <v>0</v>
      </c>
      <c r="F5" s="74">
        <f>分析係数表!C8</f>
        <v>0.16988323914406789</v>
      </c>
      <c r="G5" s="75">
        <f t="shared" ref="G5:G38" si="1">E5*F5</f>
        <v>0</v>
      </c>
      <c r="H5" s="75">
        <f t="array" ref="H5:H43">MMULT(逆行列係数!C5:AO43,'15'!G5:G43)</f>
        <v>5.4330783361924517E-4</v>
      </c>
      <c r="I5" s="75">
        <f t="shared" ref="I5:I38" si="2">C5+H5</f>
        <v>5.4330783361924517E-4</v>
      </c>
      <c r="J5" s="74">
        <f>分析係数表!G8</f>
        <v>0.11982810575688495</v>
      </c>
      <c r="K5" s="76">
        <f t="shared" ref="K5:K38" si="3">I5*J5</f>
        <v>6.5103548545470958E-5</v>
      </c>
      <c r="L5" s="77" t="s">
        <v>188</v>
      </c>
      <c r="M5" s="78" t="s">
        <v>188</v>
      </c>
      <c r="N5" s="79">
        <f>分析係数表!I8</f>
        <v>1.1007693311748612E-2</v>
      </c>
      <c r="O5" s="80">
        <f t="shared" ref="O5:O43" si="4">$M$44*N5</f>
        <v>0.1746229856659178</v>
      </c>
      <c r="P5" s="74">
        <f>分析係数表!C8</f>
        <v>0.16988323914406789</v>
      </c>
      <c r="Q5" s="80">
        <f t="shared" ref="Q5:Q38" si="5">O5*P5</f>
        <v>2.9665518433934251E-2</v>
      </c>
      <c r="R5" s="81">
        <f t="array" ref="R5:R43">MMULT(逆行列係数!C5:AO43,'15'!Q5:Q43)</f>
        <v>4.9713254116086979E-2</v>
      </c>
      <c r="S5" s="82">
        <f t="shared" ref="S5:S38" si="6">I5+R5</f>
        <v>5.0256561949706222E-2</v>
      </c>
      <c r="T5" s="83">
        <f>分析係数表!F8</f>
        <v>0.4520504153237429</v>
      </c>
      <c r="U5" s="84">
        <f t="shared" ref="U5:U38" si="7">S5*T5</f>
        <v>2.2718499702108111E-2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投入係数表!Q6</f>
        <v>0</v>
      </c>
      <c r="E6" s="75">
        <f t="shared" si="0"/>
        <v>0</v>
      </c>
      <c r="F6" s="74">
        <f>分析係数表!C9</f>
        <v>0.40976645435244163</v>
      </c>
      <c r="G6" s="75">
        <f t="shared" si="1"/>
        <v>0</v>
      </c>
      <c r="H6" s="75">
        <v>3.5516060017785244E-4</v>
      </c>
      <c r="I6" s="75">
        <f t="shared" si="2"/>
        <v>3.5516060017785244E-4</v>
      </c>
      <c r="J6" s="74">
        <f>分析係数表!G9</f>
        <v>0.27278621711745094</v>
      </c>
      <c r="K6" s="76">
        <f t="shared" si="3"/>
        <v>9.6882916591679833E-5</v>
      </c>
      <c r="L6" s="77"/>
      <c r="M6" s="78"/>
      <c r="N6" s="79">
        <f>分析係数表!I9</f>
        <v>5.6766522140644718E-4</v>
      </c>
      <c r="O6" s="80">
        <f t="shared" si="4"/>
        <v>9.0052832154124893E-3</v>
      </c>
      <c r="P6" s="74">
        <f>分析係数表!C9</f>
        <v>0.40976645435244163</v>
      </c>
      <c r="Q6" s="80">
        <f t="shared" si="5"/>
        <v>3.6900629736191307E-3</v>
      </c>
      <c r="R6" s="81">
        <v>4.9671308868595131E-3</v>
      </c>
      <c r="S6" s="82">
        <f t="shared" si="6"/>
        <v>5.3222914870373651E-3</v>
      </c>
      <c r="T6" s="83">
        <f>分析係数表!F9</f>
        <v>0.74407187847350875</v>
      </c>
      <c r="U6" s="84">
        <f t="shared" si="7"/>
        <v>3.9601674245434565E-3</v>
      </c>
      <c r="V6" s="85">
        <f>分析係数表!D9</f>
        <v>0.14440533530937386</v>
      </c>
      <c r="W6" s="172">
        <f t="shared" si="8"/>
        <v>0</v>
      </c>
      <c r="X6" s="74">
        <f>分析係数表!E9</f>
        <v>0.11439422008151168</v>
      </c>
      <c r="Y6" s="171">
        <f t="shared" si="9"/>
        <v>0</v>
      </c>
    </row>
    <row r="7" spans="1:25">
      <c r="A7" s="10" t="s">
        <v>226</v>
      </c>
      <c r="B7" s="9" t="s">
        <v>274</v>
      </c>
      <c r="C7" s="88"/>
      <c r="D7" s="74">
        <f>投入係数表!Q7</f>
        <v>0</v>
      </c>
      <c r="E7" s="75">
        <f t="shared" si="0"/>
        <v>0</v>
      </c>
      <c r="F7" s="74">
        <f>分析係数表!C10</f>
        <v>0.68007710705743762</v>
      </c>
      <c r="G7" s="75">
        <f t="shared" si="1"/>
        <v>0</v>
      </c>
      <c r="H7" s="75">
        <v>4.3304814194936806E-4</v>
      </c>
      <c r="I7" s="75">
        <f t="shared" si="2"/>
        <v>4.3304814194936806E-4</v>
      </c>
      <c r="J7" s="74">
        <f>分析係数表!G10</f>
        <v>0.17854260725424764</v>
      </c>
      <c r="K7" s="76">
        <f t="shared" si="3"/>
        <v>7.7317544330247711E-5</v>
      </c>
      <c r="L7" s="77"/>
      <c r="M7" s="78"/>
      <c r="N7" s="79">
        <f>分析係数表!I10</f>
        <v>1.290834700219075E-3</v>
      </c>
      <c r="O7" s="80">
        <f t="shared" si="4"/>
        <v>2.0477442727518884E-2</v>
      </c>
      <c r="P7" s="74">
        <f>分析係数表!C10</f>
        <v>0.68007710705743762</v>
      </c>
      <c r="Q7" s="80">
        <f t="shared" si="5"/>
        <v>1.3926240010065408E-2</v>
      </c>
      <c r="R7" s="81">
        <v>2.3489779109769845E-2</v>
      </c>
      <c r="S7" s="82">
        <f t="shared" si="6"/>
        <v>2.3922827251719212E-2</v>
      </c>
      <c r="T7" s="83">
        <f>分析係数表!F10</f>
        <v>0.51654343606185527</v>
      </c>
      <c r="U7" s="84">
        <f t="shared" si="7"/>
        <v>1.2357179388917231E-2</v>
      </c>
      <c r="V7" s="85">
        <f>分析係数表!D10</f>
        <v>9.7799297694606213E-2</v>
      </c>
      <c r="W7" s="172">
        <f t="shared" si="8"/>
        <v>0</v>
      </c>
      <c r="X7" s="74">
        <f>分析係数表!E10</f>
        <v>2.6958057972911079E-2</v>
      </c>
      <c r="Y7" s="171">
        <f t="shared" si="9"/>
        <v>0</v>
      </c>
    </row>
    <row r="8" spans="1:25">
      <c r="A8" s="10" t="s">
        <v>227</v>
      </c>
      <c r="B8" s="9" t="s">
        <v>27</v>
      </c>
      <c r="C8" s="88"/>
      <c r="D8" s="74">
        <f>投入係数表!Q8</f>
        <v>5.2853730546118124E-5</v>
      </c>
      <c r="E8" s="75">
        <f t="shared" si="0"/>
        <v>5.2853730546118128E-3</v>
      </c>
      <c r="F8" s="74">
        <f>分析係数表!C11</f>
        <v>2.1147201560344109E-2</v>
      </c>
      <c r="G8" s="75">
        <f t="shared" si="1"/>
        <v>1.1177084930748764E-4</v>
      </c>
      <c r="H8" s="75">
        <v>2.1176590898620569E-2</v>
      </c>
      <c r="I8" s="75">
        <f t="shared" si="2"/>
        <v>2.1176590898620569E-2</v>
      </c>
      <c r="J8" s="74">
        <f>分析係数表!G11</f>
        <v>0.2349962690544718</v>
      </c>
      <c r="K8" s="76">
        <f t="shared" si="3"/>
        <v>4.9764198524687182E-3</v>
      </c>
      <c r="L8" s="77"/>
      <c r="M8" s="78"/>
      <c r="N8" s="79">
        <f>分析係数表!I11</f>
        <v>-2.2238602446561594E-5</v>
      </c>
      <c r="O8" s="80">
        <f t="shared" si="4"/>
        <v>-3.5278700507682315E-4</v>
      </c>
      <c r="P8" s="74">
        <f>分析係数表!C11</f>
        <v>2.1147201560344109E-2</v>
      </c>
      <c r="Q8" s="80">
        <f t="shared" si="5"/>
        <v>-7.4604579042297193E-6</v>
      </c>
      <c r="R8" s="81">
        <v>4.1023842987150221E-3</v>
      </c>
      <c r="S8" s="82">
        <f t="shared" si="6"/>
        <v>2.5278975197335591E-2</v>
      </c>
      <c r="T8" s="83">
        <f>分析係数表!F11</f>
        <v>0.38828483104146677</v>
      </c>
      <c r="U8" s="84">
        <f t="shared" si="7"/>
        <v>9.8154426133988792E-3</v>
      </c>
      <c r="V8" s="85">
        <f>分析係数表!D11</f>
        <v>2.238567316917173E-2</v>
      </c>
      <c r="W8" s="172">
        <f t="shared" si="8"/>
        <v>0</v>
      </c>
      <c r="X8" s="74">
        <f>分析係数表!E11</f>
        <v>2.1852680950858117E-2</v>
      </c>
      <c r="Y8" s="171">
        <f t="shared" si="9"/>
        <v>0</v>
      </c>
    </row>
    <row r="9" spans="1:25">
      <c r="A9" s="10" t="s">
        <v>228</v>
      </c>
      <c r="B9" s="9" t="s">
        <v>195</v>
      </c>
      <c r="C9" s="88"/>
      <c r="D9" s="74">
        <f>投入係数表!Q9</f>
        <v>0</v>
      </c>
      <c r="E9" s="75">
        <f t="shared" si="0"/>
        <v>0</v>
      </c>
      <c r="F9" s="74">
        <f>分析係数表!C12</f>
        <v>0.26979296775158057</v>
      </c>
      <c r="G9" s="75">
        <f t="shared" si="1"/>
        <v>0</v>
      </c>
      <c r="H9" s="75">
        <v>1.9735851468274451E-3</v>
      </c>
      <c r="I9" s="75">
        <f t="shared" si="2"/>
        <v>1.9735851468274451E-3</v>
      </c>
      <c r="J9" s="74">
        <f>分析係数表!G12</f>
        <v>0.14399966915404239</v>
      </c>
      <c r="K9" s="76">
        <f t="shared" si="3"/>
        <v>2.8419560819048425E-4</v>
      </c>
      <c r="L9" s="77"/>
      <c r="M9" s="78"/>
      <c r="N9" s="79">
        <f>分析係数表!I12</f>
        <v>8.4790563397567215E-2</v>
      </c>
      <c r="O9" s="80">
        <f t="shared" si="4"/>
        <v>1.3450939190843452</v>
      </c>
      <c r="P9" s="74">
        <f>分析係数表!C12</f>
        <v>0.26979296775158057</v>
      </c>
      <c r="Q9" s="80">
        <f t="shared" si="5"/>
        <v>0.36289688033436984</v>
      </c>
      <c r="R9" s="81">
        <v>0.45845221677969911</v>
      </c>
      <c r="S9" s="82">
        <f t="shared" si="6"/>
        <v>0.46042580192652655</v>
      </c>
      <c r="T9" s="83">
        <f>分析係数表!F12</f>
        <v>0.33481714299007204</v>
      </c>
      <c r="U9" s="84">
        <f t="shared" si="7"/>
        <v>0.15415845155995242</v>
      </c>
      <c r="V9" s="85">
        <f>分析係数表!D12</f>
        <v>3.7088865741159563E-2</v>
      </c>
      <c r="W9" s="172">
        <f t="shared" si="8"/>
        <v>0</v>
      </c>
      <c r="X9" s="74">
        <f>分析係数表!E12</f>
        <v>3.539948357013805E-2</v>
      </c>
      <c r="Y9" s="171">
        <f t="shared" si="9"/>
        <v>0</v>
      </c>
    </row>
    <row r="10" spans="1:25">
      <c r="A10" s="10" t="s">
        <v>229</v>
      </c>
      <c r="B10" s="9" t="s">
        <v>28</v>
      </c>
      <c r="C10" s="88"/>
      <c r="D10" s="74">
        <f>投入係数表!Q10</f>
        <v>6.8431672180763463E-4</v>
      </c>
      <c r="E10" s="75">
        <f t="shared" si="0"/>
        <v>6.8431672180763459E-2</v>
      </c>
      <c r="F10" s="74">
        <f>分析係数表!C13</f>
        <v>6.684233532602335E-2</v>
      </c>
      <c r="G10" s="75">
        <f t="shared" si="1"/>
        <v>4.5741327788270947E-3</v>
      </c>
      <c r="H10" s="75">
        <v>7.3486529440183893E-3</v>
      </c>
      <c r="I10" s="75">
        <f t="shared" si="2"/>
        <v>7.3486529440183893E-3</v>
      </c>
      <c r="J10" s="74">
        <f>分析係数表!G13</f>
        <v>0.23596605339775753</v>
      </c>
      <c r="K10" s="76">
        <f t="shared" si="3"/>
        <v>1.7340326329898313E-3</v>
      </c>
      <c r="L10" s="77"/>
      <c r="M10" s="78"/>
      <c r="N10" s="79">
        <f>分析係数表!I13</f>
        <v>1.6879182236800124E-2</v>
      </c>
      <c r="O10" s="80">
        <f t="shared" si="4"/>
        <v>0.26776665322273069</v>
      </c>
      <c r="P10" s="74">
        <f>分析係数表!C13</f>
        <v>6.684233532602335E-2</v>
      </c>
      <c r="Q10" s="80">
        <f t="shared" si="5"/>
        <v>1.7898148423840774E-2</v>
      </c>
      <c r="R10" s="81">
        <v>1.9995992082500073E-2</v>
      </c>
      <c r="S10" s="82">
        <f t="shared" si="6"/>
        <v>2.7344645026518462E-2</v>
      </c>
      <c r="T10" s="83">
        <f>分析係数表!F13</f>
        <v>0.36934894381465649</v>
      </c>
      <c r="U10" s="84">
        <f t="shared" si="7"/>
        <v>1.0099715759531294E-2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投入係数表!Q11</f>
        <v>5.3873714819815141E-4</v>
      </c>
      <c r="E11" s="75">
        <f t="shared" si="0"/>
        <v>5.3873714819815142E-2</v>
      </c>
      <c r="F11" s="74">
        <f>分析係数表!C14</f>
        <v>0.21710827927701792</v>
      </c>
      <c r="G11" s="75">
        <f t="shared" si="1"/>
        <v>1.1696429522790845E-2</v>
      </c>
      <c r="H11" s="75">
        <v>4.4212476158868814E-2</v>
      </c>
      <c r="I11" s="75">
        <f t="shared" si="2"/>
        <v>4.4212476158868814E-2</v>
      </c>
      <c r="J11" s="74">
        <f>分析係数表!G14</f>
        <v>0.17574790290253137</v>
      </c>
      <c r="K11" s="76">
        <f t="shared" si="3"/>
        <v>7.7702499670493598E-3</v>
      </c>
      <c r="L11" s="77"/>
      <c r="M11" s="78"/>
      <c r="N11" s="79">
        <f>分析係数表!I14</f>
        <v>1.1225515443921091E-3</v>
      </c>
      <c r="O11" s="80">
        <f t="shared" si="4"/>
        <v>1.7807845539847999E-2</v>
      </c>
      <c r="P11" s="74">
        <f>分析係数表!C14</f>
        <v>0.21710827927701792</v>
      </c>
      <c r="Q11" s="80">
        <f t="shared" si="5"/>
        <v>3.8662307027873175E-3</v>
      </c>
      <c r="R11" s="81">
        <v>2.1752931340722641E-2</v>
      </c>
      <c r="S11" s="82">
        <f t="shared" si="6"/>
        <v>6.5965407499591455E-2</v>
      </c>
      <c r="T11" s="83">
        <f>分析係数表!F14</f>
        <v>0.32729567218469302</v>
      </c>
      <c r="U11" s="84">
        <f t="shared" si="7"/>
        <v>2.1590192388515974E-2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投入係数表!Q12</f>
        <v>1.6514472649585331E-3</v>
      </c>
      <c r="E12" s="75">
        <f t="shared" si="0"/>
        <v>0.16514472649585332</v>
      </c>
      <c r="F12" s="74">
        <f>分析係数表!C15</f>
        <v>0.1777237835164599</v>
      </c>
      <c r="G12" s="75">
        <f t="shared" si="1"/>
        <v>2.9350145620634014E-2</v>
      </c>
      <c r="H12" s="75">
        <v>5.6460810358437349E-2</v>
      </c>
      <c r="I12" s="75">
        <f t="shared" si="2"/>
        <v>5.6460810358437349E-2</v>
      </c>
      <c r="J12" s="74">
        <f>分析係数表!G15</f>
        <v>0.10387096116118634</v>
      </c>
      <c r="K12" s="76">
        <f t="shared" si="3"/>
        <v>5.864638639870353E-3</v>
      </c>
      <c r="L12" s="77"/>
      <c r="M12" s="78"/>
      <c r="N12" s="79">
        <f>分析係数表!I15</f>
        <v>7.5144901505810619E-3</v>
      </c>
      <c r="O12" s="80">
        <f t="shared" si="4"/>
        <v>0.11920778211099607</v>
      </c>
      <c r="P12" s="74">
        <f>分析係数表!C15</f>
        <v>0.1777237835164599</v>
      </c>
      <c r="Q12" s="80">
        <f t="shared" si="5"/>
        <v>2.1186058061371988E-2</v>
      </c>
      <c r="R12" s="81">
        <v>4.9727865765812389E-2</v>
      </c>
      <c r="S12" s="82">
        <f t="shared" si="6"/>
        <v>0.10618867612424973</v>
      </c>
      <c r="T12" s="83">
        <f>分析係数表!F15</f>
        <v>0.33005409485469872</v>
      </c>
      <c r="U12" s="84">
        <f t="shared" si="7"/>
        <v>3.5048007382008001E-2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投入係数表!Q13</f>
        <v>2.8717193596724182E-3</v>
      </c>
      <c r="E13" s="75">
        <f t="shared" si="0"/>
        <v>0.28717193596724183</v>
      </c>
      <c r="F13" s="74">
        <f>分析係数表!C16</f>
        <v>0.12368252551663639</v>
      </c>
      <c r="G13" s="75">
        <f t="shared" si="1"/>
        <v>3.5518150297930262E-2</v>
      </c>
      <c r="H13" s="75">
        <v>8.8301305971340352E-2</v>
      </c>
      <c r="I13" s="75">
        <f t="shared" si="2"/>
        <v>8.8301305971340352E-2</v>
      </c>
      <c r="J13" s="74">
        <f>分析係数表!G16</f>
        <v>1.9772048092292722E-2</v>
      </c>
      <c r="K13" s="76">
        <f t="shared" si="3"/>
        <v>1.745897668277596E-3</v>
      </c>
      <c r="L13" s="77"/>
      <c r="M13" s="78"/>
      <c r="N13" s="79">
        <f>分析係数表!I16</f>
        <v>1.7113434381227897E-2</v>
      </c>
      <c r="O13" s="80">
        <f t="shared" si="4"/>
        <v>0.27148276410083466</v>
      </c>
      <c r="P13" s="74">
        <f>分析係数表!C16</f>
        <v>0.12368252551663639</v>
      </c>
      <c r="Q13" s="80">
        <f t="shared" si="5"/>
        <v>3.3577673898228459E-2</v>
      </c>
      <c r="R13" s="81">
        <v>4.8802285881433517E-2</v>
      </c>
      <c r="S13" s="82">
        <f t="shared" si="6"/>
        <v>0.13710359185277388</v>
      </c>
      <c r="T13" s="83">
        <f>分析係数表!F16</f>
        <v>0.17086837167280561</v>
      </c>
      <c r="U13" s="84">
        <f t="shared" si="7"/>
        <v>2.3426667490376408E-2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投入係数表!Q14</f>
        <v>7.408794860762874E-3</v>
      </c>
      <c r="E14" s="75">
        <f t="shared" si="0"/>
        <v>0.7408794860762874</v>
      </c>
      <c r="F14" s="74">
        <f>分析係数表!C17</f>
        <v>0.19283956701830429</v>
      </c>
      <c r="G14" s="75">
        <f t="shared" si="1"/>
        <v>0.14287087930769507</v>
      </c>
      <c r="H14" s="75">
        <v>0.18055182124529234</v>
      </c>
      <c r="I14" s="75">
        <f t="shared" si="2"/>
        <v>0.18055182124529234</v>
      </c>
      <c r="J14" s="74">
        <f>分析係数表!G17</f>
        <v>0.23402763404868787</v>
      </c>
      <c r="K14" s="76">
        <f t="shared" si="3"/>
        <v>4.2254115549217382E-2</v>
      </c>
      <c r="L14" s="77"/>
      <c r="M14" s="78"/>
      <c r="N14" s="79">
        <f>分析係数表!I17</f>
        <v>3.1766349957435482E-3</v>
      </c>
      <c r="O14" s="80">
        <f t="shared" si="4"/>
        <v>5.0393254210264714E-2</v>
      </c>
      <c r="P14" s="74">
        <f>分析係数表!C17</f>
        <v>0.19283956701830429</v>
      </c>
      <c r="Q14" s="80">
        <f t="shared" si="5"/>
        <v>9.7178133225507869E-3</v>
      </c>
      <c r="R14" s="81">
        <v>2.2341653107814639E-2</v>
      </c>
      <c r="S14" s="82">
        <f t="shared" si="6"/>
        <v>0.20289347435310698</v>
      </c>
      <c r="T14" s="83">
        <f>分析係数表!F17</f>
        <v>0.36995154049829787</v>
      </c>
      <c r="U14" s="84">
        <f t="shared" si="7"/>
        <v>7.5060753393983812E-2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投入係数表!Q15</f>
        <v>3.3047490467783334E-3</v>
      </c>
      <c r="E15" s="75">
        <f t="shared" si="0"/>
        <v>0.33047490467783336</v>
      </c>
      <c r="F15" s="74">
        <f>分析係数表!C18</f>
        <v>0.30630539049432115</v>
      </c>
      <c r="G15" s="75">
        <f t="shared" si="1"/>
        <v>0.10122624472591731</v>
      </c>
      <c r="H15" s="75">
        <v>0.13162851151100899</v>
      </c>
      <c r="I15" s="75">
        <f t="shared" si="2"/>
        <v>0.13162851151100899</v>
      </c>
      <c r="J15" s="74">
        <f>分析係数表!G18</f>
        <v>0.21755179396051724</v>
      </c>
      <c r="K15" s="76">
        <f t="shared" si="3"/>
        <v>2.8636018815572598E-2</v>
      </c>
      <c r="L15" s="77"/>
      <c r="M15" s="78"/>
      <c r="N15" s="79">
        <f>分析係数表!I18</f>
        <v>5.3704565311248737E-4</v>
      </c>
      <c r="O15" s="80">
        <f t="shared" si="4"/>
        <v>8.5195428987208926E-3</v>
      </c>
      <c r="P15" s="74">
        <f>分析係数表!C18</f>
        <v>0.30630539049432115</v>
      </c>
      <c r="Q15" s="80">
        <f t="shared" si="5"/>
        <v>2.6095819144258238E-3</v>
      </c>
      <c r="R15" s="81">
        <v>6.895905198646822E-3</v>
      </c>
      <c r="S15" s="82">
        <f t="shared" si="6"/>
        <v>0.13852441670965582</v>
      </c>
      <c r="T15" s="83">
        <f>分析係数表!F18</f>
        <v>0.4635011306393737</v>
      </c>
      <c r="U15" s="84">
        <f t="shared" si="7"/>
        <v>6.420622376608523E-2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投入係数表!Q16</f>
        <v>0.13712483123896563</v>
      </c>
      <c r="E16" s="75">
        <f t="shared" si="0"/>
        <v>13.712483123896563</v>
      </c>
      <c r="F16" s="74">
        <f>分析係数表!C19</f>
        <v>0.36966314955627488</v>
      </c>
      <c r="G16" s="75">
        <f t="shared" si="1"/>
        <v>5.0689996998168709</v>
      </c>
      <c r="H16" s="75">
        <v>6.8701708228562532</v>
      </c>
      <c r="I16" s="75">
        <f t="shared" si="2"/>
        <v>6.8701708228562532</v>
      </c>
      <c r="J16" s="74">
        <f>分析係数表!G19</f>
        <v>4.2381117789262797E-2</v>
      </c>
      <c r="K16" s="76">
        <f t="shared" si="3"/>
        <v>0.29116551887582737</v>
      </c>
      <c r="L16" s="77"/>
      <c r="M16" s="78"/>
      <c r="N16" s="79">
        <f>分析係数表!I19</f>
        <v>-1.254655481313475E-4</v>
      </c>
      <c r="O16" s="80">
        <f t="shared" si="4"/>
        <v>-1.9903505659558084E-3</v>
      </c>
      <c r="P16" s="74">
        <f>分析係数表!C19</f>
        <v>0.36966314955627488</v>
      </c>
      <c r="Q16" s="80">
        <f t="shared" si="5"/>
        <v>-7.3575925893233835E-4</v>
      </c>
      <c r="R16" s="81">
        <v>4.6696115508132081E-3</v>
      </c>
      <c r="S16" s="82">
        <f t="shared" si="6"/>
        <v>6.8748404344070666</v>
      </c>
      <c r="T16" s="83">
        <f>分析係数表!F19</f>
        <v>0.17645477862102601</v>
      </c>
      <c r="U16" s="84">
        <f t="shared" si="7"/>
        <v>1.2130984469081774</v>
      </c>
      <c r="V16" s="85">
        <f>分析係数表!D19</f>
        <v>8.3109656186295868E-3</v>
      </c>
      <c r="W16" s="172">
        <f t="shared" si="8"/>
        <v>0</v>
      </c>
      <c r="X16" s="74">
        <f>分析係数表!E19</f>
        <v>8.1137788631236215E-3</v>
      </c>
      <c r="Y16" s="171">
        <f t="shared" si="9"/>
        <v>0</v>
      </c>
    </row>
    <row r="17" spans="1:25">
      <c r="A17" s="10" t="s">
        <v>5</v>
      </c>
      <c r="B17" s="9" t="s">
        <v>33</v>
      </c>
      <c r="C17" s="88"/>
      <c r="D17" s="74">
        <f>投入係数表!Q17</f>
        <v>4.0174398765633577E-2</v>
      </c>
      <c r="E17" s="75">
        <f t="shared" si="0"/>
        <v>4.0174398765633574</v>
      </c>
      <c r="F17" s="74">
        <f>分析係数表!C20</f>
        <v>0.11840151680286914</v>
      </c>
      <c r="G17" s="75">
        <f t="shared" si="1"/>
        <v>0.4756709750494329</v>
      </c>
      <c r="H17" s="75">
        <v>0.54622781515491914</v>
      </c>
      <c r="I17" s="75">
        <f t="shared" si="2"/>
        <v>0.54622781515491914</v>
      </c>
      <c r="J17" s="74">
        <f>分析係数表!G20</f>
        <v>0.11103277983246747</v>
      </c>
      <c r="K17" s="76">
        <f t="shared" si="3"/>
        <v>6.0649192738465876E-2</v>
      </c>
      <c r="L17" s="77"/>
      <c r="M17" s="78"/>
      <c r="N17" s="79">
        <f>分析係数表!I20</f>
        <v>6.0558701736942728E-4</v>
      </c>
      <c r="O17" s="80">
        <f t="shared" si="4"/>
        <v>9.6068640412337886E-3</v>
      </c>
      <c r="P17" s="74">
        <f>分析係数表!C20</f>
        <v>0.11840151680286914</v>
      </c>
      <c r="Q17" s="80">
        <f t="shared" si="5"/>
        <v>1.1374672742010218E-3</v>
      </c>
      <c r="R17" s="81">
        <v>2.9666100002801684E-3</v>
      </c>
      <c r="S17" s="82">
        <f t="shared" si="6"/>
        <v>0.54919442515519934</v>
      </c>
      <c r="T17" s="83">
        <f>分析係数表!F20</f>
        <v>0.24737258814980315</v>
      </c>
      <c r="U17" s="84">
        <f t="shared" si="7"/>
        <v>0.135855646348085</v>
      </c>
      <c r="V17" s="85">
        <f>分析係数表!D20</f>
        <v>2.4837040813006365E-2</v>
      </c>
      <c r="W17" s="172">
        <f t="shared" si="8"/>
        <v>0</v>
      </c>
      <c r="X17" s="74">
        <f>分析係数表!E20</f>
        <v>2.4562278789456368E-2</v>
      </c>
      <c r="Y17" s="171">
        <f t="shared" si="9"/>
        <v>0</v>
      </c>
    </row>
    <row r="18" spans="1:25">
      <c r="A18" s="10" t="s">
        <v>6</v>
      </c>
      <c r="B18" s="9" t="s">
        <v>34</v>
      </c>
      <c r="C18" s="88"/>
      <c r="D18" s="74">
        <f>投入係数表!Q18</f>
        <v>3.5915500793733214E-2</v>
      </c>
      <c r="E18" s="75">
        <f t="shared" si="0"/>
        <v>3.5915500793733215</v>
      </c>
      <c r="F18" s="74">
        <f>分析係数表!C21</f>
        <v>0.26258212636596168</v>
      </c>
      <c r="G18" s="75">
        <f t="shared" si="1"/>
        <v>0.94307685679168518</v>
      </c>
      <c r="H18" s="75">
        <v>1.0212660035381531</v>
      </c>
      <c r="I18" s="75">
        <f t="shared" si="2"/>
        <v>1.0212660035381531</v>
      </c>
      <c r="J18" s="74">
        <f>分析係数表!G21</f>
        <v>0.28467983327929475</v>
      </c>
      <c r="K18" s="76">
        <f t="shared" si="3"/>
        <v>0.29073383562105309</v>
      </c>
      <c r="L18" s="77"/>
      <c r="M18" s="78"/>
      <c r="N18" s="79">
        <f>分析係数表!I21</f>
        <v>1.0324354165676096E-3</v>
      </c>
      <c r="O18" s="80">
        <f t="shared" si="4"/>
        <v>1.6378268347633708E-2</v>
      </c>
      <c r="P18" s="74">
        <f>分析係数表!C21</f>
        <v>0.26258212636596168</v>
      </c>
      <c r="Q18" s="80">
        <f t="shared" si="5"/>
        <v>4.3006405289139843E-3</v>
      </c>
      <c r="R18" s="81">
        <v>1.2493643440900933E-2</v>
      </c>
      <c r="S18" s="82">
        <f t="shared" si="6"/>
        <v>1.033759646979054</v>
      </c>
      <c r="T18" s="83">
        <f>分析係数表!F21</f>
        <v>0.42515189534375575</v>
      </c>
      <c r="U18" s="84">
        <f t="shared" si="7"/>
        <v>0.43950487324303666</v>
      </c>
      <c r="V18" s="85">
        <f>分析係数表!D21</f>
        <v>6.1343946819791585E-2</v>
      </c>
      <c r="W18" s="172">
        <f t="shared" si="8"/>
        <v>0</v>
      </c>
      <c r="X18" s="74">
        <f>分析係数表!E21</f>
        <v>5.4343995376178865E-2</v>
      </c>
      <c r="Y18" s="171">
        <f t="shared" si="9"/>
        <v>0</v>
      </c>
    </row>
    <row r="19" spans="1:25">
      <c r="A19" s="10" t="s">
        <v>7</v>
      </c>
      <c r="B19" s="9" t="s">
        <v>276</v>
      </c>
      <c r="C19" s="73">
        <f>最終需要_まとめ!C20</f>
        <v>100</v>
      </c>
      <c r="D19" s="74">
        <f>投入係数表!Q19</f>
        <v>0.16138098452591132</v>
      </c>
      <c r="E19" s="75">
        <f t="shared" si="0"/>
        <v>16.13809845259113</v>
      </c>
      <c r="F19" s="74">
        <f>分析係数表!C22</f>
        <v>0.19256748567873505</v>
      </c>
      <c r="G19" s="75">
        <f t="shared" si="1"/>
        <v>3.1076730426513586</v>
      </c>
      <c r="H19" s="75">
        <v>3.2242214437953631</v>
      </c>
      <c r="I19" s="75">
        <f t="shared" si="2"/>
        <v>103.22422144379536</v>
      </c>
      <c r="J19" s="74">
        <f>分析係数表!G22</f>
        <v>0.19753386347788673</v>
      </c>
      <c r="K19" s="76">
        <f t="shared" si="3"/>
        <v>20.39027926628982</v>
      </c>
      <c r="L19" s="77"/>
      <c r="M19" s="78"/>
      <c r="N19" s="79">
        <f>分析係数表!I22</f>
        <v>4.8211298587508529E-5</v>
      </c>
      <c r="O19" s="80">
        <f t="shared" si="4"/>
        <v>7.6481063414042636E-4</v>
      </c>
      <c r="P19" s="74">
        <f>分析係数表!C22</f>
        <v>0.19256748567873505</v>
      </c>
      <c r="Q19" s="80">
        <f t="shared" si="5"/>
        <v>1.4727766083678082E-4</v>
      </c>
      <c r="R19" s="81">
        <v>3.5950958729930511E-3</v>
      </c>
      <c r="S19" s="82">
        <f t="shared" si="6"/>
        <v>103.22781653966835</v>
      </c>
      <c r="T19" s="83">
        <f>分析係数表!F22</f>
        <v>0.41915604646677446</v>
      </c>
      <c r="U19" s="84">
        <f t="shared" si="7"/>
        <v>43.268563466164899</v>
      </c>
      <c r="V19" s="85">
        <f>分析係数表!D22</f>
        <v>2.9425619037728289E-2</v>
      </c>
      <c r="W19" s="172">
        <f t="shared" si="8"/>
        <v>3</v>
      </c>
      <c r="X19" s="74">
        <f>分析係数表!E22</f>
        <v>2.8940662878506891E-2</v>
      </c>
      <c r="Y19" s="171">
        <f t="shared" si="9"/>
        <v>3</v>
      </c>
    </row>
    <row r="20" spans="1:25">
      <c r="A20" s="10" t="s">
        <v>8</v>
      </c>
      <c r="B20" s="9" t="s">
        <v>277</v>
      </c>
      <c r="C20" s="88"/>
      <c r="D20" s="74">
        <f>投入係数表!Q20</f>
        <v>3.4299289349138764E-3</v>
      </c>
      <c r="E20" s="75">
        <f t="shared" si="0"/>
        <v>0.34299289349138762</v>
      </c>
      <c r="F20" s="74">
        <f>分析係数表!C23</f>
        <v>0.20116432520583094</v>
      </c>
      <c r="G20" s="75">
        <f t="shared" si="1"/>
        <v>6.8997933969590433E-2</v>
      </c>
      <c r="H20" s="75">
        <v>9.0300806356061039E-2</v>
      </c>
      <c r="I20" s="75">
        <f t="shared" si="2"/>
        <v>9.0300806356061039E-2</v>
      </c>
      <c r="J20" s="74">
        <f>分析係数表!G23</f>
        <v>0.20785566100352021</v>
      </c>
      <c r="K20" s="76">
        <f t="shared" si="3"/>
        <v>1.8769533794289948E-2</v>
      </c>
      <c r="L20" s="77"/>
      <c r="M20" s="78"/>
      <c r="N20" s="79">
        <f>分析係数表!I23</f>
        <v>2.5225877402069866E-5</v>
      </c>
      <c r="O20" s="80">
        <f t="shared" si="4"/>
        <v>4.0017630426624715E-4</v>
      </c>
      <c r="P20" s="74">
        <f>分析係数表!C23</f>
        <v>0.20116432520583094</v>
      </c>
      <c r="Q20" s="80">
        <f t="shared" si="5"/>
        <v>8.0501196211082897E-5</v>
      </c>
      <c r="R20" s="81">
        <v>3.4270089461533606E-3</v>
      </c>
      <c r="S20" s="82">
        <f t="shared" si="6"/>
        <v>9.3727815302214398E-2</v>
      </c>
      <c r="T20" s="83">
        <f>分析係数表!F23</f>
        <v>0.42478695148042223</v>
      </c>
      <c r="U20" s="84">
        <f t="shared" si="7"/>
        <v>3.9814352931147726E-2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投入係数表!Q21</f>
        <v>2.1345489073186655E-3</v>
      </c>
      <c r="E21" s="75">
        <f t="shared" si="0"/>
        <v>0.21345489073186655</v>
      </c>
      <c r="F21" s="74">
        <f>分析係数表!C24</f>
        <v>0.46796458506974481</v>
      </c>
      <c r="G21" s="75">
        <f t="shared" si="1"/>
        <v>9.9889329372445643E-2</v>
      </c>
      <c r="H21" s="75">
        <v>0.1259913645231375</v>
      </c>
      <c r="I21" s="75">
        <f t="shared" si="2"/>
        <v>0.1259913645231375</v>
      </c>
      <c r="J21" s="74">
        <f>分析係数表!G24</f>
        <v>0.19290112247208774</v>
      </c>
      <c r="K21" s="76">
        <f t="shared" si="3"/>
        <v>2.4303875638303198E-2</v>
      </c>
      <c r="L21" s="77"/>
      <c r="M21" s="78"/>
      <c r="N21" s="79">
        <f>分析係数表!I24</f>
        <v>1.1220536652328578E-3</v>
      </c>
      <c r="O21" s="80">
        <f t="shared" si="4"/>
        <v>1.7799947323316429E-2</v>
      </c>
      <c r="P21" s="74">
        <f>分析係数表!C24</f>
        <v>0.46796458506974481</v>
      </c>
      <c r="Q21" s="80">
        <f t="shared" si="5"/>
        <v>8.3297449634190876E-3</v>
      </c>
      <c r="R21" s="81">
        <v>1.6904695833372185E-2</v>
      </c>
      <c r="S21" s="82">
        <f t="shared" si="6"/>
        <v>0.14289606035650967</v>
      </c>
      <c r="T21" s="83">
        <f>分析係数表!F24</f>
        <v>0.36341689561906876</v>
      </c>
      <c r="U21" s="84">
        <f t="shared" si="7"/>
        <v>5.1930842650957827E-2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投入係数表!Q22</f>
        <v>2.9848448882097236E-3</v>
      </c>
      <c r="E22" s="75">
        <f t="shared" si="0"/>
        <v>0.29848448882097234</v>
      </c>
      <c r="F22" s="74">
        <f>分析係数表!C25</f>
        <v>0.11839811615034102</v>
      </c>
      <c r="G22" s="75">
        <f t="shared" si="1"/>
        <v>3.534000117650065E-2</v>
      </c>
      <c r="H22" s="75">
        <v>6.0204347311042829E-2</v>
      </c>
      <c r="I22" s="75">
        <f t="shared" si="2"/>
        <v>6.0204347311042829E-2</v>
      </c>
      <c r="J22" s="74">
        <f>分析係数表!G25</f>
        <v>0.19601885967651284</v>
      </c>
      <c r="K22" s="76">
        <f t="shared" si="3"/>
        <v>1.1801187507479348E-2</v>
      </c>
      <c r="L22" s="77"/>
      <c r="M22" s="78"/>
      <c r="N22" s="79">
        <f>分析係数表!I25</f>
        <v>4.7721717414244671E-4</v>
      </c>
      <c r="O22" s="80">
        <f t="shared" si="4"/>
        <v>7.5704405455104852E-3</v>
      </c>
      <c r="P22" s="74">
        <f>分析係数表!C25</f>
        <v>0.11839811615034102</v>
      </c>
      <c r="Q22" s="80">
        <f t="shared" si="5"/>
        <v>8.9632589901660141E-4</v>
      </c>
      <c r="R22" s="81">
        <v>5.6544826535578629E-3</v>
      </c>
      <c r="S22" s="82">
        <f t="shared" si="6"/>
        <v>6.5858829964600685E-2</v>
      </c>
      <c r="T22" s="83">
        <f>分析係数表!F25</f>
        <v>0.34892899519140697</v>
      </c>
      <c r="U22" s="84">
        <f t="shared" si="7"/>
        <v>2.298005536402984E-2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投入係数表!Q23</f>
        <v>2.2808702876726556E-2</v>
      </c>
      <c r="E23" s="75">
        <f t="shared" si="0"/>
        <v>2.2808702876726556</v>
      </c>
      <c r="F23" s="74">
        <f>分析係数表!C26</f>
        <v>0.29113960871661038</v>
      </c>
      <c r="G23" s="75">
        <f t="shared" si="1"/>
        <v>0.66405168308635953</v>
      </c>
      <c r="H23" s="75">
        <v>0.73362104657480776</v>
      </c>
      <c r="I23" s="75">
        <f t="shared" si="2"/>
        <v>0.73362104657480776</v>
      </c>
      <c r="J23" s="74">
        <f>分析係数表!G26</f>
        <v>0.2004458717578543</v>
      </c>
      <c r="K23" s="76">
        <f t="shared" si="3"/>
        <v>0.14705131022059678</v>
      </c>
      <c r="L23" s="77"/>
      <c r="M23" s="78"/>
      <c r="N23" s="79">
        <f>分析係数表!I26</f>
        <v>1.0726059667332082E-2</v>
      </c>
      <c r="O23" s="80">
        <f t="shared" si="4"/>
        <v>0.17015522784789266</v>
      </c>
      <c r="P23" s="74">
        <f>分析係数表!C26</f>
        <v>0.29113960871661038</v>
      </c>
      <c r="Q23" s="80">
        <f t="shared" si="5"/>
        <v>4.9538926456721158E-2</v>
      </c>
      <c r="R23" s="81">
        <v>5.5736801686481777E-2</v>
      </c>
      <c r="S23" s="82">
        <f t="shared" si="6"/>
        <v>0.78935784826128952</v>
      </c>
      <c r="T23" s="83">
        <f>分析係数表!F26</f>
        <v>0.34176102976079403</v>
      </c>
      <c r="U23" s="84">
        <f t="shared" si="7"/>
        <v>0.26977175107154289</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投入係数表!Q24</f>
        <v>4.8681067608266697E-4</v>
      </c>
      <c r="E24" s="75">
        <f t="shared" si="0"/>
        <v>4.8681067608266695E-2</v>
      </c>
      <c r="F24" s="74">
        <f>分析係数表!C27</f>
        <v>0.22390034937983039</v>
      </c>
      <c r="G24" s="75">
        <f t="shared" si="1"/>
        <v>1.0899708045674058E-2</v>
      </c>
      <c r="H24" s="75">
        <v>1.3246309120140685E-2</v>
      </c>
      <c r="I24" s="75">
        <f t="shared" si="2"/>
        <v>1.3246309120140685E-2</v>
      </c>
      <c r="J24" s="74">
        <f>分析係数表!G27</f>
        <v>0.17801424712710151</v>
      </c>
      <c r="K24" s="76">
        <f t="shared" si="3"/>
        <v>2.3580317452347025E-3</v>
      </c>
      <c r="L24" s="77"/>
      <c r="M24" s="78"/>
      <c r="N24" s="79">
        <f>分析係数表!I27</f>
        <v>1.001616696609949E-2</v>
      </c>
      <c r="O24" s="80">
        <f t="shared" si="4"/>
        <v>0.15889368744329482</v>
      </c>
      <c r="P24" s="74">
        <f>分析係数表!C27</f>
        <v>0.22390034937983039</v>
      </c>
      <c r="Q24" s="80">
        <f t="shared" si="5"/>
        <v>3.5576352132803281E-2</v>
      </c>
      <c r="R24" s="81">
        <v>3.6331609364910075E-2</v>
      </c>
      <c r="S24" s="82">
        <f t="shared" si="6"/>
        <v>4.9577918485050762E-2</v>
      </c>
      <c r="T24" s="83">
        <f>分析係数表!F27</f>
        <v>0.3354402389489512</v>
      </c>
      <c r="U24" s="84">
        <f t="shared" si="7"/>
        <v>1.6630428823217053E-2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投入係数表!Q25</f>
        <v>0</v>
      </c>
      <c r="E25" s="75">
        <f t="shared" si="0"/>
        <v>0</v>
      </c>
      <c r="F25" s="74">
        <f>分析係数表!C28</f>
        <v>0.22512814125204084</v>
      </c>
      <c r="G25" s="75">
        <f t="shared" si="1"/>
        <v>0</v>
      </c>
      <c r="H25" s="75">
        <v>2.3236414255502186E-2</v>
      </c>
      <c r="I25" s="75">
        <f t="shared" si="2"/>
        <v>2.3236414255502186E-2</v>
      </c>
      <c r="J25" s="74">
        <f>分析係数表!G28</f>
        <v>0.17968722251031818</v>
      </c>
      <c r="K25" s="76">
        <f t="shared" si="3"/>
        <v>4.1752867386703509E-3</v>
      </c>
      <c r="L25" s="77"/>
      <c r="M25" s="78"/>
      <c r="N25" s="79">
        <f>分析係数表!I28</f>
        <v>8.1409051127791718E-3</v>
      </c>
      <c r="O25" s="80">
        <f t="shared" si="4"/>
        <v>0.1291450548771339</v>
      </c>
      <c r="P25" s="74">
        <f>分析係数表!C28</f>
        <v>0.22512814125204084</v>
      </c>
      <c r="Q25" s="80">
        <f t="shared" si="5"/>
        <v>2.9074186156381965E-2</v>
      </c>
      <c r="R25" s="81">
        <v>3.7414492196461986E-2</v>
      </c>
      <c r="S25" s="82">
        <f t="shared" si="6"/>
        <v>6.0650906451964172E-2</v>
      </c>
      <c r="T25" s="83">
        <f>分析係数表!F28</f>
        <v>0.30733691598411605</v>
      </c>
      <c r="U25" s="84">
        <f t="shared" si="7"/>
        <v>1.8640262540587794E-2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投入係数表!Q26</f>
        <v>9.726940937347002E-4</v>
      </c>
      <c r="E26" s="75">
        <f t="shared" si="0"/>
        <v>9.726940937347002E-2</v>
      </c>
      <c r="F26" s="74">
        <f>分析係数表!C29</f>
        <v>0.20292812083079403</v>
      </c>
      <c r="G26" s="75">
        <f t="shared" si="1"/>
        <v>1.9738698458479493E-2</v>
      </c>
      <c r="H26" s="75">
        <v>6.1185201027727183E-2</v>
      </c>
      <c r="I26" s="75">
        <f t="shared" si="2"/>
        <v>6.1185201027727183E-2</v>
      </c>
      <c r="J26" s="74">
        <f>分析係数表!G29</f>
        <v>0.25422836329948895</v>
      </c>
      <c r="K26" s="76">
        <f t="shared" si="3"/>
        <v>1.5555013515429291E-2</v>
      </c>
      <c r="L26" s="77"/>
      <c r="M26" s="78"/>
      <c r="N26" s="79">
        <f>分析係数表!I29</f>
        <v>1.2173975242294967E-2</v>
      </c>
      <c r="O26" s="80">
        <f t="shared" si="4"/>
        <v>0.1931245578911221</v>
      </c>
      <c r="P26" s="74">
        <f>分析係数表!C29</f>
        <v>0.20292812083079403</v>
      </c>
      <c r="Q26" s="80">
        <f t="shared" si="5"/>
        <v>3.91904036191233E-2</v>
      </c>
      <c r="R26" s="81">
        <v>5.7148915752579764E-2</v>
      </c>
      <c r="S26" s="82">
        <f t="shared" si="6"/>
        <v>0.11833411678030695</v>
      </c>
      <c r="T26" s="83">
        <f>分析係数表!F29</f>
        <v>0.40384720428768384</v>
      </c>
      <c r="U26" s="84">
        <f t="shared" si="7"/>
        <v>4.7788902233579254E-2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投入係数表!Q27</f>
        <v>1.6811195347388099E-3</v>
      </c>
      <c r="E27" s="75">
        <f t="shared" si="0"/>
        <v>0.168111953473881</v>
      </c>
      <c r="F27" s="74">
        <f>分析係数表!C30</f>
        <v>1</v>
      </c>
      <c r="G27" s="75">
        <f t="shared" si="1"/>
        <v>0.168111953473881</v>
      </c>
      <c r="H27" s="75">
        <v>0.27476253746497992</v>
      </c>
      <c r="I27" s="75">
        <f t="shared" si="2"/>
        <v>0.27476253746497992</v>
      </c>
      <c r="J27" s="74">
        <f>分析係数表!G30</f>
        <v>0.34673715455884868</v>
      </c>
      <c r="K27" s="76">
        <f t="shared" si="3"/>
        <v>9.5270380419976194E-2</v>
      </c>
      <c r="L27" s="77"/>
      <c r="M27" s="78"/>
      <c r="N27" s="79">
        <f>分析係数表!I30</f>
        <v>0</v>
      </c>
      <c r="O27" s="80">
        <f t="shared" si="4"/>
        <v>0</v>
      </c>
      <c r="P27" s="74">
        <f>分析係数表!C30</f>
        <v>1</v>
      </c>
      <c r="Q27" s="80">
        <f t="shared" si="5"/>
        <v>0</v>
      </c>
      <c r="R27" s="81">
        <v>6.8209903390813259E-2</v>
      </c>
      <c r="S27" s="82">
        <f t="shared" si="6"/>
        <v>0.34297244085579315</v>
      </c>
      <c r="T27" s="83">
        <f>分析係数表!F30</f>
        <v>0.44336430675838301</v>
      </c>
      <c r="U27" s="84">
        <f t="shared" si="7"/>
        <v>0.15206173847725923</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投入係数表!Q28</f>
        <v>1.1118755841728114E-2</v>
      </c>
      <c r="E28" s="75">
        <f t="shared" si="0"/>
        <v>1.1118755841728114</v>
      </c>
      <c r="F28" s="74">
        <f>分析係数表!C31</f>
        <v>0.99667993786519227</v>
      </c>
      <c r="G28" s="75">
        <f t="shared" si="1"/>
        <v>1.1081840881471821</v>
      </c>
      <c r="H28" s="75">
        <v>1.8960611994853465</v>
      </c>
      <c r="I28" s="75">
        <f t="shared" si="2"/>
        <v>1.8960611994853465</v>
      </c>
      <c r="J28" s="74">
        <f>分析係数表!G31</f>
        <v>7.0744430198025232E-2</v>
      </c>
      <c r="K28" s="76">
        <f t="shared" si="3"/>
        <v>0.1341357691781751</v>
      </c>
      <c r="L28" s="77"/>
      <c r="M28" s="78"/>
      <c r="N28" s="79">
        <f>分析係数表!I31</f>
        <v>1.5783931066306964E-2</v>
      </c>
      <c r="O28" s="80">
        <f t="shared" si="4"/>
        <v>0.25039189322269712</v>
      </c>
      <c r="P28" s="74">
        <f>分析係数表!C31</f>
        <v>0.99667993786519227</v>
      </c>
      <c r="Q28" s="80">
        <f t="shared" si="5"/>
        <v>0.24956057657914563</v>
      </c>
      <c r="R28" s="81">
        <v>0.47318385275769659</v>
      </c>
      <c r="S28" s="82">
        <f t="shared" si="6"/>
        <v>2.369245052243043</v>
      </c>
      <c r="T28" s="83">
        <f>分析係数表!F31</f>
        <v>0.308369223350977</v>
      </c>
      <c r="U28" s="84">
        <f t="shared" si="7"/>
        <v>0.73060225668833212</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投入係数表!Q29</f>
        <v>4.6548373217809294E-4</v>
      </c>
      <c r="E29" s="75">
        <f t="shared" si="0"/>
        <v>4.6548373217809295E-2</v>
      </c>
      <c r="F29" s="74">
        <f>分析係数表!C32</f>
        <v>0.99973750468741629</v>
      </c>
      <c r="G29" s="75">
        <f t="shared" si="1"/>
        <v>4.6536154488031223E-2</v>
      </c>
      <c r="H29" s="75">
        <v>8.8861705854501982E-2</v>
      </c>
      <c r="I29" s="75">
        <f t="shared" si="2"/>
        <v>8.8861705854501982E-2</v>
      </c>
      <c r="J29" s="74">
        <f>分析係数表!G32</f>
        <v>0.13654952076677315</v>
      </c>
      <c r="K29" s="76">
        <f t="shared" si="3"/>
        <v>1.2134023348950206E-2</v>
      </c>
      <c r="L29" s="77"/>
      <c r="M29" s="78"/>
      <c r="N29" s="79">
        <f>分析係数表!I32</f>
        <v>6.1925380029087757E-3</v>
      </c>
      <c r="O29" s="80">
        <f t="shared" si="4"/>
        <v>9.823670085025403E-2</v>
      </c>
      <c r="P29" s="74">
        <f>分析係数表!C32</f>
        <v>0.99973750468741629</v>
      </c>
      <c r="Q29" s="80">
        <f t="shared" si="5"/>
        <v>9.8210914176757147E-2</v>
      </c>
      <c r="R29" s="81">
        <v>0.14626859406100454</v>
      </c>
      <c r="S29" s="82">
        <f t="shared" si="6"/>
        <v>0.23513029991550652</v>
      </c>
      <c r="T29" s="83">
        <f>分析係数表!F32</f>
        <v>0.46980830670926516</v>
      </c>
      <c r="U29" s="84">
        <f t="shared" si="7"/>
        <v>0.1104661680593458</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投入係数表!Q30</f>
        <v>1.8637894455736392E-4</v>
      </c>
      <c r="E30" s="75">
        <f t="shared" si="0"/>
        <v>1.8637894455736392E-2</v>
      </c>
      <c r="F30" s="74">
        <f>分析係数表!C33</f>
        <v>0.92720800471848297</v>
      </c>
      <c r="G30" s="75">
        <f t="shared" si="1"/>
        <v>1.7281204930457015E-2</v>
      </c>
      <c r="H30" s="75">
        <v>6.4935766071640005E-2</v>
      </c>
      <c r="I30" s="75">
        <f t="shared" si="2"/>
        <v>6.4935766071640005E-2</v>
      </c>
      <c r="J30" s="74">
        <f>分析係数表!G33</f>
        <v>0.48251618559482062</v>
      </c>
      <c r="K30" s="76">
        <f t="shared" si="3"/>
        <v>3.1332558153565303E-2</v>
      </c>
      <c r="L30" s="77"/>
      <c r="M30" s="78"/>
      <c r="N30" s="79">
        <f>分析係数表!I33</f>
        <v>1.0711870111293417E-3</v>
      </c>
      <c r="O30" s="80">
        <f t="shared" si="4"/>
        <v>1.6993012867674292E-2</v>
      </c>
      <c r="P30" s="74">
        <f>分析係数表!C33</f>
        <v>0.92720800471848297</v>
      </c>
      <c r="Q30" s="80">
        <f t="shared" si="5"/>
        <v>1.5756057555191785E-2</v>
      </c>
      <c r="R30" s="81">
        <v>6.4006953894270815E-2</v>
      </c>
      <c r="S30" s="82">
        <f t="shared" si="6"/>
        <v>0.12894271996591083</v>
      </c>
      <c r="T30" s="83">
        <f>分析係数表!F33</f>
        <v>0.61375438359859724</v>
      </c>
      <c r="U30" s="84">
        <f t="shared" si="7"/>
        <v>7.9139159612204135E-2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投入係数表!Q31</f>
        <v>4.4962761301425749E-2</v>
      </c>
      <c r="E31" s="75">
        <f t="shared" si="0"/>
        <v>4.4962761301425749</v>
      </c>
      <c r="F31" s="74">
        <f>分析係数表!C34</f>
        <v>0.43058167090385968</v>
      </c>
      <c r="G31" s="75">
        <f t="shared" si="1"/>
        <v>1.9360140889619299</v>
      </c>
      <c r="H31" s="75">
        <v>2.2420818900950201</v>
      </c>
      <c r="I31" s="75">
        <f t="shared" si="2"/>
        <v>2.2420818900950201</v>
      </c>
      <c r="J31" s="74">
        <f>分析係数表!G34</f>
        <v>0.40252218378442245</v>
      </c>
      <c r="K31" s="76">
        <f t="shared" si="3"/>
        <v>0.90248769862455291</v>
      </c>
      <c r="L31" s="77"/>
      <c r="M31" s="78"/>
      <c r="N31" s="79">
        <f>分析係数表!I34</f>
        <v>0.17332617383102331</v>
      </c>
      <c r="O31" s="80">
        <f t="shared" si="4"/>
        <v>2.7495982229191651</v>
      </c>
      <c r="P31" s="74">
        <f>分析係数表!C34</f>
        <v>0.43058167090385968</v>
      </c>
      <c r="Q31" s="80">
        <f t="shared" si="5"/>
        <v>1.1839265971388173</v>
      </c>
      <c r="R31" s="81">
        <v>1.3299627056279184</v>
      </c>
      <c r="S31" s="82">
        <f t="shared" si="6"/>
        <v>3.5720445957229385</v>
      </c>
      <c r="T31" s="83">
        <f>分析係数表!F34</f>
        <v>0.66293540075026103</v>
      </c>
      <c r="U31" s="84">
        <f t="shared" si="7"/>
        <v>2.3680348155633903</v>
      </c>
      <c r="V31" s="85">
        <f>分析係数表!D34</f>
        <v>0.16067471370017011</v>
      </c>
      <c r="W31" s="172">
        <f t="shared" si="8"/>
        <v>1</v>
      </c>
      <c r="X31" s="74">
        <f>分析係数表!E34</f>
        <v>0.14658203786750718</v>
      </c>
      <c r="Y31" s="171">
        <f t="shared" si="9"/>
        <v>1</v>
      </c>
    </row>
    <row r="32" spans="1:25">
      <c r="A32" s="10" t="s">
        <v>20</v>
      </c>
      <c r="B32" s="9" t="s">
        <v>37</v>
      </c>
      <c r="C32" s="88"/>
      <c r="D32" s="74">
        <f>投入係数表!Q32</f>
        <v>8.6031037194190165E-3</v>
      </c>
      <c r="E32" s="75">
        <f t="shared" si="0"/>
        <v>0.86031037194190163</v>
      </c>
      <c r="F32" s="74">
        <f>分析係数表!C35</f>
        <v>0.85041941808411148</v>
      </c>
      <c r="G32" s="75">
        <f t="shared" si="1"/>
        <v>0.73162464587855747</v>
      </c>
      <c r="H32" s="75">
        <v>1.0031875040071805</v>
      </c>
      <c r="I32" s="75">
        <f t="shared" si="2"/>
        <v>1.0031875040071805</v>
      </c>
      <c r="J32" s="74">
        <f>分析係数表!G35</f>
        <v>0.31439227022235533</v>
      </c>
      <c r="K32" s="76">
        <f t="shared" si="3"/>
        <v>0.31539439684351567</v>
      </c>
      <c r="L32" s="77"/>
      <c r="M32" s="78"/>
      <c r="N32" s="79">
        <f>分析係数表!I35</f>
        <v>5.0116599150103677E-2</v>
      </c>
      <c r="O32" s="80">
        <f t="shared" si="4"/>
        <v>0.79503579243732525</v>
      </c>
      <c r="P32" s="74">
        <f>分析係数表!C35</f>
        <v>0.85041941808411148</v>
      </c>
      <c r="Q32" s="80">
        <f t="shared" si="5"/>
        <v>0.67611387596059058</v>
      </c>
      <c r="R32" s="81">
        <v>1.0383014682787504</v>
      </c>
      <c r="S32" s="82">
        <f t="shared" si="6"/>
        <v>2.0414889722859311</v>
      </c>
      <c r="T32" s="83">
        <f>分析係数表!F35</f>
        <v>0.64510687312527537</v>
      </c>
      <c r="U32" s="84">
        <f t="shared" si="7"/>
        <v>1.316978567431109</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投入係数表!Q33</f>
        <v>2.5091613132946604E-3</v>
      </c>
      <c r="E33" s="75">
        <f t="shared" si="0"/>
        <v>0.25091613132946605</v>
      </c>
      <c r="F33" s="74">
        <f>分析係数表!C36</f>
        <v>0.99367212085214862</v>
      </c>
      <c r="G33" s="75">
        <f t="shared" si="1"/>
        <v>0.24932836437416678</v>
      </c>
      <c r="H33" s="75">
        <v>0.4745299535278939</v>
      </c>
      <c r="I33" s="75">
        <f t="shared" si="2"/>
        <v>0.4745299535278939</v>
      </c>
      <c r="J33" s="74">
        <f>分析係数表!G36</f>
        <v>5.4622350270852466E-2</v>
      </c>
      <c r="K33" s="76">
        <f t="shared" si="3"/>
        <v>2.5919941335611964E-2</v>
      </c>
      <c r="L33" s="77"/>
      <c r="M33" s="78"/>
      <c r="N33" s="79">
        <f>分析係数表!I36</f>
        <v>0.22260102528255266</v>
      </c>
      <c r="O33" s="80">
        <f t="shared" si="4"/>
        <v>3.5312807639404484</v>
      </c>
      <c r="P33" s="74">
        <f>分析係数表!C36</f>
        <v>0.99367212085214862</v>
      </c>
      <c r="Q33" s="80">
        <f t="shared" si="5"/>
        <v>3.5089352460291008</v>
      </c>
      <c r="R33" s="81">
        <v>3.7392552564768153</v>
      </c>
      <c r="S33" s="82">
        <f t="shared" si="6"/>
        <v>4.2137852100047093</v>
      </c>
      <c r="T33" s="83">
        <f>分析係数表!F36</f>
        <v>0.84078106922799567</v>
      </c>
      <c r="U33" s="84">
        <f t="shared" si="7"/>
        <v>3.5428708343648738</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投入係数表!Q34</f>
        <v>1.9341683604587333E-2</v>
      </c>
      <c r="E34" s="75">
        <f t="shared" si="0"/>
        <v>1.9341683604587334</v>
      </c>
      <c r="F34" s="74">
        <f>分析係数表!C37</f>
        <v>0.57178358697686016</v>
      </c>
      <c r="G34" s="75">
        <f t="shared" si="1"/>
        <v>1.1059257229602473</v>
      </c>
      <c r="H34" s="75">
        <v>1.4826833719896433</v>
      </c>
      <c r="I34" s="75">
        <f t="shared" si="2"/>
        <v>1.4826833719896433</v>
      </c>
      <c r="J34" s="74">
        <f>分析係数表!G37</f>
        <v>0.36884830758302428</v>
      </c>
      <c r="K34" s="76">
        <f t="shared" si="3"/>
        <v>0.54688525243987152</v>
      </c>
      <c r="L34" s="77"/>
      <c r="M34" s="78"/>
      <c r="N34" s="79">
        <f>分析係数表!I37</f>
        <v>4.5622990798280361E-2</v>
      </c>
      <c r="O34" s="80">
        <f t="shared" si="4"/>
        <v>0.72375043913163428</v>
      </c>
      <c r="P34" s="74">
        <f>分析係数表!C37</f>
        <v>0.57178358697686016</v>
      </c>
      <c r="Q34" s="80">
        <f t="shared" si="5"/>
        <v>0.41382862216276356</v>
      </c>
      <c r="R34" s="81">
        <v>0.55896799195689872</v>
      </c>
      <c r="S34" s="82">
        <f t="shared" si="6"/>
        <v>2.0416513639465421</v>
      </c>
      <c r="T34" s="83">
        <f>分析係数表!F37</f>
        <v>0.64429400301330442</v>
      </c>
      <c r="U34" s="84">
        <f t="shared" si="7"/>
        <v>1.3154237300346905</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投入係数表!Q35</f>
        <v>6.6169161610017358E-3</v>
      </c>
      <c r="E35" s="75">
        <f t="shared" si="0"/>
        <v>0.66169161610017357</v>
      </c>
      <c r="F35" s="74">
        <f>分析係数表!C38</f>
        <v>0.42668283982472699</v>
      </c>
      <c r="G35" s="75">
        <f t="shared" si="1"/>
        <v>0.28233245784583511</v>
      </c>
      <c r="H35" s="75">
        <v>0.51443828321289797</v>
      </c>
      <c r="I35" s="75">
        <f t="shared" si="2"/>
        <v>0.51443828321289797</v>
      </c>
      <c r="J35" s="74">
        <f>分析係数表!G38</f>
        <v>0.18042179614021467</v>
      </c>
      <c r="K35" s="76">
        <f t="shared" si="3"/>
        <v>9.2815879060559492E-2</v>
      </c>
      <c r="L35" s="77"/>
      <c r="M35" s="78"/>
      <c r="N35" s="79">
        <f>分析係数表!I38</f>
        <v>3.1385057501308801E-2</v>
      </c>
      <c r="O35" s="80">
        <f t="shared" si="4"/>
        <v>0.49788382460888597</v>
      </c>
      <c r="P35" s="74">
        <f>分析係数表!C38</f>
        <v>0.42668283982472699</v>
      </c>
      <c r="Q35" s="80">
        <f t="shared" si="5"/>
        <v>0.21243848418691577</v>
      </c>
      <c r="R35" s="81">
        <v>0.34042525212155289</v>
      </c>
      <c r="S35" s="82">
        <f t="shared" si="6"/>
        <v>0.85486353533445092</v>
      </c>
      <c r="T35" s="83">
        <f>分析係数表!F38</f>
        <v>0.52437100026299643</v>
      </c>
      <c r="U35" s="84">
        <f t="shared" si="7"/>
        <v>0.44826564711168743</v>
      </c>
      <c r="V35" s="85">
        <f>分析係数表!D38</f>
        <v>3.745569762927526E-2</v>
      </c>
      <c r="W35" s="172">
        <f t="shared" si="8"/>
        <v>0</v>
      </c>
      <c r="X35" s="74">
        <f>分析係数表!E38</f>
        <v>3.4218337111297577E-2</v>
      </c>
      <c r="Y35" s="171">
        <f t="shared" si="9"/>
        <v>0</v>
      </c>
    </row>
    <row r="36" spans="1:25">
      <c r="A36" s="10" t="s">
        <v>24</v>
      </c>
      <c r="B36" s="9" t="s">
        <v>39</v>
      </c>
      <c r="C36" s="88"/>
      <c r="D36" s="74">
        <f>投入係数表!Q36</f>
        <v>0</v>
      </c>
      <c r="E36" s="75">
        <f t="shared" si="0"/>
        <v>0</v>
      </c>
      <c r="F36" s="74">
        <f>分析係数表!C39</f>
        <v>1</v>
      </c>
      <c r="G36" s="75">
        <f t="shared" si="1"/>
        <v>0</v>
      </c>
      <c r="H36" s="75">
        <v>0.19602310195261877</v>
      </c>
      <c r="I36" s="75">
        <f t="shared" si="2"/>
        <v>0.19602310195261877</v>
      </c>
      <c r="J36" s="74">
        <f>分析係数表!G39</f>
        <v>0.351753812215997</v>
      </c>
      <c r="K36" s="76">
        <f t="shared" si="3"/>
        <v>6.8951873394238694E-2</v>
      </c>
      <c r="L36" s="77"/>
      <c r="M36" s="78"/>
      <c r="N36" s="79">
        <f>分析係数表!I39</f>
        <v>2.6196741762610056E-3</v>
      </c>
      <c r="O36" s="80">
        <f t="shared" si="4"/>
        <v>4.1557782650280997E-2</v>
      </c>
      <c r="P36" s="74">
        <f>分析係数表!C39</f>
        <v>1</v>
      </c>
      <c r="Q36" s="80">
        <f t="shared" si="5"/>
        <v>4.1557782650280997E-2</v>
      </c>
      <c r="R36" s="81">
        <v>5.4065576883167946E-2</v>
      </c>
      <c r="S36" s="82">
        <f t="shared" si="6"/>
        <v>0.25008867883578673</v>
      </c>
      <c r="T36" s="83">
        <f>分析係数表!F39</f>
        <v>0.70125652740175148</v>
      </c>
      <c r="U36" s="84">
        <f t="shared" si="7"/>
        <v>0.17537631846287571</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投入係数表!Q37</f>
        <v>3.2454045072177794E-4</v>
      </c>
      <c r="E37" s="75">
        <f t="shared" si="0"/>
        <v>3.2454045072177792E-2</v>
      </c>
      <c r="F37" s="74">
        <f>分析係数表!C40</f>
        <v>0.86812466863195592</v>
      </c>
      <c r="G37" s="75">
        <f t="shared" si="1"/>
        <v>2.8174157124050907E-2</v>
      </c>
      <c r="H37" s="75">
        <v>3.6976594593357046E-2</v>
      </c>
      <c r="I37" s="75">
        <f t="shared" si="2"/>
        <v>3.6976594593357046E-2</v>
      </c>
      <c r="J37" s="74">
        <f>分析係数表!G40</f>
        <v>0.5308449982881025</v>
      </c>
      <c r="K37" s="76">
        <f t="shared" si="3"/>
        <v>1.9628840293610481E-2</v>
      </c>
      <c r="L37" s="77"/>
      <c r="M37" s="78"/>
      <c r="N37" s="79">
        <f>分析係数表!I40</f>
        <v>3.1726768564274997E-2</v>
      </c>
      <c r="O37" s="80">
        <f t="shared" si="4"/>
        <v>0.50330463388838731</v>
      </c>
      <c r="P37" s="74">
        <f>分析係数表!C40</f>
        <v>0.86812466863195592</v>
      </c>
      <c r="Q37" s="80">
        <f t="shared" si="5"/>
        <v>0.43693116851528413</v>
      </c>
      <c r="R37" s="81">
        <v>0.44075090256655353</v>
      </c>
      <c r="S37" s="82">
        <f t="shared" si="6"/>
        <v>0.47772749715991059</v>
      </c>
      <c r="T37" s="83">
        <f>分析係数表!F40</f>
        <v>0.72849135138041188</v>
      </c>
      <c r="U37" s="84">
        <f t="shared" si="7"/>
        <v>0.34802034999760512</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投入係数表!Q38</f>
        <v>0</v>
      </c>
      <c r="E38" s="75">
        <f t="shared" si="0"/>
        <v>0</v>
      </c>
      <c r="F38" s="74">
        <f>分析係数表!C41</f>
        <v>0.9999434031873089</v>
      </c>
      <c r="G38" s="75">
        <f t="shared" si="1"/>
        <v>0</v>
      </c>
      <c r="H38" s="75">
        <v>5.513161964961091E-3</v>
      </c>
      <c r="I38" s="75">
        <f t="shared" si="2"/>
        <v>5.513161964961091E-3</v>
      </c>
      <c r="J38" s="74">
        <f>分析係数表!G41</f>
        <v>0.50163334603597476</v>
      </c>
      <c r="K38" s="76">
        <f t="shared" si="3"/>
        <v>2.7655858837217014E-3</v>
      </c>
      <c r="L38" s="77"/>
      <c r="M38" s="78"/>
      <c r="N38" s="79">
        <f>分析係数表!I41</f>
        <v>4.605647758626856E-2</v>
      </c>
      <c r="O38" s="80">
        <f t="shared" si="4"/>
        <v>0.73062715299178849</v>
      </c>
      <c r="P38" s="74">
        <f>分析係数表!C41</f>
        <v>0.9999434031873089</v>
      </c>
      <c r="Q38" s="80">
        <f t="shared" si="5"/>
        <v>0.73058580182366362</v>
      </c>
      <c r="R38" s="81">
        <v>0.74428621501957992</v>
      </c>
      <c r="S38" s="82">
        <f t="shared" si="6"/>
        <v>0.74979937698454102</v>
      </c>
      <c r="T38" s="83">
        <f>分析係数表!F41</f>
        <v>0.6065809667987323</v>
      </c>
      <c r="U38" s="84">
        <f t="shared" si="7"/>
        <v>0.45481403099637002</v>
      </c>
      <c r="V38" s="85">
        <f>分析係数表!D41</f>
        <v>0.10372147914479408</v>
      </c>
      <c r="W38" s="172">
        <f t="shared" si="8"/>
        <v>0</v>
      </c>
      <c r="X38" s="74">
        <f>分析係数表!E41</f>
        <v>9.872112035903656E-2</v>
      </c>
      <c r="Y38" s="171">
        <f t="shared" si="9"/>
        <v>0</v>
      </c>
    </row>
    <row r="39" spans="1:25">
      <c r="A39" s="10" t="s">
        <v>56</v>
      </c>
      <c r="B39" s="9" t="s">
        <v>388</v>
      </c>
      <c r="C39" s="88"/>
      <c r="D39" s="74">
        <f>投入係数表!Q39</f>
        <v>1.3584336008782992E-3</v>
      </c>
      <c r="E39" s="75">
        <f>$C$19*D39</f>
        <v>0.13584336008782991</v>
      </c>
      <c r="F39" s="74">
        <f>分析係数表!C42</f>
        <v>0.93692850875802069</v>
      </c>
      <c r="G39" s="75">
        <f>E39*F39</f>
        <v>0.12727551679176929</v>
      </c>
      <c r="H39" s="75">
        <v>0.15866325384566363</v>
      </c>
      <c r="I39" s="75">
        <f>C39+H39</f>
        <v>0.15866325384566363</v>
      </c>
      <c r="J39" s="74">
        <f>分析係数表!G42</f>
        <v>0.49922072097325781</v>
      </c>
      <c r="K39" s="76">
        <f>I39*J39</f>
        <v>7.920798397679521E-2</v>
      </c>
      <c r="L39" s="77"/>
      <c r="M39" s="78"/>
      <c r="N39" s="79">
        <f>分析係数表!I42</f>
        <v>1.1809361738003208E-2</v>
      </c>
      <c r="O39" s="80">
        <f t="shared" si="4"/>
        <v>0.18734043065116854</v>
      </c>
      <c r="P39" s="74">
        <f>分析係数表!C42</f>
        <v>0.93692850875802069</v>
      </c>
      <c r="Q39" s="80">
        <f>O39*P39</f>
        <v>0.17552459032008472</v>
      </c>
      <c r="R39" s="81">
        <v>0.19178928442497509</v>
      </c>
      <c r="S39" s="82">
        <f>I39+R39</f>
        <v>0.35045253827063871</v>
      </c>
      <c r="T39" s="83">
        <f>分析係数表!F42</f>
        <v>0.57339238661209846</v>
      </c>
      <c r="U39" s="84">
        <f>S39*T39</f>
        <v>0.2009468173132693</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投入係数表!Q40</f>
        <v>3.6518218773645091E-2</v>
      </c>
      <c r="E40" s="75">
        <f>$C$19*D40</f>
        <v>3.651821877364509</v>
      </c>
      <c r="F40" s="74">
        <f>分析係数表!C43</f>
        <v>0.64668770435795053</v>
      </c>
      <c r="G40" s="75">
        <f>E40*F40</f>
        <v>2.3615883065969956</v>
      </c>
      <c r="H40" s="75">
        <v>3.3597052525736171</v>
      </c>
      <c r="I40" s="75">
        <f>C40+H40</f>
        <v>3.3597052525736171</v>
      </c>
      <c r="J40" s="74">
        <f>分析係数表!G43</f>
        <v>0.34525361813281841</v>
      </c>
      <c r="K40" s="76">
        <f>I40*J40</f>
        <v>1.1599503943108758</v>
      </c>
      <c r="L40" s="77"/>
      <c r="M40" s="78"/>
      <c r="N40" s="79">
        <f>分析係数表!I43</f>
        <v>1.6687581740348217E-2</v>
      </c>
      <c r="O40" s="80">
        <f t="shared" si="4"/>
        <v>0.26472715622749787</v>
      </c>
      <c r="P40" s="74">
        <f>分析係数表!C43</f>
        <v>0.64668770435795053</v>
      </c>
      <c r="Q40" s="80">
        <f>O40*P40</f>
        <v>0.17119579694196913</v>
      </c>
      <c r="R40" s="81">
        <v>0.68997167323064135</v>
      </c>
      <c r="S40" s="82">
        <f>I40+R40</f>
        <v>4.049676925804258</v>
      </c>
      <c r="T40" s="83">
        <f>分析係数表!F43</f>
        <v>0.5971160790993254</v>
      </c>
      <c r="U40" s="84">
        <f>S40*T40</f>
        <v>2.4181272075552482</v>
      </c>
      <c r="V40" s="85">
        <f>分析係数表!D43</f>
        <v>0.11965406207615147</v>
      </c>
      <c r="W40" s="172">
        <f>ROUND(S40*V40,0)</f>
        <v>0</v>
      </c>
      <c r="X40" s="74">
        <f>分析係数表!E43</f>
        <v>0.10089499703022012</v>
      </c>
      <c r="Y40" s="171">
        <f>ROUND(S40*X40,0)</f>
        <v>0</v>
      </c>
    </row>
    <row r="41" spans="1:25">
      <c r="A41" s="10" t="s">
        <v>350</v>
      </c>
      <c r="B41" s="9" t="s">
        <v>42</v>
      </c>
      <c r="C41" s="88"/>
      <c r="D41" s="74">
        <f>投入係数表!Q41</f>
        <v>9.9216652077800685E-5</v>
      </c>
      <c r="E41" s="75">
        <f>$C$19*D41</f>
        <v>9.9216652077800688E-3</v>
      </c>
      <c r="F41" s="74">
        <f>分析係数表!C44</f>
        <v>0.69156580457188765</v>
      </c>
      <c r="G41" s="75">
        <f>E41*F41</f>
        <v>6.861484382111328E-3</v>
      </c>
      <c r="H41" s="75">
        <v>1.6466525540022606E-2</v>
      </c>
      <c r="I41" s="75">
        <f>C41+H41</f>
        <v>1.6466525540022606E-2</v>
      </c>
      <c r="J41" s="74">
        <f>分析係数表!G44</f>
        <v>0.27271905819722003</v>
      </c>
      <c r="K41" s="76">
        <f>I41*J41</f>
        <v>4.4907353370554348E-3</v>
      </c>
      <c r="L41" s="77"/>
      <c r="M41" s="78"/>
      <c r="N41" s="79">
        <f>分析係数表!I44</f>
        <v>0.15674397651271663</v>
      </c>
      <c r="O41" s="80">
        <f t="shared" si="4"/>
        <v>2.486542855857516</v>
      </c>
      <c r="P41" s="74">
        <f>分析係数表!C44</f>
        <v>0.69156580457188765</v>
      </c>
      <c r="Q41" s="80">
        <f>O41*P41</f>
        <v>1.7196080107135823</v>
      </c>
      <c r="R41" s="81">
        <v>1.75233016374212</v>
      </c>
      <c r="S41" s="82">
        <f>I41+R41</f>
        <v>1.7687966892821427</v>
      </c>
      <c r="T41" s="83">
        <f>分析係数表!F44</f>
        <v>0.50862281906626206</v>
      </c>
      <c r="U41" s="84">
        <f>S41*T41</f>
        <v>0.89965035845775465</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投入係数表!Q42</f>
        <v>6.1662685637137811E-4</v>
      </c>
      <c r="E42" s="75">
        <f>$C$19*D42</f>
        <v>6.166268563713781E-2</v>
      </c>
      <c r="F42" s="74">
        <f>分析係数表!C45</f>
        <v>1</v>
      </c>
      <c r="G42" s="75">
        <f>E42*F42</f>
        <v>6.166268563713781E-2</v>
      </c>
      <c r="H42" s="75">
        <v>8.690064592463087E-2</v>
      </c>
      <c r="I42" s="75">
        <f>C42+H42</f>
        <v>8.690064592463087E-2</v>
      </c>
      <c r="J42" s="74">
        <f>分析係数表!G45</f>
        <v>0</v>
      </c>
      <c r="K42" s="76">
        <f>I42*J42</f>
        <v>0</v>
      </c>
      <c r="L42" s="77"/>
      <c r="M42" s="78"/>
      <c r="N42" s="79">
        <f>分析係数表!I45</f>
        <v>0</v>
      </c>
      <c r="O42" s="80">
        <f t="shared" si="4"/>
        <v>0</v>
      </c>
      <c r="P42" s="74">
        <f>分析係数表!C45</f>
        <v>1</v>
      </c>
      <c r="Q42" s="80">
        <f>O42*P42</f>
        <v>0</v>
      </c>
      <c r="R42" s="81">
        <v>1.93959086112604E-2</v>
      </c>
      <c r="S42" s="82">
        <f>I42+R42</f>
        <v>0.10629655453589126</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投入係数表!Q43</f>
        <v>6.7986588134059311E-3</v>
      </c>
      <c r="E43" s="75">
        <f>$C$19*D43</f>
        <v>0.67986588134059311</v>
      </c>
      <c r="F43" s="74">
        <f>分析係数表!C46</f>
        <v>0.99300149364803736</v>
      </c>
      <c r="G43" s="75">
        <f>E43*F43</f>
        <v>0.6751078356515483</v>
      </c>
      <c r="H43" s="75">
        <v>0.79490031852566223</v>
      </c>
      <c r="I43" s="75">
        <f>C43+H43</f>
        <v>0.79490031852566223</v>
      </c>
      <c r="J43" s="74">
        <f>分析係数表!G46</f>
        <v>1.2662527198429125E-2</v>
      </c>
      <c r="K43" s="76">
        <f>I43*J43</f>
        <v>1.0065446903371173E-2</v>
      </c>
      <c r="L43" s="77"/>
      <c r="M43" s="78"/>
      <c r="N43" s="79">
        <f>分析係数表!I46</f>
        <v>3.642815848522589E-5</v>
      </c>
      <c r="O43" s="80">
        <f t="shared" si="4"/>
        <v>5.7788617622658715E-4</v>
      </c>
      <c r="P43" s="74">
        <f>分析係数表!C46</f>
        <v>0.99300149364803736</v>
      </c>
      <c r="Q43" s="80">
        <f>O43*P43</f>
        <v>5.7384183615155398E-4</v>
      </c>
      <c r="R43" s="81">
        <v>5.0720805459850797E-2</v>
      </c>
      <c r="S43" s="82">
        <f>I43+R43</f>
        <v>0.84562112398551303</v>
      </c>
      <c r="T43" s="83">
        <f>分析係数表!F46</f>
        <v>0.42786180544499286</v>
      </c>
      <c r="U43" s="84">
        <f>S43*T43</f>
        <v>0.36180898083086577</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投入係数表!Q44</f>
        <v>0.56512692313398516</v>
      </c>
      <c r="E44" s="89">
        <f>SUM(E5:E43)</f>
        <v>56.512692313398517</v>
      </c>
      <c r="F44" s="90">
        <f>分析係数表!C47</f>
        <v>0.58532523599566522</v>
      </c>
      <c r="G44" s="89">
        <f>SUM(G5:G43)</f>
        <v>19.725694348765401</v>
      </c>
      <c r="H44" s="89">
        <f>SUM(H5:H43)</f>
        <v>25.999347911952906</v>
      </c>
      <c r="I44" s="89">
        <f>SUM(I5:I43)</f>
        <v>125.99934791195288</v>
      </c>
      <c r="J44" s="90">
        <f>分析係数表!G47</f>
        <v>0.25475569279079324</v>
      </c>
      <c r="K44" s="91">
        <f>SUM(K5:K43)</f>
        <v>24.85178368493272</v>
      </c>
      <c r="L44" s="92">
        <f>最終需要_まとめ!$L$34</f>
        <v>0.63833333333333331</v>
      </c>
      <c r="M44" s="89">
        <f>K44*L44</f>
        <v>15.863721918882051</v>
      </c>
      <c r="N44" s="93">
        <f>分析係数表!I47</f>
        <v>1</v>
      </c>
      <c r="O44" s="94">
        <f>SUM(O5:O43)</f>
        <v>15.863721918882053</v>
      </c>
      <c r="P44" s="90">
        <f>分析係数表!C47</f>
        <v>0.58532523599566522</v>
      </c>
      <c r="Q44" s="94">
        <f>SUM(Q5:Q43)</f>
        <v>10.301310180836285</v>
      </c>
      <c r="R44" s="89">
        <f>SUM(R5:R43)</f>
        <v>12.648476874370433</v>
      </c>
      <c r="S44" s="95">
        <f>SUM(S5:S43)</f>
        <v>138.64782478632341</v>
      </c>
      <c r="T44" s="96">
        <f>分析係数表!F47</f>
        <v>0.5063294671067512</v>
      </c>
      <c r="U44" s="97">
        <f>SUM(U5:U43)</f>
        <v>60.879607310105563</v>
      </c>
      <c r="V44" s="98">
        <f>分析係数表!D47</f>
        <v>6.4581730562403572E-2</v>
      </c>
      <c r="W44" s="169">
        <f>SUM(W5:W43)</f>
        <v>4</v>
      </c>
      <c r="X44" s="90">
        <f>分析係数表!E47</f>
        <v>5.7136770824146227E-2</v>
      </c>
      <c r="Y44" s="170">
        <f>SUM(Y5:Y43)</f>
        <v>4</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306</v>
      </c>
      <c r="S2" s="5" t="s">
        <v>157</v>
      </c>
      <c r="U2" s="62" t="s">
        <v>215</v>
      </c>
      <c r="W2" s="5" t="s">
        <v>134</v>
      </c>
      <c r="Y2" s="5" t="s">
        <v>158</v>
      </c>
    </row>
    <row r="3" spans="1:25" ht="44">
      <c r="B3" s="63"/>
      <c r="C3" s="64" t="s">
        <v>233</v>
      </c>
      <c r="D3" s="64" t="s">
        <v>320</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投入係数表!R5</f>
        <v>0</v>
      </c>
      <c r="E5" s="75">
        <f t="shared" ref="E5:E38" si="0">$C$20*D5</f>
        <v>0</v>
      </c>
      <c r="F5" s="74">
        <f>分析係数表!C8</f>
        <v>0.16988323914406789</v>
      </c>
      <c r="G5" s="75">
        <f t="shared" ref="G5:G38" si="1">E5*F5</f>
        <v>0</v>
      </c>
      <c r="H5" s="75">
        <f t="array" ref="H5:H43">MMULT(逆行列係数!C5:AO43,'16'!G5:G43)</f>
        <v>1.0520306415648239E-3</v>
      </c>
      <c r="I5" s="75">
        <f t="shared" ref="I5:I38" si="2">C5+H5</f>
        <v>1.0520306415648239E-3</v>
      </c>
      <c r="J5" s="74">
        <f>分析係数表!G8</f>
        <v>0.11982810575688495</v>
      </c>
      <c r="K5" s="76">
        <f t="shared" ref="K5:K38" si="3">I5*J5</f>
        <v>1.2606283897691322E-4</v>
      </c>
      <c r="L5" s="77" t="s">
        <v>188</v>
      </c>
      <c r="M5" s="78" t="s">
        <v>188</v>
      </c>
      <c r="N5" s="79">
        <f>分析係数表!I8</f>
        <v>1.1007693311748612E-2</v>
      </c>
      <c r="O5" s="80">
        <f t="shared" ref="O5:O43" si="4">$M$44*N5</f>
        <v>0.18241549256037909</v>
      </c>
      <c r="P5" s="74">
        <f>分析係数表!C8</f>
        <v>0.16988323914406789</v>
      </c>
      <c r="Q5" s="80">
        <f t="shared" ref="Q5:Q38" si="5">O5*P5</f>
        <v>3.0989334746217817E-2</v>
      </c>
      <c r="R5" s="81">
        <f t="array" ref="R5:R43">MMULT(逆行列係数!C5:AO43,'16'!Q5:Q43)</f>
        <v>5.1931695599998204E-2</v>
      </c>
      <c r="S5" s="82">
        <f t="shared" ref="S5:S38" si="6">I5+R5</f>
        <v>5.2983726241563028E-2</v>
      </c>
      <c r="T5" s="83">
        <f>分析係数表!F8</f>
        <v>0.4520504153237429</v>
      </c>
      <c r="U5" s="84">
        <f t="shared" ref="U5:U38" si="7">S5*T5</f>
        <v>2.3951315452898064E-2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投入係数表!R6</f>
        <v>0</v>
      </c>
      <c r="E6" s="75">
        <f t="shared" si="0"/>
        <v>0</v>
      </c>
      <c r="F6" s="74">
        <f>分析係数表!C9</f>
        <v>0.40976645435244163</v>
      </c>
      <c r="G6" s="75">
        <f t="shared" si="1"/>
        <v>0</v>
      </c>
      <c r="H6" s="75">
        <v>4.9825004607386466E-4</v>
      </c>
      <c r="I6" s="75">
        <f t="shared" si="2"/>
        <v>4.9825004607386466E-4</v>
      </c>
      <c r="J6" s="74">
        <f>分析係数表!G9</f>
        <v>0.27278621711745094</v>
      </c>
      <c r="K6" s="76">
        <f t="shared" si="3"/>
        <v>1.3591574524708517E-4</v>
      </c>
      <c r="L6" s="77"/>
      <c r="M6" s="78"/>
      <c r="N6" s="79">
        <f>分析係数表!I9</f>
        <v>5.6766522140644718E-4</v>
      </c>
      <c r="O6" s="80">
        <f t="shared" si="4"/>
        <v>9.407141718032138E-3</v>
      </c>
      <c r="P6" s="74">
        <f>分析係数表!C9</f>
        <v>0.40976645435244163</v>
      </c>
      <c r="Q6" s="80">
        <f t="shared" si="5"/>
        <v>3.8547311073889655E-3</v>
      </c>
      <c r="R6" s="81">
        <v>5.1887878556367856E-3</v>
      </c>
      <c r="S6" s="82">
        <f t="shared" si="6"/>
        <v>5.6870379017106504E-3</v>
      </c>
      <c r="T6" s="83">
        <f>分析係数表!F9</f>
        <v>0.74407187847350875</v>
      </c>
      <c r="U6" s="84">
        <f t="shared" si="7"/>
        <v>4.2315649744758856E-3</v>
      </c>
      <c r="V6" s="85">
        <f>分析係数表!D9</f>
        <v>0.14440533530937386</v>
      </c>
      <c r="W6" s="172">
        <f t="shared" si="8"/>
        <v>0</v>
      </c>
      <c r="X6" s="74">
        <f>分析係数表!E9</f>
        <v>0.11439422008151168</v>
      </c>
      <c r="Y6" s="171">
        <f t="shared" si="9"/>
        <v>0</v>
      </c>
    </row>
    <row r="7" spans="1:25">
      <c r="A7" s="10" t="s">
        <v>226</v>
      </c>
      <c r="B7" s="9" t="s">
        <v>274</v>
      </c>
      <c r="C7" s="88"/>
      <c r="D7" s="74">
        <f>投入係数表!R7</f>
        <v>0</v>
      </c>
      <c r="E7" s="75">
        <f t="shared" si="0"/>
        <v>0</v>
      </c>
      <c r="F7" s="74">
        <f>分析係数表!C10</f>
        <v>0.68007710705743762</v>
      </c>
      <c r="G7" s="75">
        <f t="shared" si="1"/>
        <v>0</v>
      </c>
      <c r="H7" s="75">
        <v>7.6418535858015636E-4</v>
      </c>
      <c r="I7" s="75">
        <f t="shared" si="2"/>
        <v>7.6418535858015636E-4</v>
      </c>
      <c r="J7" s="74">
        <f>分析係数表!G10</f>
        <v>0.17854260725424764</v>
      </c>
      <c r="K7" s="76">
        <f t="shared" si="3"/>
        <v>1.3643964634642327E-4</v>
      </c>
      <c r="L7" s="77"/>
      <c r="M7" s="78"/>
      <c r="N7" s="79">
        <f>分析係数表!I10</f>
        <v>1.290834700219075E-3</v>
      </c>
      <c r="O7" s="80">
        <f t="shared" si="4"/>
        <v>2.139124346816371E-2</v>
      </c>
      <c r="P7" s="74">
        <f>分析係数表!C10</f>
        <v>0.68007710705743762</v>
      </c>
      <c r="Q7" s="80">
        <f t="shared" si="5"/>
        <v>1.4547694974190084E-2</v>
      </c>
      <c r="R7" s="81">
        <v>2.4538004605194869E-2</v>
      </c>
      <c r="S7" s="82">
        <f t="shared" si="6"/>
        <v>2.5302189963775024E-2</v>
      </c>
      <c r="T7" s="83">
        <f>分析係数表!F10</f>
        <v>0.51654343606185527</v>
      </c>
      <c r="U7" s="84">
        <f t="shared" si="7"/>
        <v>1.3069680143778141E-2</v>
      </c>
      <c r="V7" s="85">
        <f>分析係数表!D10</f>
        <v>9.7799297694606213E-2</v>
      </c>
      <c r="W7" s="172">
        <f t="shared" si="8"/>
        <v>0</v>
      </c>
      <c r="X7" s="74">
        <f>分析係数表!E10</f>
        <v>2.6958057972911079E-2</v>
      </c>
      <c r="Y7" s="171">
        <f t="shared" si="9"/>
        <v>0</v>
      </c>
    </row>
    <row r="8" spans="1:25">
      <c r="A8" s="10" t="s">
        <v>227</v>
      </c>
      <c r="B8" s="9" t="s">
        <v>27</v>
      </c>
      <c r="C8" s="88"/>
      <c r="D8" s="74">
        <f>投入係数表!R8</f>
        <v>2.0850201725701697E-5</v>
      </c>
      <c r="E8" s="75">
        <f t="shared" si="0"/>
        <v>2.0850201725701695E-3</v>
      </c>
      <c r="F8" s="74">
        <f>分析係数表!C11</f>
        <v>2.1147201560344109E-2</v>
      </c>
      <c r="G8" s="75">
        <f t="shared" si="1"/>
        <v>4.4092341846724827E-5</v>
      </c>
      <c r="H8" s="75">
        <v>1.7008661805547515E-2</v>
      </c>
      <c r="I8" s="75">
        <f t="shared" si="2"/>
        <v>1.7008661805547515E-2</v>
      </c>
      <c r="J8" s="74">
        <f>分析係数表!G11</f>
        <v>0.2349962690544718</v>
      </c>
      <c r="K8" s="76">
        <f t="shared" si="3"/>
        <v>3.9969720659129623E-3</v>
      </c>
      <c r="L8" s="77"/>
      <c r="M8" s="78"/>
      <c r="N8" s="79">
        <f>分析係数表!I11</f>
        <v>-2.2238602446561594E-5</v>
      </c>
      <c r="O8" s="80">
        <f t="shared" si="4"/>
        <v>-3.6853003660760318E-4</v>
      </c>
      <c r="P8" s="74">
        <f>分析係数表!C11</f>
        <v>2.1147201560344109E-2</v>
      </c>
      <c r="Q8" s="80">
        <f t="shared" si="5"/>
        <v>-7.793378965181977E-6</v>
      </c>
      <c r="R8" s="81">
        <v>4.2854521680997905E-3</v>
      </c>
      <c r="S8" s="82">
        <f t="shared" si="6"/>
        <v>2.1294113973647305E-2</v>
      </c>
      <c r="T8" s="83">
        <f>分析係数表!F11</f>
        <v>0.38828483104146677</v>
      </c>
      <c r="U8" s="84">
        <f t="shared" si="7"/>
        <v>8.2681814464353812E-3</v>
      </c>
      <c r="V8" s="85">
        <f>分析係数表!D11</f>
        <v>2.238567316917173E-2</v>
      </c>
      <c r="W8" s="172">
        <f t="shared" si="8"/>
        <v>0</v>
      </c>
      <c r="X8" s="74">
        <f>分析係数表!E11</f>
        <v>2.1852680950858117E-2</v>
      </c>
      <c r="Y8" s="171">
        <f t="shared" si="9"/>
        <v>0</v>
      </c>
    </row>
    <row r="9" spans="1:25">
      <c r="A9" s="10" t="s">
        <v>228</v>
      </c>
      <c r="B9" s="9" t="s">
        <v>195</v>
      </c>
      <c r="C9" s="88"/>
      <c r="D9" s="74">
        <f>投入係数表!R9</f>
        <v>0</v>
      </c>
      <c r="E9" s="75">
        <f t="shared" si="0"/>
        <v>0</v>
      </c>
      <c r="F9" s="74">
        <f>分析係数表!C12</f>
        <v>0.26979296775158057</v>
      </c>
      <c r="G9" s="75">
        <f t="shared" si="1"/>
        <v>0</v>
      </c>
      <c r="H9" s="75">
        <v>2.5110774553758451E-3</v>
      </c>
      <c r="I9" s="75">
        <f t="shared" si="2"/>
        <v>2.5110774553758451E-3</v>
      </c>
      <c r="J9" s="74">
        <f>分析係数表!G12</f>
        <v>0.14399966915404239</v>
      </c>
      <c r="K9" s="76">
        <f t="shared" si="3"/>
        <v>3.6159432279429636E-4</v>
      </c>
      <c r="L9" s="77"/>
      <c r="M9" s="78"/>
      <c r="N9" s="79">
        <f>分析係数表!I12</f>
        <v>8.4790563397567215E-2</v>
      </c>
      <c r="O9" s="80">
        <f t="shared" si="4"/>
        <v>1.4051183975239467</v>
      </c>
      <c r="P9" s="74">
        <f>分析係数表!C12</f>
        <v>0.26979296775158057</v>
      </c>
      <c r="Q9" s="80">
        <f t="shared" si="5"/>
        <v>0.37909106251033076</v>
      </c>
      <c r="R9" s="81">
        <v>0.47891053185439153</v>
      </c>
      <c r="S9" s="82">
        <f t="shared" si="6"/>
        <v>0.48142160930976735</v>
      </c>
      <c r="T9" s="83">
        <f>分析係数表!F12</f>
        <v>0.33481714299007204</v>
      </c>
      <c r="U9" s="84">
        <f t="shared" si="7"/>
        <v>0.16118820780277898</v>
      </c>
      <c r="V9" s="85">
        <f>分析係数表!D12</f>
        <v>3.7088865741159563E-2</v>
      </c>
      <c r="W9" s="172">
        <f t="shared" si="8"/>
        <v>0</v>
      </c>
      <c r="X9" s="74">
        <f>分析係数表!E12</f>
        <v>3.539948357013805E-2</v>
      </c>
      <c r="Y9" s="171">
        <f t="shared" si="9"/>
        <v>0</v>
      </c>
    </row>
    <row r="10" spans="1:25">
      <c r="A10" s="10" t="s">
        <v>229</v>
      </c>
      <c r="B10" s="9" t="s">
        <v>28</v>
      </c>
      <c r="C10" s="88"/>
      <c r="D10" s="74">
        <f>投入係数表!R10</f>
        <v>8.6180833799567012E-4</v>
      </c>
      <c r="E10" s="75">
        <f t="shared" si="0"/>
        <v>8.6180833799567008E-2</v>
      </c>
      <c r="F10" s="74">
        <f>分析係数表!C13</f>
        <v>6.684233532602335E-2</v>
      </c>
      <c r="G10" s="75">
        <f t="shared" si="1"/>
        <v>5.7605281915069449E-3</v>
      </c>
      <c r="H10" s="75">
        <v>8.7154717544493335E-3</v>
      </c>
      <c r="I10" s="75">
        <f t="shared" si="2"/>
        <v>8.7154717544493335E-3</v>
      </c>
      <c r="J10" s="74">
        <f>分析係数表!G13</f>
        <v>0.23596605339775753</v>
      </c>
      <c r="K10" s="76">
        <f t="shared" si="3"/>
        <v>2.0565554733970389E-3</v>
      </c>
      <c r="L10" s="77"/>
      <c r="M10" s="78"/>
      <c r="N10" s="79">
        <f>分析係数表!I13</f>
        <v>1.6879182236800124E-2</v>
      </c>
      <c r="O10" s="80">
        <f t="shared" si="4"/>
        <v>0.27971567289724769</v>
      </c>
      <c r="P10" s="74">
        <f>分析係数表!C13</f>
        <v>6.684233532602335E-2</v>
      </c>
      <c r="Q10" s="80">
        <f t="shared" si="5"/>
        <v>1.8696848803742092E-2</v>
      </c>
      <c r="R10" s="81">
        <v>2.0888308208984029E-2</v>
      </c>
      <c r="S10" s="82">
        <f t="shared" si="6"/>
        <v>2.9603779963433365E-2</v>
      </c>
      <c r="T10" s="83">
        <f>分析係数表!F13</f>
        <v>0.36934894381465649</v>
      </c>
      <c r="U10" s="84">
        <f t="shared" si="7"/>
        <v>1.0934124862415604E-2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投入係数表!R11</f>
        <v>1.0679936661720537E-3</v>
      </c>
      <c r="E11" s="75">
        <f t="shared" si="0"/>
        <v>0.10679936661720536</v>
      </c>
      <c r="F11" s="74">
        <f>分析係数表!C14</f>
        <v>0.21710827927701792</v>
      </c>
      <c r="G11" s="75">
        <f t="shared" si="1"/>
        <v>2.3187026714136846E-2</v>
      </c>
      <c r="H11" s="75">
        <v>6.0609126582426842E-2</v>
      </c>
      <c r="I11" s="75">
        <f t="shared" si="2"/>
        <v>6.0609126582426842E-2</v>
      </c>
      <c r="J11" s="74">
        <f>分析係数表!G14</f>
        <v>0.17574790290253137</v>
      </c>
      <c r="K11" s="76">
        <f t="shared" si="3"/>
        <v>1.0651926893615585E-2</v>
      </c>
      <c r="L11" s="77"/>
      <c r="M11" s="78"/>
      <c r="N11" s="79">
        <f>分析係数表!I14</f>
        <v>1.1225515443921091E-3</v>
      </c>
      <c r="O11" s="80">
        <f t="shared" si="4"/>
        <v>1.8602516176222599E-2</v>
      </c>
      <c r="P11" s="74">
        <f>分析係数表!C14</f>
        <v>0.21710827927701792</v>
      </c>
      <c r="Q11" s="80">
        <f t="shared" si="5"/>
        <v>4.0387602772425793E-3</v>
      </c>
      <c r="R11" s="81">
        <v>2.2723650440507275E-2</v>
      </c>
      <c r="S11" s="82">
        <f t="shared" si="6"/>
        <v>8.3332777022934124E-2</v>
      </c>
      <c r="T11" s="83">
        <f>分析係数表!F14</f>
        <v>0.32729567218469302</v>
      </c>
      <c r="U11" s="84">
        <f t="shared" si="7"/>
        <v>2.7274457270738364E-2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投入係数表!R12</f>
        <v>3.2931735281205511E-3</v>
      </c>
      <c r="E12" s="75">
        <f t="shared" si="0"/>
        <v>0.3293173528120551</v>
      </c>
      <c r="F12" s="74">
        <f>分析係数表!C15</f>
        <v>0.1777237835164599</v>
      </c>
      <c r="G12" s="75">
        <f t="shared" si="1"/>
        <v>5.8527525919383323E-2</v>
      </c>
      <c r="H12" s="75">
        <v>0.1047924102698744</v>
      </c>
      <c r="I12" s="75">
        <f t="shared" si="2"/>
        <v>0.1047924102698744</v>
      </c>
      <c r="J12" s="74">
        <f>分析係数表!G15</f>
        <v>0.10387096116118634</v>
      </c>
      <c r="K12" s="76">
        <f t="shared" si="3"/>
        <v>1.0884888377129229E-2</v>
      </c>
      <c r="L12" s="77"/>
      <c r="M12" s="78"/>
      <c r="N12" s="79">
        <f>分析係数表!I15</f>
        <v>7.5144901505810619E-3</v>
      </c>
      <c r="O12" s="80">
        <f t="shared" si="4"/>
        <v>0.12452739945937062</v>
      </c>
      <c r="P12" s="74">
        <f>分析係数表!C15</f>
        <v>0.1777237835164599</v>
      </c>
      <c r="Q12" s="80">
        <f t="shared" si="5"/>
        <v>2.2131480583384908E-2</v>
      </c>
      <c r="R12" s="81">
        <v>5.1946959290924244E-2</v>
      </c>
      <c r="S12" s="82">
        <f t="shared" si="6"/>
        <v>0.15673936956079865</v>
      </c>
      <c r="T12" s="83">
        <f>分析係数表!F15</f>
        <v>0.33005409485469872</v>
      </c>
      <c r="U12" s="84">
        <f t="shared" si="7"/>
        <v>5.1732470748485512E-2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投入係数表!R13</f>
        <v>2.6167003165755627E-3</v>
      </c>
      <c r="E13" s="75">
        <f t="shared" si="0"/>
        <v>0.26167003165755626</v>
      </c>
      <c r="F13" s="74">
        <f>分析係数表!C16</f>
        <v>0.12368252551663639</v>
      </c>
      <c r="G13" s="75">
        <f t="shared" si="1"/>
        <v>3.2364010367424756E-2</v>
      </c>
      <c r="H13" s="75">
        <v>7.6528869956998646E-2</v>
      </c>
      <c r="I13" s="75">
        <f t="shared" si="2"/>
        <v>7.6528869956998646E-2</v>
      </c>
      <c r="J13" s="74">
        <f>分析係数表!G16</f>
        <v>1.9772048092292722E-2</v>
      </c>
      <c r="K13" s="76">
        <f t="shared" si="3"/>
        <v>1.5131324972385929E-3</v>
      </c>
      <c r="L13" s="77"/>
      <c r="M13" s="78"/>
      <c r="N13" s="79">
        <f>分析係数表!I16</f>
        <v>1.7113434381227897E-2</v>
      </c>
      <c r="O13" s="80">
        <f t="shared" si="4"/>
        <v>0.28359761429031954</v>
      </c>
      <c r="P13" s="74">
        <f>分析係数表!C16</f>
        <v>0.12368252551663639</v>
      </c>
      <c r="Q13" s="80">
        <f t="shared" si="5"/>
        <v>3.5076069165919654E-2</v>
      </c>
      <c r="R13" s="81">
        <v>5.0980075636581246E-2</v>
      </c>
      <c r="S13" s="82">
        <f t="shared" si="6"/>
        <v>0.12750894559357989</v>
      </c>
      <c r="T13" s="83">
        <f>分析係数表!F16</f>
        <v>0.17086837167280561</v>
      </c>
      <c r="U13" s="84">
        <f t="shared" si="7"/>
        <v>2.1787245907291357E-2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投入係数表!R14</f>
        <v>2.9545894189859621E-2</v>
      </c>
      <c r="E14" s="75">
        <f t="shared" si="0"/>
        <v>2.9545894189859623</v>
      </c>
      <c r="F14" s="74">
        <f>分析係数表!C17</f>
        <v>0.19283956701830429</v>
      </c>
      <c r="G14" s="75">
        <f t="shared" si="1"/>
        <v>0.56976174427411619</v>
      </c>
      <c r="H14" s="75">
        <v>0.64485870600495354</v>
      </c>
      <c r="I14" s="75">
        <f t="shared" si="2"/>
        <v>0.64485870600495354</v>
      </c>
      <c r="J14" s="74">
        <f>分析係数表!G17</f>
        <v>0.23402763404868787</v>
      </c>
      <c r="K14" s="76">
        <f t="shared" si="3"/>
        <v>0.15091475726203768</v>
      </c>
      <c r="L14" s="77"/>
      <c r="M14" s="78"/>
      <c r="N14" s="79">
        <f>分析係数表!I17</f>
        <v>3.1766349957435482E-3</v>
      </c>
      <c r="O14" s="80">
        <f t="shared" si="4"/>
        <v>5.2642040527657703E-2</v>
      </c>
      <c r="P14" s="74">
        <f>分析係数表!C17</f>
        <v>0.19283956701830429</v>
      </c>
      <c r="Q14" s="80">
        <f t="shared" si="5"/>
        <v>1.0151468302313539E-2</v>
      </c>
      <c r="R14" s="81">
        <v>2.3338643768651152E-2</v>
      </c>
      <c r="S14" s="82">
        <f t="shared" si="6"/>
        <v>0.66819734977360468</v>
      </c>
      <c r="T14" s="83">
        <f>分析係数表!F17</f>
        <v>0.36995154049829787</v>
      </c>
      <c r="U14" s="84">
        <f t="shared" si="7"/>
        <v>0.24720063890562502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投入係数表!R15</f>
        <v>3.7113359071749021E-3</v>
      </c>
      <c r="E15" s="75">
        <f t="shared" si="0"/>
        <v>0.37113359071749019</v>
      </c>
      <c r="F15" s="74">
        <f>分析係数表!C18</f>
        <v>0.30630539049432115</v>
      </c>
      <c r="G15" s="75">
        <f t="shared" si="1"/>
        <v>0.11368021943028039</v>
      </c>
      <c r="H15" s="75">
        <v>0.14295951171137608</v>
      </c>
      <c r="I15" s="75">
        <f t="shared" si="2"/>
        <v>0.14295951171137608</v>
      </c>
      <c r="J15" s="74">
        <f>分析係数表!G18</f>
        <v>0.21755179396051724</v>
      </c>
      <c r="K15" s="76">
        <f t="shared" si="3"/>
        <v>3.1101098236529442E-2</v>
      </c>
      <c r="L15" s="77"/>
      <c r="M15" s="78"/>
      <c r="N15" s="79">
        <f>分析係数表!I18</f>
        <v>5.3704565311248737E-4</v>
      </c>
      <c r="O15" s="80">
        <f t="shared" si="4"/>
        <v>8.899725361658237E-3</v>
      </c>
      <c r="P15" s="74">
        <f>分析係数表!C18</f>
        <v>0.30630539049432115</v>
      </c>
      <c r="Q15" s="80">
        <f t="shared" si="5"/>
        <v>2.7260338521949397E-3</v>
      </c>
      <c r="R15" s="81">
        <v>7.2036332368491515E-3</v>
      </c>
      <c r="S15" s="82">
        <f t="shared" si="6"/>
        <v>0.15016314494822522</v>
      </c>
      <c r="T15" s="83">
        <f>分析係数表!F18</f>
        <v>0.4635011306393737</v>
      </c>
      <c r="U15" s="84">
        <f t="shared" si="7"/>
        <v>6.9600787463866554E-2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投入係数表!R16</f>
        <v>9.2197275341972265E-2</v>
      </c>
      <c r="E16" s="75">
        <f t="shared" si="0"/>
        <v>9.2197275341972258</v>
      </c>
      <c r="F16" s="74">
        <f>分析係数表!C19</f>
        <v>0.36966314955627488</v>
      </c>
      <c r="G16" s="75">
        <f t="shared" si="1"/>
        <v>3.4081935183420544</v>
      </c>
      <c r="H16" s="75">
        <v>4.7154292543264598</v>
      </c>
      <c r="I16" s="75">
        <f t="shared" si="2"/>
        <v>4.7154292543264598</v>
      </c>
      <c r="J16" s="74">
        <f>分析係数表!G19</f>
        <v>4.2381117789262797E-2</v>
      </c>
      <c r="K16" s="76">
        <f t="shared" si="3"/>
        <v>0.19984516265454533</v>
      </c>
      <c r="L16" s="77"/>
      <c r="M16" s="78"/>
      <c r="N16" s="79">
        <f>分析係数表!I19</f>
        <v>-1.254655481313475E-4</v>
      </c>
      <c r="O16" s="80">
        <f t="shared" si="4"/>
        <v>-2.0791694602637911E-3</v>
      </c>
      <c r="P16" s="74">
        <f>分析係数表!C19</f>
        <v>0.36966314955627488</v>
      </c>
      <c r="Q16" s="80">
        <f t="shared" si="5"/>
        <v>-7.6859233114233319E-4</v>
      </c>
      <c r="R16" s="81">
        <v>4.8779917939146752E-3</v>
      </c>
      <c r="S16" s="82">
        <f t="shared" si="6"/>
        <v>4.7203072461203748</v>
      </c>
      <c r="T16" s="83">
        <f>分析係数表!F19</f>
        <v>0.17645477862102601</v>
      </c>
      <c r="U16" s="84">
        <f t="shared" si="7"/>
        <v>0.83292077013739574</v>
      </c>
      <c r="V16" s="85">
        <f>分析係数表!D19</f>
        <v>8.3109656186295868E-3</v>
      </c>
      <c r="W16" s="172">
        <f t="shared" si="8"/>
        <v>0</v>
      </c>
      <c r="X16" s="74">
        <f>分析係数表!E19</f>
        <v>8.1137788631236215E-3</v>
      </c>
      <c r="Y16" s="171">
        <f t="shared" si="9"/>
        <v>0</v>
      </c>
    </row>
    <row r="17" spans="1:25">
      <c r="A17" s="10" t="s">
        <v>5</v>
      </c>
      <c r="B17" s="9" t="s">
        <v>33</v>
      </c>
      <c r="C17" s="88"/>
      <c r="D17" s="74">
        <f>投入係数表!R17</f>
        <v>1.7130757406744575E-2</v>
      </c>
      <c r="E17" s="75">
        <f t="shared" si="0"/>
        <v>1.7130757406744574</v>
      </c>
      <c r="F17" s="74">
        <f>分析係数表!C20</f>
        <v>0.11840151680286914</v>
      </c>
      <c r="G17" s="75">
        <f t="shared" si="1"/>
        <v>0.20283076609405429</v>
      </c>
      <c r="H17" s="75">
        <v>0.250557530713517</v>
      </c>
      <c r="I17" s="75">
        <f t="shared" si="2"/>
        <v>0.250557530713517</v>
      </c>
      <c r="J17" s="74">
        <f>分析係数表!G20</f>
        <v>0.11103277983246747</v>
      </c>
      <c r="K17" s="76">
        <f t="shared" si="3"/>
        <v>2.7820099143080639E-2</v>
      </c>
      <c r="L17" s="77"/>
      <c r="M17" s="78"/>
      <c r="N17" s="79">
        <f>分析係数表!I20</f>
        <v>6.0558701736942728E-4</v>
      </c>
      <c r="O17" s="80">
        <f t="shared" si="4"/>
        <v>1.0035567937172717E-2</v>
      </c>
      <c r="P17" s="74">
        <f>分析係数表!C20</f>
        <v>0.11840151680286914</v>
      </c>
      <c r="Q17" s="80">
        <f t="shared" si="5"/>
        <v>1.1882264657394903E-3</v>
      </c>
      <c r="R17" s="81">
        <v>3.0989942267449942E-3</v>
      </c>
      <c r="S17" s="82">
        <f t="shared" si="6"/>
        <v>0.25365652494026197</v>
      </c>
      <c r="T17" s="83">
        <f>分析係数表!F20</f>
        <v>0.24737258814980315</v>
      </c>
      <c r="U17" s="84">
        <f t="shared" si="7"/>
        <v>6.274767107555769E-2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投入係数表!R18</f>
        <v>3.4044904384449917E-2</v>
      </c>
      <c r="E18" s="75">
        <f t="shared" si="0"/>
        <v>3.4044904384449919</v>
      </c>
      <c r="F18" s="74">
        <f>分析係数表!C21</f>
        <v>0.26258212636596168</v>
      </c>
      <c r="G18" s="75">
        <f t="shared" si="1"/>
        <v>0.89395833851947115</v>
      </c>
      <c r="H18" s="75">
        <v>0.98051879620044724</v>
      </c>
      <c r="I18" s="75">
        <f t="shared" si="2"/>
        <v>0.98051879620044724</v>
      </c>
      <c r="J18" s="74">
        <f>分析係数表!G21</f>
        <v>0.28467983327929475</v>
      </c>
      <c r="K18" s="76">
        <f t="shared" si="3"/>
        <v>0.27913392742955812</v>
      </c>
      <c r="L18" s="77"/>
      <c r="M18" s="78"/>
      <c r="N18" s="79">
        <f>分析係数表!I21</f>
        <v>1.0324354165676096E-3</v>
      </c>
      <c r="O18" s="80">
        <f t="shared" si="4"/>
        <v>1.710914446071567E-2</v>
      </c>
      <c r="P18" s="74">
        <f>分析係数表!C21</f>
        <v>0.26258212636596168</v>
      </c>
      <c r="Q18" s="80">
        <f t="shared" si="5"/>
        <v>4.492555532797135E-3</v>
      </c>
      <c r="R18" s="81">
        <v>1.3051169142794619E-2</v>
      </c>
      <c r="S18" s="82">
        <f t="shared" si="6"/>
        <v>0.99356996534324182</v>
      </c>
      <c r="T18" s="83">
        <f>分析係数表!F21</f>
        <v>0.42515189534375575</v>
      </c>
      <c r="U18" s="84">
        <f t="shared" si="7"/>
        <v>0.42241815392230897</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投入係数表!R19</f>
        <v>3.6690563314533402E-2</v>
      </c>
      <c r="E19" s="75">
        <f t="shared" si="0"/>
        <v>3.6690563314533402</v>
      </c>
      <c r="F19" s="74">
        <f>分析係数表!C22</f>
        <v>0.19256748567873505</v>
      </c>
      <c r="G19" s="75">
        <f t="shared" si="1"/>
        <v>0.7065409525616132</v>
      </c>
      <c r="H19" s="75">
        <v>0.7718406939535527</v>
      </c>
      <c r="I19" s="75">
        <f t="shared" si="2"/>
        <v>0.7718406939535527</v>
      </c>
      <c r="J19" s="74">
        <f>分析係数表!G22</f>
        <v>0.19753386347788673</v>
      </c>
      <c r="K19" s="76">
        <f t="shared" si="3"/>
        <v>0.15246467426609844</v>
      </c>
      <c r="L19" s="77"/>
      <c r="M19" s="78"/>
      <c r="N19" s="79">
        <f>分析係数表!I22</f>
        <v>4.8211298587508529E-5</v>
      </c>
      <c r="O19" s="80">
        <f t="shared" si="4"/>
        <v>7.9894011667543824E-4</v>
      </c>
      <c r="P19" s="74">
        <f>分析係数表!C22</f>
        <v>0.19256748567873505</v>
      </c>
      <c r="Q19" s="80">
        <f t="shared" si="5"/>
        <v>1.5384988947606437E-4</v>
      </c>
      <c r="R19" s="81">
        <v>3.7555261237399071E-3</v>
      </c>
      <c r="S19" s="82">
        <f t="shared" si="6"/>
        <v>0.77559622007729256</v>
      </c>
      <c r="T19" s="83">
        <f>分析係数表!F22</f>
        <v>0.41915604646677446</v>
      </c>
      <c r="U19" s="84">
        <f t="shared" si="7"/>
        <v>0.32509584526217228</v>
      </c>
      <c r="V19" s="85">
        <f>分析係数表!D22</f>
        <v>2.9425619037728289E-2</v>
      </c>
      <c r="W19" s="172">
        <f t="shared" si="8"/>
        <v>0</v>
      </c>
      <c r="X19" s="74">
        <f>分析係数表!E22</f>
        <v>2.8940662878506891E-2</v>
      </c>
      <c r="Y19" s="171">
        <f t="shared" si="9"/>
        <v>0</v>
      </c>
    </row>
    <row r="20" spans="1:25">
      <c r="A20" s="10" t="s">
        <v>8</v>
      </c>
      <c r="B20" s="9" t="s">
        <v>277</v>
      </c>
      <c r="C20" s="73">
        <f>最終需要_まとめ!C21</f>
        <v>100</v>
      </c>
      <c r="D20" s="74">
        <f>投入係数表!R20</f>
        <v>0.16471427694396276</v>
      </c>
      <c r="E20" s="75">
        <f t="shared" si="0"/>
        <v>16.471427694396276</v>
      </c>
      <c r="F20" s="74">
        <f>分析係数表!C23</f>
        <v>0.20116432520583094</v>
      </c>
      <c r="G20" s="75">
        <f t="shared" si="1"/>
        <v>3.3134636373198627</v>
      </c>
      <c r="H20" s="75">
        <v>3.445339947457732</v>
      </c>
      <c r="I20" s="75">
        <f t="shared" si="2"/>
        <v>103.44533994745773</v>
      </c>
      <c r="J20" s="74">
        <f>分析係数表!G23</f>
        <v>0.20785566100352021</v>
      </c>
      <c r="K20" s="76">
        <f t="shared" si="3"/>
        <v>21.50169951251268</v>
      </c>
      <c r="L20" s="77"/>
      <c r="M20" s="78"/>
      <c r="N20" s="79">
        <f>分析係数表!I23</f>
        <v>2.5225877402069866E-5</v>
      </c>
      <c r="O20" s="80">
        <f t="shared" si="4"/>
        <v>4.180340713757887E-4</v>
      </c>
      <c r="P20" s="74">
        <f>分析係数表!C23</f>
        <v>0.20116432520583094</v>
      </c>
      <c r="Q20" s="80">
        <f t="shared" si="5"/>
        <v>8.4093541881356704E-5</v>
      </c>
      <c r="R20" s="81">
        <v>3.5799383599899302E-3</v>
      </c>
      <c r="S20" s="82">
        <f t="shared" si="6"/>
        <v>103.44891988581772</v>
      </c>
      <c r="T20" s="83">
        <f>分析係数表!F23</f>
        <v>0.42478695148042223</v>
      </c>
      <c r="U20" s="84">
        <f t="shared" si="7"/>
        <v>43.943751312238938</v>
      </c>
      <c r="V20" s="85">
        <f>分析係数表!D23</f>
        <v>3.5044555722743287E-2</v>
      </c>
      <c r="W20" s="172">
        <f t="shared" si="8"/>
        <v>4</v>
      </c>
      <c r="X20" s="74">
        <f>分析係数表!E23</f>
        <v>3.4275414947972954E-2</v>
      </c>
      <c r="Y20" s="171">
        <f t="shared" si="9"/>
        <v>4</v>
      </c>
    </row>
    <row r="21" spans="1:25">
      <c r="A21" s="10" t="s">
        <v>9</v>
      </c>
      <c r="B21" s="9" t="s">
        <v>278</v>
      </c>
      <c r="C21" s="88"/>
      <c r="D21" s="74">
        <f>投入係数表!R21</f>
        <v>6.5828720226201523E-3</v>
      </c>
      <c r="E21" s="75">
        <f t="shared" si="0"/>
        <v>0.6582872022620152</v>
      </c>
      <c r="F21" s="74">
        <f>分析係数表!C24</f>
        <v>0.46796458506974481</v>
      </c>
      <c r="G21" s="75">
        <f t="shared" si="1"/>
        <v>0.30805509746326715</v>
      </c>
      <c r="H21" s="75">
        <v>0.35776489012715662</v>
      </c>
      <c r="I21" s="75">
        <f t="shared" si="2"/>
        <v>0.35776489012715662</v>
      </c>
      <c r="J21" s="74">
        <f>分析係数表!G24</f>
        <v>0.19290112247208774</v>
      </c>
      <c r="K21" s="76">
        <f t="shared" si="3"/>
        <v>6.9013248886631656E-2</v>
      </c>
      <c r="L21" s="77"/>
      <c r="M21" s="78"/>
      <c r="N21" s="79">
        <f>分析係数表!I24</f>
        <v>1.1220536652328578E-3</v>
      </c>
      <c r="O21" s="80">
        <f t="shared" si="4"/>
        <v>1.8594265503761233E-2</v>
      </c>
      <c r="P21" s="74">
        <f>分析係数表!C24</f>
        <v>0.46796458506974481</v>
      </c>
      <c r="Q21" s="80">
        <f t="shared" si="5"/>
        <v>8.7014577411442945E-3</v>
      </c>
      <c r="R21" s="81">
        <v>1.7659063640840234E-2</v>
      </c>
      <c r="S21" s="82">
        <f t="shared" si="6"/>
        <v>0.37542395376799687</v>
      </c>
      <c r="T21" s="83">
        <f>分析係数表!F24</f>
        <v>0.36341689561906876</v>
      </c>
      <c r="U21" s="84">
        <f t="shared" si="7"/>
        <v>0.13643540781940222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投入係数表!R22</f>
        <v>9.6466933317579853E-3</v>
      </c>
      <c r="E22" s="75">
        <f t="shared" si="0"/>
        <v>0.9646693331757985</v>
      </c>
      <c r="F22" s="74">
        <f>分析係数表!C25</f>
        <v>0.11839811615034102</v>
      </c>
      <c r="G22" s="75">
        <f t="shared" si="1"/>
        <v>0.11421503175602021</v>
      </c>
      <c r="H22" s="75">
        <v>0.14919989758124397</v>
      </c>
      <c r="I22" s="75">
        <f t="shared" si="2"/>
        <v>0.14919989758124397</v>
      </c>
      <c r="J22" s="74">
        <f>分析係数表!G25</f>
        <v>0.19601885967651284</v>
      </c>
      <c r="K22" s="76">
        <f t="shared" si="3"/>
        <v>2.9245993787727947E-2</v>
      </c>
      <c r="L22" s="77"/>
      <c r="M22" s="78"/>
      <c r="N22" s="79">
        <f>分析係数表!I25</f>
        <v>4.7721717414244671E-4</v>
      </c>
      <c r="O22" s="80">
        <f t="shared" si="4"/>
        <v>7.9082695542176343E-3</v>
      </c>
      <c r="P22" s="74">
        <f>分析係数表!C25</f>
        <v>0.11839811615034102</v>
      </c>
      <c r="Q22" s="80">
        <f t="shared" si="5"/>
        <v>9.3632421722846502E-4</v>
      </c>
      <c r="R22" s="81">
        <v>5.9068125223573839E-3</v>
      </c>
      <c r="S22" s="82">
        <f t="shared" si="6"/>
        <v>0.15510671010360136</v>
      </c>
      <c r="T22" s="83">
        <f>分析係数表!F25</f>
        <v>0.34892899519140697</v>
      </c>
      <c r="U22" s="84">
        <f t="shared" si="7"/>
        <v>5.4121228503894475E-2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投入係数表!R23</f>
        <v>2.0824718145814727E-2</v>
      </c>
      <c r="E23" s="75">
        <f t="shared" si="0"/>
        <v>2.0824718145814729</v>
      </c>
      <c r="F23" s="74">
        <f>分析係数表!C26</f>
        <v>0.29113960871661038</v>
      </c>
      <c r="G23" s="75">
        <f t="shared" si="1"/>
        <v>0.60629002926061959</v>
      </c>
      <c r="H23" s="75">
        <v>0.68086342014501888</v>
      </c>
      <c r="I23" s="75">
        <f t="shared" si="2"/>
        <v>0.68086342014501888</v>
      </c>
      <c r="J23" s="74">
        <f>分析係数表!G26</f>
        <v>0.2004458717578543</v>
      </c>
      <c r="K23" s="76">
        <f t="shared" si="3"/>
        <v>0.13647626179900252</v>
      </c>
      <c r="L23" s="77"/>
      <c r="M23" s="78"/>
      <c r="N23" s="79">
        <f>分析係数表!I26</f>
        <v>1.0726059667332082E-2</v>
      </c>
      <c r="O23" s="80">
        <f t="shared" si="4"/>
        <v>0.17774836217140072</v>
      </c>
      <c r="P23" s="74">
        <f>分析係数表!C26</f>
        <v>0.29113960871661038</v>
      </c>
      <c r="Q23" s="80">
        <f t="shared" si="5"/>
        <v>5.1749588612599956E-2</v>
      </c>
      <c r="R23" s="81">
        <v>5.8224042468448915E-2</v>
      </c>
      <c r="S23" s="82">
        <f t="shared" si="6"/>
        <v>0.7390874626134678</v>
      </c>
      <c r="T23" s="83">
        <f>分析係数表!F26</f>
        <v>0.34176102976079403</v>
      </c>
      <c r="U23" s="84">
        <f t="shared" si="7"/>
        <v>0.25259129230607114</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投入係数表!R24</f>
        <v>1.9923526093448287E-4</v>
      </c>
      <c r="E24" s="75">
        <f t="shared" si="0"/>
        <v>1.9923526093448288E-2</v>
      </c>
      <c r="F24" s="74">
        <f>分析係数表!C27</f>
        <v>0.22390034937983039</v>
      </c>
      <c r="G24" s="75">
        <f t="shared" si="1"/>
        <v>4.4608844532012387E-3</v>
      </c>
      <c r="H24" s="75">
        <v>6.7296784685530577E-3</v>
      </c>
      <c r="I24" s="75">
        <f t="shared" si="2"/>
        <v>6.7296784685530577E-3</v>
      </c>
      <c r="J24" s="74">
        <f>分析係数表!G27</f>
        <v>0.17801424712710151</v>
      </c>
      <c r="K24" s="76">
        <f t="shared" si="3"/>
        <v>1.1979786459869381E-3</v>
      </c>
      <c r="L24" s="77"/>
      <c r="M24" s="78"/>
      <c r="N24" s="79">
        <f>分析係数表!I27</f>
        <v>1.001616696609949E-2</v>
      </c>
      <c r="O24" s="80">
        <f t="shared" si="4"/>
        <v>0.16598427835357218</v>
      </c>
      <c r="P24" s="74">
        <f>分析係数表!C27</f>
        <v>0.22390034937983039</v>
      </c>
      <c r="Q24" s="80">
        <f t="shared" si="5"/>
        <v>3.7163937914923832E-2</v>
      </c>
      <c r="R24" s="81">
        <v>3.7952898311398378E-2</v>
      </c>
      <c r="S24" s="82">
        <f t="shared" si="6"/>
        <v>4.4682576779951438E-2</v>
      </c>
      <c r="T24" s="83">
        <f>分析係数表!F27</f>
        <v>0.3354402389489512</v>
      </c>
      <c r="U24" s="84">
        <f t="shared" si="7"/>
        <v>1.4988334231921769E-2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投入係数表!R25</f>
        <v>1.303137607856356E-3</v>
      </c>
      <c r="E25" s="75">
        <f t="shared" si="0"/>
        <v>0.13031376078563559</v>
      </c>
      <c r="F25" s="74">
        <f>分析係数表!C28</f>
        <v>0.22512814125204084</v>
      </c>
      <c r="G25" s="75">
        <f t="shared" si="1"/>
        <v>2.9337294745233229E-2</v>
      </c>
      <c r="H25" s="75">
        <v>5.5916216854966116E-2</v>
      </c>
      <c r="I25" s="75">
        <f t="shared" si="2"/>
        <v>5.5916216854966116E-2</v>
      </c>
      <c r="J25" s="74">
        <f>分析係数表!G28</f>
        <v>0.17968722251031818</v>
      </c>
      <c r="K25" s="76">
        <f t="shared" si="3"/>
        <v>1.0047429699953501E-2</v>
      </c>
      <c r="L25" s="77"/>
      <c r="M25" s="78"/>
      <c r="N25" s="79">
        <f>分析係数表!I28</f>
        <v>8.1409051127791718E-3</v>
      </c>
      <c r="O25" s="80">
        <f t="shared" si="4"/>
        <v>0.13490812052784373</v>
      </c>
      <c r="P25" s="74">
        <f>分析係数表!C28</f>
        <v>0.22512814125204084</v>
      </c>
      <c r="Q25" s="80">
        <f t="shared" si="5"/>
        <v>3.0371614414239755E-2</v>
      </c>
      <c r="R25" s="81">
        <v>3.9084104517439523E-2</v>
      </c>
      <c r="S25" s="82">
        <f t="shared" si="6"/>
        <v>9.5000321372405633E-2</v>
      </c>
      <c r="T25" s="83">
        <f>分析係数表!F28</f>
        <v>0.30733691598411605</v>
      </c>
      <c r="U25" s="84">
        <f t="shared" si="7"/>
        <v>2.9197105788095055E-2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投入係数表!R26</f>
        <v>3.6186683439495609E-3</v>
      </c>
      <c r="E26" s="75">
        <f t="shared" si="0"/>
        <v>0.36186683439495609</v>
      </c>
      <c r="F26" s="74">
        <f>分析係数表!C29</f>
        <v>0.20292812083079403</v>
      </c>
      <c r="G26" s="75">
        <f t="shared" si="1"/>
        <v>7.3432956694756579E-2</v>
      </c>
      <c r="H26" s="75">
        <v>0.11251311991468183</v>
      </c>
      <c r="I26" s="75">
        <f t="shared" si="2"/>
        <v>0.11251311991468183</v>
      </c>
      <c r="J26" s="74">
        <f>分析係数表!G29</f>
        <v>0.25422836329948895</v>
      </c>
      <c r="K26" s="76">
        <f t="shared" si="3"/>
        <v>2.8604026325628695E-2</v>
      </c>
      <c r="L26" s="77"/>
      <c r="M26" s="78"/>
      <c r="N26" s="79">
        <f>分析係数表!I29</f>
        <v>1.2173975242294967E-2</v>
      </c>
      <c r="O26" s="80">
        <f t="shared" si="4"/>
        <v>0.20174269280112486</v>
      </c>
      <c r="P26" s="74">
        <f>分析係数表!C29</f>
        <v>0.20292812083079403</v>
      </c>
      <c r="Q26" s="80">
        <f t="shared" si="5"/>
        <v>4.0939265541476429E-2</v>
      </c>
      <c r="R26" s="81">
        <v>5.9699171770220903E-2</v>
      </c>
      <c r="S26" s="82">
        <f t="shared" si="6"/>
        <v>0.17221229168490274</v>
      </c>
      <c r="T26" s="83">
        <f>分析係数表!F29</f>
        <v>0.40384720428768384</v>
      </c>
      <c r="U26" s="84">
        <f t="shared" si="7"/>
        <v>6.9547452540923108E-2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投入係数表!R27</f>
        <v>1.6668577935158189E-3</v>
      </c>
      <c r="E27" s="75">
        <f t="shared" si="0"/>
        <v>0.16668577935158188</v>
      </c>
      <c r="F27" s="74">
        <f>分析係数表!C30</f>
        <v>1</v>
      </c>
      <c r="G27" s="75">
        <f t="shared" si="1"/>
        <v>0.16668577935158188</v>
      </c>
      <c r="H27" s="75">
        <v>0.26046048378398129</v>
      </c>
      <c r="I27" s="75">
        <f t="shared" si="2"/>
        <v>0.26046048378398129</v>
      </c>
      <c r="J27" s="74">
        <f>分析係数表!G30</f>
        <v>0.34673715455884868</v>
      </c>
      <c r="K27" s="76">
        <f t="shared" si="3"/>
        <v>9.0311327022278814E-2</v>
      </c>
      <c r="L27" s="77"/>
      <c r="M27" s="78"/>
      <c r="N27" s="79">
        <f>分析係数表!I30</f>
        <v>0</v>
      </c>
      <c r="O27" s="80">
        <f t="shared" si="4"/>
        <v>0</v>
      </c>
      <c r="P27" s="74">
        <f>分析係数表!C30</f>
        <v>1</v>
      </c>
      <c r="Q27" s="80">
        <f t="shared" si="5"/>
        <v>0</v>
      </c>
      <c r="R27" s="81">
        <v>7.1253753204836873E-2</v>
      </c>
      <c r="S27" s="82">
        <f t="shared" si="6"/>
        <v>0.33171423698881819</v>
      </c>
      <c r="T27" s="83">
        <f>分析係数表!F30</f>
        <v>0.44336430675838301</v>
      </c>
      <c r="U27" s="84">
        <f t="shared" si="7"/>
        <v>0.14707025272443336</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投入係数表!R28</f>
        <v>9.9385961559178091E-3</v>
      </c>
      <c r="E28" s="75">
        <f t="shared" si="0"/>
        <v>0.99385961559178093</v>
      </c>
      <c r="F28" s="74">
        <f>分析係数表!C31</f>
        <v>0.99667993786519227</v>
      </c>
      <c r="G28" s="75">
        <f t="shared" si="1"/>
        <v>0.99055993991474012</v>
      </c>
      <c r="H28" s="75">
        <v>1.6457194923994327</v>
      </c>
      <c r="I28" s="75">
        <f t="shared" si="2"/>
        <v>1.6457194923994327</v>
      </c>
      <c r="J28" s="74">
        <f>分析係数表!G31</f>
        <v>7.0744430198025232E-2</v>
      </c>
      <c r="K28" s="76">
        <f t="shared" si="3"/>
        <v>0.11642548775558119</v>
      </c>
      <c r="L28" s="77"/>
      <c r="M28" s="78"/>
      <c r="N28" s="79">
        <f>分析係数表!I31</f>
        <v>1.5783931066306964E-2</v>
      </c>
      <c r="O28" s="80">
        <f t="shared" si="4"/>
        <v>0.26156556859432323</v>
      </c>
      <c r="P28" s="74">
        <f>分析係数表!C31</f>
        <v>0.99667993786519227</v>
      </c>
      <c r="Q28" s="80">
        <f t="shared" si="5"/>
        <v>0.26069715465426374</v>
      </c>
      <c r="R28" s="81">
        <v>0.49429956338937986</v>
      </c>
      <c r="S28" s="82">
        <f t="shared" si="6"/>
        <v>2.1400190557888124</v>
      </c>
      <c r="T28" s="83">
        <f>分析係数表!F31</f>
        <v>0.308369223350977</v>
      </c>
      <c r="U28" s="84">
        <f t="shared" si="7"/>
        <v>0.65991601418988721</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投入係数表!R29</f>
        <v>4.9461311871525689E-4</v>
      </c>
      <c r="E29" s="75">
        <f t="shared" si="0"/>
        <v>4.9461311871525693E-2</v>
      </c>
      <c r="F29" s="74">
        <f>分析係数表!C32</f>
        <v>0.99973750468741629</v>
      </c>
      <c r="G29" s="75">
        <f t="shared" si="1"/>
        <v>4.9448328509005178E-2</v>
      </c>
      <c r="H29" s="75">
        <v>8.9237807276765099E-2</v>
      </c>
      <c r="I29" s="75">
        <f t="shared" si="2"/>
        <v>8.9237807276765099E-2</v>
      </c>
      <c r="J29" s="74">
        <f>分析係数表!G32</f>
        <v>0.13654952076677315</v>
      </c>
      <c r="K29" s="76">
        <f t="shared" si="3"/>
        <v>1.2185379817919936E-2</v>
      </c>
      <c r="L29" s="77"/>
      <c r="M29" s="78"/>
      <c r="N29" s="79">
        <f>分析係数表!I32</f>
        <v>6.1925380029087757E-3</v>
      </c>
      <c r="O29" s="80">
        <f t="shared" si="4"/>
        <v>0.10262048896237165</v>
      </c>
      <c r="P29" s="74">
        <f>分析係数表!C32</f>
        <v>0.99973750468741629</v>
      </c>
      <c r="Q29" s="80">
        <f t="shared" si="5"/>
        <v>0.10259355156504397</v>
      </c>
      <c r="R29" s="81">
        <v>0.15279579334875554</v>
      </c>
      <c r="S29" s="82">
        <f t="shared" si="6"/>
        <v>0.24203360062552065</v>
      </c>
      <c r="T29" s="83">
        <f>分析係数表!F32</f>
        <v>0.46980830670926516</v>
      </c>
      <c r="U29" s="84">
        <f t="shared" si="7"/>
        <v>0.11370939607662239</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投入係数表!R30</f>
        <v>2.3166890806335219E-5</v>
      </c>
      <c r="E30" s="75">
        <f t="shared" si="0"/>
        <v>2.3166890806335218E-3</v>
      </c>
      <c r="F30" s="74">
        <f>分析係数表!C33</f>
        <v>0.92720800471848297</v>
      </c>
      <c r="G30" s="75">
        <f t="shared" si="1"/>
        <v>2.1480526600073046E-3</v>
      </c>
      <c r="H30" s="75">
        <v>4.6418019536690017E-2</v>
      </c>
      <c r="I30" s="75">
        <f t="shared" si="2"/>
        <v>4.6418019536690017E-2</v>
      </c>
      <c r="J30" s="74">
        <f>分析係数表!G33</f>
        <v>0.48251618559482062</v>
      </c>
      <c r="K30" s="76">
        <f t="shared" si="3"/>
        <v>2.2397445729709531E-2</v>
      </c>
      <c r="L30" s="77"/>
      <c r="M30" s="78"/>
      <c r="N30" s="79">
        <f>分析係数表!I33</f>
        <v>1.0711870111293417E-3</v>
      </c>
      <c r="O30" s="80">
        <f t="shared" si="4"/>
        <v>1.7751321800625185E-2</v>
      </c>
      <c r="P30" s="74">
        <f>分析係数表!C33</f>
        <v>0.92720800471848297</v>
      </c>
      <c r="Q30" s="80">
        <f t="shared" si="5"/>
        <v>1.6459167667873385E-2</v>
      </c>
      <c r="R30" s="81">
        <v>6.6863248142204512E-2</v>
      </c>
      <c r="S30" s="82">
        <f t="shared" si="6"/>
        <v>0.11328126767889453</v>
      </c>
      <c r="T30" s="83">
        <f>分析係数表!F33</f>
        <v>0.61375438359859724</v>
      </c>
      <c r="U30" s="84">
        <f t="shared" si="7"/>
        <v>6.9526874617527615E-2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投入係数表!R31</f>
        <v>4.0660210054198939E-2</v>
      </c>
      <c r="E31" s="75">
        <f t="shared" si="0"/>
        <v>4.066021005419894</v>
      </c>
      <c r="F31" s="74">
        <f>分析係数表!C34</f>
        <v>0.43058167090385968</v>
      </c>
      <c r="G31" s="75">
        <f t="shared" si="1"/>
        <v>1.7507541184438895</v>
      </c>
      <c r="H31" s="75">
        <v>2.0599571955866645</v>
      </c>
      <c r="I31" s="75">
        <f t="shared" si="2"/>
        <v>2.0599571955866645</v>
      </c>
      <c r="J31" s="74">
        <f>分析係数表!G34</f>
        <v>0.40252218378442245</v>
      </c>
      <c r="K31" s="76">
        <f t="shared" si="3"/>
        <v>0.82917846886997881</v>
      </c>
      <c r="L31" s="77"/>
      <c r="M31" s="78"/>
      <c r="N31" s="79">
        <f>分析係数表!I34</f>
        <v>0.17332617383102331</v>
      </c>
      <c r="O31" s="80">
        <f t="shared" si="4"/>
        <v>2.8722983533022752</v>
      </c>
      <c r="P31" s="74">
        <f>分析係数表!C34</f>
        <v>0.43058167090385968</v>
      </c>
      <c r="Q31" s="80">
        <f t="shared" si="5"/>
        <v>1.2367590242992983</v>
      </c>
      <c r="R31" s="81">
        <v>1.3893119574658721</v>
      </c>
      <c r="S31" s="82">
        <f t="shared" si="6"/>
        <v>3.4492691530525366</v>
      </c>
      <c r="T31" s="83">
        <f>分析係数表!F34</f>
        <v>0.66293540075026103</v>
      </c>
      <c r="U31" s="84">
        <f t="shared" si="7"/>
        <v>2.2866426282743966</v>
      </c>
      <c r="V31" s="85">
        <f>分析係数表!D34</f>
        <v>0.16067471370017011</v>
      </c>
      <c r="W31" s="172">
        <f t="shared" si="8"/>
        <v>1</v>
      </c>
      <c r="X31" s="74">
        <f>分析係数表!E34</f>
        <v>0.14658203786750718</v>
      </c>
      <c r="Y31" s="171">
        <f t="shared" si="9"/>
        <v>1</v>
      </c>
    </row>
    <row r="32" spans="1:25">
      <c r="A32" s="10" t="s">
        <v>20</v>
      </c>
      <c r="B32" s="9" t="s">
        <v>37</v>
      </c>
      <c r="C32" s="88"/>
      <c r="D32" s="74">
        <f>投入係数表!R32</f>
        <v>6.8075908634416035E-3</v>
      </c>
      <c r="E32" s="75">
        <f t="shared" si="0"/>
        <v>0.68075908634416038</v>
      </c>
      <c r="F32" s="74">
        <f>分析係数表!C35</f>
        <v>0.85041941808411148</v>
      </c>
      <c r="G32" s="75">
        <f t="shared" si="1"/>
        <v>0.57893074606427231</v>
      </c>
      <c r="H32" s="75">
        <v>0.82654686293440693</v>
      </c>
      <c r="I32" s="75">
        <f t="shared" si="2"/>
        <v>0.82654686293440693</v>
      </c>
      <c r="J32" s="74">
        <f>分析係数表!G35</f>
        <v>0.31439227022235533</v>
      </c>
      <c r="K32" s="76">
        <f t="shared" si="3"/>
        <v>0.25985994468311413</v>
      </c>
      <c r="L32" s="77"/>
      <c r="M32" s="78"/>
      <c r="N32" s="79">
        <f>分析係数表!I35</f>
        <v>5.0116599150103677E-2</v>
      </c>
      <c r="O32" s="80">
        <f t="shared" si="4"/>
        <v>0.83051406507300229</v>
      </c>
      <c r="P32" s="74">
        <f>分析係数表!C35</f>
        <v>0.85041941808411148</v>
      </c>
      <c r="Q32" s="80">
        <f t="shared" si="5"/>
        <v>0.70628528793005252</v>
      </c>
      <c r="R32" s="81">
        <v>1.0846354106245237</v>
      </c>
      <c r="S32" s="82">
        <f t="shared" si="6"/>
        <v>1.9111822735589308</v>
      </c>
      <c r="T32" s="83">
        <f>分析係数表!F35</f>
        <v>0.64510687312527537</v>
      </c>
      <c r="U32" s="84">
        <f t="shared" si="7"/>
        <v>1.2329168204680565</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投入係数表!R33</f>
        <v>2.2460300636741996E-3</v>
      </c>
      <c r="E33" s="75">
        <f t="shared" si="0"/>
        <v>0.22460300636741995</v>
      </c>
      <c r="F33" s="74">
        <f>分析係数表!C36</f>
        <v>0.99367212085214862</v>
      </c>
      <c r="G33" s="75">
        <f t="shared" si="1"/>
        <v>0.22318174568688282</v>
      </c>
      <c r="H33" s="75">
        <v>0.43452850502364959</v>
      </c>
      <c r="I33" s="75">
        <f t="shared" si="2"/>
        <v>0.43452850502364959</v>
      </c>
      <c r="J33" s="74">
        <f>分析係数表!G36</f>
        <v>5.4622350270852466E-2</v>
      </c>
      <c r="K33" s="76">
        <f t="shared" si="3"/>
        <v>2.3734968204071664E-2</v>
      </c>
      <c r="L33" s="77"/>
      <c r="M33" s="78"/>
      <c r="N33" s="79">
        <f>分析係数表!I36</f>
        <v>0.22260102528255266</v>
      </c>
      <c r="O33" s="80">
        <f t="shared" si="4"/>
        <v>3.6888632814672646</v>
      </c>
      <c r="P33" s="74">
        <f>分析係数表!C36</f>
        <v>0.99367212085214862</v>
      </c>
      <c r="Q33" s="80">
        <f t="shared" si="5"/>
        <v>3.6655206004291934</v>
      </c>
      <c r="R33" s="81">
        <v>3.9061185835189511</v>
      </c>
      <c r="S33" s="82">
        <f t="shared" si="6"/>
        <v>4.3406470885426005</v>
      </c>
      <c r="T33" s="83">
        <f>分析係数表!F36</f>
        <v>0.84078106922799567</v>
      </c>
      <c r="U33" s="84">
        <f t="shared" si="7"/>
        <v>3.6495339002462339</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投入係数表!R34</f>
        <v>1.419319565250127E-2</v>
      </c>
      <c r="E34" s="75">
        <f t="shared" si="0"/>
        <v>1.4193195652501271</v>
      </c>
      <c r="F34" s="74">
        <f>分析係数表!C37</f>
        <v>0.57178358697686016</v>
      </c>
      <c r="G34" s="75">
        <f t="shared" si="1"/>
        <v>0.81154363208515545</v>
      </c>
      <c r="H34" s="75">
        <v>1.1515727045098929</v>
      </c>
      <c r="I34" s="75">
        <f t="shared" si="2"/>
        <v>1.1515727045098929</v>
      </c>
      <c r="J34" s="74">
        <f>分析係数表!G37</f>
        <v>0.36884830758302428</v>
      </c>
      <c r="K34" s="76">
        <f t="shared" si="3"/>
        <v>0.42475564311728009</v>
      </c>
      <c r="L34" s="77"/>
      <c r="M34" s="78"/>
      <c r="N34" s="79">
        <f>分析係数表!I37</f>
        <v>4.5622990798280361E-2</v>
      </c>
      <c r="O34" s="80">
        <f t="shared" si="4"/>
        <v>0.75604762077295928</v>
      </c>
      <c r="P34" s="74">
        <f>分析係数表!C37</f>
        <v>0.57178358697686016</v>
      </c>
      <c r="Q34" s="80">
        <f t="shared" si="5"/>
        <v>0.43229562053088355</v>
      </c>
      <c r="R34" s="81">
        <v>0.58391179826336403</v>
      </c>
      <c r="S34" s="82">
        <f t="shared" si="6"/>
        <v>1.7354845027732568</v>
      </c>
      <c r="T34" s="83">
        <f>分析係数表!F37</f>
        <v>0.64429400301330442</v>
      </c>
      <c r="U34" s="84">
        <f t="shared" si="7"/>
        <v>1.118162257459336</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投入係数表!R35</f>
        <v>1.0901180468921037E-2</v>
      </c>
      <c r="E35" s="75">
        <f t="shared" si="0"/>
        <v>1.0901180468921037</v>
      </c>
      <c r="F35" s="74">
        <f>分析係数表!C38</f>
        <v>0.42668283982472699</v>
      </c>
      <c r="G35" s="75">
        <f t="shared" si="1"/>
        <v>0.46513466399210768</v>
      </c>
      <c r="H35" s="75">
        <v>0.71055493047999796</v>
      </c>
      <c r="I35" s="75">
        <f t="shared" si="2"/>
        <v>0.71055493047999796</v>
      </c>
      <c r="J35" s="74">
        <f>分析係数表!G38</f>
        <v>0.18042179614021467</v>
      </c>
      <c r="K35" s="76">
        <f t="shared" si="3"/>
        <v>0.12819959681348661</v>
      </c>
      <c r="L35" s="77"/>
      <c r="M35" s="78"/>
      <c r="N35" s="79">
        <f>分析係数表!I38</f>
        <v>3.1385057501308801E-2</v>
      </c>
      <c r="O35" s="80">
        <f t="shared" si="4"/>
        <v>0.52010176528324892</v>
      </c>
      <c r="P35" s="74">
        <f>分析係数表!C38</f>
        <v>0.42668283982472699</v>
      </c>
      <c r="Q35" s="80">
        <f t="shared" si="5"/>
        <v>0.22191849820891024</v>
      </c>
      <c r="R35" s="81">
        <v>0.35561664353024808</v>
      </c>
      <c r="S35" s="82">
        <f t="shared" si="6"/>
        <v>1.066171574010246</v>
      </c>
      <c r="T35" s="83">
        <f>分析係数表!F38</f>
        <v>0.52437100026299643</v>
      </c>
      <c r="U35" s="84">
        <f t="shared" si="7"/>
        <v>0.559069454715726</v>
      </c>
      <c r="V35" s="85">
        <f>分析係数表!D38</f>
        <v>3.745569762927526E-2</v>
      </c>
      <c r="W35" s="172">
        <f t="shared" si="8"/>
        <v>0</v>
      </c>
      <c r="X35" s="74">
        <f>分析係数表!E38</f>
        <v>3.4218337111297577E-2</v>
      </c>
      <c r="Y35" s="171">
        <f t="shared" si="9"/>
        <v>0</v>
      </c>
    </row>
    <row r="36" spans="1:25">
      <c r="A36" s="10" t="s">
        <v>24</v>
      </c>
      <c r="B36" s="9" t="s">
        <v>39</v>
      </c>
      <c r="C36" s="88"/>
      <c r="D36" s="74">
        <f>投入係数表!R36</f>
        <v>0</v>
      </c>
      <c r="E36" s="75">
        <f t="shared" si="0"/>
        <v>0</v>
      </c>
      <c r="F36" s="74">
        <f>分析係数表!C39</f>
        <v>1</v>
      </c>
      <c r="G36" s="75">
        <f t="shared" si="1"/>
        <v>0</v>
      </c>
      <c r="H36" s="75">
        <v>0.18971809838778347</v>
      </c>
      <c r="I36" s="75">
        <f t="shared" si="2"/>
        <v>0.18971809838778347</v>
      </c>
      <c r="J36" s="74">
        <f>分析係数表!G39</f>
        <v>0.351753812215997</v>
      </c>
      <c r="K36" s="76">
        <f t="shared" si="3"/>
        <v>6.6734064354272427E-2</v>
      </c>
      <c r="L36" s="77"/>
      <c r="M36" s="78"/>
      <c r="N36" s="79">
        <f>分析係数表!I39</f>
        <v>2.6196741762610056E-3</v>
      </c>
      <c r="O36" s="80">
        <f t="shared" si="4"/>
        <v>4.3412288267544896E-2</v>
      </c>
      <c r="P36" s="74">
        <f>分析係数表!C39</f>
        <v>1</v>
      </c>
      <c r="Q36" s="80">
        <f t="shared" si="5"/>
        <v>4.3412288267544896E-2</v>
      </c>
      <c r="R36" s="81">
        <v>5.6478239677865208E-2</v>
      </c>
      <c r="S36" s="82">
        <f t="shared" si="6"/>
        <v>0.24619633806564867</v>
      </c>
      <c r="T36" s="83">
        <f>分析係数表!F39</f>
        <v>0.70125652740175148</v>
      </c>
      <c r="U36" s="84">
        <f t="shared" si="7"/>
        <v>0.17264678909094441</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投入係数表!R37</f>
        <v>5.258884213038094E-4</v>
      </c>
      <c r="E37" s="75">
        <f t="shared" si="0"/>
        <v>5.2588842130380939E-2</v>
      </c>
      <c r="F37" s="74">
        <f>分析係数表!C40</f>
        <v>0.86812466863195592</v>
      </c>
      <c r="G37" s="75">
        <f t="shared" si="1"/>
        <v>4.5653671148175194E-2</v>
      </c>
      <c r="H37" s="75">
        <v>5.5504997907886176E-2</v>
      </c>
      <c r="I37" s="75">
        <f t="shared" si="2"/>
        <v>5.5504997907886176E-2</v>
      </c>
      <c r="J37" s="74">
        <f>分析係数表!G40</f>
        <v>0.5308449982881025</v>
      </c>
      <c r="K37" s="76">
        <f t="shared" si="3"/>
        <v>2.9464550519392969E-2</v>
      </c>
      <c r="L37" s="77"/>
      <c r="M37" s="78"/>
      <c r="N37" s="79">
        <f>分析係数表!I40</f>
        <v>3.1726768564274997E-2</v>
      </c>
      <c r="O37" s="80">
        <f t="shared" si="4"/>
        <v>0.52576447681589866</v>
      </c>
      <c r="P37" s="74">
        <f>分析係数表!C40</f>
        <v>0.86812466863195592</v>
      </c>
      <c r="Q37" s="80">
        <f t="shared" si="5"/>
        <v>0.45642911221425569</v>
      </c>
      <c r="R37" s="81">
        <v>0.4604193009385798</v>
      </c>
      <c r="S37" s="82">
        <f t="shared" si="6"/>
        <v>0.51592429884646596</v>
      </c>
      <c r="T37" s="83">
        <f>分析係数表!F40</f>
        <v>0.72849135138041188</v>
      </c>
      <c r="U37" s="84">
        <f t="shared" si="7"/>
        <v>0.37584638967665346</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投入係数表!R38</f>
        <v>0</v>
      </c>
      <c r="E38" s="75">
        <f t="shared" si="0"/>
        <v>0</v>
      </c>
      <c r="F38" s="74">
        <f>分析係数表!C41</f>
        <v>0.9999434031873089</v>
      </c>
      <c r="G38" s="75">
        <f t="shared" si="1"/>
        <v>0</v>
      </c>
      <c r="H38" s="75">
        <v>4.9588369149060575E-3</v>
      </c>
      <c r="I38" s="75">
        <f t="shared" si="2"/>
        <v>4.9588369149060575E-3</v>
      </c>
      <c r="J38" s="74">
        <f>分析係数表!G41</f>
        <v>0.50163334603597476</v>
      </c>
      <c r="K38" s="76">
        <f t="shared" si="3"/>
        <v>2.487517954071036E-3</v>
      </c>
      <c r="L38" s="77"/>
      <c r="M38" s="78"/>
      <c r="N38" s="79">
        <f>分析係数表!I41</f>
        <v>4.605647758626856E-2</v>
      </c>
      <c r="O38" s="80">
        <f t="shared" si="4"/>
        <v>0.76323120626265373</v>
      </c>
      <c r="P38" s="74">
        <f>分析係数表!C41</f>
        <v>0.9999434031873089</v>
      </c>
      <c r="Q38" s="80">
        <f t="shared" si="5"/>
        <v>0.7631880098090329</v>
      </c>
      <c r="R38" s="81">
        <v>0.77749980050418876</v>
      </c>
      <c r="S38" s="82">
        <f t="shared" si="6"/>
        <v>0.78245863741909483</v>
      </c>
      <c r="T38" s="83">
        <f>分析係数表!F41</f>
        <v>0.6065809667987323</v>
      </c>
      <c r="U38" s="84">
        <f t="shared" si="7"/>
        <v>0.47462451676569328</v>
      </c>
      <c r="V38" s="85">
        <f>分析係数表!D41</f>
        <v>0.10372147914479408</v>
      </c>
      <c r="W38" s="172">
        <f t="shared" si="8"/>
        <v>0</v>
      </c>
      <c r="X38" s="74">
        <f>分析係数表!E41</f>
        <v>9.872112035903656E-2</v>
      </c>
      <c r="Y38" s="171">
        <f t="shared" si="9"/>
        <v>0</v>
      </c>
    </row>
    <row r="39" spans="1:25">
      <c r="A39" s="10" t="s">
        <v>56</v>
      </c>
      <c r="B39" s="9" t="s">
        <v>388</v>
      </c>
      <c r="C39" s="88"/>
      <c r="D39" s="74">
        <f>投入係数表!R39</f>
        <v>1.2162617673325989E-3</v>
      </c>
      <c r="E39" s="75">
        <f>$C$20*D39</f>
        <v>0.12162617673325989</v>
      </c>
      <c r="F39" s="74">
        <f>分析係数表!C42</f>
        <v>0.93692850875802069</v>
      </c>
      <c r="G39" s="75">
        <f>E39*F39</f>
        <v>0.11395503239263266</v>
      </c>
      <c r="H39" s="75">
        <v>0.14418636286483896</v>
      </c>
      <c r="I39" s="75">
        <f>C39+H39</f>
        <v>0.14418636286483896</v>
      </c>
      <c r="J39" s="74">
        <f>分析係数表!G42</f>
        <v>0.49922072097325781</v>
      </c>
      <c r="K39" s="76">
        <f>I39*J39</f>
        <v>7.1980820023896677E-2</v>
      </c>
      <c r="L39" s="77"/>
      <c r="M39" s="78"/>
      <c r="N39" s="79">
        <f>分析係数表!I42</f>
        <v>1.1809361738003208E-2</v>
      </c>
      <c r="O39" s="80">
        <f t="shared" si="4"/>
        <v>0.19570045033525246</v>
      </c>
      <c r="P39" s="74">
        <f>分析係数表!C42</f>
        <v>0.93692850875802069</v>
      </c>
      <c r="Q39" s="80">
        <f>O39*P39</f>
        <v>0.18335733109588118</v>
      </c>
      <c r="R39" s="81">
        <v>0.20034783309178503</v>
      </c>
      <c r="S39" s="82">
        <f>I39+R39</f>
        <v>0.34453419595662399</v>
      </c>
      <c r="T39" s="83">
        <f>分析係数表!F42</f>
        <v>0.57339238661209846</v>
      </c>
      <c r="U39" s="84">
        <f>S39*T39</f>
        <v>0.19755328488904902</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投入係数表!R40</f>
        <v>3.9030419285973256E-2</v>
      </c>
      <c r="E40" s="75">
        <f>$C$20*D40</f>
        <v>3.9030419285973257</v>
      </c>
      <c r="F40" s="74">
        <f>分析係数表!C43</f>
        <v>0.64668770435795053</v>
      </c>
      <c r="G40" s="75">
        <f>E40*F40</f>
        <v>2.5240492248174324</v>
      </c>
      <c r="H40" s="75">
        <v>3.5321578744636466</v>
      </c>
      <c r="I40" s="75">
        <f>C40+H40</f>
        <v>3.5321578744636466</v>
      </c>
      <c r="J40" s="74">
        <f>分析係数表!G43</f>
        <v>0.34525361813281841</v>
      </c>
      <c r="K40" s="76">
        <f>I40*J40</f>
        <v>1.2194902859748993</v>
      </c>
      <c r="L40" s="77"/>
      <c r="M40" s="78"/>
      <c r="N40" s="79">
        <f>分析係数表!I43</f>
        <v>1.6687581740348217E-2</v>
      </c>
      <c r="O40" s="80">
        <f t="shared" si="4"/>
        <v>0.27654053911169935</v>
      </c>
      <c r="P40" s="74">
        <f>分析係数表!C43</f>
        <v>0.64668770435795053</v>
      </c>
      <c r="Q40" s="80">
        <f>O40*P40</f>
        <v>0.17883536640005487</v>
      </c>
      <c r="R40" s="81">
        <v>0.72076148592413813</v>
      </c>
      <c r="S40" s="82">
        <f>I40+R40</f>
        <v>4.2529193603877848</v>
      </c>
      <c r="T40" s="83">
        <f>分析係数表!F43</f>
        <v>0.5971160790993254</v>
      </c>
      <c r="U40" s="84">
        <f>S40*T40</f>
        <v>2.5394865332003649</v>
      </c>
      <c r="V40" s="85">
        <f>分析係数表!D43</f>
        <v>0.11965406207615147</v>
      </c>
      <c r="W40" s="172">
        <f>ROUND(S40*V40,0)</f>
        <v>1</v>
      </c>
      <c r="X40" s="74">
        <f>分析係数表!E43</f>
        <v>0.10089499703022012</v>
      </c>
      <c r="Y40" s="171">
        <f>ROUND(S40*X40,0)</f>
        <v>0</v>
      </c>
    </row>
    <row r="41" spans="1:25">
      <c r="A41" s="10" t="s">
        <v>350</v>
      </c>
      <c r="B41" s="9" t="s">
        <v>42</v>
      </c>
      <c r="C41" s="88"/>
      <c r="D41" s="74">
        <f>投入係数表!R41</f>
        <v>1.8765181553131527E-4</v>
      </c>
      <c r="E41" s="75">
        <f>$C$20*D41</f>
        <v>1.8765181553131526E-2</v>
      </c>
      <c r="F41" s="74">
        <f>分析係数表!C44</f>
        <v>0.69156580457188765</v>
      </c>
      <c r="G41" s="75">
        <f>E41*F41</f>
        <v>1.2977357878728947E-2</v>
      </c>
      <c r="H41" s="75">
        <v>2.3516645243607765E-2</v>
      </c>
      <c r="I41" s="75">
        <f>C41+H41</f>
        <v>2.3516645243607765E-2</v>
      </c>
      <c r="J41" s="74">
        <f>分析係数表!G44</f>
        <v>0.27271905819722003</v>
      </c>
      <c r="K41" s="76">
        <f>I41*J41</f>
        <v>6.4134373427948439E-3</v>
      </c>
      <c r="L41" s="77"/>
      <c r="M41" s="78"/>
      <c r="N41" s="79">
        <f>分析係数表!I44</f>
        <v>0.15674397651271663</v>
      </c>
      <c r="O41" s="80">
        <f t="shared" si="4"/>
        <v>2.5975042065282312</v>
      </c>
      <c r="P41" s="74">
        <f>分析係数表!C44</f>
        <v>0.69156580457188765</v>
      </c>
      <c r="Q41" s="80">
        <f>O41*P41</f>
        <v>1.7963450864665589</v>
      </c>
      <c r="R41" s="81">
        <v>1.8305274573587653</v>
      </c>
      <c r="S41" s="82">
        <f>I41+R41</f>
        <v>1.8540441026023731</v>
      </c>
      <c r="T41" s="83">
        <f>分析係数表!F44</f>
        <v>0.50862281906626206</v>
      </c>
      <c r="U41" s="84">
        <f>S41*T41</f>
        <v>0.94300913813879694</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投入係数表!R42</f>
        <v>8.710750943182042E-4</v>
      </c>
      <c r="E42" s="75">
        <f>$C$20*D42</f>
        <v>8.7107509431820426E-2</v>
      </c>
      <c r="F42" s="74">
        <f>分析係数表!C45</f>
        <v>1</v>
      </c>
      <c r="G42" s="75">
        <f>E42*F42</f>
        <v>8.7107509431820426E-2</v>
      </c>
      <c r="H42" s="75">
        <v>0.11274079697401364</v>
      </c>
      <c r="I42" s="75">
        <f>C42+H42</f>
        <v>0.11274079697401364</v>
      </c>
      <c r="J42" s="74">
        <f>分析係数表!G45</f>
        <v>0</v>
      </c>
      <c r="K42" s="76">
        <f>I42*J42</f>
        <v>0</v>
      </c>
      <c r="L42" s="77"/>
      <c r="M42" s="78"/>
      <c r="N42" s="79">
        <f>分析係数表!I45</f>
        <v>0</v>
      </c>
      <c r="O42" s="80">
        <f t="shared" si="4"/>
        <v>0</v>
      </c>
      <c r="P42" s="74">
        <f>分析係数表!C45</f>
        <v>1</v>
      </c>
      <c r="Q42" s="80">
        <f>O42*P42</f>
        <v>0</v>
      </c>
      <c r="R42" s="81">
        <v>2.0261446163497357E-2</v>
      </c>
      <c r="S42" s="82">
        <f>I42+R42</f>
        <v>0.13300224313751099</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投入係数表!R43</f>
        <v>6.6118306361280712E-3</v>
      </c>
      <c r="E43" s="75">
        <f>$C$20*D43</f>
        <v>0.6611830636128071</v>
      </c>
      <c r="F43" s="74">
        <f>分析係数表!C46</f>
        <v>0.99300149364803736</v>
      </c>
      <c r="G43" s="75">
        <f>E43*F43</f>
        <v>0.65655576974230279</v>
      </c>
      <c r="H43" s="75">
        <v>0.76933267220199364</v>
      </c>
      <c r="I43" s="75">
        <f>C43+H43</f>
        <v>0.76933267220199364</v>
      </c>
      <c r="J43" s="74">
        <f>分析係数表!G46</f>
        <v>1.2662527198429125E-2</v>
      </c>
      <c r="K43" s="76">
        <f>I43*J43</f>
        <v>9.7416958863979029E-3</v>
      </c>
      <c r="L43" s="77"/>
      <c r="M43" s="78"/>
      <c r="N43" s="79">
        <f>分析係数表!I46</f>
        <v>3.642815848522589E-5</v>
      </c>
      <c r="O43" s="80">
        <f t="shared" si="4"/>
        <v>6.0367420175648425E-4</v>
      </c>
      <c r="P43" s="74">
        <f>分析係数表!C46</f>
        <v>0.99300149364803736</v>
      </c>
      <c r="Q43" s="80">
        <f>O43*P43</f>
        <v>5.9944938402097555E-4</v>
      </c>
      <c r="R43" s="81">
        <v>5.2984208669521492E-2</v>
      </c>
      <c r="S43" s="82">
        <f>I43+R43</f>
        <v>0.82231688087151511</v>
      </c>
      <c r="T43" s="83">
        <f>分析係数表!F46</f>
        <v>0.42786180544499286</v>
      </c>
      <c r="U43" s="84">
        <f>S43*T43</f>
        <v>0.35183798529758159</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投入係数表!R44</f>
        <v>0.56344542633449979</v>
      </c>
      <c r="E44" s="89">
        <f>SUM(E5:E43)</f>
        <v>56.344542633449969</v>
      </c>
      <c r="F44" s="90">
        <f>分析係数表!C47</f>
        <v>0.58532523599566522</v>
      </c>
      <c r="G44" s="89">
        <f>SUM(G5:G43)</f>
        <v>18.942789226567584</v>
      </c>
      <c r="H44" s="89">
        <f>SUM(H5:H43)</f>
        <v>24.644084033820704</v>
      </c>
      <c r="I44" s="89">
        <f>SUM(I6:I43)</f>
        <v>124.64303200317914</v>
      </c>
      <c r="J44" s="90">
        <f>分析係数表!G47</f>
        <v>0.25475569279079324</v>
      </c>
      <c r="K44" s="91">
        <f>SUM(K5:K43)</f>
        <v>25.960788292579259</v>
      </c>
      <c r="L44" s="92">
        <f>最終需要_まとめ!$L$34</f>
        <v>0.63833333333333331</v>
      </c>
      <c r="M44" s="89">
        <f>K44*L44</f>
        <v>16.571636526763093</v>
      </c>
      <c r="N44" s="93">
        <f>分析係数表!I47</f>
        <v>1</v>
      </c>
      <c r="O44" s="94">
        <f>SUM(O5:O43)</f>
        <v>16.571636526763093</v>
      </c>
      <c r="P44" s="90">
        <f>分析係数表!C47</f>
        <v>0.58532523599566522</v>
      </c>
      <c r="Q44" s="94">
        <f>SUM(Q5:Q43)</f>
        <v>10.761003561407191</v>
      </c>
      <c r="R44" s="89">
        <f>SUM(R5:R43)</f>
        <v>13.212911979360182</v>
      </c>
      <c r="S44" s="95">
        <f>SUM(S5:S43)</f>
        <v>137.85699601318089</v>
      </c>
      <c r="T44" s="96">
        <f>分析係数表!F47</f>
        <v>0.5063294671067512</v>
      </c>
      <c r="U44" s="97">
        <f>SUM(U5:U43)</f>
        <v>61.674605484636778</v>
      </c>
      <c r="V44" s="98">
        <f>分析係数表!D47</f>
        <v>6.4581730562403572E-2</v>
      </c>
      <c r="W44" s="169">
        <f>SUM(W5:W43)</f>
        <v>6</v>
      </c>
      <c r="X44" s="90">
        <f>分析係数表!E47</f>
        <v>5.7136770824146227E-2</v>
      </c>
      <c r="Y44" s="17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305</v>
      </c>
      <c r="S2" s="5" t="s">
        <v>157</v>
      </c>
      <c r="U2" s="62" t="s">
        <v>215</v>
      </c>
      <c r="W2" s="5" t="s">
        <v>134</v>
      </c>
      <c r="Y2" s="5" t="s">
        <v>158</v>
      </c>
    </row>
    <row r="3" spans="1:25" ht="44">
      <c r="B3" s="63"/>
      <c r="C3" s="64" t="s">
        <v>233</v>
      </c>
      <c r="D3" s="64" t="s">
        <v>321</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投入係数表!S5</f>
        <v>0</v>
      </c>
      <c r="E5" s="75">
        <f t="shared" ref="E5:E38" si="0">$C$21*D5</f>
        <v>0</v>
      </c>
      <c r="F5" s="74">
        <f>分析係数表!C8</f>
        <v>0.16988323914406789</v>
      </c>
      <c r="G5" s="75">
        <f t="shared" ref="G5:G38" si="1">E5*F5</f>
        <v>0</v>
      </c>
      <c r="H5" s="75">
        <f t="array" ref="H5:H43">MMULT(逆行列係数!C5:AO43,'17'!G5:G43)</f>
        <v>1.5360664773870212E-3</v>
      </c>
      <c r="I5" s="75">
        <f t="shared" ref="I5:I38" si="2">C5+H5</f>
        <v>1.5360664773870212E-3</v>
      </c>
      <c r="J5" s="74">
        <f>分析係数表!G8</f>
        <v>0.11982810575688495</v>
      </c>
      <c r="K5" s="76">
        <f t="shared" ref="K5:K38" si="3">I5*J5</f>
        <v>1.8406393630193769E-4</v>
      </c>
      <c r="L5" s="77" t="s">
        <v>188</v>
      </c>
      <c r="M5" s="78" t="s">
        <v>188</v>
      </c>
      <c r="N5" s="79">
        <f>分析係数表!I8</f>
        <v>1.1007693311748612E-2</v>
      </c>
      <c r="O5" s="80">
        <f t="shared" ref="O5:O43" si="4">$M$44*N5</f>
        <v>0.18104387056532104</v>
      </c>
      <c r="P5" s="74">
        <f>分析係数表!C8</f>
        <v>0.16988323914406789</v>
      </c>
      <c r="Q5" s="80">
        <f t="shared" ref="Q5:Q38" si="5">O5*P5</f>
        <v>3.0756319158816107E-2</v>
      </c>
      <c r="R5" s="81">
        <f t="array" ref="R5:R43">MMULT(逆行列係数!C5:AO43,'17'!Q5:Q43)</f>
        <v>5.1541209819838688E-2</v>
      </c>
      <c r="S5" s="82">
        <f t="shared" ref="S5:S38" si="6">I5+R5</f>
        <v>5.3077276297225709E-2</v>
      </c>
      <c r="T5" s="83">
        <f>分析係数表!F8</f>
        <v>0.4520504153237429</v>
      </c>
      <c r="U5" s="84">
        <f t="shared" ref="U5:U38" si="7">S5*T5</f>
        <v>2.3993604794413936E-2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投入係数表!S6</f>
        <v>0</v>
      </c>
      <c r="E6" s="75">
        <f t="shared" si="0"/>
        <v>0</v>
      </c>
      <c r="F6" s="74">
        <f>分析係数表!C9</f>
        <v>0.40976645435244163</v>
      </c>
      <c r="G6" s="75">
        <f t="shared" si="1"/>
        <v>0</v>
      </c>
      <c r="H6" s="75">
        <v>1.3584052532171704E-3</v>
      </c>
      <c r="I6" s="75">
        <f t="shared" si="2"/>
        <v>1.3584052532171704E-3</v>
      </c>
      <c r="J6" s="74">
        <f>分析係数表!G9</f>
        <v>0.27278621711745094</v>
      </c>
      <c r="K6" s="76">
        <f t="shared" si="3"/>
        <v>3.7055423033758493E-4</v>
      </c>
      <c r="L6" s="77"/>
      <c r="M6" s="78"/>
      <c r="N6" s="79">
        <f>分析係数表!I9</f>
        <v>5.6766522140644718E-4</v>
      </c>
      <c r="O6" s="80">
        <f t="shared" si="4"/>
        <v>9.336407361481747E-3</v>
      </c>
      <c r="P6" s="74">
        <f>分析係数表!C9</f>
        <v>0.40976645435244163</v>
      </c>
      <c r="Q6" s="80">
        <f t="shared" si="5"/>
        <v>3.8257465409044103E-3</v>
      </c>
      <c r="R6" s="81">
        <v>5.1497722246145123E-3</v>
      </c>
      <c r="S6" s="82">
        <f t="shared" si="6"/>
        <v>6.5081774778316826E-3</v>
      </c>
      <c r="T6" s="83">
        <f>分析係数表!F9</f>
        <v>0.74407187847350875</v>
      </c>
      <c r="U6" s="84">
        <f t="shared" si="7"/>
        <v>4.8425518413692022E-3</v>
      </c>
      <c r="V6" s="85">
        <f>分析係数表!D9</f>
        <v>0.14440533530937386</v>
      </c>
      <c r="W6" s="86">
        <f t="shared" si="8"/>
        <v>0</v>
      </c>
      <c r="X6" s="74">
        <f>分析係数表!E9</f>
        <v>0.11439422008151168</v>
      </c>
      <c r="Y6" s="87">
        <f t="shared" si="9"/>
        <v>0</v>
      </c>
    </row>
    <row r="7" spans="1:25">
      <c r="A7" s="10" t="s">
        <v>226</v>
      </c>
      <c r="B7" s="9" t="s">
        <v>274</v>
      </c>
      <c r="C7" s="88"/>
      <c r="D7" s="74">
        <f>投入係数表!S7</f>
        <v>0</v>
      </c>
      <c r="E7" s="75">
        <f t="shared" si="0"/>
        <v>0</v>
      </c>
      <c r="F7" s="74">
        <f>分析係数表!C10</f>
        <v>0.68007710705743762</v>
      </c>
      <c r="G7" s="75">
        <f t="shared" si="1"/>
        <v>0</v>
      </c>
      <c r="H7" s="75">
        <v>1.7033558359372848E-3</v>
      </c>
      <c r="I7" s="75">
        <f t="shared" si="2"/>
        <v>1.7033558359372848E-3</v>
      </c>
      <c r="J7" s="74">
        <f>分析係数表!G10</f>
        <v>0.17854260725424764</v>
      </c>
      <c r="K7" s="76">
        <f t="shared" si="3"/>
        <v>3.0412159202998132E-4</v>
      </c>
      <c r="L7" s="77"/>
      <c r="M7" s="78"/>
      <c r="N7" s="79">
        <f>分析係数表!I10</f>
        <v>1.290834700219075E-3</v>
      </c>
      <c r="O7" s="80">
        <f t="shared" si="4"/>
        <v>2.1230398028827663E-2</v>
      </c>
      <c r="P7" s="74">
        <f>分析係数表!C10</f>
        <v>0.68007710705743762</v>
      </c>
      <c r="Q7" s="80">
        <f t="shared" si="5"/>
        <v>1.4438307673123044E-2</v>
      </c>
      <c r="R7" s="81">
        <v>2.4353497980461884E-2</v>
      </c>
      <c r="S7" s="82">
        <f t="shared" si="6"/>
        <v>2.6056853816399168E-2</v>
      </c>
      <c r="T7" s="83">
        <f>分析係数表!F10</f>
        <v>0.51654343606185527</v>
      </c>
      <c r="U7" s="84">
        <f t="shared" si="7"/>
        <v>1.3459496803284293E-2</v>
      </c>
      <c r="V7" s="85">
        <f>分析係数表!D10</f>
        <v>9.7799297694606213E-2</v>
      </c>
      <c r="W7" s="86">
        <f t="shared" si="8"/>
        <v>0</v>
      </c>
      <c r="X7" s="74">
        <f>分析係数表!E10</f>
        <v>2.6958057972911079E-2</v>
      </c>
      <c r="Y7" s="87">
        <f t="shared" si="9"/>
        <v>0</v>
      </c>
    </row>
    <row r="8" spans="1:25">
      <c r="A8" s="10" t="s">
        <v>227</v>
      </c>
      <c r="B8" s="9" t="s">
        <v>27</v>
      </c>
      <c r="C8" s="88"/>
      <c r="D8" s="74">
        <f>投入係数表!S8</f>
        <v>2.5636971931788564E-5</v>
      </c>
      <c r="E8" s="75">
        <f t="shared" si="0"/>
        <v>2.5636971931788564E-3</v>
      </c>
      <c r="F8" s="74">
        <f>分析係数表!C11</f>
        <v>2.1147201560344109E-2</v>
      </c>
      <c r="G8" s="75">
        <f t="shared" si="1"/>
        <v>5.4215021283841722E-5</v>
      </c>
      <c r="H8" s="75">
        <v>1.5477513146368528E-2</v>
      </c>
      <c r="I8" s="75">
        <f t="shared" si="2"/>
        <v>1.5477513146368528E-2</v>
      </c>
      <c r="J8" s="74">
        <f>分析係数表!G11</f>
        <v>0.2349962690544718</v>
      </c>
      <c r="K8" s="76">
        <f t="shared" si="3"/>
        <v>3.6371578436381431E-3</v>
      </c>
      <c r="L8" s="77"/>
      <c r="M8" s="78"/>
      <c r="N8" s="79">
        <f>分析係数表!I11</f>
        <v>-2.2238602446561594E-5</v>
      </c>
      <c r="O8" s="80">
        <f t="shared" si="4"/>
        <v>-3.6575897864012693E-4</v>
      </c>
      <c r="P8" s="74">
        <f>分析係数表!C11</f>
        <v>2.1147201560344109E-2</v>
      </c>
      <c r="Q8" s="80">
        <f t="shared" si="5"/>
        <v>-7.7347788438083596E-6</v>
      </c>
      <c r="R8" s="81">
        <v>4.2532289157321797E-3</v>
      </c>
      <c r="S8" s="82">
        <f t="shared" si="6"/>
        <v>1.9730742062100709E-2</v>
      </c>
      <c r="T8" s="83">
        <f>分析係数表!F11</f>
        <v>0.38828483104146677</v>
      </c>
      <c r="U8" s="84">
        <f t="shared" si="7"/>
        <v>7.6611478479055358E-3</v>
      </c>
      <c r="V8" s="85">
        <f>分析係数表!D11</f>
        <v>2.238567316917173E-2</v>
      </c>
      <c r="W8" s="86">
        <f t="shared" si="8"/>
        <v>0</v>
      </c>
      <c r="X8" s="74">
        <f>分析係数表!E11</f>
        <v>2.1852680950858117E-2</v>
      </c>
      <c r="Y8" s="87">
        <f t="shared" si="9"/>
        <v>0</v>
      </c>
    </row>
    <row r="9" spans="1:25">
      <c r="A9" s="10" t="s">
        <v>228</v>
      </c>
      <c r="B9" s="9" t="s">
        <v>195</v>
      </c>
      <c r="C9" s="88"/>
      <c r="D9" s="74">
        <f>投入係数表!S9</f>
        <v>0</v>
      </c>
      <c r="E9" s="75">
        <f t="shared" si="0"/>
        <v>0</v>
      </c>
      <c r="F9" s="74">
        <f>分析係数表!C12</f>
        <v>0.26979296775158057</v>
      </c>
      <c r="G9" s="75">
        <f t="shared" si="1"/>
        <v>0</v>
      </c>
      <c r="H9" s="75">
        <v>3.1738580890895876E-3</v>
      </c>
      <c r="I9" s="75">
        <f t="shared" si="2"/>
        <v>3.1738580890895876E-3</v>
      </c>
      <c r="J9" s="74">
        <f>分析係数表!G12</f>
        <v>0.14399966915404239</v>
      </c>
      <c r="K9" s="76">
        <f t="shared" si="3"/>
        <v>4.5703451477078182E-4</v>
      </c>
      <c r="L9" s="77"/>
      <c r="M9" s="78"/>
      <c r="N9" s="79">
        <f>分析係数表!I12</f>
        <v>8.4790563397567215E-2</v>
      </c>
      <c r="O9" s="80">
        <f t="shared" si="4"/>
        <v>1.3945530048993775</v>
      </c>
      <c r="P9" s="74">
        <f>分析係数表!C12</f>
        <v>0.26979296775158057</v>
      </c>
      <c r="Q9" s="80">
        <f t="shared" si="5"/>
        <v>0.37624059387868752</v>
      </c>
      <c r="R9" s="81">
        <v>0.47530949879554091</v>
      </c>
      <c r="S9" s="82">
        <f t="shared" si="6"/>
        <v>0.47848335688463051</v>
      </c>
      <c r="T9" s="83">
        <f>分析係数表!F12</f>
        <v>0.33481714299007204</v>
      </c>
      <c r="U9" s="84">
        <f t="shared" si="7"/>
        <v>0.160204430520411</v>
      </c>
      <c r="V9" s="85">
        <f>分析係数表!D12</f>
        <v>3.7088865741159563E-2</v>
      </c>
      <c r="W9" s="86">
        <f t="shared" si="8"/>
        <v>0</v>
      </c>
      <c r="X9" s="74">
        <f>分析係数表!E12</f>
        <v>3.539948357013805E-2</v>
      </c>
      <c r="Y9" s="87">
        <f t="shared" si="9"/>
        <v>0</v>
      </c>
    </row>
    <row r="10" spans="1:25">
      <c r="A10" s="10" t="s">
        <v>229</v>
      </c>
      <c r="B10" s="9" t="s">
        <v>28</v>
      </c>
      <c r="C10" s="88"/>
      <c r="D10" s="74">
        <f>投入係数表!S10</f>
        <v>9.6138644744207108E-4</v>
      </c>
      <c r="E10" s="75">
        <f t="shared" si="0"/>
        <v>9.6138644744207108E-2</v>
      </c>
      <c r="F10" s="74">
        <f>分析係数表!C13</f>
        <v>6.684233532602335E-2</v>
      </c>
      <c r="G10" s="75">
        <f t="shared" si="1"/>
        <v>6.4261315297817236E-3</v>
      </c>
      <c r="H10" s="75">
        <v>1.0497567861867082E-2</v>
      </c>
      <c r="I10" s="75">
        <f t="shared" si="2"/>
        <v>1.0497567861867082E-2</v>
      </c>
      <c r="J10" s="74">
        <f>分析係数表!G13</f>
        <v>0.23596605339775753</v>
      </c>
      <c r="K10" s="76">
        <f t="shared" si="3"/>
        <v>2.4770696586399114E-3</v>
      </c>
      <c r="L10" s="77"/>
      <c r="M10" s="78"/>
      <c r="N10" s="79">
        <f>分析係数表!I13</f>
        <v>1.6879182236800124E-2</v>
      </c>
      <c r="O10" s="80">
        <f t="shared" si="4"/>
        <v>0.27761242956016469</v>
      </c>
      <c r="P10" s="74">
        <f>分析係数表!C13</f>
        <v>6.684233532602335E-2</v>
      </c>
      <c r="Q10" s="80">
        <f t="shared" si="5"/>
        <v>1.8556263107332566E-2</v>
      </c>
      <c r="R10" s="81">
        <v>2.0731244449887415E-2</v>
      </c>
      <c r="S10" s="82">
        <f t="shared" si="6"/>
        <v>3.1228812311754499E-2</v>
      </c>
      <c r="T10" s="83">
        <f>分析係数表!F13</f>
        <v>0.36934894381465649</v>
      </c>
      <c r="U10" s="84">
        <f t="shared" si="7"/>
        <v>1.1534328843932665E-2</v>
      </c>
      <c r="V10" s="85">
        <f>分析係数表!D13</f>
        <v>0.1651861487951434</v>
      </c>
      <c r="W10" s="86">
        <f t="shared" si="8"/>
        <v>0</v>
      </c>
      <c r="X10" s="74">
        <f>分析係数表!E13</f>
        <v>0.12199715046769498</v>
      </c>
      <c r="Y10" s="87">
        <f t="shared" si="9"/>
        <v>0</v>
      </c>
    </row>
    <row r="11" spans="1:25">
      <c r="A11" s="10" t="s">
        <v>230</v>
      </c>
      <c r="B11" s="9" t="s">
        <v>275</v>
      </c>
      <c r="C11" s="88"/>
      <c r="D11" s="74">
        <f>投入係数表!S11</f>
        <v>5.0504834705623466E-3</v>
      </c>
      <c r="E11" s="75">
        <f t="shared" si="0"/>
        <v>0.50504834705623469</v>
      </c>
      <c r="F11" s="74">
        <f>分析係数表!C14</f>
        <v>0.21710827927701792</v>
      </c>
      <c r="G11" s="75">
        <f t="shared" si="1"/>
        <v>0.10965017758108127</v>
      </c>
      <c r="H11" s="75">
        <v>0.17083181922452678</v>
      </c>
      <c r="I11" s="75">
        <f t="shared" si="2"/>
        <v>0.17083181922452678</v>
      </c>
      <c r="J11" s="74">
        <f>分析係数表!G14</f>
        <v>0.17574790290253137</v>
      </c>
      <c r="K11" s="76">
        <f t="shared" si="3"/>
        <v>3.0023333977734924E-2</v>
      </c>
      <c r="L11" s="77"/>
      <c r="M11" s="78"/>
      <c r="N11" s="79">
        <f>分析係数表!I14</f>
        <v>1.1225515443921091E-3</v>
      </c>
      <c r="O11" s="80">
        <f t="shared" si="4"/>
        <v>1.8462639787476261E-2</v>
      </c>
      <c r="P11" s="74">
        <f>分析係数表!C14</f>
        <v>0.21710827927701792</v>
      </c>
      <c r="Q11" s="80">
        <f t="shared" si="5"/>
        <v>4.0083919551703786E-3</v>
      </c>
      <c r="R11" s="81">
        <v>2.2552786341659449E-2</v>
      </c>
      <c r="S11" s="82">
        <f t="shared" si="6"/>
        <v>0.19338460556618622</v>
      </c>
      <c r="T11" s="83">
        <f>分析係数表!F14</f>
        <v>0.32729567218469302</v>
      </c>
      <c r="U11" s="84">
        <f t="shared" si="7"/>
        <v>6.3293944468956642E-2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投入係数表!S12</f>
        <v>1.2921033853621436E-2</v>
      </c>
      <c r="E12" s="75">
        <f t="shared" si="0"/>
        <v>1.2921033853621435</v>
      </c>
      <c r="F12" s="74">
        <f>分析係数表!C15</f>
        <v>0.1777237835164599</v>
      </c>
      <c r="G12" s="75">
        <f t="shared" si="1"/>
        <v>0.22963750234098657</v>
      </c>
      <c r="H12" s="75">
        <v>0.31776532942747904</v>
      </c>
      <c r="I12" s="75">
        <f t="shared" si="2"/>
        <v>0.31776532942747904</v>
      </c>
      <c r="J12" s="74">
        <f>分析係数表!G15</f>
        <v>0.10387096116118634</v>
      </c>
      <c r="K12" s="76">
        <f t="shared" si="3"/>
        <v>3.3006590191333257E-2</v>
      </c>
      <c r="L12" s="77"/>
      <c r="M12" s="78"/>
      <c r="N12" s="79">
        <f>分析係数表!I15</f>
        <v>7.5144901505810619E-3</v>
      </c>
      <c r="O12" s="80">
        <f t="shared" si="4"/>
        <v>0.12359105070034557</v>
      </c>
      <c r="P12" s="74">
        <f>分析係数表!C15</f>
        <v>0.1777237835164599</v>
      </c>
      <c r="Q12" s="80">
        <f t="shared" si="5"/>
        <v>2.1965069139240036E-2</v>
      </c>
      <c r="R12" s="81">
        <v>5.1556358739733479E-2</v>
      </c>
      <c r="S12" s="82">
        <f t="shared" si="6"/>
        <v>0.3693216881672125</v>
      </c>
      <c r="T12" s="83">
        <f>分析係数表!F15</f>
        <v>0.33005409485469872</v>
      </c>
      <c r="U12" s="84">
        <f t="shared" si="7"/>
        <v>0.12189613549823862</v>
      </c>
      <c r="V12" s="85">
        <f>分析係数表!D15</f>
        <v>1.862209422908882E-2</v>
      </c>
      <c r="W12" s="86">
        <f t="shared" si="8"/>
        <v>0</v>
      </c>
      <c r="X12" s="74">
        <f>分析係数表!E15</f>
        <v>1.8544573004253467E-2</v>
      </c>
      <c r="Y12" s="87">
        <f t="shared" si="9"/>
        <v>0</v>
      </c>
    </row>
    <row r="13" spans="1:25">
      <c r="A13" s="10" t="s">
        <v>232</v>
      </c>
      <c r="B13" s="9" t="s">
        <v>30</v>
      </c>
      <c r="C13" s="88"/>
      <c r="D13" s="74">
        <f>投入係数表!S13</f>
        <v>3.0764366318146276E-3</v>
      </c>
      <c r="E13" s="75">
        <f t="shared" si="0"/>
        <v>0.30764366318146275</v>
      </c>
      <c r="F13" s="74">
        <f>分析係数表!C16</f>
        <v>0.12368252551663639</v>
      </c>
      <c r="G13" s="75">
        <f t="shared" si="1"/>
        <v>3.8050145221472757E-2</v>
      </c>
      <c r="H13" s="75">
        <v>7.9868873745658014E-2</v>
      </c>
      <c r="I13" s="75">
        <f t="shared" si="2"/>
        <v>7.9868873745658014E-2</v>
      </c>
      <c r="J13" s="74">
        <f>分析係数表!G16</f>
        <v>1.9772048092292722E-2</v>
      </c>
      <c r="K13" s="76">
        <f t="shared" si="3"/>
        <v>1.579171212776406E-3</v>
      </c>
      <c r="L13" s="77"/>
      <c r="M13" s="78"/>
      <c r="N13" s="79">
        <f>分析係数表!I16</f>
        <v>1.7113434381227897E-2</v>
      </c>
      <c r="O13" s="80">
        <f t="shared" si="4"/>
        <v>0.28146518178666124</v>
      </c>
      <c r="P13" s="74">
        <f>分析係数表!C16</f>
        <v>0.12368252551663639</v>
      </c>
      <c r="Q13" s="80">
        <f t="shared" si="5"/>
        <v>3.4812324528373427E-2</v>
      </c>
      <c r="R13" s="81">
        <v>5.0596745295109768E-2</v>
      </c>
      <c r="S13" s="82">
        <f t="shared" si="6"/>
        <v>0.13046561904076778</v>
      </c>
      <c r="T13" s="83">
        <f>分析係数表!F16</f>
        <v>0.17086837167280561</v>
      </c>
      <c r="U13" s="84">
        <f t="shared" si="7"/>
        <v>2.2292447884780575E-2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投入係数表!S14</f>
        <v>4.2450552690386563E-2</v>
      </c>
      <c r="E14" s="75">
        <f t="shared" si="0"/>
        <v>4.245055269038656</v>
      </c>
      <c r="F14" s="74">
        <f>分析係数表!C17</f>
        <v>0.19283956701830429</v>
      </c>
      <c r="G14" s="75">
        <f t="shared" si="1"/>
        <v>0.8186146200501857</v>
      </c>
      <c r="H14" s="75">
        <v>0.9496064358829962</v>
      </c>
      <c r="I14" s="75">
        <f t="shared" si="2"/>
        <v>0.9496064358829962</v>
      </c>
      <c r="J14" s="74">
        <f>分析係数表!G17</f>
        <v>0.23402763404868787</v>
      </c>
      <c r="K14" s="76">
        <f t="shared" si="3"/>
        <v>0.22223414746710463</v>
      </c>
      <c r="L14" s="77"/>
      <c r="M14" s="78"/>
      <c r="N14" s="79">
        <f>分析係数表!I17</f>
        <v>3.1766349957435482E-3</v>
      </c>
      <c r="O14" s="80">
        <f t="shared" si="4"/>
        <v>5.2246213508587089E-2</v>
      </c>
      <c r="P14" s="74">
        <f>分析係数表!C17</f>
        <v>0.19283956701830429</v>
      </c>
      <c r="Q14" s="80">
        <f t="shared" si="5"/>
        <v>1.0075137191341815E-2</v>
      </c>
      <c r="R14" s="81">
        <v>2.3163155400428754E-2</v>
      </c>
      <c r="S14" s="82">
        <f t="shared" si="6"/>
        <v>0.97276959128342499</v>
      </c>
      <c r="T14" s="83">
        <f>分析係数表!F17</f>
        <v>0.36995154049829787</v>
      </c>
      <c r="U14" s="84">
        <f t="shared" si="7"/>
        <v>0.35987760884520265</v>
      </c>
      <c r="V14" s="85">
        <f>分析係数表!D17</f>
        <v>4.4453920652026524E-2</v>
      </c>
      <c r="W14" s="86">
        <f t="shared" si="8"/>
        <v>0</v>
      </c>
      <c r="X14" s="74">
        <f>分析係数表!E17</f>
        <v>4.2061277361062542E-2</v>
      </c>
      <c r="Y14" s="87">
        <f t="shared" si="9"/>
        <v>0</v>
      </c>
    </row>
    <row r="15" spans="1:25">
      <c r="A15" s="10" t="s">
        <v>3</v>
      </c>
      <c r="B15" s="9" t="s">
        <v>31</v>
      </c>
      <c r="C15" s="88"/>
      <c r="D15" s="74">
        <f>投入係数表!S15</f>
        <v>5.546131594576926E-3</v>
      </c>
      <c r="E15" s="75">
        <f t="shared" si="0"/>
        <v>0.55461315945769263</v>
      </c>
      <c r="F15" s="74">
        <f>分析係数表!C18</f>
        <v>0.30630539049432115</v>
      </c>
      <c r="G15" s="75">
        <f t="shared" si="1"/>
        <v>0.16988100038097775</v>
      </c>
      <c r="H15" s="75">
        <v>0.21485721376647748</v>
      </c>
      <c r="I15" s="75">
        <f t="shared" si="2"/>
        <v>0.21485721376647748</v>
      </c>
      <c r="J15" s="74">
        <f>分析係数表!G18</f>
        <v>0.21755179396051724</v>
      </c>
      <c r="K15" s="76">
        <f t="shared" si="3"/>
        <v>4.6742572300255518E-2</v>
      </c>
      <c r="L15" s="77"/>
      <c r="M15" s="78"/>
      <c r="N15" s="79">
        <f>分析係数表!I18</f>
        <v>5.3704565311248737E-4</v>
      </c>
      <c r="O15" s="80">
        <f t="shared" si="4"/>
        <v>8.8328063796973919E-3</v>
      </c>
      <c r="P15" s="74">
        <f>分析係数表!C18</f>
        <v>0.30630539049432115</v>
      </c>
      <c r="Q15" s="80">
        <f t="shared" si="5"/>
        <v>2.7055362072939408E-3</v>
      </c>
      <c r="R15" s="81">
        <v>7.1494675426237945E-3</v>
      </c>
      <c r="S15" s="82">
        <f t="shared" si="6"/>
        <v>0.22200668130910128</v>
      </c>
      <c r="T15" s="83">
        <f>分析係数表!F18</f>
        <v>0.4635011306393737</v>
      </c>
      <c r="U15" s="84">
        <f t="shared" si="7"/>
        <v>0.10290034779626356</v>
      </c>
      <c r="V15" s="85">
        <f>分析係数表!D18</f>
        <v>4.1488554421314744E-2</v>
      </c>
      <c r="W15" s="86">
        <f t="shared" si="8"/>
        <v>0</v>
      </c>
      <c r="X15" s="74">
        <f>分析係数表!E18</f>
        <v>3.8178621954614265E-2</v>
      </c>
      <c r="Y15" s="87">
        <f t="shared" si="9"/>
        <v>0</v>
      </c>
    </row>
    <row r="16" spans="1:25">
      <c r="A16" s="10" t="s">
        <v>4</v>
      </c>
      <c r="B16" s="9" t="s">
        <v>32</v>
      </c>
      <c r="C16" s="88"/>
      <c r="D16" s="74">
        <f>投入係数表!S16</f>
        <v>1.8578258993236112E-2</v>
      </c>
      <c r="E16" s="75">
        <f t="shared" si="0"/>
        <v>1.8578258993236112</v>
      </c>
      <c r="F16" s="74">
        <f>分析係数表!C19</f>
        <v>0.36966314955627488</v>
      </c>
      <c r="G16" s="75">
        <f t="shared" si="1"/>
        <v>0.68676977327118494</v>
      </c>
      <c r="H16" s="75">
        <v>1.0959412706197527</v>
      </c>
      <c r="I16" s="75">
        <f t="shared" si="2"/>
        <v>1.0959412706197527</v>
      </c>
      <c r="J16" s="74">
        <f>分析係数表!G19</f>
        <v>4.2381117789262797E-2</v>
      </c>
      <c r="K16" s="76">
        <f t="shared" si="3"/>
        <v>4.644721608025007E-2</v>
      </c>
      <c r="L16" s="77"/>
      <c r="M16" s="78"/>
      <c r="N16" s="79">
        <f>分析係数表!I19</f>
        <v>-1.254655481313475E-4</v>
      </c>
      <c r="O16" s="80">
        <f t="shared" si="4"/>
        <v>-2.0635357302383282E-3</v>
      </c>
      <c r="P16" s="74">
        <f>分析係数表!C19</f>
        <v>0.36966314955627488</v>
      </c>
      <c r="Q16" s="80">
        <f t="shared" si="5"/>
        <v>-7.62813117261808E-4</v>
      </c>
      <c r="R16" s="81">
        <v>4.8413131064724254E-3</v>
      </c>
      <c r="S16" s="82">
        <f t="shared" si="6"/>
        <v>1.1007825837262251</v>
      </c>
      <c r="T16" s="83">
        <f>分析係数表!F19</f>
        <v>0.17645477862102601</v>
      </c>
      <c r="U16" s="84">
        <f t="shared" si="7"/>
        <v>0.19423834712129207</v>
      </c>
      <c r="V16" s="85">
        <f>分析係数表!D19</f>
        <v>8.3109656186295868E-3</v>
      </c>
      <c r="W16" s="86">
        <f t="shared" si="8"/>
        <v>0</v>
      </c>
      <c r="X16" s="74">
        <f>分析係数表!E19</f>
        <v>8.1137788631236215E-3</v>
      </c>
      <c r="Y16" s="87">
        <f t="shared" si="9"/>
        <v>0</v>
      </c>
    </row>
    <row r="17" spans="1:25">
      <c r="A17" s="10" t="s">
        <v>5</v>
      </c>
      <c r="B17" s="9" t="s">
        <v>33</v>
      </c>
      <c r="C17" s="88"/>
      <c r="D17" s="74">
        <f>投入係数表!S17</f>
        <v>2.0877040809786487E-2</v>
      </c>
      <c r="E17" s="75">
        <f t="shared" si="0"/>
        <v>2.0877040809786487</v>
      </c>
      <c r="F17" s="74">
        <f>分析係数表!C20</f>
        <v>0.11840151680286914</v>
      </c>
      <c r="G17" s="75">
        <f t="shared" si="1"/>
        <v>0.24718732982341196</v>
      </c>
      <c r="H17" s="75">
        <v>0.3068624190528329</v>
      </c>
      <c r="I17" s="75">
        <f t="shared" si="2"/>
        <v>0.3068624190528329</v>
      </c>
      <c r="J17" s="74">
        <f>分析係数表!G20</f>
        <v>0.11103277983246747</v>
      </c>
      <c r="K17" s="76">
        <f t="shared" si="3"/>
        <v>3.4071787413551567E-2</v>
      </c>
      <c r="L17" s="77"/>
      <c r="M17" s="78"/>
      <c r="N17" s="79">
        <f>分析係数表!I20</f>
        <v>6.0558701736942728E-4</v>
      </c>
      <c r="O17" s="80">
        <f t="shared" si="4"/>
        <v>9.9601083064016667E-3</v>
      </c>
      <c r="P17" s="74">
        <f>分析係数表!C20</f>
        <v>0.11840151680286914</v>
      </c>
      <c r="Q17" s="80">
        <f t="shared" si="5"/>
        <v>1.1792919309988135E-3</v>
      </c>
      <c r="R17" s="81">
        <v>3.0756922111963175E-3</v>
      </c>
      <c r="S17" s="82">
        <f t="shared" si="6"/>
        <v>0.3099381112640292</v>
      </c>
      <c r="T17" s="83">
        <f>分析係数表!F20</f>
        <v>0.24737258814980315</v>
      </c>
      <c r="U17" s="84">
        <f t="shared" si="7"/>
        <v>7.6670192749644553E-2</v>
      </c>
      <c r="V17" s="85">
        <f>分析係数表!D20</f>
        <v>2.4837040813006365E-2</v>
      </c>
      <c r="W17" s="86">
        <f t="shared" si="8"/>
        <v>0</v>
      </c>
      <c r="X17" s="74">
        <f>分析係数表!E20</f>
        <v>2.4562278789456368E-2</v>
      </c>
      <c r="Y17" s="87">
        <f t="shared" si="9"/>
        <v>0</v>
      </c>
    </row>
    <row r="18" spans="1:25">
      <c r="A18" s="10" t="s">
        <v>6</v>
      </c>
      <c r="B18" s="9" t="s">
        <v>34</v>
      </c>
      <c r="C18" s="88"/>
      <c r="D18" s="74">
        <f>投入係数表!S18</f>
        <v>3.4738096967573504E-2</v>
      </c>
      <c r="E18" s="75">
        <f t="shared" si="0"/>
        <v>3.4738096967573502</v>
      </c>
      <c r="F18" s="74">
        <f>分析係数表!C21</f>
        <v>0.26258212636596168</v>
      </c>
      <c r="G18" s="75">
        <f t="shared" si="1"/>
        <v>0.91216033676524155</v>
      </c>
      <c r="H18" s="75">
        <v>1.0325714222505162</v>
      </c>
      <c r="I18" s="75">
        <f t="shared" si="2"/>
        <v>1.0325714222505162</v>
      </c>
      <c r="J18" s="74">
        <f>分析係数表!G21</f>
        <v>0.28467983327929475</v>
      </c>
      <c r="K18" s="76">
        <f t="shared" si="3"/>
        <v>0.29395226033524124</v>
      </c>
      <c r="L18" s="77"/>
      <c r="M18" s="78"/>
      <c r="N18" s="79">
        <f>分析係数表!I21</f>
        <v>1.0324354165676096E-3</v>
      </c>
      <c r="O18" s="80">
        <f t="shared" si="4"/>
        <v>1.6980497060598732E-2</v>
      </c>
      <c r="P18" s="74">
        <f>分析係数表!C21</f>
        <v>0.26258212636596168</v>
      </c>
      <c r="Q18" s="80">
        <f t="shared" si="5"/>
        <v>4.4587750249229768E-3</v>
      </c>
      <c r="R18" s="81">
        <v>1.2953034546844358E-2</v>
      </c>
      <c r="S18" s="82">
        <f t="shared" si="6"/>
        <v>1.0455244567973605</v>
      </c>
      <c r="T18" s="83">
        <f>分析係数表!F21</f>
        <v>0.42515189534375575</v>
      </c>
      <c r="U18" s="84">
        <f t="shared" si="7"/>
        <v>0.44450670443564849</v>
      </c>
      <c r="V18" s="85">
        <f>分析係数表!D21</f>
        <v>6.1343946819791585E-2</v>
      </c>
      <c r="W18" s="86">
        <f t="shared" si="8"/>
        <v>0</v>
      </c>
      <c r="X18" s="74">
        <f>分析係数表!E21</f>
        <v>5.4343995376178865E-2</v>
      </c>
      <c r="Y18" s="87">
        <f t="shared" si="9"/>
        <v>0</v>
      </c>
    </row>
    <row r="19" spans="1:25">
      <c r="A19" s="10" t="s">
        <v>7</v>
      </c>
      <c r="B19" s="9" t="s">
        <v>276</v>
      </c>
      <c r="C19" s="88"/>
      <c r="D19" s="74">
        <f>投入係数表!S19</f>
        <v>1.4288339023316826E-2</v>
      </c>
      <c r="E19" s="75">
        <f t="shared" si="0"/>
        <v>1.4288339023316827</v>
      </c>
      <c r="F19" s="74">
        <f>分析係数表!C22</f>
        <v>0.19256748567873505</v>
      </c>
      <c r="G19" s="75">
        <f t="shared" si="1"/>
        <v>0.27514695202454742</v>
      </c>
      <c r="H19" s="75">
        <v>0.32122144326893837</v>
      </c>
      <c r="I19" s="75">
        <f t="shared" si="2"/>
        <v>0.32122144326893837</v>
      </c>
      <c r="J19" s="74">
        <f>分析係数表!G22</f>
        <v>0.19753386347788673</v>
      </c>
      <c r="K19" s="76">
        <f t="shared" si="3"/>
        <v>6.3452112720856213E-2</v>
      </c>
      <c r="L19" s="77"/>
      <c r="M19" s="78"/>
      <c r="N19" s="79">
        <f>分析係数表!I22</f>
        <v>4.8211298587508529E-5</v>
      </c>
      <c r="O19" s="80">
        <f t="shared" si="4"/>
        <v>7.9293271115639461E-4</v>
      </c>
      <c r="P19" s="74">
        <f>分析係数表!C22</f>
        <v>0.19256748567873505</v>
      </c>
      <c r="Q19" s="80">
        <f t="shared" si="5"/>
        <v>1.5269305849980957E-4</v>
      </c>
      <c r="R19" s="81">
        <v>3.7272875012301881E-3</v>
      </c>
      <c r="S19" s="82">
        <f t="shared" si="6"/>
        <v>0.32494873077016856</v>
      </c>
      <c r="T19" s="83">
        <f>分析係数表!F22</f>
        <v>0.41915604646677446</v>
      </c>
      <c r="U19" s="84">
        <f t="shared" si="7"/>
        <v>0.13620422529402015</v>
      </c>
      <c r="V19" s="85">
        <f>分析係数表!D22</f>
        <v>2.9425619037728289E-2</v>
      </c>
      <c r="W19" s="86">
        <f t="shared" si="8"/>
        <v>0</v>
      </c>
      <c r="X19" s="74">
        <f>分析係数表!E22</f>
        <v>2.8940662878506891E-2</v>
      </c>
      <c r="Y19" s="87">
        <f t="shared" si="9"/>
        <v>0</v>
      </c>
    </row>
    <row r="20" spans="1:25">
      <c r="A20" s="10" t="s">
        <v>8</v>
      </c>
      <c r="B20" s="9" t="s">
        <v>277</v>
      </c>
      <c r="C20" s="88"/>
      <c r="D20" s="74">
        <f>投入係数表!S20</f>
        <v>1.8031336925357956E-3</v>
      </c>
      <c r="E20" s="75">
        <f t="shared" si="0"/>
        <v>0.18031336925357955</v>
      </c>
      <c r="F20" s="74">
        <f>分析係数表!C23</f>
        <v>0.20116432520583094</v>
      </c>
      <c r="G20" s="75">
        <f t="shared" si="1"/>
        <v>3.6272617251486151E-2</v>
      </c>
      <c r="H20" s="75">
        <v>5.9195048197334461E-2</v>
      </c>
      <c r="I20" s="75">
        <f t="shared" si="2"/>
        <v>5.9195048197334461E-2</v>
      </c>
      <c r="J20" s="74">
        <f>分析係数表!G23</f>
        <v>0.20785566100352021</v>
      </c>
      <c r="K20" s="76">
        <f t="shared" si="3"/>
        <v>1.2304025871192191E-2</v>
      </c>
      <c r="L20" s="77"/>
      <c r="M20" s="78"/>
      <c r="N20" s="79">
        <f>分析係数表!I23</f>
        <v>2.5225877402069866E-5</v>
      </c>
      <c r="O20" s="80">
        <f t="shared" si="4"/>
        <v>4.1489078174103948E-4</v>
      </c>
      <c r="P20" s="74">
        <f>分析係数表!C23</f>
        <v>0.20116432520583094</v>
      </c>
      <c r="Q20" s="80">
        <f t="shared" si="5"/>
        <v>8.3461224143055888E-5</v>
      </c>
      <c r="R20" s="81">
        <v>3.5530200202886636E-3</v>
      </c>
      <c r="S20" s="82">
        <f t="shared" si="6"/>
        <v>6.2748068217623132E-2</v>
      </c>
      <c r="T20" s="83">
        <f>分析係数表!F23</f>
        <v>0.42478695148042223</v>
      </c>
      <c r="U20" s="84">
        <f t="shared" si="7"/>
        <v>2.66545606094497E-2</v>
      </c>
      <c r="V20" s="85">
        <f>分析係数表!D23</f>
        <v>3.5044555722743287E-2</v>
      </c>
      <c r="W20" s="86">
        <f t="shared" si="8"/>
        <v>0</v>
      </c>
      <c r="X20" s="74">
        <f>分析係数表!E23</f>
        <v>3.4275414947972954E-2</v>
      </c>
      <c r="Y20" s="87">
        <f t="shared" si="9"/>
        <v>0</v>
      </c>
    </row>
    <row r="21" spans="1:25">
      <c r="A21" s="10" t="s">
        <v>9</v>
      </c>
      <c r="B21" s="9" t="s">
        <v>278</v>
      </c>
      <c r="C21" s="73">
        <f>最終需要_まとめ!C22</f>
        <v>100</v>
      </c>
      <c r="D21" s="74">
        <f>投入係数表!S21</f>
        <v>0.13735434995321252</v>
      </c>
      <c r="E21" s="75">
        <f t="shared" si="0"/>
        <v>13.735434995321253</v>
      </c>
      <c r="F21" s="74">
        <f>分析係数表!C24</f>
        <v>0.46796458506974481</v>
      </c>
      <c r="G21" s="75">
        <f t="shared" si="1"/>
        <v>6.4276971383379626</v>
      </c>
      <c r="H21" s="75">
        <v>6.8871134192143098</v>
      </c>
      <c r="I21" s="75">
        <f t="shared" si="2"/>
        <v>106.88711341921432</v>
      </c>
      <c r="J21" s="74">
        <f>分析係数表!G24</f>
        <v>0.19290112247208774</v>
      </c>
      <c r="K21" s="76">
        <f t="shared" si="3"/>
        <v>20.618644156367793</v>
      </c>
      <c r="L21" s="77"/>
      <c r="M21" s="78"/>
      <c r="N21" s="79">
        <f>分析係数表!I24</f>
        <v>1.1220536652328578E-3</v>
      </c>
      <c r="O21" s="80">
        <f t="shared" si="4"/>
        <v>1.8454451153626109E-2</v>
      </c>
      <c r="P21" s="74">
        <f>分析係数表!C24</f>
        <v>0.46796458506974481</v>
      </c>
      <c r="Q21" s="80">
        <f t="shared" si="5"/>
        <v>8.636029576796515E-3</v>
      </c>
      <c r="R21" s="81">
        <v>1.752628127810375E-2</v>
      </c>
      <c r="S21" s="82">
        <f t="shared" si="6"/>
        <v>106.90463970049242</v>
      </c>
      <c r="T21" s="83">
        <f>分析係数表!F24</f>
        <v>0.36341689561906876</v>
      </c>
      <c r="U21" s="84">
        <f t="shared" si="7"/>
        <v>38.850952287228012</v>
      </c>
      <c r="V21" s="85">
        <f>分析係数表!D24</f>
        <v>4.5804723184795566E-2</v>
      </c>
      <c r="W21" s="86">
        <f t="shared" si="8"/>
        <v>5</v>
      </c>
      <c r="X21" s="74">
        <f>分析係数表!E24</f>
        <v>4.4933066139114755E-2</v>
      </c>
      <c r="Y21" s="87">
        <f t="shared" si="9"/>
        <v>5</v>
      </c>
    </row>
    <row r="22" spans="1:25">
      <c r="A22" s="10" t="s">
        <v>10</v>
      </c>
      <c r="B22" s="9" t="s">
        <v>279</v>
      </c>
      <c r="C22" s="88"/>
      <c r="D22" s="74">
        <f>投入係数表!S22</f>
        <v>0.14178100044010136</v>
      </c>
      <c r="E22" s="75">
        <f t="shared" si="0"/>
        <v>14.178100044010137</v>
      </c>
      <c r="F22" s="74">
        <f>分析係数表!C25</f>
        <v>0.11839811615034102</v>
      </c>
      <c r="G22" s="75">
        <f t="shared" si="1"/>
        <v>1.6786603358018672</v>
      </c>
      <c r="H22" s="75">
        <v>1.8865733741355215</v>
      </c>
      <c r="I22" s="75">
        <f t="shared" si="2"/>
        <v>1.8865733741355215</v>
      </c>
      <c r="J22" s="74">
        <f>分析係数表!G25</f>
        <v>0.19601885967651284</v>
      </c>
      <c r="K22" s="76">
        <f t="shared" si="3"/>
        <v>0.36980396149411615</v>
      </c>
      <c r="L22" s="77"/>
      <c r="M22" s="78"/>
      <c r="N22" s="79">
        <f>分析係数表!I25</f>
        <v>4.7721717414244671E-4</v>
      </c>
      <c r="O22" s="80">
        <f t="shared" si="4"/>
        <v>7.8488055453707836E-3</v>
      </c>
      <c r="P22" s="74">
        <f>分析係数表!C25</f>
        <v>0.11839811615034102</v>
      </c>
      <c r="Q22" s="80">
        <f t="shared" si="5"/>
        <v>9.292837906022507E-4</v>
      </c>
      <c r="R22" s="81">
        <v>5.8623979067859129E-3</v>
      </c>
      <c r="S22" s="82">
        <f t="shared" si="6"/>
        <v>1.8924357720423075</v>
      </c>
      <c r="T22" s="83">
        <f>分析係数表!F25</f>
        <v>0.34892899519140697</v>
      </c>
      <c r="U22" s="84">
        <f t="shared" si="7"/>
        <v>0.66032571240299687</v>
      </c>
      <c r="V22" s="85">
        <f>分析係数表!D25</f>
        <v>3.4959095734715541E-2</v>
      </c>
      <c r="W22" s="86">
        <f t="shared" si="8"/>
        <v>0</v>
      </c>
      <c r="X22" s="74">
        <f>分析係数表!E25</f>
        <v>3.4440766876912506E-2</v>
      </c>
      <c r="Y22" s="87">
        <f t="shared" si="9"/>
        <v>0</v>
      </c>
    </row>
    <row r="23" spans="1:25">
      <c r="A23" s="10" t="s">
        <v>11</v>
      </c>
      <c r="B23" s="9" t="s">
        <v>35</v>
      </c>
      <c r="C23" s="88"/>
      <c r="D23" s="74">
        <f>投入係数表!S23</f>
        <v>2.2355439524519627E-2</v>
      </c>
      <c r="E23" s="75">
        <f t="shared" si="0"/>
        <v>2.2355439524519625</v>
      </c>
      <c r="F23" s="74">
        <f>分析係数表!C26</f>
        <v>0.29113960871661038</v>
      </c>
      <c r="G23" s="75">
        <f t="shared" si="1"/>
        <v>0.65085539158564898</v>
      </c>
      <c r="H23" s="75">
        <v>0.76786719789942315</v>
      </c>
      <c r="I23" s="75">
        <f t="shared" si="2"/>
        <v>0.76786719789942315</v>
      </c>
      <c r="J23" s="74">
        <f>分析係数表!G26</f>
        <v>0.2004458717578543</v>
      </c>
      <c r="K23" s="76">
        <f t="shared" si="3"/>
        <v>0.15391580987721071</v>
      </c>
      <c r="L23" s="77"/>
      <c r="M23" s="78"/>
      <c r="N23" s="79">
        <f>分析係数表!I26</f>
        <v>1.0726059667332082E-2</v>
      </c>
      <c r="O23" s="80">
        <f t="shared" si="4"/>
        <v>0.17641183335075167</v>
      </c>
      <c r="P23" s="74">
        <f>分析係数表!C26</f>
        <v>0.29113960871661038</v>
      </c>
      <c r="Q23" s="80">
        <f t="shared" si="5"/>
        <v>5.136047213471772E-2</v>
      </c>
      <c r="R23" s="81">
        <v>5.7786243155627456E-2</v>
      </c>
      <c r="S23" s="82">
        <f t="shared" si="6"/>
        <v>0.82565344105505056</v>
      </c>
      <c r="T23" s="83">
        <f>分析係数表!F26</f>
        <v>0.34176102976079403</v>
      </c>
      <c r="U23" s="84">
        <f t="shared" si="7"/>
        <v>0.28217617024051711</v>
      </c>
      <c r="V23" s="85">
        <f>分析係数表!D26</f>
        <v>2.5195355338839619E-2</v>
      </c>
      <c r="W23" s="86">
        <f t="shared" si="8"/>
        <v>0</v>
      </c>
      <c r="X23" s="74">
        <f>分析係数表!E26</f>
        <v>2.4685974681555249E-2</v>
      </c>
      <c r="Y23" s="87">
        <f t="shared" si="9"/>
        <v>0</v>
      </c>
    </row>
    <row r="24" spans="1:25">
      <c r="A24" s="10" t="s">
        <v>12</v>
      </c>
      <c r="B24" s="9" t="s">
        <v>386</v>
      </c>
      <c r="C24" s="88"/>
      <c r="D24" s="74">
        <f>投入係数表!S24</f>
        <v>3.8455457897682848E-5</v>
      </c>
      <c r="E24" s="75">
        <f t="shared" si="0"/>
        <v>3.8455457897682848E-3</v>
      </c>
      <c r="F24" s="74">
        <f>分析係数表!C27</f>
        <v>0.22390034937983039</v>
      </c>
      <c r="G24" s="75">
        <f t="shared" si="1"/>
        <v>8.6101904588525477E-4</v>
      </c>
      <c r="H24" s="75">
        <v>2.9984670909042419E-3</v>
      </c>
      <c r="I24" s="75">
        <f t="shared" si="2"/>
        <v>2.9984670909042419E-3</v>
      </c>
      <c r="J24" s="74">
        <f>分析係数表!G27</f>
        <v>0.17801424712710151</v>
      </c>
      <c r="K24" s="76">
        <f t="shared" si="3"/>
        <v>5.3376986172270883E-4</v>
      </c>
      <c r="L24" s="77"/>
      <c r="M24" s="78"/>
      <c r="N24" s="79">
        <f>分析係数表!I27</f>
        <v>1.001616696609949E-2</v>
      </c>
      <c r="O24" s="80">
        <f t="shared" si="4"/>
        <v>0.16473620625274313</v>
      </c>
      <c r="P24" s="74">
        <f>分析係数表!C27</f>
        <v>0.22390034937983039</v>
      </c>
      <c r="Q24" s="80">
        <f t="shared" si="5"/>
        <v>3.6884494135496985E-2</v>
      </c>
      <c r="R24" s="81">
        <v>3.7667522166151914E-2</v>
      </c>
      <c r="S24" s="82">
        <f t="shared" si="6"/>
        <v>4.0665989257056154E-2</v>
      </c>
      <c r="T24" s="83">
        <f>分析係数表!F27</f>
        <v>0.3354402389489512</v>
      </c>
      <c r="U24" s="84">
        <f t="shared" si="7"/>
        <v>1.3641009153482398E-2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投入係数表!S25</f>
        <v>0</v>
      </c>
      <c r="E25" s="75">
        <f t="shared" si="0"/>
        <v>0</v>
      </c>
      <c r="F25" s="74">
        <f>分析係数表!C28</f>
        <v>0.22512814125204084</v>
      </c>
      <c r="G25" s="75">
        <f t="shared" si="1"/>
        <v>0</v>
      </c>
      <c r="H25" s="75">
        <v>2.4544552391021612E-2</v>
      </c>
      <c r="I25" s="75">
        <f t="shared" si="2"/>
        <v>2.4544552391021612E-2</v>
      </c>
      <c r="J25" s="74">
        <f>分析係数表!G28</f>
        <v>0.17968722251031818</v>
      </c>
      <c r="K25" s="76">
        <f t="shared" si="3"/>
        <v>4.4103424469016626E-3</v>
      </c>
      <c r="L25" s="77"/>
      <c r="M25" s="78"/>
      <c r="N25" s="79">
        <f>分析係数表!I28</f>
        <v>8.1409051127791718E-3</v>
      </c>
      <c r="O25" s="80">
        <f t="shared" si="4"/>
        <v>0.13389371685614526</v>
      </c>
      <c r="P25" s="74">
        <f>分析係数表!C28</f>
        <v>0.22512814125204084</v>
      </c>
      <c r="Q25" s="80">
        <f t="shared" si="5"/>
        <v>3.0143243601151032E-2</v>
      </c>
      <c r="R25" s="81">
        <v>3.8790222585259201E-2</v>
      </c>
      <c r="S25" s="82">
        <f t="shared" si="6"/>
        <v>6.3334774976280817E-2</v>
      </c>
      <c r="T25" s="83">
        <f>分析係数表!F28</f>
        <v>0.30733691598411605</v>
      </c>
      <c r="U25" s="84">
        <f t="shared" si="7"/>
        <v>1.9465114415758114E-2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投入係数表!S26</f>
        <v>1.066925315227934E-2</v>
      </c>
      <c r="E26" s="75">
        <f t="shared" si="0"/>
        <v>1.0669253152279341</v>
      </c>
      <c r="F26" s="74">
        <f>分析係数表!C29</f>
        <v>0.20292812083079403</v>
      </c>
      <c r="G26" s="75">
        <f t="shared" si="1"/>
        <v>0.21650914928600723</v>
      </c>
      <c r="H26" s="75">
        <v>0.26858783266007319</v>
      </c>
      <c r="I26" s="75">
        <f t="shared" si="2"/>
        <v>0.26858783266007319</v>
      </c>
      <c r="J26" s="74">
        <f>分析係数表!G29</f>
        <v>0.25422836329948895</v>
      </c>
      <c r="K26" s="76">
        <f t="shared" si="3"/>
        <v>6.8282645099327424E-2</v>
      </c>
      <c r="L26" s="77"/>
      <c r="M26" s="78"/>
      <c r="N26" s="79">
        <f>分析係数表!I29</f>
        <v>1.2173975242294967E-2</v>
      </c>
      <c r="O26" s="80">
        <f t="shared" si="4"/>
        <v>0.20022574535930232</v>
      </c>
      <c r="P26" s="74">
        <f>分析係数表!C29</f>
        <v>0.20292812083079403</v>
      </c>
      <c r="Q26" s="80">
        <f t="shared" si="5"/>
        <v>4.0631434247708299E-2</v>
      </c>
      <c r="R26" s="81">
        <v>5.925028063746976E-2</v>
      </c>
      <c r="S26" s="82">
        <f t="shared" si="6"/>
        <v>0.32783811329754298</v>
      </c>
      <c r="T26" s="83">
        <f>分析係数表!F29</f>
        <v>0.40384720428768384</v>
      </c>
      <c r="U26" s="84">
        <f t="shared" si="7"/>
        <v>0.13239650551416168</v>
      </c>
      <c r="V26" s="85">
        <f>分析係数表!D29</f>
        <v>7.670374473161555E-2</v>
      </c>
      <c r="W26" s="86">
        <f t="shared" si="8"/>
        <v>0</v>
      </c>
      <c r="X26" s="74">
        <f>分析係数表!E29</f>
        <v>6.1557890505000185E-2</v>
      </c>
      <c r="Y26" s="87">
        <f t="shared" si="9"/>
        <v>0</v>
      </c>
    </row>
    <row r="27" spans="1:25">
      <c r="A27" s="10" t="s">
        <v>15</v>
      </c>
      <c r="B27" s="9" t="s">
        <v>36</v>
      </c>
      <c r="C27" s="88"/>
      <c r="D27" s="74">
        <f>投入係数表!S27</f>
        <v>9.0583967492319586E-4</v>
      </c>
      <c r="E27" s="75">
        <f t="shared" si="0"/>
        <v>9.0583967492319589E-2</v>
      </c>
      <c r="F27" s="74">
        <f>分析係数表!C30</f>
        <v>1</v>
      </c>
      <c r="G27" s="75">
        <f t="shared" si="1"/>
        <v>9.0583967492319589E-2</v>
      </c>
      <c r="H27" s="75">
        <v>0.18324755050856542</v>
      </c>
      <c r="I27" s="75">
        <f t="shared" si="2"/>
        <v>0.18324755050856542</v>
      </c>
      <c r="J27" s="74">
        <f>分析係数表!G30</f>
        <v>0.34673715455884868</v>
      </c>
      <c r="K27" s="76">
        <f t="shared" si="3"/>
        <v>6.3538734243218875E-2</v>
      </c>
      <c r="L27" s="77"/>
      <c r="M27" s="78"/>
      <c r="N27" s="79">
        <f>分析係数表!I30</f>
        <v>0</v>
      </c>
      <c r="O27" s="80">
        <f t="shared" si="4"/>
        <v>0</v>
      </c>
      <c r="P27" s="74">
        <f>分析係数表!C30</f>
        <v>1</v>
      </c>
      <c r="Q27" s="80">
        <f t="shared" si="5"/>
        <v>0</v>
      </c>
      <c r="R27" s="81">
        <v>7.0717980646517326E-2</v>
      </c>
      <c r="S27" s="82">
        <f t="shared" si="6"/>
        <v>0.25396553115508275</v>
      </c>
      <c r="T27" s="83">
        <f>分析係数表!F30</f>
        <v>0.44336430675838301</v>
      </c>
      <c r="U27" s="84">
        <f t="shared" si="7"/>
        <v>0.11259925166109779</v>
      </c>
      <c r="V27" s="85">
        <f>分析係数表!D30</f>
        <v>8.6867041025616112E-2</v>
      </c>
      <c r="W27" s="86">
        <f t="shared" si="8"/>
        <v>0</v>
      </c>
      <c r="X27" s="74">
        <f>分析係数表!E30</f>
        <v>6.5897217034789901E-2</v>
      </c>
      <c r="Y27" s="87">
        <f t="shared" si="9"/>
        <v>0</v>
      </c>
    </row>
    <row r="28" spans="1:25">
      <c r="A28" s="10" t="s">
        <v>16</v>
      </c>
      <c r="B28" s="9" t="s">
        <v>197</v>
      </c>
      <c r="C28" s="88"/>
      <c r="D28" s="74">
        <f>投入係数表!S28</f>
        <v>1.1233266534778689E-2</v>
      </c>
      <c r="E28" s="75">
        <f t="shared" si="0"/>
        <v>1.123326653477869</v>
      </c>
      <c r="F28" s="74">
        <f>分析係数表!C31</f>
        <v>0.99667993786519227</v>
      </c>
      <c r="G28" s="75">
        <f t="shared" si="1"/>
        <v>1.1195971391906367</v>
      </c>
      <c r="H28" s="75">
        <v>1.7298420965711345</v>
      </c>
      <c r="I28" s="75">
        <f t="shared" si="2"/>
        <v>1.7298420965711345</v>
      </c>
      <c r="J28" s="74">
        <f>分析係数表!G31</f>
        <v>7.0744430198025232E-2</v>
      </c>
      <c r="K28" s="76">
        <f t="shared" si="3"/>
        <v>0.12237669345448225</v>
      </c>
      <c r="L28" s="77"/>
      <c r="M28" s="78"/>
      <c r="N28" s="79">
        <f>分析係数表!I31</f>
        <v>1.5783931066306964E-2</v>
      </c>
      <c r="O28" s="80">
        <f t="shared" si="4"/>
        <v>0.25959879986213841</v>
      </c>
      <c r="P28" s="74">
        <f>分析係数表!C31</f>
        <v>0.99667993786519227</v>
      </c>
      <c r="Q28" s="80">
        <f t="shared" si="5"/>
        <v>0.25873691571647461</v>
      </c>
      <c r="R28" s="81">
        <v>0.49058281683580496</v>
      </c>
      <c r="S28" s="82">
        <f t="shared" si="6"/>
        <v>2.2204249134069394</v>
      </c>
      <c r="T28" s="83">
        <f>分析係数表!F31</f>
        <v>0.308369223350977</v>
      </c>
      <c r="U28" s="84">
        <f t="shared" si="7"/>
        <v>0.68471070605645823</v>
      </c>
      <c r="V28" s="85">
        <f>分析係数表!D31</f>
        <v>6.5953615120199595E-3</v>
      </c>
      <c r="W28" s="86">
        <f t="shared" si="8"/>
        <v>0</v>
      </c>
      <c r="X28" s="74">
        <f>分析係数表!E31</f>
        <v>6.5953615120199595E-3</v>
      </c>
      <c r="Y28" s="87">
        <f t="shared" si="9"/>
        <v>0</v>
      </c>
    </row>
    <row r="29" spans="1:25">
      <c r="A29" s="10" t="s">
        <v>17</v>
      </c>
      <c r="B29" s="9" t="s">
        <v>280</v>
      </c>
      <c r="C29" s="88"/>
      <c r="D29" s="74">
        <f>投入係数表!S29</f>
        <v>4.059187222533189E-4</v>
      </c>
      <c r="E29" s="75">
        <f t="shared" si="0"/>
        <v>4.0591872225331893E-2</v>
      </c>
      <c r="F29" s="74">
        <f>分析係数表!C32</f>
        <v>0.99973750468741629</v>
      </c>
      <c r="G29" s="75">
        <f t="shared" si="1"/>
        <v>4.0581217049143747E-2</v>
      </c>
      <c r="H29" s="75">
        <v>8.3126182952715011E-2</v>
      </c>
      <c r="I29" s="75">
        <f t="shared" si="2"/>
        <v>8.3126182952715011E-2</v>
      </c>
      <c r="J29" s="74">
        <f>分析係数表!G32</f>
        <v>0.13654952076677315</v>
      </c>
      <c r="K29" s="76">
        <f t="shared" si="3"/>
        <v>1.1350840445364344E-2</v>
      </c>
      <c r="L29" s="77"/>
      <c r="M29" s="78"/>
      <c r="N29" s="79">
        <f>分析係数表!I32</f>
        <v>6.1925380029087757E-3</v>
      </c>
      <c r="O29" s="80">
        <f t="shared" si="4"/>
        <v>0.10184886305588339</v>
      </c>
      <c r="P29" s="74">
        <f>分析係数表!C32</f>
        <v>0.99973750468741629</v>
      </c>
      <c r="Q29" s="80">
        <f t="shared" si="5"/>
        <v>0.10182212820673925</v>
      </c>
      <c r="R29" s="81">
        <v>0.15164688835188347</v>
      </c>
      <c r="S29" s="82">
        <f t="shared" si="6"/>
        <v>0.23477307130459849</v>
      </c>
      <c r="T29" s="83">
        <f>分析係数表!F32</f>
        <v>0.46980830670926516</v>
      </c>
      <c r="U29" s="84">
        <f t="shared" si="7"/>
        <v>0.11029833909054698</v>
      </c>
      <c r="V29" s="85">
        <f>分析係数表!D32</f>
        <v>1.7896698615548455E-2</v>
      </c>
      <c r="W29" s="86">
        <f t="shared" si="8"/>
        <v>0</v>
      </c>
      <c r="X29" s="74">
        <f>分析係数表!E32</f>
        <v>1.7896698615548455E-2</v>
      </c>
      <c r="Y29" s="87">
        <f t="shared" si="9"/>
        <v>0</v>
      </c>
    </row>
    <row r="30" spans="1:25">
      <c r="A30" s="10" t="s">
        <v>18</v>
      </c>
      <c r="B30" s="9" t="s">
        <v>281</v>
      </c>
      <c r="C30" s="88"/>
      <c r="D30" s="74">
        <f>投入係数表!S30</f>
        <v>1.2818485965894282E-4</v>
      </c>
      <c r="E30" s="75">
        <f t="shared" si="0"/>
        <v>1.2818485965894282E-2</v>
      </c>
      <c r="F30" s="74">
        <f>分析係数表!C33</f>
        <v>0.92720800471848297</v>
      </c>
      <c r="G30" s="75">
        <f t="shared" si="1"/>
        <v>1.1885402795948713E-2</v>
      </c>
      <c r="H30" s="75">
        <v>5.4192069715122991E-2</v>
      </c>
      <c r="I30" s="75">
        <f t="shared" si="2"/>
        <v>5.4192069715122991E-2</v>
      </c>
      <c r="J30" s="74">
        <f>分析係数表!G33</f>
        <v>0.48251618559482062</v>
      </c>
      <c r="K30" s="76">
        <f t="shared" si="3"/>
        <v>2.6148550768429743E-2</v>
      </c>
      <c r="L30" s="77"/>
      <c r="M30" s="78"/>
      <c r="N30" s="79">
        <f>分析係数表!I33</f>
        <v>1.0711870111293417E-3</v>
      </c>
      <c r="O30" s="80">
        <f t="shared" si="4"/>
        <v>1.7617845728602231E-2</v>
      </c>
      <c r="P30" s="74">
        <f>分析係数表!C33</f>
        <v>0.92720800471848297</v>
      </c>
      <c r="Q30" s="80">
        <f t="shared" si="5"/>
        <v>1.6335407585455323E-2</v>
      </c>
      <c r="R30" s="81">
        <v>6.6360488751948679E-2</v>
      </c>
      <c r="S30" s="82">
        <f t="shared" si="6"/>
        <v>0.12055255846707166</v>
      </c>
      <c r="T30" s="83">
        <f>分析係数表!F33</f>
        <v>0.61375438359859724</v>
      </c>
      <c r="U30" s="84">
        <f t="shared" si="7"/>
        <v>7.3989661213191421E-2</v>
      </c>
      <c r="V30" s="85">
        <f>分析係数表!D33</f>
        <v>6.3927479543206545E-2</v>
      </c>
      <c r="W30" s="86">
        <f t="shared" si="8"/>
        <v>0</v>
      </c>
      <c r="X30" s="74">
        <f>分析係数表!E33</f>
        <v>6.2471900008991998E-2</v>
      </c>
      <c r="Y30" s="87">
        <f t="shared" si="9"/>
        <v>0</v>
      </c>
    </row>
    <row r="31" spans="1:25">
      <c r="A31" s="10" t="s">
        <v>19</v>
      </c>
      <c r="B31" s="9" t="s">
        <v>282</v>
      </c>
      <c r="C31" s="88"/>
      <c r="D31" s="74">
        <f>投入係数表!S31</f>
        <v>5.5820233552814298E-2</v>
      </c>
      <c r="E31" s="75">
        <f t="shared" si="0"/>
        <v>5.5820233552814296</v>
      </c>
      <c r="F31" s="74">
        <f>分析係数表!C34</f>
        <v>0.43058167090385968</v>
      </c>
      <c r="G31" s="75">
        <f t="shared" si="1"/>
        <v>2.4035169433414469</v>
      </c>
      <c r="H31" s="75">
        <v>2.8280020770268961</v>
      </c>
      <c r="I31" s="75">
        <f t="shared" si="2"/>
        <v>2.8280020770268961</v>
      </c>
      <c r="J31" s="74">
        <f>分析係数表!G34</f>
        <v>0.40252218378442245</v>
      </c>
      <c r="K31" s="76">
        <f t="shared" si="3"/>
        <v>1.1383335717917487</v>
      </c>
      <c r="L31" s="77"/>
      <c r="M31" s="78"/>
      <c r="N31" s="79">
        <f>分析係数表!I34</f>
        <v>0.17332617383102331</v>
      </c>
      <c r="O31" s="80">
        <f t="shared" si="4"/>
        <v>2.8507009136195989</v>
      </c>
      <c r="P31" s="74">
        <f>分析係数表!C34</f>
        <v>0.43058167090385968</v>
      </c>
      <c r="Q31" s="80">
        <f t="shared" si="5"/>
        <v>1.2274595626334863</v>
      </c>
      <c r="R31" s="81">
        <v>1.3788654169220269</v>
      </c>
      <c r="S31" s="82">
        <f t="shared" si="6"/>
        <v>4.2068674939489235</v>
      </c>
      <c r="T31" s="83">
        <f>分析係数表!F34</f>
        <v>0.66293540075026103</v>
      </c>
      <c r="U31" s="84">
        <f t="shared" si="7"/>
        <v>2.7888813880042758</v>
      </c>
      <c r="V31" s="85">
        <f>分析係数表!D34</f>
        <v>0.16067471370017011</v>
      </c>
      <c r="W31" s="86">
        <f t="shared" si="8"/>
        <v>1</v>
      </c>
      <c r="X31" s="74">
        <f>分析係数表!E34</f>
        <v>0.14658203786750718</v>
      </c>
      <c r="Y31" s="87">
        <f t="shared" si="9"/>
        <v>1</v>
      </c>
    </row>
    <row r="32" spans="1:25">
      <c r="A32" s="10" t="s">
        <v>20</v>
      </c>
      <c r="B32" s="9" t="s">
        <v>37</v>
      </c>
      <c r="C32" s="88"/>
      <c r="D32" s="74">
        <f>投入係数表!S32</f>
        <v>7.9389156415438592E-3</v>
      </c>
      <c r="E32" s="75">
        <f t="shared" si="0"/>
        <v>0.79389156415438589</v>
      </c>
      <c r="F32" s="74">
        <f>分析係数表!C35</f>
        <v>0.85041941808411148</v>
      </c>
      <c r="G32" s="75">
        <f t="shared" si="1"/>
        <v>0.67514080201005788</v>
      </c>
      <c r="H32" s="75">
        <v>0.97159504342289083</v>
      </c>
      <c r="I32" s="75">
        <f t="shared" si="2"/>
        <v>0.97159504342289083</v>
      </c>
      <c r="J32" s="74">
        <f>分析係数表!G35</f>
        <v>0.31439227022235533</v>
      </c>
      <c r="K32" s="76">
        <f t="shared" si="3"/>
        <v>0.30546197143851056</v>
      </c>
      <c r="L32" s="77"/>
      <c r="M32" s="78"/>
      <c r="N32" s="79">
        <f>分析係数表!I35</f>
        <v>5.0116599150103677E-2</v>
      </c>
      <c r="O32" s="80">
        <f t="shared" si="4"/>
        <v>0.82426924812861824</v>
      </c>
      <c r="P32" s="74">
        <f>分析係数表!C35</f>
        <v>0.85041941808411148</v>
      </c>
      <c r="Q32" s="80">
        <f t="shared" si="5"/>
        <v>0.70097457433816757</v>
      </c>
      <c r="R32" s="81">
        <v>1.0764797996895643</v>
      </c>
      <c r="S32" s="82">
        <f t="shared" si="6"/>
        <v>2.0480748431124551</v>
      </c>
      <c r="T32" s="83">
        <f>分析係数表!F35</f>
        <v>0.64510687312527537</v>
      </c>
      <c r="U32" s="84">
        <f t="shared" si="7"/>
        <v>1.3212271579668149</v>
      </c>
      <c r="V32" s="85">
        <f>分析係数表!D35</f>
        <v>4.4457450663799247E-2</v>
      </c>
      <c r="W32" s="86">
        <f t="shared" si="8"/>
        <v>0</v>
      </c>
      <c r="X32" s="74">
        <f>分析係数表!E35</f>
        <v>4.3787951741632962E-2</v>
      </c>
      <c r="Y32" s="87">
        <f t="shared" si="9"/>
        <v>0</v>
      </c>
    </row>
    <row r="33" spans="1:25">
      <c r="A33" s="10" t="s">
        <v>21</v>
      </c>
      <c r="B33" s="9" t="s">
        <v>38</v>
      </c>
      <c r="C33" s="88"/>
      <c r="D33" s="74">
        <f>投入係数表!S33</f>
        <v>2.6534265949401162E-3</v>
      </c>
      <c r="E33" s="75">
        <f t="shared" si="0"/>
        <v>0.26534265949401165</v>
      </c>
      <c r="F33" s="74">
        <f>分析係数表!C36</f>
        <v>0.99367212085214862</v>
      </c>
      <c r="G33" s="75">
        <f t="shared" si="1"/>
        <v>0.26366360321196408</v>
      </c>
      <c r="H33" s="75">
        <v>0.50479689071570844</v>
      </c>
      <c r="I33" s="75">
        <f t="shared" si="2"/>
        <v>0.50479689071570844</v>
      </c>
      <c r="J33" s="74">
        <f>分析係数表!G36</f>
        <v>5.4622350270852466E-2</v>
      </c>
      <c r="K33" s="76">
        <f t="shared" si="3"/>
        <v>2.757319258031066E-2</v>
      </c>
      <c r="L33" s="77"/>
      <c r="M33" s="78"/>
      <c r="N33" s="79">
        <f>分析係数表!I36</f>
        <v>0.22260102528255266</v>
      </c>
      <c r="O33" s="80">
        <f t="shared" si="4"/>
        <v>3.6611259114522268</v>
      </c>
      <c r="P33" s="74">
        <f>分析係数表!C36</f>
        <v>0.99367212085214862</v>
      </c>
      <c r="Q33" s="80">
        <f t="shared" si="5"/>
        <v>3.6379587491394898</v>
      </c>
      <c r="R33" s="81">
        <v>3.8767476233594875</v>
      </c>
      <c r="S33" s="82">
        <f t="shared" si="6"/>
        <v>4.3815445140751956</v>
      </c>
      <c r="T33" s="83">
        <f>分析係数表!F36</f>
        <v>0.84078106922799567</v>
      </c>
      <c r="U33" s="84">
        <f t="shared" si="7"/>
        <v>3.6839196814142019</v>
      </c>
      <c r="V33" s="85">
        <f>分析係数表!D36</f>
        <v>1.6146279761308086E-2</v>
      </c>
      <c r="W33" s="86">
        <f t="shared" si="8"/>
        <v>0</v>
      </c>
      <c r="X33" s="74">
        <f>分析係数表!E36</f>
        <v>1.4152245516969955E-2</v>
      </c>
      <c r="Y33" s="87">
        <f t="shared" si="9"/>
        <v>0</v>
      </c>
    </row>
    <row r="34" spans="1:25">
      <c r="A34" s="10" t="s">
        <v>22</v>
      </c>
      <c r="B34" s="9" t="s">
        <v>406</v>
      </c>
      <c r="C34" s="88"/>
      <c r="D34" s="74">
        <f>投入係数表!S34</f>
        <v>2.1065045270619604E-2</v>
      </c>
      <c r="E34" s="75">
        <f t="shared" si="0"/>
        <v>2.1065045270619605</v>
      </c>
      <c r="F34" s="74">
        <f>分析係数表!C37</f>
        <v>0.57178358697686016</v>
      </c>
      <c r="G34" s="75">
        <f t="shared" si="1"/>
        <v>1.2044647144664822</v>
      </c>
      <c r="H34" s="75">
        <v>1.6115709106521821</v>
      </c>
      <c r="I34" s="75">
        <f t="shared" si="2"/>
        <v>1.6115709106521821</v>
      </c>
      <c r="J34" s="74">
        <f>分析係数表!G37</f>
        <v>0.36884830758302428</v>
      </c>
      <c r="K34" s="76">
        <f t="shared" si="3"/>
        <v>0.59442520294409062</v>
      </c>
      <c r="L34" s="77"/>
      <c r="M34" s="78"/>
      <c r="N34" s="79">
        <f>分析係数表!I37</f>
        <v>4.5622990798280361E-2</v>
      </c>
      <c r="O34" s="80">
        <f t="shared" si="4"/>
        <v>0.75036273331407055</v>
      </c>
      <c r="P34" s="74">
        <f>分析係数表!C37</f>
        <v>0.57178358697686016</v>
      </c>
      <c r="Q34" s="80">
        <f t="shared" si="5"/>
        <v>0.42904509518808037</v>
      </c>
      <c r="R34" s="81">
        <v>0.5795212377115686</v>
      </c>
      <c r="S34" s="82">
        <f t="shared" si="6"/>
        <v>2.1910921483637509</v>
      </c>
      <c r="T34" s="83">
        <f>分析係数表!F37</f>
        <v>0.64429400301330442</v>
      </c>
      <c r="U34" s="84">
        <f t="shared" si="7"/>
        <v>1.4117075312403022</v>
      </c>
      <c r="V34" s="85">
        <f>分析係数表!D37</f>
        <v>7.2142948725191447E-2</v>
      </c>
      <c r="W34" s="86">
        <f t="shared" si="8"/>
        <v>0</v>
      </c>
      <c r="X34" s="74">
        <f>分析係数表!E37</f>
        <v>6.9101643267789628E-2</v>
      </c>
      <c r="Y34" s="87">
        <f t="shared" si="9"/>
        <v>0</v>
      </c>
    </row>
    <row r="35" spans="1:25">
      <c r="A35" s="10" t="s">
        <v>23</v>
      </c>
      <c r="B35" s="9" t="s">
        <v>198</v>
      </c>
      <c r="C35" s="88"/>
      <c r="D35" s="74">
        <f>投入係数表!S35</f>
        <v>6.1015993197656784E-3</v>
      </c>
      <c r="E35" s="75">
        <f t="shared" si="0"/>
        <v>0.61015993197656782</v>
      </c>
      <c r="F35" s="74">
        <f>分析係数表!C38</f>
        <v>0.42668283982472699</v>
      </c>
      <c r="G35" s="75">
        <f t="shared" si="1"/>
        <v>0.26034477252302418</v>
      </c>
      <c r="H35" s="75">
        <v>0.50244058066060515</v>
      </c>
      <c r="I35" s="75">
        <f t="shared" si="2"/>
        <v>0.50244058066060515</v>
      </c>
      <c r="J35" s="74">
        <f>分析係数表!G38</f>
        <v>0.18042179614021467</v>
      </c>
      <c r="K35" s="76">
        <f t="shared" si="3"/>
        <v>9.0651232016518785E-2</v>
      </c>
      <c r="L35" s="77"/>
      <c r="M35" s="78"/>
      <c r="N35" s="79">
        <f>分析係数表!I38</f>
        <v>3.1385057501308801E-2</v>
      </c>
      <c r="O35" s="80">
        <f t="shared" si="4"/>
        <v>0.51619100632896275</v>
      </c>
      <c r="P35" s="74">
        <f>分析係数表!C38</f>
        <v>0.42668283982472699</v>
      </c>
      <c r="Q35" s="80">
        <f t="shared" si="5"/>
        <v>0.22024984447242546</v>
      </c>
      <c r="R35" s="81">
        <v>0.35294268419034514</v>
      </c>
      <c r="S35" s="82">
        <f t="shared" si="6"/>
        <v>0.85538326485095029</v>
      </c>
      <c r="T35" s="83">
        <f>分析係数表!F38</f>
        <v>0.52437100026299643</v>
      </c>
      <c r="U35" s="84">
        <f t="shared" si="7"/>
        <v>0.44853817819812042</v>
      </c>
      <c r="V35" s="85">
        <f>分析係数表!D38</f>
        <v>3.745569762927526E-2</v>
      </c>
      <c r="W35" s="86">
        <f t="shared" si="8"/>
        <v>0</v>
      </c>
      <c r="X35" s="74">
        <f>分析係数表!E38</f>
        <v>3.4218337111297577E-2</v>
      </c>
      <c r="Y35" s="87">
        <f t="shared" si="9"/>
        <v>0</v>
      </c>
    </row>
    <row r="36" spans="1:25">
      <c r="A36" s="10" t="s">
        <v>24</v>
      </c>
      <c r="B36" s="9" t="s">
        <v>39</v>
      </c>
      <c r="C36" s="88"/>
      <c r="D36" s="74">
        <f>投入係数表!S36</f>
        <v>0</v>
      </c>
      <c r="E36" s="75">
        <f t="shared" si="0"/>
        <v>0</v>
      </c>
      <c r="F36" s="74">
        <f>分析係数表!C39</f>
        <v>1</v>
      </c>
      <c r="G36" s="75">
        <f t="shared" si="1"/>
        <v>0</v>
      </c>
      <c r="H36" s="75">
        <v>0.10428685707724097</v>
      </c>
      <c r="I36" s="75">
        <f t="shared" si="2"/>
        <v>0.10428685707724097</v>
      </c>
      <c r="J36" s="74">
        <f>分析係数表!G39</f>
        <v>0.351753812215997</v>
      </c>
      <c r="K36" s="76">
        <f t="shared" si="3"/>
        <v>3.668329954094434E-2</v>
      </c>
      <c r="L36" s="77"/>
      <c r="M36" s="78"/>
      <c r="N36" s="79">
        <f>分析係数表!I39</f>
        <v>2.6196741762610056E-3</v>
      </c>
      <c r="O36" s="80">
        <f t="shared" si="4"/>
        <v>4.3085861774883612E-2</v>
      </c>
      <c r="P36" s="74">
        <f>分析係数表!C39</f>
        <v>1</v>
      </c>
      <c r="Q36" s="80">
        <f t="shared" si="5"/>
        <v>4.3085861774883612E-2</v>
      </c>
      <c r="R36" s="81">
        <v>5.6053567438150265E-2</v>
      </c>
      <c r="S36" s="82">
        <f t="shared" si="6"/>
        <v>0.16034042451539124</v>
      </c>
      <c r="T36" s="83">
        <f>分析係数表!F39</f>
        <v>0.70125652740175148</v>
      </c>
      <c r="U36" s="84">
        <f t="shared" si="7"/>
        <v>0.11243976929778592</v>
      </c>
      <c r="V36" s="85">
        <f>分析係数表!D39</f>
        <v>5.4632803645743147E-2</v>
      </c>
      <c r="W36" s="86">
        <f t="shared" si="8"/>
        <v>0</v>
      </c>
      <c r="X36" s="74">
        <f>分析係数表!E39</f>
        <v>5.4632803645743147E-2</v>
      </c>
      <c r="Y36" s="87">
        <f t="shared" si="9"/>
        <v>0</v>
      </c>
    </row>
    <row r="37" spans="1:25">
      <c r="A37" s="10" t="s">
        <v>25</v>
      </c>
      <c r="B37" s="9" t="s">
        <v>40</v>
      </c>
      <c r="C37" s="88"/>
      <c r="D37" s="74">
        <f>投入係数表!S37</f>
        <v>2.5636971931788564E-4</v>
      </c>
      <c r="E37" s="75">
        <f t="shared" si="0"/>
        <v>2.5636971931788564E-2</v>
      </c>
      <c r="F37" s="74">
        <f>分析係数表!C40</f>
        <v>0.86812466863195592</v>
      </c>
      <c r="G37" s="75">
        <f t="shared" si="1"/>
        <v>2.2256087763010704E-2</v>
      </c>
      <c r="H37" s="75">
        <v>3.2957479502528954E-2</v>
      </c>
      <c r="I37" s="75">
        <f t="shared" si="2"/>
        <v>3.2957479502528954E-2</v>
      </c>
      <c r="J37" s="74">
        <f>分析係数表!G40</f>
        <v>0.5308449982881025</v>
      </c>
      <c r="K37" s="76">
        <f t="shared" si="3"/>
        <v>1.7495313150100156E-2</v>
      </c>
      <c r="L37" s="77"/>
      <c r="M37" s="78"/>
      <c r="N37" s="79">
        <f>分析係数表!I40</f>
        <v>3.1726768564274997E-2</v>
      </c>
      <c r="O37" s="80">
        <f t="shared" si="4"/>
        <v>0.52181113869478379</v>
      </c>
      <c r="P37" s="74">
        <f>分析係数表!C40</f>
        <v>0.86812466863195592</v>
      </c>
      <c r="Q37" s="80">
        <f t="shared" si="5"/>
        <v>0.45299712186787278</v>
      </c>
      <c r="R37" s="81">
        <v>0.45695730749025693</v>
      </c>
      <c r="S37" s="82">
        <f t="shared" si="6"/>
        <v>0.4899147869927859</v>
      </c>
      <c r="T37" s="83">
        <f>分析係数表!F40</f>
        <v>0.72849135138041188</v>
      </c>
      <c r="U37" s="84">
        <f t="shared" si="7"/>
        <v>0.35689868523762125</v>
      </c>
      <c r="V37" s="85">
        <f>分析係数表!D40</f>
        <v>7.8167788596215718E-2</v>
      </c>
      <c r="W37" s="86">
        <f t="shared" si="8"/>
        <v>0</v>
      </c>
      <c r="X37" s="74">
        <f>分析係数表!E40</f>
        <v>7.1051953968348291E-2</v>
      </c>
      <c r="Y37" s="87">
        <f t="shared" si="9"/>
        <v>0</v>
      </c>
    </row>
    <row r="38" spans="1:25">
      <c r="A38" s="10" t="s">
        <v>26</v>
      </c>
      <c r="B38" s="9" t="s">
        <v>284</v>
      </c>
      <c r="C38" s="88"/>
      <c r="D38" s="74">
        <f>投入係数表!S38</f>
        <v>0</v>
      </c>
      <c r="E38" s="75">
        <f t="shared" si="0"/>
        <v>0</v>
      </c>
      <c r="F38" s="74">
        <f>分析係数表!C41</f>
        <v>0.9999434031873089</v>
      </c>
      <c r="G38" s="75">
        <f t="shared" si="1"/>
        <v>0</v>
      </c>
      <c r="H38" s="75">
        <v>4.8257027305339331E-3</v>
      </c>
      <c r="I38" s="75">
        <f t="shared" si="2"/>
        <v>4.8257027305339331E-3</v>
      </c>
      <c r="J38" s="74">
        <f>分析係数表!G41</f>
        <v>0.50163334603597476</v>
      </c>
      <c r="K38" s="76">
        <f t="shared" si="3"/>
        <v>2.4207334076926769E-3</v>
      </c>
      <c r="L38" s="77"/>
      <c r="M38" s="78"/>
      <c r="N38" s="79">
        <f>分析係数表!I41</f>
        <v>4.605647758626856E-2</v>
      </c>
      <c r="O38" s="80">
        <f t="shared" si="4"/>
        <v>0.75749230385293631</v>
      </c>
      <c r="P38" s="74">
        <f>分析係数表!C41</f>
        <v>0.9999434031873089</v>
      </c>
      <c r="Q38" s="80">
        <f t="shared" si="5"/>
        <v>0.75744943220290017</v>
      </c>
      <c r="R38" s="81">
        <v>0.77165360941287109</v>
      </c>
      <c r="S38" s="82">
        <f t="shared" si="6"/>
        <v>0.77647931214340504</v>
      </c>
      <c r="T38" s="83">
        <f>分析係数表!F41</f>
        <v>0.6065809667987323</v>
      </c>
      <c r="U38" s="84">
        <f t="shared" si="7"/>
        <v>0.47099757185916125</v>
      </c>
      <c r="V38" s="85">
        <f>分析係数表!D41</f>
        <v>0.10372147914479408</v>
      </c>
      <c r="W38" s="86">
        <f t="shared" si="8"/>
        <v>0</v>
      </c>
      <c r="X38" s="74">
        <f>分析係数表!E41</f>
        <v>9.872112035903656E-2</v>
      </c>
      <c r="Y38" s="87">
        <f t="shared" si="9"/>
        <v>0</v>
      </c>
    </row>
    <row r="39" spans="1:25">
      <c r="A39" s="10" t="s">
        <v>56</v>
      </c>
      <c r="B39" s="9" t="s">
        <v>388</v>
      </c>
      <c r="C39" s="88"/>
      <c r="D39" s="74">
        <f>投入係数表!S39</f>
        <v>1.5125813439755252E-3</v>
      </c>
      <c r="E39" s="75">
        <f>$C$21*D39</f>
        <v>0.15125813439755251</v>
      </c>
      <c r="F39" s="74">
        <f>分析係数表!C42</f>
        <v>0.93692850875802069</v>
      </c>
      <c r="G39" s="75">
        <f>E39*F39</f>
        <v>0.14171805829861914</v>
      </c>
      <c r="H39" s="75">
        <v>0.1761606331677317</v>
      </c>
      <c r="I39" s="75">
        <f>C39+H39</f>
        <v>0.1761606331677317</v>
      </c>
      <c r="J39" s="74">
        <f>分析係数表!G42</f>
        <v>0.49922072097325781</v>
      </c>
      <c r="K39" s="76">
        <f>I39*J39</f>
        <v>8.7943038297100609E-2</v>
      </c>
      <c r="L39" s="77"/>
      <c r="M39" s="78"/>
      <c r="N39" s="79">
        <f>分析係数表!I42</f>
        <v>1.1809361738003208E-2</v>
      </c>
      <c r="O39" s="80">
        <f t="shared" si="4"/>
        <v>0.19422893583637427</v>
      </c>
      <c r="P39" s="74">
        <f>分析係数表!C42</f>
        <v>0.93692850875802069</v>
      </c>
      <c r="Q39" s="80">
        <f>O39*P39</f>
        <v>0.18197862721083144</v>
      </c>
      <c r="R39" s="81">
        <v>0.19884137390526632</v>
      </c>
      <c r="S39" s="82">
        <f>I39+R39</f>
        <v>0.37500200707299802</v>
      </c>
      <c r="T39" s="83">
        <f>分析係数表!F42</f>
        <v>0.57339238661209846</v>
      </c>
      <c r="U39" s="84">
        <f>S39*T39</f>
        <v>0.21502329581991336</v>
      </c>
      <c r="V39" s="85">
        <f>分析係数表!D42</f>
        <v>0.13686157986208444</v>
      </c>
      <c r="W39" s="86">
        <f>ROUND(S39*V39,0)</f>
        <v>0</v>
      </c>
      <c r="X39" s="74">
        <f>分析係数表!E42</f>
        <v>0.12798116275158378</v>
      </c>
      <c r="Y39" s="87">
        <f>ROUND(S39*X39,0)</f>
        <v>0</v>
      </c>
    </row>
    <row r="40" spans="1:25">
      <c r="A40" s="10" t="s">
        <v>199</v>
      </c>
      <c r="B40" s="9" t="s">
        <v>41</v>
      </c>
      <c r="C40" s="88"/>
      <c r="D40" s="74">
        <f>投入係数表!S40</f>
        <v>3.6784781893461294E-2</v>
      </c>
      <c r="E40" s="75">
        <f>$C$21*D40</f>
        <v>3.6784781893461291</v>
      </c>
      <c r="F40" s="74">
        <f>分析係数表!C43</f>
        <v>0.64668770435795053</v>
      </c>
      <c r="G40" s="75">
        <f>E40*F40</f>
        <v>2.3788266157990385</v>
      </c>
      <c r="H40" s="75">
        <v>3.5417381446711831</v>
      </c>
      <c r="I40" s="75">
        <f>C40+H40</f>
        <v>3.5417381446711831</v>
      </c>
      <c r="J40" s="74">
        <f>分析係数表!G43</f>
        <v>0.34525361813281841</v>
      </c>
      <c r="K40" s="76">
        <f>I40*J40</f>
        <v>1.2227979089267413</v>
      </c>
      <c r="L40" s="77"/>
      <c r="M40" s="78"/>
      <c r="N40" s="79">
        <f>分析係数表!I43</f>
        <v>1.6687581740348217E-2</v>
      </c>
      <c r="O40" s="80">
        <f t="shared" si="4"/>
        <v>0.27446117030016448</v>
      </c>
      <c r="P40" s="74">
        <f>分析係数表!C43</f>
        <v>0.64668770435795053</v>
      </c>
      <c r="Q40" s="80">
        <f>O40*P40</f>
        <v>0.17749066415680989</v>
      </c>
      <c r="R40" s="81">
        <v>0.71534192263262086</v>
      </c>
      <c r="S40" s="82">
        <f>I40+R40</f>
        <v>4.2570800673038036</v>
      </c>
      <c r="T40" s="83">
        <f>分析係数表!F43</f>
        <v>0.5971160790993254</v>
      </c>
      <c r="U40" s="84">
        <f>S40*T40</f>
        <v>2.5419709582003396</v>
      </c>
      <c r="V40" s="85">
        <f>分析係数表!D43</f>
        <v>0.11965406207615147</v>
      </c>
      <c r="W40" s="86">
        <f>ROUND(S40*V40,0)</f>
        <v>1</v>
      </c>
      <c r="X40" s="74">
        <f>分析係数表!E43</f>
        <v>0.10089499703022012</v>
      </c>
      <c r="Y40" s="87">
        <f>ROUND(S40*X40,0)</f>
        <v>0</v>
      </c>
    </row>
    <row r="41" spans="1:25">
      <c r="A41" s="10" t="s">
        <v>350</v>
      </c>
      <c r="B41" s="9" t="s">
        <v>42</v>
      </c>
      <c r="C41" s="88"/>
      <c r="D41" s="74">
        <f>投入係数表!S41</f>
        <v>1.7945880352251994E-4</v>
      </c>
      <c r="E41" s="75">
        <f>$C$21*D41</f>
        <v>1.7945880352251992E-2</v>
      </c>
      <c r="F41" s="74">
        <f>分析係数表!C44</f>
        <v>0.69156580457188765</v>
      </c>
      <c r="G41" s="75">
        <f>E41*F41</f>
        <v>1.241075718455598E-2</v>
      </c>
      <c r="H41" s="75">
        <v>2.2713150411859517E-2</v>
      </c>
      <c r="I41" s="75">
        <f>C41+H41</f>
        <v>2.2713150411859517E-2</v>
      </c>
      <c r="J41" s="74">
        <f>分析係数表!G44</f>
        <v>0.27271905819722003</v>
      </c>
      <c r="K41" s="76">
        <f>I41*J41</f>
        <v>6.1943089890141275E-3</v>
      </c>
      <c r="L41" s="77"/>
      <c r="M41" s="78"/>
      <c r="N41" s="79">
        <f>分析係数表!I44</f>
        <v>0.15674397651271663</v>
      </c>
      <c r="O41" s="80">
        <f t="shared" si="4"/>
        <v>2.5779730041510498</v>
      </c>
      <c r="P41" s="74">
        <f>分析係数表!C44</f>
        <v>0.69156580457188765</v>
      </c>
      <c r="Q41" s="80">
        <f>O41*P41</f>
        <v>1.7828379747803271</v>
      </c>
      <c r="R41" s="81">
        <v>1.8167633209478189</v>
      </c>
      <c r="S41" s="82">
        <f>I41+R41</f>
        <v>1.8394764713596785</v>
      </c>
      <c r="T41" s="83">
        <f>分析係数表!F44</f>
        <v>0.50862281906626206</v>
      </c>
      <c r="U41" s="84">
        <f>S41*T41</f>
        <v>0.93559970846901996</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投入係数表!S42</f>
        <v>1.2647572819682357E-3</v>
      </c>
      <c r="E42" s="75">
        <f>$C$21*D42</f>
        <v>0.12647572819682357</v>
      </c>
      <c r="F42" s="74">
        <f>分析係数表!C45</f>
        <v>1</v>
      </c>
      <c r="G42" s="75">
        <f>E42*F42</f>
        <v>0.12647572819682357</v>
      </c>
      <c r="H42" s="75">
        <v>0.16139033874497891</v>
      </c>
      <c r="I42" s="75">
        <f>C42+H42</f>
        <v>0.16139033874497891</v>
      </c>
      <c r="J42" s="74">
        <f>分析係数表!G45</f>
        <v>0</v>
      </c>
      <c r="K42" s="76">
        <f>I42*J42</f>
        <v>0</v>
      </c>
      <c r="L42" s="77"/>
      <c r="M42" s="78"/>
      <c r="N42" s="79">
        <f>分析係数表!I45</f>
        <v>0</v>
      </c>
      <c r="O42" s="80">
        <f t="shared" si="4"/>
        <v>0</v>
      </c>
      <c r="P42" s="74">
        <f>分析係数表!C45</f>
        <v>1</v>
      </c>
      <c r="Q42" s="80">
        <f>O42*P42</f>
        <v>0</v>
      </c>
      <c r="R42" s="81">
        <v>2.0109095917257507E-2</v>
      </c>
      <c r="S42" s="82">
        <f>I42+R42</f>
        <v>0.18149943466223642</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投入係数表!S43</f>
        <v>3.1661660335758875E-3</v>
      </c>
      <c r="E43" s="75">
        <f>$C$21*D43</f>
        <v>0.31661660335758873</v>
      </c>
      <c r="F43" s="74">
        <f>分析係数表!C46</f>
        <v>0.99300149364803736</v>
      </c>
      <c r="G43" s="75">
        <f>E43*F43</f>
        <v>0.31440076004785383</v>
      </c>
      <c r="H43" s="75">
        <v>0.42289737833439889</v>
      </c>
      <c r="I43" s="75">
        <f>C43+H43</f>
        <v>0.42289737833439889</v>
      </c>
      <c r="J43" s="74">
        <f>分析係数表!G46</f>
        <v>1.2662527198429125E-2</v>
      </c>
      <c r="K43" s="76">
        <f>I43*J43</f>
        <v>5.3549495553036975E-3</v>
      </c>
      <c r="L43" s="77"/>
      <c r="M43" s="78"/>
      <c r="N43" s="79">
        <f>分析係数表!I46</f>
        <v>3.642815848522589E-5</v>
      </c>
      <c r="O43" s="80">
        <f t="shared" si="4"/>
        <v>5.9913504336946166E-4</v>
      </c>
      <c r="P43" s="74">
        <f>分析係数表!C46</f>
        <v>0.99300149364803736</v>
      </c>
      <c r="Q43" s="80">
        <f>O43*P43</f>
        <v>5.9494199296275703E-4</v>
      </c>
      <c r="R43" s="81">
        <v>5.2585808813337083E-2</v>
      </c>
      <c r="S43" s="82">
        <f>I43+R43</f>
        <v>0.47548318714773596</v>
      </c>
      <c r="T43" s="83">
        <f>分析係数表!F46</f>
        <v>0.42786180544499286</v>
      </c>
      <c r="U43" s="84">
        <f>S43*T43</f>
        <v>0.20344109491176973</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投入係数表!S44</f>
        <v>0.62193157492191409</v>
      </c>
      <c r="E44" s="89">
        <f>SUM(E5:E43)</f>
        <v>62.193157492191403</v>
      </c>
      <c r="F44" s="90">
        <f>分析係数表!C47</f>
        <v>0.58532523599566522</v>
      </c>
      <c r="G44" s="89">
        <f>SUM(G5:G43)</f>
        <v>21.570300404689938</v>
      </c>
      <c r="H44" s="89">
        <f>SUM(H5:H43)</f>
        <v>27.355935972357909</v>
      </c>
      <c r="I44" s="89">
        <f>SUM(I5:I43)</f>
        <v>127.3559359723579</v>
      </c>
      <c r="J44" s="90">
        <f>分析係数表!G47</f>
        <v>0.25475569279079324</v>
      </c>
      <c r="K44" s="91">
        <f>SUM(K5:K43)</f>
        <v>25.765583446042655</v>
      </c>
      <c r="L44" s="92">
        <f>最終需要_まとめ!$L$34</f>
        <v>0.63833333333333331</v>
      </c>
      <c r="M44" s="89">
        <f>K44*L44</f>
        <v>16.447030766390561</v>
      </c>
      <c r="N44" s="93">
        <f>分析係数表!I47</f>
        <v>1</v>
      </c>
      <c r="O44" s="94">
        <f>SUM(O5:O43)</f>
        <v>16.447030766390561</v>
      </c>
      <c r="P44" s="90">
        <f>分析係数表!C47</f>
        <v>0.58532523599566522</v>
      </c>
      <c r="Q44" s="94">
        <f>SUM(Q5:Q43)</f>
        <v>10.680089221476122</v>
      </c>
      <c r="R44" s="89">
        <f>SUM(R5:R43)</f>
        <v>13.113561203637786</v>
      </c>
      <c r="S44" s="95">
        <f>SUM(S5:S43)</f>
        <v>140.46949717599574</v>
      </c>
      <c r="T44" s="96">
        <f>分析係数表!F47</f>
        <v>0.5063294671067512</v>
      </c>
      <c r="U44" s="97">
        <f>SUM(U5:U43)</f>
        <v>57.201429852950348</v>
      </c>
      <c r="V44" s="98">
        <f>分析係数表!D47</f>
        <v>6.4581730562403572E-2</v>
      </c>
      <c r="W44" s="99">
        <f>SUM(W5:W43)</f>
        <v>7</v>
      </c>
      <c r="X44" s="90">
        <f>分析係数表!E47</f>
        <v>5.7136770824146227E-2</v>
      </c>
      <c r="Y44" s="100">
        <f>SUM(Y5:Y43)</f>
        <v>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289</v>
      </c>
      <c r="S2" s="5" t="s">
        <v>157</v>
      </c>
      <c r="U2" s="62" t="s">
        <v>215</v>
      </c>
      <c r="W2" s="5" t="s">
        <v>134</v>
      </c>
      <c r="Y2" s="5" t="s">
        <v>158</v>
      </c>
    </row>
    <row r="3" spans="1:25" ht="44">
      <c r="B3" s="63"/>
      <c r="C3" s="64" t="s">
        <v>233</v>
      </c>
      <c r="D3" s="64" t="s">
        <v>243</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投入係数表!T5</f>
        <v>0</v>
      </c>
      <c r="E5" s="75">
        <f t="shared" ref="E5:E38" si="0">$C$22*D5</f>
        <v>0</v>
      </c>
      <c r="F5" s="74">
        <f>分析係数表!C8</f>
        <v>0.16988323914406789</v>
      </c>
      <c r="G5" s="75">
        <f t="shared" ref="G5:G38" si="1">E5*F5</f>
        <v>0</v>
      </c>
      <c r="H5" s="75">
        <f t="array" ref="H5:H43">MMULT(逆行列係数!C5:AO43,'18'!G5:G43)</f>
        <v>9.3142486284755418E-4</v>
      </c>
      <c r="I5" s="75">
        <f t="shared" ref="I5:I38" si="2">C5+H5</f>
        <v>9.3142486284755418E-4</v>
      </c>
      <c r="J5" s="74">
        <f>分析係数表!G8</f>
        <v>0.11982810575688495</v>
      </c>
      <c r="K5" s="76">
        <f t="shared" ref="K5:K38" si="3">I5*J5</f>
        <v>1.1161087696988878E-4</v>
      </c>
      <c r="L5" s="77" t="s">
        <v>188</v>
      </c>
      <c r="M5" s="78" t="s">
        <v>188</v>
      </c>
      <c r="N5" s="79">
        <f>分析係数表!I8</f>
        <v>1.1007693311748612E-2</v>
      </c>
      <c r="O5" s="80">
        <f t="shared" ref="O5:O43" si="4">$M$44*N5</f>
        <v>0.17472638355063452</v>
      </c>
      <c r="P5" s="74">
        <f>分析係数表!C8</f>
        <v>0.16988323914406789</v>
      </c>
      <c r="Q5" s="80">
        <f t="shared" ref="Q5:Q38" si="5">O5*P5</f>
        <v>2.9683084001510575E-2</v>
      </c>
      <c r="R5" s="81">
        <f t="array" ref="R5:R43">MMULT(逆行列係数!C5:AO43,'18'!Q5:Q43)</f>
        <v>4.9742690362972693E-2</v>
      </c>
      <c r="S5" s="82">
        <f t="shared" ref="S5:S38" si="6">I5+R5</f>
        <v>5.067411522582025E-2</v>
      </c>
      <c r="T5" s="83">
        <f>分析係数表!F8</f>
        <v>0.4520504153237429</v>
      </c>
      <c r="U5" s="84">
        <f t="shared" ref="U5:U38" si="7">S5*T5</f>
        <v>2.290725483399525E-2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投入係数表!T6</f>
        <v>0</v>
      </c>
      <c r="E6" s="75">
        <f t="shared" si="0"/>
        <v>0</v>
      </c>
      <c r="F6" s="74">
        <f>分析係数表!C9</f>
        <v>0.40976645435244163</v>
      </c>
      <c r="G6" s="75">
        <f t="shared" si="1"/>
        <v>0</v>
      </c>
      <c r="H6" s="75">
        <v>1.0950820748267579E-3</v>
      </c>
      <c r="I6" s="75">
        <f t="shared" si="2"/>
        <v>1.0950820748267579E-3</v>
      </c>
      <c r="J6" s="74">
        <f>分析係数表!G9</f>
        <v>0.27278621711745094</v>
      </c>
      <c r="K6" s="76">
        <f t="shared" si="3"/>
        <v>2.9872329662512066E-4</v>
      </c>
      <c r="L6" s="77"/>
      <c r="M6" s="78"/>
      <c r="N6" s="79">
        <f>分析係数表!I9</f>
        <v>5.6766522140644718E-4</v>
      </c>
      <c r="O6" s="80">
        <f t="shared" si="4"/>
        <v>9.0106154300244289E-3</v>
      </c>
      <c r="P6" s="74">
        <f>分析係数表!C9</f>
        <v>0.40976645435244163</v>
      </c>
      <c r="Q6" s="80">
        <f t="shared" si="5"/>
        <v>3.6922479362945112E-3</v>
      </c>
      <c r="R6" s="81">
        <v>4.9700720278831496E-3</v>
      </c>
      <c r="S6" s="82">
        <f t="shared" si="6"/>
        <v>6.065154102709908E-3</v>
      </c>
      <c r="T6" s="83">
        <f>分析係数表!F9</f>
        <v>0.74407187847350875</v>
      </c>
      <c r="U6" s="84">
        <f t="shared" si="7"/>
        <v>4.51291060643467E-3</v>
      </c>
      <c r="V6" s="85">
        <f>分析係数表!D9</f>
        <v>0.14440533530937386</v>
      </c>
      <c r="W6" s="172">
        <f t="shared" si="8"/>
        <v>0</v>
      </c>
      <c r="X6" s="74">
        <f>分析係数表!E9</f>
        <v>0.11439422008151168</v>
      </c>
      <c r="Y6" s="171">
        <f t="shared" si="9"/>
        <v>0</v>
      </c>
    </row>
    <row r="7" spans="1:25">
      <c r="A7" s="10" t="s">
        <v>226</v>
      </c>
      <c r="B7" s="9" t="s">
        <v>274</v>
      </c>
      <c r="C7" s="88"/>
      <c r="D7" s="74">
        <f>投入係数表!T7</f>
        <v>0</v>
      </c>
      <c r="E7" s="75">
        <f t="shared" si="0"/>
        <v>0</v>
      </c>
      <c r="F7" s="74">
        <f>分析係数表!C10</f>
        <v>0.68007710705743762</v>
      </c>
      <c r="G7" s="75">
        <f t="shared" si="1"/>
        <v>0</v>
      </c>
      <c r="H7" s="75">
        <v>1.1145802313528919E-3</v>
      </c>
      <c r="I7" s="75">
        <f t="shared" si="2"/>
        <v>1.1145802313528919E-3</v>
      </c>
      <c r="J7" s="74">
        <f>分析係数表!G10</f>
        <v>0.17854260725424764</v>
      </c>
      <c r="K7" s="76">
        <f t="shared" si="3"/>
        <v>1.9900006049978786E-4</v>
      </c>
      <c r="L7" s="77"/>
      <c r="M7" s="78"/>
      <c r="N7" s="79">
        <f>分析係数表!I10</f>
        <v>1.290834700219075E-3</v>
      </c>
      <c r="O7" s="80">
        <f t="shared" si="4"/>
        <v>2.0489567845265313E-2</v>
      </c>
      <c r="P7" s="74">
        <f>分析係数表!C10</f>
        <v>0.68007710705743762</v>
      </c>
      <c r="Q7" s="80">
        <f t="shared" si="5"/>
        <v>1.393448602506513E-2</v>
      </c>
      <c r="R7" s="81">
        <v>2.3503687894247154E-2</v>
      </c>
      <c r="S7" s="82">
        <f t="shared" si="6"/>
        <v>2.4618268125600046E-2</v>
      </c>
      <c r="T7" s="83">
        <f>分析係数表!F10</f>
        <v>0.51654343606185527</v>
      </c>
      <c r="U7" s="84">
        <f t="shared" si="7"/>
        <v>1.2716404807489498E-2</v>
      </c>
      <c r="V7" s="85">
        <f>分析係数表!D10</f>
        <v>9.7799297694606213E-2</v>
      </c>
      <c r="W7" s="172">
        <f t="shared" si="8"/>
        <v>0</v>
      </c>
      <c r="X7" s="74">
        <f>分析係数表!E10</f>
        <v>2.6958057972911079E-2</v>
      </c>
      <c r="Y7" s="171">
        <f t="shared" si="9"/>
        <v>0</v>
      </c>
    </row>
    <row r="8" spans="1:25">
      <c r="A8" s="10" t="s">
        <v>227</v>
      </c>
      <c r="B8" s="9" t="s">
        <v>27</v>
      </c>
      <c r="C8" s="88"/>
      <c r="D8" s="74">
        <f>投入係数表!T8</f>
        <v>1.3426590894897897E-4</v>
      </c>
      <c r="E8" s="75">
        <f t="shared" si="0"/>
        <v>1.3426590894897898E-2</v>
      </c>
      <c r="F8" s="74">
        <f>分析係数表!C11</f>
        <v>2.1147201560344109E-2</v>
      </c>
      <c r="G8" s="75">
        <f t="shared" si="1"/>
        <v>2.8393482392268681E-4</v>
      </c>
      <c r="H8" s="75">
        <v>2.8220836350454675E-2</v>
      </c>
      <c r="I8" s="75">
        <f t="shared" si="2"/>
        <v>2.8220836350454675E-2</v>
      </c>
      <c r="J8" s="74">
        <f>分析係数表!G11</f>
        <v>0.2349962690544718</v>
      </c>
      <c r="K8" s="76">
        <f t="shared" si="3"/>
        <v>6.6317912519536643E-3</v>
      </c>
      <c r="L8" s="77"/>
      <c r="M8" s="78"/>
      <c r="N8" s="79">
        <f>分析係数表!I11</f>
        <v>-2.2238602446561594E-5</v>
      </c>
      <c r="O8" s="80">
        <f t="shared" si="4"/>
        <v>-3.5299589756564056E-4</v>
      </c>
      <c r="P8" s="74">
        <f>分析係数表!C11</f>
        <v>2.1147201560344109E-2</v>
      </c>
      <c r="Q8" s="80">
        <f t="shared" si="5"/>
        <v>-7.4648753957951836E-6</v>
      </c>
      <c r="R8" s="81">
        <v>4.1048134053825354E-3</v>
      </c>
      <c r="S8" s="82">
        <f t="shared" si="6"/>
        <v>3.232564975583721E-2</v>
      </c>
      <c r="T8" s="83">
        <f>分析係数表!F11</f>
        <v>0.38828483104146677</v>
      </c>
      <c r="U8" s="84">
        <f t="shared" si="7"/>
        <v>1.2551559453750883E-2</v>
      </c>
      <c r="V8" s="85">
        <f>分析係数表!D11</f>
        <v>2.238567316917173E-2</v>
      </c>
      <c r="W8" s="172">
        <f t="shared" si="8"/>
        <v>0</v>
      </c>
      <c r="X8" s="74">
        <f>分析係数表!E11</f>
        <v>2.1852680950858117E-2</v>
      </c>
      <c r="Y8" s="171">
        <f t="shared" si="9"/>
        <v>0</v>
      </c>
    </row>
    <row r="9" spans="1:25">
      <c r="A9" s="10" t="s">
        <v>228</v>
      </c>
      <c r="B9" s="9" t="s">
        <v>195</v>
      </c>
      <c r="C9" s="88"/>
      <c r="D9" s="74">
        <f>投入係数表!T9</f>
        <v>0</v>
      </c>
      <c r="E9" s="75">
        <f t="shared" si="0"/>
        <v>0</v>
      </c>
      <c r="F9" s="74">
        <f>分析係数表!C12</f>
        <v>0.26979296775158057</v>
      </c>
      <c r="G9" s="75">
        <f t="shared" si="1"/>
        <v>0</v>
      </c>
      <c r="H9" s="75">
        <v>2.7333023411725086E-3</v>
      </c>
      <c r="I9" s="75">
        <f t="shared" si="2"/>
        <v>2.7333023411725086E-3</v>
      </c>
      <c r="J9" s="74">
        <f>分析係数表!G12</f>
        <v>0.14399966915404239</v>
      </c>
      <c r="K9" s="76">
        <f t="shared" si="3"/>
        <v>3.9359463282681074E-4</v>
      </c>
      <c r="L9" s="77"/>
      <c r="M9" s="78"/>
      <c r="N9" s="79">
        <f>分析係数表!I12</f>
        <v>8.4790563397567215E-2</v>
      </c>
      <c r="O9" s="80">
        <f t="shared" si="4"/>
        <v>1.3458903770388821</v>
      </c>
      <c r="P9" s="74">
        <f>分析係数表!C12</f>
        <v>0.26979296775158057</v>
      </c>
      <c r="Q9" s="80">
        <f t="shared" si="5"/>
        <v>0.36311175908961374</v>
      </c>
      <c r="R9" s="81">
        <v>0.45872367582776141</v>
      </c>
      <c r="S9" s="82">
        <f t="shared" si="6"/>
        <v>0.46145697816893394</v>
      </c>
      <c r="T9" s="83">
        <f>分析係数表!F12</f>
        <v>0.33481714299007204</v>
      </c>
      <c r="U9" s="84">
        <f t="shared" si="7"/>
        <v>0.1545037070433545</v>
      </c>
      <c r="V9" s="85">
        <f>分析係数表!D12</f>
        <v>3.7088865741159563E-2</v>
      </c>
      <c r="W9" s="172">
        <f t="shared" si="8"/>
        <v>0</v>
      </c>
      <c r="X9" s="74">
        <f>分析係数表!E12</f>
        <v>3.539948357013805E-2</v>
      </c>
      <c r="Y9" s="171">
        <f t="shared" si="9"/>
        <v>0</v>
      </c>
    </row>
    <row r="10" spans="1:25">
      <c r="A10" s="10" t="s">
        <v>229</v>
      </c>
      <c r="B10" s="9" t="s">
        <v>28</v>
      </c>
      <c r="C10" s="88"/>
      <c r="D10" s="74">
        <f>投入係数表!T10</f>
        <v>2.8102166989321178E-3</v>
      </c>
      <c r="E10" s="75">
        <f t="shared" si="0"/>
        <v>0.28102166989321176</v>
      </c>
      <c r="F10" s="74">
        <f>分析係数表!C13</f>
        <v>6.684233532602335E-2</v>
      </c>
      <c r="G10" s="75">
        <f t="shared" si="1"/>
        <v>1.8784144692881102E-2</v>
      </c>
      <c r="H10" s="75">
        <v>2.2592043809644559E-2</v>
      </c>
      <c r="I10" s="75">
        <f t="shared" si="2"/>
        <v>2.2592043809644559E-2</v>
      </c>
      <c r="J10" s="74">
        <f>分析係数表!G13</f>
        <v>0.23596605339775753</v>
      </c>
      <c r="K10" s="76">
        <f t="shared" si="3"/>
        <v>5.3309554159510653E-3</v>
      </c>
      <c r="L10" s="77"/>
      <c r="M10" s="78"/>
      <c r="N10" s="79">
        <f>分析係数表!I13</f>
        <v>1.6879182236800124E-2</v>
      </c>
      <c r="O10" s="80">
        <f t="shared" si="4"/>
        <v>0.26792520340119269</v>
      </c>
      <c r="P10" s="74">
        <f>分析係数表!C13</f>
        <v>6.684233532602335E-2</v>
      </c>
      <c r="Q10" s="80">
        <f t="shared" si="5"/>
        <v>1.7908746288035533E-2</v>
      </c>
      <c r="R10" s="81">
        <v>2.0007832123353001E-2</v>
      </c>
      <c r="S10" s="82">
        <f t="shared" si="6"/>
        <v>4.2599875932997563E-2</v>
      </c>
      <c r="T10" s="83">
        <f>分析係数表!F13</f>
        <v>0.36934894381465649</v>
      </c>
      <c r="U10" s="84">
        <f t="shared" si="7"/>
        <v>1.5734219182488053E-2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投入係数表!T11</f>
        <v>3.8843439705239491E-3</v>
      </c>
      <c r="E11" s="75">
        <f t="shared" si="0"/>
        <v>0.38843439705239491</v>
      </c>
      <c r="F11" s="74">
        <f>分析係数表!C14</f>
        <v>0.21710827927701792</v>
      </c>
      <c r="G11" s="75">
        <f t="shared" si="1"/>
        <v>8.4332323556051428E-2</v>
      </c>
      <c r="H11" s="75">
        <v>0.1374678353427401</v>
      </c>
      <c r="I11" s="75">
        <f t="shared" si="2"/>
        <v>0.1374678353427401</v>
      </c>
      <c r="J11" s="74">
        <f>分析係数表!G14</f>
        <v>0.17574790290253137</v>
      </c>
      <c r="K11" s="76">
        <f t="shared" si="3"/>
        <v>2.4159683778037056E-2</v>
      </c>
      <c r="L11" s="77"/>
      <c r="M11" s="78"/>
      <c r="N11" s="79">
        <f>分析係数表!I14</f>
        <v>1.1225515443921091E-3</v>
      </c>
      <c r="O11" s="80">
        <f t="shared" si="4"/>
        <v>1.781838993383577E-2</v>
      </c>
      <c r="P11" s="74">
        <f>分析係数表!C14</f>
        <v>0.21710827927701792</v>
      </c>
      <c r="Q11" s="80">
        <f t="shared" si="5"/>
        <v>3.8685199780220214E-3</v>
      </c>
      <c r="R11" s="81">
        <v>2.1765811701681088E-2</v>
      </c>
      <c r="S11" s="82">
        <f t="shared" si="6"/>
        <v>0.15923364704442119</v>
      </c>
      <c r="T11" s="83">
        <f>分析係数表!F14</f>
        <v>0.32729567218469302</v>
      </c>
      <c r="U11" s="84">
        <f t="shared" si="7"/>
        <v>5.2116483543823991E-2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投入係数表!T12</f>
        <v>1.8153999875101481E-2</v>
      </c>
      <c r="E12" s="75">
        <f t="shared" si="0"/>
        <v>1.8153999875101481</v>
      </c>
      <c r="F12" s="74">
        <f>分析係数表!C15</f>
        <v>0.1777237835164599</v>
      </c>
      <c r="G12" s="75">
        <f t="shared" si="1"/>
        <v>0.32263975437603754</v>
      </c>
      <c r="H12" s="75">
        <v>0.39089658643683706</v>
      </c>
      <c r="I12" s="75">
        <f t="shared" si="2"/>
        <v>0.39089658643683706</v>
      </c>
      <c r="J12" s="74">
        <f>分析係数表!G15</f>
        <v>0.10387096116118634</v>
      </c>
      <c r="K12" s="76">
        <f t="shared" si="3"/>
        <v>4.0602804147821019E-2</v>
      </c>
      <c r="L12" s="77"/>
      <c r="M12" s="78"/>
      <c r="N12" s="79">
        <f>分析係数表!I15</f>
        <v>7.5144901505810619E-3</v>
      </c>
      <c r="O12" s="80">
        <f t="shared" si="4"/>
        <v>0.11927836750652715</v>
      </c>
      <c r="P12" s="74">
        <f>分析係数表!C15</f>
        <v>0.1777237835164599</v>
      </c>
      <c r="Q12" s="80">
        <f t="shared" si="5"/>
        <v>2.1198602764926775E-2</v>
      </c>
      <c r="R12" s="81">
        <v>4.9757310664558407E-2</v>
      </c>
      <c r="S12" s="82">
        <f t="shared" si="6"/>
        <v>0.44065389710139546</v>
      </c>
      <c r="T12" s="83">
        <f>分析係数表!F15</f>
        <v>0.33005409485469872</v>
      </c>
      <c r="U12" s="84">
        <f t="shared" si="7"/>
        <v>0.14543962315199663</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投入係数表!T13</f>
        <v>2.0233560232311245E-3</v>
      </c>
      <c r="E13" s="75">
        <f t="shared" si="0"/>
        <v>0.20233560232311246</v>
      </c>
      <c r="F13" s="74">
        <f>分析係数表!C16</f>
        <v>0.12368252551663639</v>
      </c>
      <c r="G13" s="75">
        <f t="shared" si="1"/>
        <v>2.5025378297252349E-2</v>
      </c>
      <c r="H13" s="75">
        <v>7.5981522553864131E-2</v>
      </c>
      <c r="I13" s="75">
        <f t="shared" si="2"/>
        <v>7.5981522553864131E-2</v>
      </c>
      <c r="J13" s="74">
        <f>分析係数表!G16</f>
        <v>1.9772048092292722E-2</v>
      </c>
      <c r="K13" s="76">
        <f t="shared" si="3"/>
        <v>1.5023103180606258E-3</v>
      </c>
      <c r="L13" s="77"/>
      <c r="M13" s="78"/>
      <c r="N13" s="79">
        <f>分析係数表!I16</f>
        <v>1.7113434381227897E-2</v>
      </c>
      <c r="O13" s="80">
        <f t="shared" si="4"/>
        <v>0.27164351466547554</v>
      </c>
      <c r="P13" s="74">
        <f>分析係数表!C16</f>
        <v>0.12368252551663639</v>
      </c>
      <c r="Q13" s="80">
        <f t="shared" si="5"/>
        <v>3.359755593404147E-2</v>
      </c>
      <c r="R13" s="81">
        <v>4.8831182725169411E-2</v>
      </c>
      <c r="S13" s="82">
        <f t="shared" si="6"/>
        <v>0.12481270527903354</v>
      </c>
      <c r="T13" s="83">
        <f>分析係数表!F16</f>
        <v>0.17086837167280561</v>
      </c>
      <c r="U13" s="84">
        <f t="shared" si="7"/>
        <v>2.1326543715106248E-2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投入係数表!T14</f>
        <v>1.5887091737962905E-2</v>
      </c>
      <c r="E14" s="75">
        <f t="shared" si="0"/>
        <v>1.5887091737962904</v>
      </c>
      <c r="F14" s="74">
        <f>分析係数表!C17</f>
        <v>0.19283956701830429</v>
      </c>
      <c r="G14" s="75">
        <f t="shared" si="1"/>
        <v>0.3063659891928846</v>
      </c>
      <c r="H14" s="75">
        <v>0.36770587013265438</v>
      </c>
      <c r="I14" s="75">
        <f t="shared" si="2"/>
        <v>0.36770587013265438</v>
      </c>
      <c r="J14" s="74">
        <f>分析係数表!G17</f>
        <v>0.23402763404868787</v>
      </c>
      <c r="K14" s="76">
        <f t="shared" si="3"/>
        <v>8.6053334812959181E-2</v>
      </c>
      <c r="L14" s="77"/>
      <c r="M14" s="78"/>
      <c r="N14" s="79">
        <f>分析係数表!I17</f>
        <v>3.1766349957435482E-3</v>
      </c>
      <c r="O14" s="80">
        <f t="shared" si="4"/>
        <v>5.0423093099283028E-2</v>
      </c>
      <c r="P14" s="74">
        <f>分析係数表!C17</f>
        <v>0.19283956701830429</v>
      </c>
      <c r="Q14" s="80">
        <f t="shared" si="5"/>
        <v>9.7235674409893863E-3</v>
      </c>
      <c r="R14" s="81">
        <v>2.2354882063118621E-2</v>
      </c>
      <c r="S14" s="82">
        <f t="shared" si="6"/>
        <v>0.39006075219577302</v>
      </c>
      <c r="T14" s="83">
        <f>分析係数表!F17</f>
        <v>0.36995154049829787</v>
      </c>
      <c r="U14" s="84">
        <f t="shared" si="7"/>
        <v>0.14430357616275105</v>
      </c>
      <c r="V14" s="85">
        <f>分析係数表!D17</f>
        <v>4.4453920652026524E-2</v>
      </c>
      <c r="W14" s="172">
        <f t="shared" si="8"/>
        <v>0</v>
      </c>
      <c r="X14" s="74">
        <f>分析係数表!E17</f>
        <v>4.2061277361062542E-2</v>
      </c>
      <c r="Y14" s="171">
        <f t="shared" si="9"/>
        <v>0</v>
      </c>
    </row>
    <row r="15" spans="1:25">
      <c r="A15" s="10" t="s">
        <v>3</v>
      </c>
      <c r="B15" s="9" t="s">
        <v>31</v>
      </c>
      <c r="C15" s="88"/>
      <c r="D15" s="74">
        <f>投入係数表!T15</f>
        <v>2.4158496221819772E-2</v>
      </c>
      <c r="E15" s="75">
        <f t="shared" si="0"/>
        <v>2.4158496221819772</v>
      </c>
      <c r="F15" s="74">
        <f>分析係数表!C18</f>
        <v>0.30630539049432115</v>
      </c>
      <c r="G15" s="75">
        <f t="shared" si="1"/>
        <v>0.73998776189800874</v>
      </c>
      <c r="H15" s="75">
        <v>0.80608897574203564</v>
      </c>
      <c r="I15" s="75">
        <f t="shared" si="2"/>
        <v>0.80608897574203564</v>
      </c>
      <c r="J15" s="74">
        <f>分析係数表!G18</f>
        <v>0.21755179396051724</v>
      </c>
      <c r="K15" s="76">
        <f t="shared" si="3"/>
        <v>0.17536610276447573</v>
      </c>
      <c r="L15" s="77"/>
      <c r="M15" s="78"/>
      <c r="N15" s="79">
        <f>分析係数表!I18</f>
        <v>5.3704565311248737E-4</v>
      </c>
      <c r="O15" s="80">
        <f t="shared" si="4"/>
        <v>8.5245874964359168E-3</v>
      </c>
      <c r="P15" s="74">
        <f>分析係数表!C18</f>
        <v>0.30630539049432115</v>
      </c>
      <c r="Q15" s="80">
        <f t="shared" si="5"/>
        <v>2.611127101898811E-3</v>
      </c>
      <c r="R15" s="81">
        <v>6.899988406868395E-3</v>
      </c>
      <c r="S15" s="82">
        <f t="shared" si="6"/>
        <v>0.81298896414890398</v>
      </c>
      <c r="T15" s="83">
        <f>分析係数表!F18</f>
        <v>0.4635011306393737</v>
      </c>
      <c r="U15" s="84">
        <f t="shared" si="7"/>
        <v>0.37682130408035025</v>
      </c>
      <c r="V15" s="85">
        <f>分析係数表!D18</f>
        <v>4.1488554421314744E-2</v>
      </c>
      <c r="W15" s="172">
        <f t="shared" si="8"/>
        <v>0</v>
      </c>
      <c r="X15" s="74">
        <f>分析係数表!E18</f>
        <v>3.8178621954614265E-2</v>
      </c>
      <c r="Y15" s="171">
        <f t="shared" si="9"/>
        <v>0</v>
      </c>
    </row>
    <row r="16" spans="1:25">
      <c r="A16" s="10" t="s">
        <v>4</v>
      </c>
      <c r="B16" s="9" t="s">
        <v>32</v>
      </c>
      <c r="C16" s="88"/>
      <c r="D16" s="74">
        <f>投入係数表!T16</f>
        <v>3.8187722475488666E-3</v>
      </c>
      <c r="E16" s="75">
        <f t="shared" si="0"/>
        <v>0.38187722475488667</v>
      </c>
      <c r="F16" s="74">
        <f>分析係数表!C19</f>
        <v>0.36966314955627488</v>
      </c>
      <c r="G16" s="75">
        <f t="shared" si="1"/>
        <v>0.14116593764670088</v>
      </c>
      <c r="H16" s="75">
        <v>0.27841116373810132</v>
      </c>
      <c r="I16" s="75">
        <f t="shared" si="2"/>
        <v>0.27841116373810132</v>
      </c>
      <c r="J16" s="74">
        <f>分析係数表!G19</f>
        <v>4.2381117789262797E-2</v>
      </c>
      <c r="K16" s="76">
        <f t="shared" si="3"/>
        <v>1.1799376324230204E-2</v>
      </c>
      <c r="L16" s="77"/>
      <c r="M16" s="78"/>
      <c r="N16" s="79">
        <f>分析係数表!I19</f>
        <v>-1.254655481313475E-4</v>
      </c>
      <c r="O16" s="80">
        <f t="shared" si="4"/>
        <v>-1.9915290937285394E-3</v>
      </c>
      <c r="P16" s="74">
        <f>分析係数表!C19</f>
        <v>0.36966314955627488</v>
      </c>
      <c r="Q16" s="80">
        <f t="shared" si="5"/>
        <v>-7.3619491722064559E-4</v>
      </c>
      <c r="R16" s="81">
        <v>4.6723765244789687E-3</v>
      </c>
      <c r="S16" s="82">
        <f t="shared" si="6"/>
        <v>0.28308354026258031</v>
      </c>
      <c r="T16" s="83">
        <f>分析係数表!F19</f>
        <v>0.17645477862102601</v>
      </c>
      <c r="U16" s="84">
        <f t="shared" si="7"/>
        <v>4.9951443428289916E-2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投入係数表!T17</f>
        <v>2.5142072066446013E-2</v>
      </c>
      <c r="E17" s="75">
        <f t="shared" si="0"/>
        <v>2.5142072066446013</v>
      </c>
      <c r="F17" s="74">
        <f>分析係数表!C20</f>
        <v>0.11840151680286914</v>
      </c>
      <c r="G17" s="75">
        <f t="shared" si="1"/>
        <v>0.29768594682342547</v>
      </c>
      <c r="H17" s="75">
        <v>0.3472920795962251</v>
      </c>
      <c r="I17" s="75">
        <f t="shared" si="2"/>
        <v>0.3472920795962251</v>
      </c>
      <c r="J17" s="74">
        <f>分析係数表!G20</f>
        <v>0.11103277983246747</v>
      </c>
      <c r="K17" s="76">
        <f t="shared" si="3"/>
        <v>3.8560805011367431E-2</v>
      </c>
      <c r="L17" s="77"/>
      <c r="M17" s="78"/>
      <c r="N17" s="79">
        <f>分析係数表!I20</f>
        <v>6.0558701736942728E-4</v>
      </c>
      <c r="O17" s="80">
        <f t="shared" si="4"/>
        <v>9.6125524643061386E-3</v>
      </c>
      <c r="P17" s="74">
        <f>分析係数表!C20</f>
        <v>0.11840151680286914</v>
      </c>
      <c r="Q17" s="80">
        <f t="shared" si="5"/>
        <v>1.1381407921210044E-3</v>
      </c>
      <c r="R17" s="81">
        <v>2.9683665914736965E-3</v>
      </c>
      <c r="S17" s="82">
        <f t="shared" si="6"/>
        <v>0.3502604461876988</v>
      </c>
      <c r="T17" s="83">
        <f>分析係数表!F20</f>
        <v>0.24737258814980315</v>
      </c>
      <c r="U17" s="84">
        <f t="shared" si="7"/>
        <v>8.6644833099955909E-2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投入係数表!T18</f>
        <v>1.5462436770124275E-2</v>
      </c>
      <c r="E18" s="75">
        <f t="shared" si="0"/>
        <v>1.5462436770124275</v>
      </c>
      <c r="F18" s="74">
        <f>分析係数表!C21</f>
        <v>0.26258212636596168</v>
      </c>
      <c r="G18" s="75">
        <f t="shared" si="1"/>
        <v>0.40601595258984646</v>
      </c>
      <c r="H18" s="75">
        <v>0.46558511684519327</v>
      </c>
      <c r="I18" s="75">
        <f t="shared" si="2"/>
        <v>0.46558511684519327</v>
      </c>
      <c r="J18" s="74">
        <f>分析係数表!G21</f>
        <v>0.28467983327929475</v>
      </c>
      <c r="K18" s="76">
        <f t="shared" si="3"/>
        <v>0.13254269344081057</v>
      </c>
      <c r="L18" s="77"/>
      <c r="M18" s="78"/>
      <c r="N18" s="79">
        <f>分析係数表!I21</f>
        <v>1.0324354165676096E-3</v>
      </c>
      <c r="O18" s="80">
        <f t="shared" si="4"/>
        <v>1.6387966259372017E-2</v>
      </c>
      <c r="P18" s="74">
        <f>分析係数表!C21</f>
        <v>0.26258212636596168</v>
      </c>
      <c r="Q18" s="80">
        <f t="shared" si="5"/>
        <v>4.3031870271995395E-3</v>
      </c>
      <c r="R18" s="81">
        <v>1.2501041185815596E-2</v>
      </c>
      <c r="S18" s="82">
        <f t="shared" si="6"/>
        <v>0.47808615803100885</v>
      </c>
      <c r="T18" s="83">
        <f>分析係数表!F21</f>
        <v>0.42515189534375575</v>
      </c>
      <c r="U18" s="84">
        <f t="shared" si="7"/>
        <v>0.20325923622449774</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投入係数表!T19</f>
        <v>1.9921313932429901E-3</v>
      </c>
      <c r="E19" s="75">
        <f t="shared" si="0"/>
        <v>0.19921313932429902</v>
      </c>
      <c r="F19" s="74">
        <f>分析係数表!C22</f>
        <v>0.19256748567873505</v>
      </c>
      <c r="G19" s="75">
        <f t="shared" si="1"/>
        <v>3.8361973353847799E-2</v>
      </c>
      <c r="H19" s="75">
        <v>6.1785214763769601E-2</v>
      </c>
      <c r="I19" s="75">
        <f t="shared" si="2"/>
        <v>6.1785214763769601E-2</v>
      </c>
      <c r="J19" s="74">
        <f>分析係数表!G22</f>
        <v>0.19753386347788673</v>
      </c>
      <c r="K19" s="76">
        <f t="shared" si="3"/>
        <v>1.2204672178098376E-2</v>
      </c>
      <c r="L19" s="77"/>
      <c r="M19" s="78"/>
      <c r="N19" s="79">
        <f>分析係数表!I22</f>
        <v>4.8211298587508529E-5</v>
      </c>
      <c r="O19" s="80">
        <f t="shared" si="4"/>
        <v>7.6526349434939244E-4</v>
      </c>
      <c r="P19" s="74">
        <f>分析係数表!C22</f>
        <v>0.19256748567873505</v>
      </c>
      <c r="Q19" s="80">
        <f t="shared" si="5"/>
        <v>1.4736486698858537E-4</v>
      </c>
      <c r="R19" s="81">
        <v>3.5972246036822192E-3</v>
      </c>
      <c r="S19" s="82">
        <f t="shared" si="6"/>
        <v>6.538243936745182E-2</v>
      </c>
      <c r="T19" s="83">
        <f>分析係数表!F22</f>
        <v>0.41915604646677446</v>
      </c>
      <c r="U19" s="84">
        <f t="shared" si="7"/>
        <v>2.7405444793614699E-2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投入係数表!T20</f>
        <v>2.8414413289202523E-3</v>
      </c>
      <c r="E20" s="75">
        <f t="shared" si="0"/>
        <v>0.28414413289202523</v>
      </c>
      <c r="F20" s="74">
        <f>分析係数表!C23</f>
        <v>0.20116432520583094</v>
      </c>
      <c r="G20" s="75">
        <f t="shared" si="1"/>
        <v>5.7159662754420207E-2</v>
      </c>
      <c r="H20" s="75">
        <v>8.1208930201064747E-2</v>
      </c>
      <c r="I20" s="75">
        <f t="shared" si="2"/>
        <v>8.1208930201064747E-2</v>
      </c>
      <c r="J20" s="74">
        <f>分析係数表!G23</f>
        <v>0.20785566100352021</v>
      </c>
      <c r="K20" s="76">
        <f t="shared" si="3"/>
        <v>1.6879735866331048E-2</v>
      </c>
      <c r="L20" s="77"/>
      <c r="M20" s="78"/>
      <c r="N20" s="79">
        <f>分析係数表!I23</f>
        <v>2.5225877402069866E-5</v>
      </c>
      <c r="O20" s="80">
        <f t="shared" si="4"/>
        <v>4.0041325694012962E-4</v>
      </c>
      <c r="P20" s="74">
        <f>分析係数表!C23</f>
        <v>0.20116432520583094</v>
      </c>
      <c r="Q20" s="80">
        <f t="shared" si="5"/>
        <v>8.0548862635830174E-5</v>
      </c>
      <c r="R20" s="81">
        <v>3.4290381490935471E-3</v>
      </c>
      <c r="S20" s="82">
        <f t="shared" si="6"/>
        <v>8.4637968350158299E-2</v>
      </c>
      <c r="T20" s="83">
        <f>分析係数表!F23</f>
        <v>0.42478695148042223</v>
      </c>
      <c r="U20" s="84">
        <f t="shared" si="7"/>
        <v>3.5953104554960202E-2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投入係数表!T21</f>
        <v>8.7428963966776997E-5</v>
      </c>
      <c r="E21" s="75">
        <f t="shared" si="0"/>
        <v>8.7428963966776994E-3</v>
      </c>
      <c r="F21" s="74">
        <f>分析係数表!C24</f>
        <v>0.46796458506974481</v>
      </c>
      <c r="G21" s="75">
        <f t="shared" si="1"/>
        <v>4.0913658845790467E-3</v>
      </c>
      <c r="H21" s="75">
        <v>2.3196044189580402E-2</v>
      </c>
      <c r="I21" s="75">
        <f t="shared" si="2"/>
        <v>2.3196044189580402E-2</v>
      </c>
      <c r="J21" s="74">
        <f>分析係数表!G24</f>
        <v>0.19290112247208774</v>
      </c>
      <c r="K21" s="76">
        <f t="shared" si="3"/>
        <v>4.4745429610822084E-3</v>
      </c>
      <c r="L21" s="77"/>
      <c r="M21" s="78"/>
      <c r="N21" s="79">
        <f>分析係数表!I24</f>
        <v>1.1220536652328578E-3</v>
      </c>
      <c r="O21" s="80">
        <f t="shared" si="4"/>
        <v>1.7810487040606688E-2</v>
      </c>
      <c r="P21" s="74">
        <f>分析係数表!C24</f>
        <v>0.46796458506974481</v>
      </c>
      <c r="Q21" s="80">
        <f t="shared" si="5"/>
        <v>8.3346771778475756E-3</v>
      </c>
      <c r="R21" s="81">
        <v>1.6914705453722464E-2</v>
      </c>
      <c r="S21" s="82">
        <f t="shared" si="6"/>
        <v>4.011074964330287E-2</v>
      </c>
      <c r="T21" s="83">
        <f>分析係数表!F24</f>
        <v>0.36341689561906876</v>
      </c>
      <c r="U21" s="84">
        <f t="shared" si="7"/>
        <v>1.4576924116322798E-2</v>
      </c>
      <c r="V21" s="85">
        <f>分析係数表!D24</f>
        <v>4.5804723184795566E-2</v>
      </c>
      <c r="W21" s="172">
        <f t="shared" si="8"/>
        <v>0</v>
      </c>
      <c r="X21" s="74">
        <f>分析係数表!E24</f>
        <v>4.4933066139114755E-2</v>
      </c>
      <c r="Y21" s="171">
        <f t="shared" si="9"/>
        <v>0</v>
      </c>
    </row>
    <row r="22" spans="1:25">
      <c r="A22" s="10" t="s">
        <v>10</v>
      </c>
      <c r="B22" s="9" t="s">
        <v>279</v>
      </c>
      <c r="C22" s="73">
        <f>最終需要_まとめ!C23</f>
        <v>100</v>
      </c>
      <c r="D22" s="74">
        <f>投入係数表!T22</f>
        <v>0.32269718353837507</v>
      </c>
      <c r="E22" s="75">
        <f t="shared" si="0"/>
        <v>32.269718353837504</v>
      </c>
      <c r="F22" s="74">
        <f>分析係数表!C25</f>
        <v>0.11839811615034102</v>
      </c>
      <c r="G22" s="75">
        <f t="shared" si="1"/>
        <v>3.8206738617964442</v>
      </c>
      <c r="H22" s="75">
        <v>3.9997607781983815</v>
      </c>
      <c r="I22" s="75">
        <f t="shared" si="2"/>
        <v>103.99976077819838</v>
      </c>
      <c r="J22" s="74">
        <f>分析係数表!G25</f>
        <v>0.19601885967651284</v>
      </c>
      <c r="K22" s="76">
        <f t="shared" si="3"/>
        <v>20.385914514372573</v>
      </c>
      <c r="L22" s="77"/>
      <c r="M22" s="78"/>
      <c r="N22" s="79">
        <f>分析係数表!I25</f>
        <v>4.7721717414244671E-4</v>
      </c>
      <c r="O22" s="80">
        <f t="shared" si="4"/>
        <v>7.5749231600746227E-3</v>
      </c>
      <c r="P22" s="74">
        <f>分析係数表!C25</f>
        <v>0.11839811615034102</v>
      </c>
      <c r="Q22" s="80">
        <f t="shared" si="5"/>
        <v>8.9685663213642341E-4</v>
      </c>
      <c r="R22" s="81">
        <v>5.6578307897915637E-3</v>
      </c>
      <c r="S22" s="82">
        <f t="shared" si="6"/>
        <v>104.00541860898817</v>
      </c>
      <c r="T22" s="83">
        <f>分析係数表!F25</f>
        <v>0.34892899519140697</v>
      </c>
      <c r="U22" s="84">
        <f t="shared" si="7"/>
        <v>36.290506209695899</v>
      </c>
      <c r="V22" s="85">
        <f>分析係数表!D25</f>
        <v>3.4959095734715541E-2</v>
      </c>
      <c r="W22" s="172">
        <f t="shared" si="8"/>
        <v>4</v>
      </c>
      <c r="X22" s="74">
        <f>分析係数表!E25</f>
        <v>3.4440766876912506E-2</v>
      </c>
      <c r="Y22" s="171">
        <f t="shared" si="9"/>
        <v>4</v>
      </c>
    </row>
    <row r="23" spans="1:25">
      <c r="A23" s="10" t="s">
        <v>11</v>
      </c>
      <c r="B23" s="9" t="s">
        <v>35</v>
      </c>
      <c r="C23" s="88"/>
      <c r="D23" s="74">
        <f>投入係数表!T23</f>
        <v>3.9624055454942859E-2</v>
      </c>
      <c r="E23" s="75">
        <f t="shared" si="0"/>
        <v>3.9624055454942861</v>
      </c>
      <c r="F23" s="74">
        <f>分析係数表!C26</f>
        <v>0.29113960871661038</v>
      </c>
      <c r="G23" s="75">
        <f t="shared" si="1"/>
        <v>1.1536132000917336</v>
      </c>
      <c r="H23" s="75">
        <v>1.2726760418390881</v>
      </c>
      <c r="I23" s="75">
        <f t="shared" si="2"/>
        <v>1.2726760418390881</v>
      </c>
      <c r="J23" s="74">
        <f>分析係数表!G26</f>
        <v>0.2004458717578543</v>
      </c>
      <c r="K23" s="76">
        <f t="shared" si="3"/>
        <v>0.25510265867177145</v>
      </c>
      <c r="L23" s="77"/>
      <c r="M23" s="78"/>
      <c r="N23" s="79">
        <f>分析係数表!I26</f>
        <v>1.0726059667332082E-2</v>
      </c>
      <c r="O23" s="80">
        <f t="shared" si="4"/>
        <v>0.17025598028071739</v>
      </c>
      <c r="P23" s="74">
        <f>分析係数表!C26</f>
        <v>0.29113960871661038</v>
      </c>
      <c r="Q23" s="80">
        <f t="shared" si="5"/>
        <v>4.9568259480590994E-2</v>
      </c>
      <c r="R23" s="81">
        <v>5.5769804600578565E-2</v>
      </c>
      <c r="S23" s="82">
        <f t="shared" si="6"/>
        <v>1.3284458464396667</v>
      </c>
      <c r="T23" s="83">
        <f>分析係数表!F26</f>
        <v>0.34176102976079403</v>
      </c>
      <c r="U23" s="84">
        <f t="shared" si="7"/>
        <v>0.45401102046067016</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投入係数表!T24</f>
        <v>4.0592018984575034E-5</v>
      </c>
      <c r="E24" s="75">
        <f t="shared" si="0"/>
        <v>4.0592018984575038E-3</v>
      </c>
      <c r="F24" s="74">
        <f>分析係数表!C27</f>
        <v>0.22390034937983039</v>
      </c>
      <c r="G24" s="75">
        <f t="shared" si="1"/>
        <v>9.0885672326790595E-4</v>
      </c>
      <c r="H24" s="75">
        <v>3.1705817038908618E-3</v>
      </c>
      <c r="I24" s="75">
        <f t="shared" si="2"/>
        <v>3.1705817038908618E-3</v>
      </c>
      <c r="J24" s="74">
        <f>分析係数表!G27</f>
        <v>0.17801424712710151</v>
      </c>
      <c r="K24" s="76">
        <f t="shared" si="3"/>
        <v>5.6440871497309448E-4</v>
      </c>
      <c r="L24" s="77"/>
      <c r="M24" s="78"/>
      <c r="N24" s="79">
        <f>分析係数表!I27</f>
        <v>1.001616696609949E-2</v>
      </c>
      <c r="O24" s="80">
        <f t="shared" si="4"/>
        <v>0.15898777168491868</v>
      </c>
      <c r="P24" s="74">
        <f>分析係数表!C27</f>
        <v>0.22390034937983039</v>
      </c>
      <c r="Q24" s="80">
        <f t="shared" si="5"/>
        <v>3.5597417627373999E-2</v>
      </c>
      <c r="R24" s="81">
        <v>3.6353122062922683E-2</v>
      </c>
      <c r="S24" s="82">
        <f t="shared" si="6"/>
        <v>3.9523703766813544E-2</v>
      </c>
      <c r="T24" s="83">
        <f>分析係数表!F27</f>
        <v>0.3354402389489512</v>
      </c>
      <c r="U24" s="84">
        <f t="shared" si="7"/>
        <v>1.3257840635687497E-2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投入係数表!T25</f>
        <v>0</v>
      </c>
      <c r="E25" s="75">
        <f t="shared" si="0"/>
        <v>0</v>
      </c>
      <c r="F25" s="74">
        <f>分析係数表!C28</f>
        <v>0.22512814125204084</v>
      </c>
      <c r="G25" s="75">
        <f t="shared" si="1"/>
        <v>0</v>
      </c>
      <c r="H25" s="75">
        <v>2.570764301955946E-2</v>
      </c>
      <c r="I25" s="75">
        <f t="shared" si="2"/>
        <v>2.570764301955946E-2</v>
      </c>
      <c r="J25" s="74">
        <f>分析係数表!G28</f>
        <v>0.17968722251031818</v>
      </c>
      <c r="K25" s="76">
        <f t="shared" si="3"/>
        <v>4.6193349714714086E-3</v>
      </c>
      <c r="L25" s="77"/>
      <c r="M25" s="78"/>
      <c r="N25" s="79">
        <f>分析係数表!I28</f>
        <v>8.1409051127791718E-3</v>
      </c>
      <c r="O25" s="80">
        <f t="shared" si="4"/>
        <v>0.12922152433758319</v>
      </c>
      <c r="P25" s="74">
        <f>分析係数表!C28</f>
        <v>0.22512814125204084</v>
      </c>
      <c r="Q25" s="80">
        <f t="shared" si="5"/>
        <v>2.9091401583875461E-2</v>
      </c>
      <c r="R25" s="81">
        <v>3.7436646091816093E-2</v>
      </c>
      <c r="S25" s="82">
        <f t="shared" si="6"/>
        <v>6.3144289111375554E-2</v>
      </c>
      <c r="T25" s="83">
        <f>分析係数表!F28</f>
        <v>0.30733691598411605</v>
      </c>
      <c r="U25" s="84">
        <f t="shared" si="7"/>
        <v>1.9406571077499563E-2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投入係数表!T26</f>
        <v>6.4978455005308185E-3</v>
      </c>
      <c r="E26" s="75">
        <f t="shared" si="0"/>
        <v>0.64978455005308189</v>
      </c>
      <c r="F26" s="74">
        <f>分析係数表!C29</f>
        <v>0.20292812083079403</v>
      </c>
      <c r="G26" s="75">
        <f t="shared" si="1"/>
        <v>0.13185955768715493</v>
      </c>
      <c r="H26" s="75">
        <v>0.17246448534553119</v>
      </c>
      <c r="I26" s="75">
        <f t="shared" si="2"/>
        <v>0.17246448534553119</v>
      </c>
      <c r="J26" s="74">
        <f>分析係数表!G29</f>
        <v>0.25422836329948895</v>
      </c>
      <c r="K26" s="76">
        <f t="shared" si="3"/>
        <v>4.3845363836683089E-2</v>
      </c>
      <c r="L26" s="77"/>
      <c r="M26" s="78"/>
      <c r="N26" s="79">
        <f>分析係数表!I29</f>
        <v>1.2173975242294967E-2</v>
      </c>
      <c r="O26" s="80">
        <f t="shared" si="4"/>
        <v>0.19323891093975792</v>
      </c>
      <c r="P26" s="74">
        <f>分析係数表!C29</f>
        <v>0.20292812083079403</v>
      </c>
      <c r="Q26" s="80">
        <f t="shared" si="5"/>
        <v>3.9213609068394245E-2</v>
      </c>
      <c r="R26" s="81">
        <v>5.7182754808647533E-2</v>
      </c>
      <c r="S26" s="82">
        <f t="shared" si="6"/>
        <v>0.22964724015417873</v>
      </c>
      <c r="T26" s="83">
        <f>分析係数表!F29</f>
        <v>0.40384720428768384</v>
      </c>
      <c r="U26" s="84">
        <f t="shared" si="7"/>
        <v>9.2742395908647413E-2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投入係数表!T27</f>
        <v>2.8008493099356772E-3</v>
      </c>
      <c r="E27" s="75">
        <f t="shared" si="0"/>
        <v>0.28008493099356774</v>
      </c>
      <c r="F27" s="74">
        <f>分析係数表!C30</f>
        <v>1</v>
      </c>
      <c r="G27" s="75">
        <f t="shared" si="1"/>
        <v>0.28008493099356774</v>
      </c>
      <c r="H27" s="75">
        <v>0.39522880489686391</v>
      </c>
      <c r="I27" s="75">
        <f t="shared" si="2"/>
        <v>0.39522880489686391</v>
      </c>
      <c r="J27" s="74">
        <f>分析係数表!G30</f>
        <v>0.34673715455884868</v>
      </c>
      <c r="K27" s="76">
        <f t="shared" si="3"/>
        <v>0.13704051120963295</v>
      </c>
      <c r="L27" s="77"/>
      <c r="M27" s="78"/>
      <c r="N27" s="79">
        <f>分析係数表!I30</f>
        <v>0</v>
      </c>
      <c r="O27" s="80">
        <f t="shared" si="4"/>
        <v>0</v>
      </c>
      <c r="P27" s="74">
        <f>分析係数表!C30</f>
        <v>1</v>
      </c>
      <c r="Q27" s="80">
        <f t="shared" si="5"/>
        <v>0</v>
      </c>
      <c r="R27" s="81">
        <v>6.8250291886637254E-2</v>
      </c>
      <c r="S27" s="82">
        <f t="shared" si="6"/>
        <v>0.46347909678350119</v>
      </c>
      <c r="T27" s="83">
        <f>分析係数表!F30</f>
        <v>0.44336430675838301</v>
      </c>
      <c r="U27" s="84">
        <f t="shared" si="7"/>
        <v>0.20549008844241851</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投入係数表!T28</f>
        <v>2.7290326609629677E-2</v>
      </c>
      <c r="E28" s="75">
        <f t="shared" si="0"/>
        <v>2.7290326609629676</v>
      </c>
      <c r="F28" s="74">
        <f>分析係数表!C31</f>
        <v>0.99667993786519227</v>
      </c>
      <c r="G28" s="75">
        <f t="shared" si="1"/>
        <v>2.719972102960651</v>
      </c>
      <c r="H28" s="75">
        <v>3.411453081677422</v>
      </c>
      <c r="I28" s="75">
        <f t="shared" si="2"/>
        <v>3.411453081677422</v>
      </c>
      <c r="J28" s="74">
        <f>分析係数表!G31</f>
        <v>7.0744430198025232E-2</v>
      </c>
      <c r="K28" s="76">
        <f t="shared" si="3"/>
        <v>0.24134130441056645</v>
      </c>
      <c r="L28" s="77"/>
      <c r="M28" s="78"/>
      <c r="N28" s="79">
        <f>分析係数表!I31</f>
        <v>1.5783931066306964E-2</v>
      </c>
      <c r="O28" s="80">
        <f t="shared" si="4"/>
        <v>0.25054015544608488</v>
      </c>
      <c r="P28" s="74">
        <f>分析係数表!C31</f>
        <v>0.99667993786519227</v>
      </c>
      <c r="Q28" s="80">
        <f t="shared" si="5"/>
        <v>0.24970834656273949</v>
      </c>
      <c r="R28" s="81">
        <v>0.47346403471238396</v>
      </c>
      <c r="S28" s="82">
        <f t="shared" si="6"/>
        <v>3.884917116389806</v>
      </c>
      <c r="T28" s="83">
        <f>分析係数表!F31</f>
        <v>0.308369223350977</v>
      </c>
      <c r="U28" s="84">
        <f t="shared" si="7"/>
        <v>1.1979888739640416</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投入係数表!T29</f>
        <v>1.8890901142821458E-3</v>
      </c>
      <c r="E29" s="75">
        <f t="shared" si="0"/>
        <v>0.18890901142821459</v>
      </c>
      <c r="F29" s="74">
        <f>分析係数表!C32</f>
        <v>0.99973750468741629</v>
      </c>
      <c r="G29" s="75">
        <f t="shared" si="1"/>
        <v>0.18885942369820985</v>
      </c>
      <c r="H29" s="75">
        <v>0.24388533280354832</v>
      </c>
      <c r="I29" s="75">
        <f t="shared" si="2"/>
        <v>0.24388533280354832</v>
      </c>
      <c r="J29" s="74">
        <f>分析係数表!G32</f>
        <v>0.13654952076677315</v>
      </c>
      <c r="K29" s="76">
        <f t="shared" si="3"/>
        <v>3.3302425316369504E-2</v>
      </c>
      <c r="L29" s="77"/>
      <c r="M29" s="78"/>
      <c r="N29" s="79">
        <f>分析係数表!I32</f>
        <v>6.1925380029087757E-3</v>
      </c>
      <c r="O29" s="80">
        <f t="shared" si="4"/>
        <v>9.8294868834444243E-2</v>
      </c>
      <c r="P29" s="74">
        <f>分析係数表!C32</f>
        <v>0.99973750468741629</v>
      </c>
      <c r="Q29" s="80">
        <f t="shared" si="5"/>
        <v>9.8269066892124168E-2</v>
      </c>
      <c r="R29" s="81">
        <v>0.14635520272348224</v>
      </c>
      <c r="S29" s="82">
        <f t="shared" si="6"/>
        <v>0.39024053552703053</v>
      </c>
      <c r="T29" s="83">
        <f>分析係数表!F32</f>
        <v>0.46980830670926516</v>
      </c>
      <c r="U29" s="84">
        <f t="shared" si="7"/>
        <v>0.18333824520527103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投入係数表!T30</f>
        <v>5.7765565478049084E-4</v>
      </c>
      <c r="E30" s="75">
        <f t="shared" si="0"/>
        <v>5.7765565478049084E-2</v>
      </c>
      <c r="F30" s="74">
        <f>分析係数表!C33</f>
        <v>0.92720800471848297</v>
      </c>
      <c r="G30" s="75">
        <f t="shared" si="1"/>
        <v>5.356069470833677E-2</v>
      </c>
      <c r="H30" s="75">
        <v>0.10007291591710933</v>
      </c>
      <c r="I30" s="75">
        <f t="shared" si="2"/>
        <v>0.10007291591710933</v>
      </c>
      <c r="J30" s="74">
        <f>分析係数表!G33</f>
        <v>0.48251618559482062</v>
      </c>
      <c r="K30" s="76">
        <f t="shared" si="3"/>
        <v>4.8286801669674806E-2</v>
      </c>
      <c r="L30" s="77"/>
      <c r="M30" s="78"/>
      <c r="N30" s="79">
        <f>分析係数表!I33</f>
        <v>1.0711870111293417E-3</v>
      </c>
      <c r="O30" s="80">
        <f t="shared" si="4"/>
        <v>1.7003074782368857E-2</v>
      </c>
      <c r="P30" s="74">
        <f>分析係数表!C33</f>
        <v>0.92720800471848297</v>
      </c>
      <c r="Q30" s="80">
        <f t="shared" si="5"/>
        <v>1.5765387043039383E-2</v>
      </c>
      <c r="R30" s="81">
        <v>6.4044853736691831E-2</v>
      </c>
      <c r="S30" s="82">
        <f t="shared" si="6"/>
        <v>0.16411776965380115</v>
      </c>
      <c r="T30" s="83">
        <f>分析係数表!F33</f>
        <v>0.61375438359859724</v>
      </c>
      <c r="U30" s="84">
        <f t="shared" si="7"/>
        <v>0.10072800055144529</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投入係数表!T31</f>
        <v>4.2796477861737341E-2</v>
      </c>
      <c r="E31" s="75">
        <f t="shared" si="0"/>
        <v>4.2796477861737339</v>
      </c>
      <c r="F31" s="74">
        <f>分析係数表!C34</f>
        <v>0.43058167090385968</v>
      </c>
      <c r="G31" s="75">
        <f t="shared" si="1"/>
        <v>1.8427378946506903</v>
      </c>
      <c r="H31" s="75">
        <v>2.1374109068560778</v>
      </c>
      <c r="I31" s="75">
        <f t="shared" si="2"/>
        <v>2.1374109068560778</v>
      </c>
      <c r="J31" s="74">
        <f>分析係数表!G34</f>
        <v>0.40252218378442245</v>
      </c>
      <c r="K31" s="76">
        <f t="shared" si="3"/>
        <v>0.86035530587235121</v>
      </c>
      <c r="L31" s="77"/>
      <c r="M31" s="78"/>
      <c r="N31" s="79">
        <f>分析係数表!I34</f>
        <v>0.17332617383102331</v>
      </c>
      <c r="O31" s="80">
        <f t="shared" si="4"/>
        <v>2.7512263169469153</v>
      </c>
      <c r="P31" s="74">
        <f>分析係数表!C34</f>
        <v>0.43058167090385968</v>
      </c>
      <c r="Q31" s="80">
        <f t="shared" si="5"/>
        <v>1.1846276245856746</v>
      </c>
      <c r="R31" s="81">
        <v>1.3307502040777333</v>
      </c>
      <c r="S31" s="82">
        <f t="shared" si="6"/>
        <v>3.4681611109338109</v>
      </c>
      <c r="T31" s="83">
        <f>分析係数表!F34</f>
        <v>0.66293540075026103</v>
      </c>
      <c r="U31" s="84">
        <f t="shared" si="7"/>
        <v>2.2991667759433763</v>
      </c>
      <c r="V31" s="85">
        <f>分析係数表!D34</f>
        <v>0.16067471370017011</v>
      </c>
      <c r="W31" s="172">
        <f t="shared" si="8"/>
        <v>1</v>
      </c>
      <c r="X31" s="74">
        <f>分析係数表!E34</f>
        <v>0.14658203786750718</v>
      </c>
      <c r="Y31" s="171">
        <f t="shared" si="9"/>
        <v>1</v>
      </c>
    </row>
    <row r="32" spans="1:25">
      <c r="A32" s="10" t="s">
        <v>20</v>
      </c>
      <c r="B32" s="9" t="s">
        <v>37</v>
      </c>
      <c r="C32" s="88"/>
      <c r="D32" s="74">
        <f>投入係数表!T32</f>
        <v>5.6516580278523701E-3</v>
      </c>
      <c r="E32" s="75">
        <f t="shared" si="0"/>
        <v>0.56516580278523698</v>
      </c>
      <c r="F32" s="74">
        <f>分析係数表!C35</f>
        <v>0.85041941808411148</v>
      </c>
      <c r="G32" s="75">
        <f t="shared" si="1"/>
        <v>0.48062797312566097</v>
      </c>
      <c r="H32" s="75">
        <v>0.7271221280282284</v>
      </c>
      <c r="I32" s="75">
        <f t="shared" si="2"/>
        <v>0.7271221280282284</v>
      </c>
      <c r="J32" s="74">
        <f>分析係数表!G35</f>
        <v>0.31439227022235533</v>
      </c>
      <c r="K32" s="76">
        <f t="shared" si="3"/>
        <v>0.22860157655970484</v>
      </c>
      <c r="L32" s="77"/>
      <c r="M32" s="78"/>
      <c r="N32" s="79">
        <f>分析係数表!I35</f>
        <v>5.0116599150103677E-2</v>
      </c>
      <c r="O32" s="80">
        <f t="shared" si="4"/>
        <v>0.79550654958821576</v>
      </c>
      <c r="P32" s="74">
        <f>分析係数表!C35</f>
        <v>0.85041941808411148</v>
      </c>
      <c r="Q32" s="80">
        <f t="shared" si="5"/>
        <v>0.67651421698290981</v>
      </c>
      <c r="R32" s="81">
        <v>1.0389162680721959</v>
      </c>
      <c r="S32" s="82">
        <f t="shared" si="6"/>
        <v>1.7660383961004245</v>
      </c>
      <c r="T32" s="83">
        <f>分析係数表!F35</f>
        <v>0.64510687312527537</v>
      </c>
      <c r="U32" s="84">
        <f t="shared" si="7"/>
        <v>1.1392835075275214</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投入係数表!T33</f>
        <v>1.3520264784862299E-3</v>
      </c>
      <c r="E33" s="75">
        <f t="shared" si="0"/>
        <v>0.13520264784862299</v>
      </c>
      <c r="F33" s="74">
        <f>分析係数表!C36</f>
        <v>0.99367212085214862</v>
      </c>
      <c r="G33" s="75">
        <f t="shared" si="1"/>
        <v>0.1343471018325674</v>
      </c>
      <c r="H33" s="75">
        <v>0.32963592503283473</v>
      </c>
      <c r="I33" s="75">
        <f t="shared" si="2"/>
        <v>0.32963592503283473</v>
      </c>
      <c r="J33" s="74">
        <f>分析係数表!G36</f>
        <v>5.4622350270852466E-2</v>
      </c>
      <c r="K33" s="76">
        <f t="shared" si="3"/>
        <v>1.8005488958999963E-2</v>
      </c>
      <c r="L33" s="77"/>
      <c r="M33" s="78"/>
      <c r="N33" s="79">
        <f>分析係数表!I36</f>
        <v>0.22260102528255266</v>
      </c>
      <c r="O33" s="80">
        <f t="shared" si="4"/>
        <v>3.5333717083824974</v>
      </c>
      <c r="P33" s="74">
        <f>分析係数表!C36</f>
        <v>0.99367212085214862</v>
      </c>
      <c r="Q33" s="80">
        <f t="shared" si="5"/>
        <v>3.5110129592274157</v>
      </c>
      <c r="R33" s="81">
        <v>3.7414693469212144</v>
      </c>
      <c r="S33" s="82">
        <f t="shared" si="6"/>
        <v>4.0711052719540488</v>
      </c>
      <c r="T33" s="83">
        <f>分析係数表!F36</f>
        <v>0.84078106922799567</v>
      </c>
      <c r="U33" s="84">
        <f t="shared" si="7"/>
        <v>3.4229082434932554</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投入係数表!T34</f>
        <v>1.6789483544619996E-2</v>
      </c>
      <c r="E34" s="75">
        <f t="shared" si="0"/>
        <v>1.6789483544619996</v>
      </c>
      <c r="F34" s="74">
        <f>分析係数表!C37</f>
        <v>0.57178358697686016</v>
      </c>
      <c r="G34" s="75">
        <f t="shared" si="1"/>
        <v>0.95999511246317903</v>
      </c>
      <c r="H34" s="75">
        <v>1.3063613882429703</v>
      </c>
      <c r="I34" s="75">
        <f t="shared" si="2"/>
        <v>1.3063613882429703</v>
      </c>
      <c r="J34" s="74">
        <f>分析係数表!G37</f>
        <v>0.36884830758302428</v>
      </c>
      <c r="K34" s="76">
        <f t="shared" si="3"/>
        <v>0.48184918714522973</v>
      </c>
      <c r="L34" s="77"/>
      <c r="M34" s="78"/>
      <c r="N34" s="79">
        <f>分析係数表!I37</f>
        <v>4.5622990798280361E-2</v>
      </c>
      <c r="O34" s="80">
        <f t="shared" si="4"/>
        <v>0.72417898674914072</v>
      </c>
      <c r="P34" s="74">
        <f>分析係数表!C37</f>
        <v>0.57178358697686016</v>
      </c>
      <c r="Q34" s="80">
        <f t="shared" si="5"/>
        <v>0.41407365865669177</v>
      </c>
      <c r="R34" s="81">
        <v>0.55929896847624017</v>
      </c>
      <c r="S34" s="82">
        <f t="shared" si="6"/>
        <v>1.8656603567192105</v>
      </c>
      <c r="T34" s="83">
        <f>分析係数表!F37</f>
        <v>0.64429400301330442</v>
      </c>
      <c r="U34" s="84">
        <f t="shared" si="7"/>
        <v>1.2020337794938496</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投入係数表!T35</f>
        <v>7.0473989883219883E-3</v>
      </c>
      <c r="E35" s="75">
        <f t="shared" si="0"/>
        <v>0.70473989883219879</v>
      </c>
      <c r="F35" s="74">
        <f>分析係数表!C38</f>
        <v>0.42668283982472699</v>
      </c>
      <c r="G35" s="75">
        <f t="shared" si="1"/>
        <v>0.30070042137151337</v>
      </c>
      <c r="H35" s="75">
        <v>0.52099444240329107</v>
      </c>
      <c r="I35" s="75">
        <f t="shared" si="2"/>
        <v>0.52099444240329107</v>
      </c>
      <c r="J35" s="74">
        <f>分析係数表!G38</f>
        <v>0.18042179614021467</v>
      </c>
      <c r="K35" s="76">
        <f t="shared" si="3"/>
        <v>9.3998753077471395E-2</v>
      </c>
      <c r="L35" s="77"/>
      <c r="M35" s="78"/>
      <c r="N35" s="79">
        <f>分析係数表!I38</f>
        <v>3.1385057501308801E-2</v>
      </c>
      <c r="O35" s="80">
        <f t="shared" si="4"/>
        <v>0.49817863192822542</v>
      </c>
      <c r="P35" s="74">
        <f>分析係数表!C38</f>
        <v>0.42668283982472699</v>
      </c>
      <c r="Q35" s="80">
        <f t="shared" si="5"/>
        <v>0.21256427341113263</v>
      </c>
      <c r="R35" s="81">
        <v>0.34062682496054253</v>
      </c>
      <c r="S35" s="82">
        <f t="shared" si="6"/>
        <v>0.8616212673638336</v>
      </c>
      <c r="T35" s="83">
        <f>分析係数表!F38</f>
        <v>0.52437100026299643</v>
      </c>
      <c r="U35" s="84">
        <f t="shared" si="7"/>
        <v>0.45180920581544409</v>
      </c>
      <c r="V35" s="85">
        <f>分析係数表!D38</f>
        <v>3.745569762927526E-2</v>
      </c>
      <c r="W35" s="172">
        <f t="shared" si="8"/>
        <v>0</v>
      </c>
      <c r="X35" s="74">
        <f>分析係数表!E38</f>
        <v>3.4218337111297577E-2</v>
      </c>
      <c r="Y35" s="171">
        <f t="shared" si="9"/>
        <v>0</v>
      </c>
    </row>
    <row r="36" spans="1:25">
      <c r="A36" s="10" t="s">
        <v>24</v>
      </c>
      <c r="B36" s="9" t="s">
        <v>39</v>
      </c>
      <c r="C36" s="88"/>
      <c r="D36" s="74">
        <f>投入係数表!T36</f>
        <v>0</v>
      </c>
      <c r="E36" s="75">
        <f t="shared" si="0"/>
        <v>0</v>
      </c>
      <c r="F36" s="74">
        <f>分析係数表!C39</f>
        <v>1</v>
      </c>
      <c r="G36" s="75">
        <f t="shared" si="1"/>
        <v>0</v>
      </c>
      <c r="H36" s="75">
        <v>4.96380835198603E-2</v>
      </c>
      <c r="I36" s="75">
        <f t="shared" si="2"/>
        <v>4.96380835198603E-2</v>
      </c>
      <c r="J36" s="74">
        <f>分析係数表!G39</f>
        <v>0.351753812215997</v>
      </c>
      <c r="K36" s="76">
        <f t="shared" si="3"/>
        <v>1.7460385109206916E-2</v>
      </c>
      <c r="L36" s="77"/>
      <c r="M36" s="78"/>
      <c r="N36" s="79">
        <f>分析係数表!I39</f>
        <v>2.6196741762610056E-3</v>
      </c>
      <c r="O36" s="80">
        <f t="shared" si="4"/>
        <v>4.1582389873683852E-2</v>
      </c>
      <c r="P36" s="74">
        <f>分析係数表!C39</f>
        <v>1</v>
      </c>
      <c r="Q36" s="80">
        <f t="shared" si="5"/>
        <v>4.1582389873683852E-2</v>
      </c>
      <c r="R36" s="81">
        <v>5.4097590230462338E-2</v>
      </c>
      <c r="S36" s="82">
        <f t="shared" si="6"/>
        <v>0.10373567375032264</v>
      </c>
      <c r="T36" s="83">
        <f>分析係数表!F39</f>
        <v>0.70125652740175148</v>
      </c>
      <c r="U36" s="84">
        <f t="shared" si="7"/>
        <v>7.2745318341832274E-2</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投入係数表!T37</f>
        <v>7.4314619371760443E-4</v>
      </c>
      <c r="E37" s="75">
        <f t="shared" si="0"/>
        <v>7.431461937176044E-2</v>
      </c>
      <c r="F37" s="74">
        <f>分析係数表!C40</f>
        <v>0.86812466863195592</v>
      </c>
      <c r="G37" s="75">
        <f t="shared" si="1"/>
        <v>6.4514354316619463E-2</v>
      </c>
      <c r="H37" s="75">
        <v>7.5818396147670788E-2</v>
      </c>
      <c r="I37" s="75">
        <f t="shared" si="2"/>
        <v>7.5818396147670788E-2</v>
      </c>
      <c r="J37" s="74">
        <f>分析係数表!G40</f>
        <v>0.5308449982881025</v>
      </c>
      <c r="K37" s="76">
        <f t="shared" si="3"/>
        <v>4.0247816373216977E-2</v>
      </c>
      <c r="L37" s="77"/>
      <c r="M37" s="78"/>
      <c r="N37" s="79">
        <f>分析係数表!I40</f>
        <v>3.1726768564274997E-2</v>
      </c>
      <c r="O37" s="80">
        <f t="shared" si="4"/>
        <v>0.50360265098111834</v>
      </c>
      <c r="P37" s="74">
        <f>分析係数表!C40</f>
        <v>0.86812466863195592</v>
      </c>
      <c r="Q37" s="80">
        <f t="shared" si="5"/>
        <v>0.43718988450515789</v>
      </c>
      <c r="R37" s="81">
        <v>0.44101188030003208</v>
      </c>
      <c r="S37" s="82">
        <f t="shared" si="6"/>
        <v>0.51683027644770285</v>
      </c>
      <c r="T37" s="83">
        <f>分析係数表!F40</f>
        <v>0.72849135138041188</v>
      </c>
      <c r="U37" s="84">
        <f t="shared" si="7"/>
        <v>0.37650638652369889</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投入係数表!T38</f>
        <v>0</v>
      </c>
      <c r="E38" s="75">
        <f t="shared" si="0"/>
        <v>0</v>
      </c>
      <c r="F38" s="74">
        <f>分析係数表!C41</f>
        <v>0.9999434031873089</v>
      </c>
      <c r="G38" s="75">
        <f t="shared" si="1"/>
        <v>0</v>
      </c>
      <c r="H38" s="75">
        <v>3.7269344858101416E-3</v>
      </c>
      <c r="I38" s="75">
        <f t="shared" si="2"/>
        <v>3.7269344858101416E-3</v>
      </c>
      <c r="J38" s="74">
        <f>分析係数表!G41</f>
        <v>0.50163334603597476</v>
      </c>
      <c r="K38" s="76">
        <f t="shared" si="3"/>
        <v>1.8695546165738064E-3</v>
      </c>
      <c r="L38" s="77"/>
      <c r="M38" s="78"/>
      <c r="N38" s="79">
        <f>分析係数表!I41</f>
        <v>4.605647758626856E-2</v>
      </c>
      <c r="O38" s="80">
        <f t="shared" si="4"/>
        <v>0.73105977245392773</v>
      </c>
      <c r="P38" s="74">
        <f>分析係数表!C41</f>
        <v>0.9999434031873089</v>
      </c>
      <c r="Q38" s="80">
        <f t="shared" si="5"/>
        <v>0.73101839680092018</v>
      </c>
      <c r="R38" s="81">
        <v>0.74472692229510484</v>
      </c>
      <c r="S38" s="82">
        <f t="shared" si="6"/>
        <v>0.74845385678091503</v>
      </c>
      <c r="T38" s="83">
        <f>分析係数表!F41</f>
        <v>0.6065809667987323</v>
      </c>
      <c r="U38" s="84">
        <f t="shared" si="7"/>
        <v>0.45399786405040737</v>
      </c>
      <c r="V38" s="85">
        <f>分析係数表!D41</f>
        <v>0.10372147914479408</v>
      </c>
      <c r="W38" s="172">
        <f t="shared" si="8"/>
        <v>0</v>
      </c>
      <c r="X38" s="74">
        <f>分析係数表!E41</f>
        <v>9.872112035903656E-2</v>
      </c>
      <c r="Y38" s="171">
        <f t="shared" si="9"/>
        <v>0</v>
      </c>
    </row>
    <row r="39" spans="1:25">
      <c r="A39" s="10" t="s">
        <v>56</v>
      </c>
      <c r="B39" s="9" t="s">
        <v>388</v>
      </c>
      <c r="C39" s="88"/>
      <c r="D39" s="74">
        <f>投入係数表!T39</f>
        <v>6.1512521076625244E-4</v>
      </c>
      <c r="E39" s="75">
        <f>$C$22*D39</f>
        <v>6.1512521076625241E-2</v>
      </c>
      <c r="F39" s="74">
        <f>分析係数表!C42</f>
        <v>0.93692850875802069</v>
      </c>
      <c r="G39" s="75">
        <f>E39*F39</f>
        <v>5.7632834642268808E-2</v>
      </c>
      <c r="H39" s="75">
        <v>8.5142865820243732E-2</v>
      </c>
      <c r="I39" s="75">
        <f>C39+H39</f>
        <v>8.5142865820243732E-2</v>
      </c>
      <c r="J39" s="74">
        <f>分析係数表!G42</f>
        <v>0.49922072097325781</v>
      </c>
      <c r="K39" s="76">
        <f>I39*J39</f>
        <v>4.2505082860511426E-2</v>
      </c>
      <c r="L39" s="77"/>
      <c r="M39" s="78"/>
      <c r="N39" s="79">
        <f>分析係数表!I42</f>
        <v>1.1809361738003208E-2</v>
      </c>
      <c r="O39" s="80">
        <f t="shared" si="4"/>
        <v>0.18745135879832725</v>
      </c>
      <c r="P39" s="74">
        <f>分析係数表!C42</f>
        <v>0.93692850875802069</v>
      </c>
      <c r="Q39" s="80">
        <f>O39*P39</f>
        <v>0.17562852206358143</v>
      </c>
      <c r="R39" s="81">
        <v>0.19190284683054984</v>
      </c>
      <c r="S39" s="82">
        <f>I39+R39</f>
        <v>0.27704571265079359</v>
      </c>
      <c r="T39" s="83">
        <f>分析係数表!F42</f>
        <v>0.57339238661209846</v>
      </c>
      <c r="U39" s="84">
        <f>S39*T39</f>
        <v>0.15885590237748817</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投入係数表!T40</f>
        <v>4.4479485418097799E-2</v>
      </c>
      <c r="E40" s="75">
        <f>$C$22*D40</f>
        <v>4.4479485418097795</v>
      </c>
      <c r="F40" s="74">
        <f>分析係数表!C43</f>
        <v>0.64668770435795053</v>
      </c>
      <c r="G40" s="75">
        <f>E40*F40</f>
        <v>2.8764336316052597</v>
      </c>
      <c r="H40" s="75">
        <v>3.9595224790534926</v>
      </c>
      <c r="I40" s="75">
        <f>C40+H40</f>
        <v>3.9595224790534926</v>
      </c>
      <c r="J40" s="74">
        <f>分析係数表!G43</f>
        <v>0.34525361813281841</v>
      </c>
      <c r="K40" s="76">
        <f>I40*J40</f>
        <v>1.367039461971445</v>
      </c>
      <c r="L40" s="77"/>
      <c r="M40" s="78"/>
      <c r="N40" s="79">
        <f>分析係数表!I43</f>
        <v>1.6687581740348217E-2</v>
      </c>
      <c r="O40" s="80">
        <f t="shared" si="4"/>
        <v>0.26488390665686778</v>
      </c>
      <c r="P40" s="74">
        <f>分析係数表!C43</f>
        <v>0.64668770435795053</v>
      </c>
      <c r="Q40" s="80">
        <f>O40*P40</f>
        <v>0.17129716551729549</v>
      </c>
      <c r="R40" s="81">
        <v>0.69038021974159713</v>
      </c>
      <c r="S40" s="82">
        <f>I40+R40</f>
        <v>4.6499026987950902</v>
      </c>
      <c r="T40" s="83">
        <f>分析係数表!F43</f>
        <v>0.5971160790993254</v>
      </c>
      <c r="U40" s="84">
        <f>S40*T40</f>
        <v>2.7765316676978959</v>
      </c>
      <c r="V40" s="85">
        <f>分析係数表!D43</f>
        <v>0.11965406207615147</v>
      </c>
      <c r="W40" s="172">
        <f>ROUND(S40*V40,0)</f>
        <v>1</v>
      </c>
      <c r="X40" s="74">
        <f>分析係数表!E43</f>
        <v>0.10089499703022012</v>
      </c>
      <c r="Y40" s="171">
        <f>ROUND(S40*X40,0)</f>
        <v>0</v>
      </c>
    </row>
    <row r="41" spans="1:25">
      <c r="A41" s="10" t="s">
        <v>350</v>
      </c>
      <c r="B41" s="9" t="s">
        <v>42</v>
      </c>
      <c r="C41" s="88"/>
      <c r="D41" s="74">
        <f>投入係数表!T41</f>
        <v>1.2802098295135202E-4</v>
      </c>
      <c r="E41" s="75">
        <f>$C$22*D41</f>
        <v>1.2802098295135202E-2</v>
      </c>
      <c r="F41" s="74">
        <f>分析係数表!C44</f>
        <v>0.69156580457188765</v>
      </c>
      <c r="G41" s="75">
        <f>E41*F41</f>
        <v>8.8534934076835679E-3</v>
      </c>
      <c r="H41" s="75">
        <v>1.7924812594191042E-2</v>
      </c>
      <c r="I41" s="75">
        <f>C41+H41</f>
        <v>1.7924812594191042E-2</v>
      </c>
      <c r="J41" s="74">
        <f>分析係数表!G44</f>
        <v>0.27271905819722003</v>
      </c>
      <c r="K41" s="76">
        <f>I41*J41</f>
        <v>4.8884380090494497E-3</v>
      </c>
      <c r="L41" s="77"/>
      <c r="M41" s="78"/>
      <c r="N41" s="79">
        <f>分析係数表!I44</f>
        <v>0.15674397651271663</v>
      </c>
      <c r="O41" s="80">
        <f t="shared" si="4"/>
        <v>2.4880151893568696</v>
      </c>
      <c r="P41" s="74">
        <f>分析係数表!C44</f>
        <v>0.69156580457188765</v>
      </c>
      <c r="Q41" s="80">
        <f>O41*P41</f>
        <v>1.720626226214661</v>
      </c>
      <c r="R41" s="81">
        <v>1.7533677547073947</v>
      </c>
      <c r="S41" s="82">
        <f>I41+R41</f>
        <v>1.7712925673015858</v>
      </c>
      <c r="T41" s="83">
        <f>分析係数表!F44</f>
        <v>0.50862281906626206</v>
      </c>
      <c r="U41" s="84">
        <f>S41*T41</f>
        <v>0.90091981897204931</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投入係数表!T42</f>
        <v>1.077249734590645E-3</v>
      </c>
      <c r="E42" s="75">
        <f>$C$22*D42</f>
        <v>0.1077249734590645</v>
      </c>
      <c r="F42" s="74">
        <f>分析係数表!C45</f>
        <v>1</v>
      </c>
      <c r="G42" s="75">
        <f>E42*F42</f>
        <v>0.1077249734590645</v>
      </c>
      <c r="H42" s="75">
        <v>0.13447684715248867</v>
      </c>
      <c r="I42" s="75">
        <f>C42+H42</f>
        <v>0.13447684715248867</v>
      </c>
      <c r="J42" s="74">
        <f>分析係数表!G45</f>
        <v>0</v>
      </c>
      <c r="K42" s="76">
        <f>I42*J42</f>
        <v>0</v>
      </c>
      <c r="L42" s="77"/>
      <c r="M42" s="78"/>
      <c r="N42" s="79">
        <f>分析係数表!I45</f>
        <v>0</v>
      </c>
      <c r="O42" s="80">
        <f t="shared" si="4"/>
        <v>0</v>
      </c>
      <c r="P42" s="74">
        <f>分析係数表!C45</f>
        <v>1</v>
      </c>
      <c r="Q42" s="80">
        <f>O42*P42</f>
        <v>0</v>
      </c>
      <c r="R42" s="81">
        <v>1.9407393330267555E-2</v>
      </c>
      <c r="S42" s="82">
        <f>I42+R42</f>
        <v>0.15388424048275623</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投入係数表!T43</f>
        <v>1.1396989945669145E-3</v>
      </c>
      <c r="E43" s="75">
        <f>$C$22*D43</f>
        <v>0.11396989945669145</v>
      </c>
      <c r="F43" s="74">
        <f>分析係数表!C46</f>
        <v>0.99300149364803736</v>
      </c>
      <c r="G43" s="75">
        <f>E43*F43</f>
        <v>0.11317228039141125</v>
      </c>
      <c r="H43" s="75">
        <v>0.20128917463247628</v>
      </c>
      <c r="I43" s="75">
        <f>C43+H43</f>
        <v>0.20128917463247628</v>
      </c>
      <c r="J43" s="74">
        <f>分析係数表!G46</f>
        <v>1.2662527198429125E-2</v>
      </c>
      <c r="K43" s="76">
        <f>I43*J43</f>
        <v>2.5488296485330808E-3</v>
      </c>
      <c r="L43" s="77"/>
      <c r="M43" s="78"/>
      <c r="N43" s="79">
        <f>分析係数表!I46</f>
        <v>3.642815848522589E-5</v>
      </c>
      <c r="O43" s="80">
        <f t="shared" si="4"/>
        <v>5.7822835459446346E-4</v>
      </c>
      <c r="P43" s="74">
        <f>分析係数表!C46</f>
        <v>0.99300149364803736</v>
      </c>
      <c r="Q43" s="80">
        <f>O43*P43</f>
        <v>5.7418161978194918E-4</v>
      </c>
      <c r="R43" s="81">
        <v>5.0750838298744688E-2</v>
      </c>
      <c r="S43" s="82">
        <f>I43+R43</f>
        <v>0.25204001293122097</v>
      </c>
      <c r="T43" s="83">
        <f>分析係数表!F46</f>
        <v>0.42786180544499286</v>
      </c>
      <c r="U43" s="84">
        <f>S43*T43</f>
        <v>0.10783829497713156</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投入係数表!T44</f>
        <v>0.63963342284393931</v>
      </c>
      <c r="E44" s="89">
        <f>SUM(E5:E43)</f>
        <v>63.963342284393924</v>
      </c>
      <c r="F44" s="90">
        <f>分析係数表!C47</f>
        <v>0.58532523599566522</v>
      </c>
      <c r="G44" s="89">
        <f>SUM(G5:G43)</f>
        <v>17.738172825815141</v>
      </c>
      <c r="H44" s="89">
        <f>SUM(H5:H43)</f>
        <v>22.265790658583398</v>
      </c>
      <c r="I44" s="89">
        <f>SUM(I5:I43)</f>
        <v>122.26579065858337</v>
      </c>
      <c r="J44" s="90">
        <f>分析係数表!G47</f>
        <v>0.25475569279079324</v>
      </c>
      <c r="K44" s="91">
        <f>SUM(K5:K43)</f>
        <v>24.866498940514106</v>
      </c>
      <c r="L44" s="92">
        <f>最終需要_まとめ!$L$34</f>
        <v>0.63833333333333331</v>
      </c>
      <c r="M44" s="89">
        <f>K44*L44</f>
        <v>15.87311515702817</v>
      </c>
      <c r="N44" s="93">
        <f>分析係数表!I47</f>
        <v>1</v>
      </c>
      <c r="O44" s="94">
        <f>SUM(O5:O43)</f>
        <v>15.87311515702817</v>
      </c>
      <c r="P44" s="90">
        <f>分析係数表!C47</f>
        <v>0.58532523599566522</v>
      </c>
      <c r="Q44" s="94">
        <f>SUM(Q5:Q43)</f>
        <v>10.307409799843754</v>
      </c>
      <c r="R44" s="89">
        <f>SUM(R5:R43)</f>
        <v>12.655966299366291</v>
      </c>
      <c r="S44" s="95">
        <f>SUM(S5:S43)</f>
        <v>134.92175695794967</v>
      </c>
      <c r="T44" s="96">
        <f>分析係数表!F47</f>
        <v>0.5063294671067512</v>
      </c>
      <c r="U44" s="97">
        <f>SUM(U5:U43)</f>
        <v>53.300790583954708</v>
      </c>
      <c r="V44" s="98">
        <f>分析係数表!D47</f>
        <v>6.4581730562403572E-2</v>
      </c>
      <c r="W44" s="169">
        <f>SUM(W5:W43)</f>
        <v>6</v>
      </c>
      <c r="X44" s="90">
        <f>分析係数表!E47</f>
        <v>5.7136770824146227E-2</v>
      </c>
      <c r="Y44" s="17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304</v>
      </c>
      <c r="S2" s="5" t="s">
        <v>157</v>
      </c>
      <c r="U2" s="62" t="s">
        <v>215</v>
      </c>
      <c r="W2" s="5" t="s">
        <v>134</v>
      </c>
      <c r="Y2" s="5" t="s">
        <v>158</v>
      </c>
    </row>
    <row r="3" spans="1:25" ht="44">
      <c r="B3" s="63"/>
      <c r="C3" s="64" t="s">
        <v>233</v>
      </c>
      <c r="D3" s="64" t="s">
        <v>322</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投入係数表!U5</f>
        <v>0</v>
      </c>
      <c r="E5" s="75">
        <f t="shared" ref="E5:E38" si="0">$C$23*D5</f>
        <v>0</v>
      </c>
      <c r="F5" s="74">
        <f>分析係数表!C8</f>
        <v>0.16988323914406789</v>
      </c>
      <c r="G5" s="75">
        <f t="shared" ref="G5:G38" si="1">E5*F5</f>
        <v>0</v>
      </c>
      <c r="H5" s="75">
        <f t="array" ref="H5:H43">MMULT(逆行列係数!C5:AO43,'19'!G5:G43)</f>
        <v>1.3801152838635079E-3</v>
      </c>
      <c r="I5" s="75">
        <f t="shared" ref="I5:I38" si="2">C5+H5</f>
        <v>1.3801152838635079E-3</v>
      </c>
      <c r="J5" s="74">
        <f>分析係数表!G8</f>
        <v>0.11982810575688495</v>
      </c>
      <c r="K5" s="76">
        <f t="shared" ref="K5:K38" si="3">I5*J5</f>
        <v>1.6537660019148973E-4</v>
      </c>
      <c r="L5" s="77" t="s">
        <v>188</v>
      </c>
      <c r="M5" s="78" t="s">
        <v>188</v>
      </c>
      <c r="N5" s="79">
        <f>分析係数表!I8</f>
        <v>1.1007693311748612E-2</v>
      </c>
      <c r="O5" s="80">
        <f t="shared" ref="O5:O43" si="4">$M$44*N5</f>
        <v>0.18126562824482007</v>
      </c>
      <c r="P5" s="74">
        <f>分析係数表!C8</f>
        <v>0.16988323914406789</v>
      </c>
      <c r="Q5" s="80">
        <f t="shared" ref="Q5:Q38" si="5">O5*P5</f>
        <v>3.0793992071714474E-2</v>
      </c>
      <c r="R5" s="81">
        <f t="array" ref="R5:R43">MMULT(逆行列係数!C5:AO43,'19'!Q5:Q43)</f>
        <v>5.1604341805763072E-2</v>
      </c>
      <c r="S5" s="82">
        <f t="shared" ref="S5:S38" si="6">I5+R5</f>
        <v>5.2984457089626583E-2</v>
      </c>
      <c r="T5" s="83">
        <f>分析係数表!F8</f>
        <v>0.4520504153237429</v>
      </c>
      <c r="U5" s="84">
        <f t="shared" ref="U5:U38" si="7">S5*T5</f>
        <v>2.3951645833068733E-2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投入係数表!U6</f>
        <v>0</v>
      </c>
      <c r="E6" s="75">
        <f t="shared" si="0"/>
        <v>0</v>
      </c>
      <c r="F6" s="74">
        <f>分析係数表!C9</f>
        <v>0.40976645435244163</v>
      </c>
      <c r="G6" s="75">
        <f t="shared" si="1"/>
        <v>0</v>
      </c>
      <c r="H6" s="75">
        <v>1.5981422652835647E-3</v>
      </c>
      <c r="I6" s="75">
        <f t="shared" si="2"/>
        <v>1.5981422652835647E-3</v>
      </c>
      <c r="J6" s="74">
        <f>分析係数表!G9</f>
        <v>0.27278621711745094</v>
      </c>
      <c r="K6" s="76">
        <f t="shared" si="3"/>
        <v>4.3595118296221739E-4</v>
      </c>
      <c r="L6" s="77"/>
      <c r="M6" s="78"/>
      <c r="N6" s="79">
        <f>分析係数表!I9</f>
        <v>5.6766522140644718E-4</v>
      </c>
      <c r="O6" s="80">
        <f t="shared" si="4"/>
        <v>9.3478433743380499E-3</v>
      </c>
      <c r="P6" s="74">
        <f>分析係数表!C9</f>
        <v>0.40976645435244163</v>
      </c>
      <c r="Q6" s="80">
        <f t="shared" si="5"/>
        <v>3.8304326353444666E-3</v>
      </c>
      <c r="R6" s="81">
        <v>5.1560800964850911E-3</v>
      </c>
      <c r="S6" s="82">
        <f t="shared" si="6"/>
        <v>6.7542223617686557E-3</v>
      </c>
      <c r="T6" s="83">
        <f>分析係数表!F9</f>
        <v>0.74407187847350875</v>
      </c>
      <c r="U6" s="84">
        <f t="shared" si="7"/>
        <v>5.0256269203489828E-3</v>
      </c>
      <c r="V6" s="85">
        <f>分析係数表!D9</f>
        <v>0.14440533530937386</v>
      </c>
      <c r="W6" s="172">
        <f t="shared" si="8"/>
        <v>0</v>
      </c>
      <c r="X6" s="74">
        <f>分析係数表!E9</f>
        <v>0.11439422008151168</v>
      </c>
      <c r="Y6" s="171">
        <f t="shared" si="9"/>
        <v>0</v>
      </c>
    </row>
    <row r="7" spans="1:25">
      <c r="A7" s="10" t="s">
        <v>226</v>
      </c>
      <c r="B7" s="9" t="s">
        <v>274</v>
      </c>
      <c r="C7" s="88"/>
      <c r="D7" s="74">
        <f>投入係数表!U7</f>
        <v>0</v>
      </c>
      <c r="E7" s="75">
        <f t="shared" si="0"/>
        <v>0</v>
      </c>
      <c r="F7" s="74">
        <f>分析係数表!C10</f>
        <v>0.68007710705743762</v>
      </c>
      <c r="G7" s="75">
        <f t="shared" si="1"/>
        <v>0</v>
      </c>
      <c r="H7" s="75">
        <v>7.2676431022864558E-4</v>
      </c>
      <c r="I7" s="75">
        <f t="shared" si="2"/>
        <v>7.2676431022864558E-4</v>
      </c>
      <c r="J7" s="74">
        <f>分析係数表!G10</f>
        <v>0.17854260725424764</v>
      </c>
      <c r="K7" s="76">
        <f t="shared" si="3"/>
        <v>1.2975839480755725E-4</v>
      </c>
      <c r="L7" s="77"/>
      <c r="M7" s="78"/>
      <c r="N7" s="79">
        <f>分析係数表!I10</f>
        <v>1.290834700219075E-3</v>
      </c>
      <c r="O7" s="80">
        <f t="shared" si="4"/>
        <v>2.1256402796550607E-2</v>
      </c>
      <c r="P7" s="74">
        <f>分析係数表!C10</f>
        <v>0.68007710705743762</v>
      </c>
      <c r="Q7" s="80">
        <f t="shared" si="5"/>
        <v>1.4455992920325764E-2</v>
      </c>
      <c r="R7" s="81">
        <v>2.4383328182296202E-2</v>
      </c>
      <c r="S7" s="82">
        <f t="shared" si="6"/>
        <v>2.5110092492524848E-2</v>
      </c>
      <c r="T7" s="83">
        <f>分析係数表!F10</f>
        <v>0.51654343606185527</v>
      </c>
      <c r="U7" s="84">
        <f t="shared" si="7"/>
        <v>1.2970453455919781E-2</v>
      </c>
      <c r="V7" s="85">
        <f>分析係数表!D10</f>
        <v>9.7799297694606213E-2</v>
      </c>
      <c r="W7" s="172">
        <f t="shared" si="8"/>
        <v>0</v>
      </c>
      <c r="X7" s="74">
        <f>分析係数表!E10</f>
        <v>2.6958057972911079E-2</v>
      </c>
      <c r="Y7" s="171">
        <f t="shared" si="9"/>
        <v>0</v>
      </c>
    </row>
    <row r="8" spans="1:25">
      <c r="A8" s="10" t="s">
        <v>227</v>
      </c>
      <c r="B8" s="9" t="s">
        <v>27</v>
      </c>
      <c r="C8" s="88"/>
      <c r="D8" s="74">
        <f>投入係数表!U8</f>
        <v>3.0117622410129997E-5</v>
      </c>
      <c r="E8" s="75">
        <f t="shared" si="0"/>
        <v>3.0117622410129998E-3</v>
      </c>
      <c r="F8" s="74">
        <f>分析係数表!C11</f>
        <v>2.1147201560344109E-2</v>
      </c>
      <c r="G8" s="75">
        <f t="shared" si="1"/>
        <v>6.3690343162535573E-5</v>
      </c>
      <c r="H8" s="75">
        <v>1.7868126197429977E-2</v>
      </c>
      <c r="I8" s="75">
        <f t="shared" si="2"/>
        <v>1.7868126197429977E-2</v>
      </c>
      <c r="J8" s="74">
        <f>分析係数表!G11</f>
        <v>0.2349962690544718</v>
      </c>
      <c r="K8" s="76">
        <f t="shared" si="3"/>
        <v>4.1989429913905111E-3</v>
      </c>
      <c r="L8" s="77"/>
      <c r="M8" s="78"/>
      <c r="N8" s="79">
        <f>分析係数表!I11</f>
        <v>-2.2238602446561594E-5</v>
      </c>
      <c r="O8" s="80">
        <f t="shared" si="4"/>
        <v>-3.6620699083797655E-4</v>
      </c>
      <c r="P8" s="74">
        <f>分析係数表!C11</f>
        <v>2.1147201560344109E-2</v>
      </c>
      <c r="Q8" s="80">
        <f t="shared" si="5"/>
        <v>-7.7442530480577791E-6</v>
      </c>
      <c r="R8" s="81">
        <v>4.2584386263497549E-3</v>
      </c>
      <c r="S8" s="82">
        <f t="shared" si="6"/>
        <v>2.2126564823779733E-2</v>
      </c>
      <c r="T8" s="83">
        <f>分析係数表!F11</f>
        <v>0.38828483104146677</v>
      </c>
      <c r="U8" s="84">
        <f t="shared" si="7"/>
        <v>8.591409484129375E-3</v>
      </c>
      <c r="V8" s="85">
        <f>分析係数表!D11</f>
        <v>2.238567316917173E-2</v>
      </c>
      <c r="W8" s="172">
        <f t="shared" si="8"/>
        <v>0</v>
      </c>
      <c r="X8" s="74">
        <f>分析係数表!E11</f>
        <v>2.1852680950858117E-2</v>
      </c>
      <c r="Y8" s="171">
        <f t="shared" si="9"/>
        <v>0</v>
      </c>
    </row>
    <row r="9" spans="1:25">
      <c r="A9" s="10" t="s">
        <v>228</v>
      </c>
      <c r="B9" s="9" t="s">
        <v>195</v>
      </c>
      <c r="C9" s="88"/>
      <c r="D9" s="74">
        <f>投入係数表!U9</f>
        <v>0</v>
      </c>
      <c r="E9" s="75">
        <f t="shared" si="0"/>
        <v>0</v>
      </c>
      <c r="F9" s="74">
        <f>分析係数表!C12</f>
        <v>0.26979296775158057</v>
      </c>
      <c r="G9" s="75">
        <f t="shared" si="1"/>
        <v>0</v>
      </c>
      <c r="H9" s="75">
        <v>2.8945927420217267E-3</v>
      </c>
      <c r="I9" s="75">
        <f t="shared" si="2"/>
        <v>2.8945927420217267E-3</v>
      </c>
      <c r="J9" s="74">
        <f>分析係数表!G12</f>
        <v>0.14399966915404239</v>
      </c>
      <c r="K9" s="76">
        <f t="shared" si="3"/>
        <v>4.1682039718682101E-4</v>
      </c>
      <c r="L9" s="77"/>
      <c r="M9" s="78"/>
      <c r="N9" s="79">
        <f>分析係数表!I12</f>
        <v>8.4790563397567215E-2</v>
      </c>
      <c r="O9" s="80">
        <f t="shared" si="4"/>
        <v>1.3962611700934777</v>
      </c>
      <c r="P9" s="74">
        <f>分析係数表!C12</f>
        <v>0.26979296775158057</v>
      </c>
      <c r="Q9" s="80">
        <f t="shared" si="5"/>
        <v>0.3767014448358138</v>
      </c>
      <c r="R9" s="81">
        <v>0.47589169763589723</v>
      </c>
      <c r="S9" s="82">
        <f t="shared" si="6"/>
        <v>0.47878629037791898</v>
      </c>
      <c r="T9" s="83">
        <f>分析係数表!F12</f>
        <v>0.33481714299007204</v>
      </c>
      <c r="U9" s="84">
        <f t="shared" si="7"/>
        <v>0.16030585784714985</v>
      </c>
      <c r="V9" s="85">
        <f>分析係数表!D12</f>
        <v>3.7088865741159563E-2</v>
      </c>
      <c r="W9" s="172">
        <f t="shared" si="8"/>
        <v>0</v>
      </c>
      <c r="X9" s="74">
        <f>分析係数表!E12</f>
        <v>3.539948357013805E-2</v>
      </c>
      <c r="Y9" s="171">
        <f t="shared" si="9"/>
        <v>0</v>
      </c>
    </row>
    <row r="10" spans="1:25">
      <c r="A10" s="10" t="s">
        <v>229</v>
      </c>
      <c r="B10" s="9" t="s">
        <v>28</v>
      </c>
      <c r="C10" s="88"/>
      <c r="D10" s="74">
        <f>投入係数表!U10</f>
        <v>1.9281825651702791E-3</v>
      </c>
      <c r="E10" s="75">
        <f t="shared" si="0"/>
        <v>0.19281825651702791</v>
      </c>
      <c r="F10" s="74">
        <f>分析係数表!C13</f>
        <v>6.684233532602335E-2</v>
      </c>
      <c r="G10" s="75">
        <f t="shared" si="1"/>
        <v>1.2888422559090366E-2</v>
      </c>
      <c r="H10" s="75">
        <v>1.6728843165872698E-2</v>
      </c>
      <c r="I10" s="75">
        <f t="shared" si="2"/>
        <v>1.6728843165872698E-2</v>
      </c>
      <c r="J10" s="74">
        <f>分析係数表!G13</f>
        <v>0.23596605339775753</v>
      </c>
      <c r="K10" s="76">
        <f t="shared" si="3"/>
        <v>3.9474390997610281E-3</v>
      </c>
      <c r="L10" s="77"/>
      <c r="M10" s="78"/>
      <c r="N10" s="79">
        <f>分析係数表!I13</f>
        <v>1.6879182236800124E-2</v>
      </c>
      <c r="O10" s="80">
        <f t="shared" si="4"/>
        <v>0.27795247249001986</v>
      </c>
      <c r="P10" s="74">
        <f>分析係数表!C13</f>
        <v>6.684233532602335E-2</v>
      </c>
      <c r="Q10" s="80">
        <f t="shared" si="5"/>
        <v>1.8578992370875187E-2</v>
      </c>
      <c r="R10" s="81">
        <v>2.0756637812545751E-2</v>
      </c>
      <c r="S10" s="82">
        <f t="shared" si="6"/>
        <v>3.7485480978418445E-2</v>
      </c>
      <c r="T10" s="83">
        <f>分析係数表!F13</f>
        <v>0.36934894381465649</v>
      </c>
      <c r="U10" s="84">
        <f t="shared" si="7"/>
        <v>1.3845222807763249E-2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投入係数表!U11</f>
        <v>7.0534162222680536E-3</v>
      </c>
      <c r="E11" s="75">
        <f t="shared" si="0"/>
        <v>0.70534162222680541</v>
      </c>
      <c r="F11" s="74">
        <f>分析係数表!C14</f>
        <v>0.21710827927701792</v>
      </c>
      <c r="G11" s="75">
        <f t="shared" si="1"/>
        <v>0.15313550590412214</v>
      </c>
      <c r="H11" s="75">
        <v>0.21105332548750499</v>
      </c>
      <c r="I11" s="75">
        <f t="shared" si="2"/>
        <v>0.21105332548750499</v>
      </c>
      <c r="J11" s="74">
        <f>分析係数表!G14</f>
        <v>0.17574790290253137</v>
      </c>
      <c r="K11" s="76">
        <f t="shared" si="3"/>
        <v>3.7092179355034373E-2</v>
      </c>
      <c r="L11" s="77"/>
      <c r="M11" s="78"/>
      <c r="N11" s="79">
        <f>分析係数表!I14</f>
        <v>1.1225515443921091E-3</v>
      </c>
      <c r="O11" s="80">
        <f t="shared" si="4"/>
        <v>1.8485254373343831E-2</v>
      </c>
      <c r="P11" s="74">
        <f>分析係数表!C14</f>
        <v>0.21710827927701792</v>
      </c>
      <c r="Q11" s="80">
        <f t="shared" si="5"/>
        <v>4.0133017689946496E-3</v>
      </c>
      <c r="R11" s="81">
        <v>2.2580410881224065E-2</v>
      </c>
      <c r="S11" s="82">
        <f t="shared" si="6"/>
        <v>0.23363373636872906</v>
      </c>
      <c r="T11" s="83">
        <f>分析係数表!F14</f>
        <v>0.32729567218469302</v>
      </c>
      <c r="U11" s="84">
        <f t="shared" si="7"/>
        <v>7.6467310789824536E-2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投入係数表!U12</f>
        <v>1.7070144597324116E-2</v>
      </c>
      <c r="E12" s="75">
        <f t="shared" si="0"/>
        <v>1.7070144597324117</v>
      </c>
      <c r="F12" s="74">
        <f>分析係数表!C15</f>
        <v>0.1777237835164599</v>
      </c>
      <c r="G12" s="75">
        <f t="shared" si="1"/>
        <v>0.3033770683009499</v>
      </c>
      <c r="H12" s="75">
        <v>0.39014672885474422</v>
      </c>
      <c r="I12" s="75">
        <f t="shared" si="2"/>
        <v>0.39014672885474422</v>
      </c>
      <c r="J12" s="74">
        <f>分析係数表!G15</f>
        <v>0.10387096116118634</v>
      </c>
      <c r="K12" s="76">
        <f t="shared" si="3"/>
        <v>4.0524915720035033E-2</v>
      </c>
      <c r="L12" s="77"/>
      <c r="M12" s="78"/>
      <c r="N12" s="79">
        <f>分析係数表!I15</f>
        <v>7.5144901505810619E-3</v>
      </c>
      <c r="O12" s="80">
        <f t="shared" si="4"/>
        <v>0.12374243535934878</v>
      </c>
      <c r="P12" s="74">
        <f>分析係数表!C15</f>
        <v>0.1777237835164599</v>
      </c>
      <c r="Q12" s="80">
        <f t="shared" si="5"/>
        <v>2.1991973793604437E-2</v>
      </c>
      <c r="R12" s="81">
        <v>5.1619509281322334E-2</v>
      </c>
      <c r="S12" s="82">
        <f t="shared" si="6"/>
        <v>0.44176623813606652</v>
      </c>
      <c r="T12" s="83">
        <f>分析係数表!F15</f>
        <v>0.33005409485469872</v>
      </c>
      <c r="U12" s="84">
        <f t="shared" si="7"/>
        <v>0.14580675586536473</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投入係数表!U13</f>
        <v>2.1370417292753113E-3</v>
      </c>
      <c r="E13" s="75">
        <f t="shared" si="0"/>
        <v>0.21370417292753113</v>
      </c>
      <c r="F13" s="74">
        <f>分析係数表!C16</f>
        <v>0.12368252551663639</v>
      </c>
      <c r="G13" s="75">
        <f t="shared" si="1"/>
        <v>2.6431471821121044E-2</v>
      </c>
      <c r="H13" s="75">
        <v>6.8750307040551031E-2</v>
      </c>
      <c r="I13" s="75">
        <f t="shared" si="2"/>
        <v>6.8750307040551031E-2</v>
      </c>
      <c r="J13" s="74">
        <f>分析係数表!G16</f>
        <v>1.9772048092292722E-2</v>
      </c>
      <c r="K13" s="76">
        <f t="shared" si="3"/>
        <v>1.3593343771656659E-3</v>
      </c>
      <c r="L13" s="77"/>
      <c r="M13" s="78"/>
      <c r="N13" s="79">
        <f>分析係数表!I16</f>
        <v>1.7113434381227897E-2</v>
      </c>
      <c r="O13" s="80">
        <f t="shared" si="4"/>
        <v>0.28180994388977954</v>
      </c>
      <c r="P13" s="74">
        <f>分析係数表!C16</f>
        <v>0.12368252551663639</v>
      </c>
      <c r="Q13" s="80">
        <f t="shared" si="5"/>
        <v>3.4854965575989529E-2</v>
      </c>
      <c r="R13" s="81">
        <v>5.0658720421866671E-2</v>
      </c>
      <c r="S13" s="82">
        <f t="shared" si="6"/>
        <v>0.1194090274624177</v>
      </c>
      <c r="T13" s="83">
        <f>分析係数表!F16</f>
        <v>0.17086837167280561</v>
      </c>
      <c r="U13" s="84">
        <f t="shared" si="7"/>
        <v>2.040322608553664E-2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投入係数表!U14</f>
        <v>4.1894922234334747E-2</v>
      </c>
      <c r="E14" s="75">
        <f t="shared" si="0"/>
        <v>4.1894922234334748</v>
      </c>
      <c r="F14" s="74">
        <f>分析係数表!C17</f>
        <v>0.19283956701830429</v>
      </c>
      <c r="G14" s="75">
        <f t="shared" si="1"/>
        <v>0.80789986639346423</v>
      </c>
      <c r="H14" s="75">
        <v>0.90897562566772439</v>
      </c>
      <c r="I14" s="75">
        <f t="shared" si="2"/>
        <v>0.90897562566772439</v>
      </c>
      <c r="J14" s="74">
        <f>分析係数表!G17</f>
        <v>0.23402763404868787</v>
      </c>
      <c r="K14" s="76">
        <f t="shared" si="3"/>
        <v>0.21272541508294329</v>
      </c>
      <c r="L14" s="77"/>
      <c r="M14" s="78"/>
      <c r="N14" s="79">
        <f>分析係数表!I17</f>
        <v>3.1766349957435482E-3</v>
      </c>
      <c r="O14" s="80">
        <f t="shared" si="4"/>
        <v>5.2310209042012751E-2</v>
      </c>
      <c r="P14" s="74">
        <f>分析係数表!C17</f>
        <v>0.19283956701830429</v>
      </c>
      <c r="Q14" s="80">
        <f t="shared" si="5"/>
        <v>1.0087478062298726E-2</v>
      </c>
      <c r="R14" s="81">
        <v>2.3191527571082386E-2</v>
      </c>
      <c r="S14" s="82">
        <f t="shared" si="6"/>
        <v>0.93216715323880672</v>
      </c>
      <c r="T14" s="83">
        <f>分析係数表!F17</f>
        <v>0.36995154049829787</v>
      </c>
      <c r="U14" s="84">
        <f t="shared" si="7"/>
        <v>0.34485667434260941</v>
      </c>
      <c r="V14" s="85">
        <f>分析係数表!D17</f>
        <v>4.4453920652026524E-2</v>
      </c>
      <c r="W14" s="172">
        <f t="shared" si="8"/>
        <v>0</v>
      </c>
      <c r="X14" s="74">
        <f>分析係数表!E17</f>
        <v>4.2061277361062542E-2</v>
      </c>
      <c r="Y14" s="171">
        <f t="shared" si="9"/>
        <v>0</v>
      </c>
    </row>
    <row r="15" spans="1:25">
      <c r="A15" s="10" t="s">
        <v>3</v>
      </c>
      <c r="B15" s="9" t="s">
        <v>31</v>
      </c>
      <c r="C15" s="88"/>
      <c r="D15" s="74">
        <f>投入係数表!U15</f>
        <v>1.097132605927279E-2</v>
      </c>
      <c r="E15" s="75">
        <f t="shared" si="0"/>
        <v>1.097132605927279</v>
      </c>
      <c r="F15" s="74">
        <f>分析係数表!C18</f>
        <v>0.30630539049432115</v>
      </c>
      <c r="G15" s="75">
        <f t="shared" si="1"/>
        <v>0.33605763128260735</v>
      </c>
      <c r="H15" s="75">
        <v>0.38527661629213611</v>
      </c>
      <c r="I15" s="75">
        <f t="shared" si="2"/>
        <v>0.38527661629213611</v>
      </c>
      <c r="J15" s="74">
        <f>分析係数表!G18</f>
        <v>0.21755179396051724</v>
      </c>
      <c r="K15" s="76">
        <f t="shared" si="3"/>
        <v>8.3817619045392061E-2</v>
      </c>
      <c r="L15" s="77"/>
      <c r="M15" s="78"/>
      <c r="N15" s="79">
        <f>分析係数表!I18</f>
        <v>5.3704565311248737E-4</v>
      </c>
      <c r="O15" s="80">
        <f t="shared" si="4"/>
        <v>8.8436255399379996E-3</v>
      </c>
      <c r="P15" s="74">
        <f>分析係数表!C18</f>
        <v>0.30630539049432115</v>
      </c>
      <c r="Q15" s="80">
        <f t="shared" si="5"/>
        <v>2.7088501743962605E-3</v>
      </c>
      <c r="R15" s="81">
        <v>7.1582248086221106E-3</v>
      </c>
      <c r="S15" s="82">
        <f t="shared" si="6"/>
        <v>0.39243484110075821</v>
      </c>
      <c r="T15" s="83">
        <f>分析係数表!F18</f>
        <v>0.4635011306393737</v>
      </c>
      <c r="U15" s="84">
        <f t="shared" si="7"/>
        <v>0.1818939925524844</v>
      </c>
      <c r="V15" s="85">
        <f>分析係数表!D18</f>
        <v>4.1488554421314744E-2</v>
      </c>
      <c r="W15" s="172">
        <f t="shared" si="8"/>
        <v>0</v>
      </c>
      <c r="X15" s="74">
        <f>分析係数表!E18</f>
        <v>3.8178621954614265E-2</v>
      </c>
      <c r="Y15" s="171">
        <f t="shared" si="9"/>
        <v>0</v>
      </c>
    </row>
    <row r="16" spans="1:25">
      <c r="A16" s="10" t="s">
        <v>4</v>
      </c>
      <c r="B16" s="9" t="s">
        <v>32</v>
      </c>
      <c r="C16" s="88"/>
      <c r="D16" s="74">
        <f>投入係数表!U16</f>
        <v>4.3243667933570998E-2</v>
      </c>
      <c r="E16" s="75">
        <f t="shared" si="0"/>
        <v>4.3243667933570995</v>
      </c>
      <c r="F16" s="74">
        <f>分析係数表!C19</f>
        <v>0.36966314955627488</v>
      </c>
      <c r="G16" s="75">
        <f t="shared" si="1"/>
        <v>1.5985590486689543</v>
      </c>
      <c r="H16" s="75">
        <v>2.2713600560856211</v>
      </c>
      <c r="I16" s="75">
        <f t="shared" si="2"/>
        <v>2.2713600560856211</v>
      </c>
      <c r="J16" s="74">
        <f>分析係数表!G19</f>
        <v>4.2381117789262797E-2</v>
      </c>
      <c r="K16" s="76">
        <f t="shared" si="3"/>
        <v>9.6262778078791258E-2</v>
      </c>
      <c r="L16" s="77"/>
      <c r="M16" s="78"/>
      <c r="N16" s="79">
        <f>分析係数表!I19</f>
        <v>-1.254655481313475E-4</v>
      </c>
      <c r="O16" s="80">
        <f t="shared" si="4"/>
        <v>-2.0660633214441065E-3</v>
      </c>
      <c r="P16" s="74">
        <f>分析係数表!C19</f>
        <v>0.36966314955627488</v>
      </c>
      <c r="Q16" s="80">
        <f t="shared" si="5"/>
        <v>-7.6374747458772682E-4</v>
      </c>
      <c r="R16" s="81">
        <v>4.847243151808219E-3</v>
      </c>
      <c r="S16" s="82">
        <f t="shared" si="6"/>
        <v>2.2762072992374294</v>
      </c>
      <c r="T16" s="83">
        <f>分析係数表!F19</f>
        <v>0.17645477862102601</v>
      </c>
      <c r="U16" s="84">
        <f t="shared" si="7"/>
        <v>0.40164765508250411</v>
      </c>
      <c r="V16" s="85">
        <f>分析係数表!D19</f>
        <v>8.3109656186295868E-3</v>
      </c>
      <c r="W16" s="172">
        <f t="shared" si="8"/>
        <v>0</v>
      </c>
      <c r="X16" s="74">
        <f>分析係数表!E19</f>
        <v>8.1137788631236215E-3</v>
      </c>
      <c r="Y16" s="171">
        <f t="shared" si="9"/>
        <v>0</v>
      </c>
    </row>
    <row r="17" spans="1:25">
      <c r="A17" s="10" t="s">
        <v>5</v>
      </c>
      <c r="B17" s="9" t="s">
        <v>33</v>
      </c>
      <c r="C17" s="88"/>
      <c r="D17" s="74">
        <f>投入係数表!U17</f>
        <v>8.2803164969276755E-2</v>
      </c>
      <c r="E17" s="75">
        <f t="shared" si="0"/>
        <v>8.280316496927675</v>
      </c>
      <c r="F17" s="74">
        <f>分析係数表!C20</f>
        <v>0.11840151680286914</v>
      </c>
      <c r="G17" s="75">
        <f t="shared" si="1"/>
        <v>0.98040203284405669</v>
      </c>
      <c r="H17" s="75">
        <v>1.0999872467470766</v>
      </c>
      <c r="I17" s="75">
        <f t="shared" si="2"/>
        <v>1.0999872467470766</v>
      </c>
      <c r="J17" s="74">
        <f>分析係数表!G20</f>
        <v>0.11103277983246747</v>
      </c>
      <c r="K17" s="76">
        <f t="shared" si="3"/>
        <v>0.12213464178659023</v>
      </c>
      <c r="L17" s="77"/>
      <c r="M17" s="78"/>
      <c r="N17" s="79">
        <f>分析係数表!I20</f>
        <v>6.0558701736942728E-4</v>
      </c>
      <c r="O17" s="80">
        <f t="shared" si="4"/>
        <v>9.972308280356541E-3</v>
      </c>
      <c r="P17" s="74">
        <f>分析係数表!C20</f>
        <v>0.11840151680286914</v>
      </c>
      <c r="Q17" s="80">
        <f t="shared" si="5"/>
        <v>1.1807364264200262E-3</v>
      </c>
      <c r="R17" s="81">
        <v>3.0794595763409022E-3</v>
      </c>
      <c r="S17" s="82">
        <f t="shared" si="6"/>
        <v>1.1030667063234174</v>
      </c>
      <c r="T17" s="83">
        <f>分析係数表!F20</f>
        <v>0.24737258814980315</v>
      </c>
      <c r="U17" s="84">
        <f t="shared" si="7"/>
        <v>0.27286846604510262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投入係数表!U18</f>
        <v>3.0054113510699941E-2</v>
      </c>
      <c r="E18" s="75">
        <f t="shared" si="0"/>
        <v>3.005411351069994</v>
      </c>
      <c r="F18" s="74">
        <f>分析係数表!C21</f>
        <v>0.26258212636596168</v>
      </c>
      <c r="G18" s="75">
        <f t="shared" si="1"/>
        <v>0.78916730316835682</v>
      </c>
      <c r="H18" s="75">
        <v>0.87252356351821514</v>
      </c>
      <c r="I18" s="75">
        <f t="shared" si="2"/>
        <v>0.87252356351821514</v>
      </c>
      <c r="J18" s="74">
        <f>分析係数表!G21</f>
        <v>0.28467983327929475</v>
      </c>
      <c r="K18" s="76">
        <f t="shared" si="3"/>
        <v>0.24838986259462162</v>
      </c>
      <c r="L18" s="77"/>
      <c r="M18" s="78"/>
      <c r="N18" s="79">
        <f>分析係数表!I21</f>
        <v>1.0324354165676096E-3</v>
      </c>
      <c r="O18" s="80">
        <f t="shared" si="4"/>
        <v>1.7001296194052627E-2</v>
      </c>
      <c r="P18" s="74">
        <f>分析係数表!C21</f>
        <v>0.26258212636596168</v>
      </c>
      <c r="Q18" s="80">
        <f t="shared" si="5"/>
        <v>4.46423650561187E-3</v>
      </c>
      <c r="R18" s="81">
        <v>1.2968900507258315E-2</v>
      </c>
      <c r="S18" s="82">
        <f t="shared" si="6"/>
        <v>0.88549246402547344</v>
      </c>
      <c r="T18" s="83">
        <f>分析係数表!F21</f>
        <v>0.42515189534375575</v>
      </c>
      <c r="U18" s="84">
        <f t="shared" si="7"/>
        <v>0.37646879939304251</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投入係数表!U19</f>
        <v>1.2411734087583356E-2</v>
      </c>
      <c r="E19" s="75">
        <f t="shared" si="0"/>
        <v>1.2411734087583357</v>
      </c>
      <c r="F19" s="74">
        <f>分析係数表!C22</f>
        <v>0.19256748567873505</v>
      </c>
      <c r="G19" s="75">
        <f t="shared" si="1"/>
        <v>0.23900964261589758</v>
      </c>
      <c r="H19" s="75">
        <v>0.27356179370068551</v>
      </c>
      <c r="I19" s="75">
        <f t="shared" si="2"/>
        <v>0.27356179370068551</v>
      </c>
      <c r="J19" s="74">
        <f>分析係数表!G22</f>
        <v>0.19753386347788673</v>
      </c>
      <c r="K19" s="76">
        <f t="shared" si="3"/>
        <v>5.4037718009637026E-2</v>
      </c>
      <c r="L19" s="77"/>
      <c r="M19" s="78"/>
      <c r="N19" s="79">
        <f>分析係数表!I22</f>
        <v>4.8211298587508529E-5</v>
      </c>
      <c r="O19" s="80">
        <f t="shared" si="4"/>
        <v>7.9390396148083721E-4</v>
      </c>
      <c r="P19" s="74">
        <f>分析係数表!C22</f>
        <v>0.19256748567873505</v>
      </c>
      <c r="Q19" s="80">
        <f t="shared" si="5"/>
        <v>1.5288008973275214E-4</v>
      </c>
      <c r="R19" s="81">
        <v>3.7318529948009872E-3</v>
      </c>
      <c r="S19" s="82">
        <f t="shared" si="6"/>
        <v>0.27729364669548651</v>
      </c>
      <c r="T19" s="83">
        <f>分析係数表!F22</f>
        <v>0.41915604646677446</v>
      </c>
      <c r="U19" s="84">
        <f t="shared" si="7"/>
        <v>0.11622930865923468</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投入係数表!U20</f>
        <v>1.7520599471632147E-3</v>
      </c>
      <c r="E20" s="75">
        <f t="shared" si="0"/>
        <v>0.17520599471632148</v>
      </c>
      <c r="F20" s="74">
        <f>分析係数表!C23</f>
        <v>0.20116432520583094</v>
      </c>
      <c r="G20" s="75">
        <f t="shared" si="1"/>
        <v>3.5245195699125188E-2</v>
      </c>
      <c r="H20" s="75">
        <v>5.6137364878957409E-2</v>
      </c>
      <c r="I20" s="75">
        <f t="shared" si="2"/>
        <v>5.6137364878957409E-2</v>
      </c>
      <c r="J20" s="74">
        <f>分析係数表!G23</f>
        <v>0.20785566100352021</v>
      </c>
      <c r="K20" s="76">
        <f t="shared" si="3"/>
        <v>1.1668469083911493E-2</v>
      </c>
      <c r="L20" s="77"/>
      <c r="M20" s="78"/>
      <c r="N20" s="79">
        <f>分析係数表!I23</f>
        <v>2.5225877402069866E-5</v>
      </c>
      <c r="O20" s="80">
        <f t="shared" si="4"/>
        <v>4.153989746818838E-4</v>
      </c>
      <c r="P20" s="74">
        <f>分析係数表!C23</f>
        <v>0.20116432520583094</v>
      </c>
      <c r="Q20" s="80">
        <f t="shared" si="5"/>
        <v>8.3563454433075208E-5</v>
      </c>
      <c r="R20" s="81">
        <v>3.5573720564689138E-3</v>
      </c>
      <c r="S20" s="82">
        <f t="shared" si="6"/>
        <v>5.9694736935426325E-2</v>
      </c>
      <c r="T20" s="83">
        <f>分析係数表!F23</f>
        <v>0.42478695148042223</v>
      </c>
      <c r="U20" s="84">
        <f t="shared" si="7"/>
        <v>2.5357545322225512E-2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投入係数表!U21</f>
        <v>6.0366191004651863E-4</v>
      </c>
      <c r="E21" s="75">
        <f t="shared" si="0"/>
        <v>6.0366191004651862E-2</v>
      </c>
      <c r="F21" s="74">
        <f>分析係数表!C24</f>
        <v>0.46796458506974481</v>
      </c>
      <c r="G21" s="75">
        <f t="shared" si="1"/>
        <v>2.8249239525732869E-2</v>
      </c>
      <c r="H21" s="75">
        <v>4.8271824143225332E-2</v>
      </c>
      <c r="I21" s="75">
        <f t="shared" si="2"/>
        <v>4.8271824143225332E-2</v>
      </c>
      <c r="J21" s="74">
        <f>分析係数表!G24</f>
        <v>0.19290112247208774</v>
      </c>
      <c r="K21" s="76">
        <f t="shared" si="3"/>
        <v>9.3116890610033913E-3</v>
      </c>
      <c r="L21" s="77"/>
      <c r="M21" s="78"/>
      <c r="N21" s="79">
        <f>分析係数表!I24</f>
        <v>1.1220536652328578E-3</v>
      </c>
      <c r="O21" s="80">
        <f t="shared" si="4"/>
        <v>1.8477055709369847E-2</v>
      </c>
      <c r="P21" s="74">
        <f>分析係数表!C24</f>
        <v>0.46796458506974481</v>
      </c>
      <c r="Q21" s="80">
        <f t="shared" si="5"/>
        <v>8.6466077083458201E-3</v>
      </c>
      <c r="R21" s="81">
        <v>1.7547748933729675E-2</v>
      </c>
      <c r="S21" s="82">
        <f t="shared" si="6"/>
        <v>6.5819573076955004E-2</v>
      </c>
      <c r="T21" s="83">
        <f>分析係数表!F24</f>
        <v>0.36341689561906876</v>
      </c>
      <c r="U21" s="84">
        <f t="shared" si="7"/>
        <v>2.3919944918599424E-2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投入係数表!U22</f>
        <v>8.501288183088955E-2</v>
      </c>
      <c r="E22" s="75">
        <f t="shared" si="0"/>
        <v>8.5012881830889544</v>
      </c>
      <c r="F22" s="74">
        <f>分析係数表!C25</f>
        <v>0.11839811615034102</v>
      </c>
      <c r="G22" s="75">
        <f t="shared" si="1"/>
        <v>1.0065365057288875</v>
      </c>
      <c r="H22" s="75">
        <v>1.1083512242775548</v>
      </c>
      <c r="I22" s="75">
        <f t="shared" si="2"/>
        <v>1.1083512242775548</v>
      </c>
      <c r="J22" s="74">
        <f>分析係数表!G25</f>
        <v>0.19601885967651284</v>
      </c>
      <c r="K22" s="76">
        <f t="shared" si="3"/>
        <v>0.21725774310395324</v>
      </c>
      <c r="L22" s="77"/>
      <c r="M22" s="78"/>
      <c r="N22" s="79">
        <f>分析係数表!I25</f>
        <v>4.7721717414244671E-4</v>
      </c>
      <c r="O22" s="80">
        <f t="shared" si="4"/>
        <v>7.8584194190641898E-3</v>
      </c>
      <c r="P22" s="74">
        <f>分析係数表!C25</f>
        <v>0.11839811615034102</v>
      </c>
      <c r="Q22" s="80">
        <f t="shared" si="5"/>
        <v>9.3042205513645733E-4</v>
      </c>
      <c r="R22" s="81">
        <v>5.8695786622130321E-3</v>
      </c>
      <c r="S22" s="82">
        <f t="shared" si="6"/>
        <v>1.1142208029397678</v>
      </c>
      <c r="T22" s="83">
        <f>分析係数表!F25</f>
        <v>0.34892899519140697</v>
      </c>
      <c r="U22" s="84">
        <f t="shared" si="7"/>
        <v>0.38878394519113585</v>
      </c>
      <c r="V22" s="85">
        <f>分析係数表!D25</f>
        <v>3.4959095734715541E-2</v>
      </c>
      <c r="W22" s="172">
        <f t="shared" si="8"/>
        <v>0</v>
      </c>
      <c r="X22" s="74">
        <f>分析係数表!E25</f>
        <v>3.4440766876912506E-2</v>
      </c>
      <c r="Y22" s="171">
        <f t="shared" si="9"/>
        <v>0</v>
      </c>
    </row>
    <row r="23" spans="1:25">
      <c r="A23" s="10" t="s">
        <v>11</v>
      </c>
      <c r="B23" s="9" t="s">
        <v>35</v>
      </c>
      <c r="C23" s="73">
        <f>最終需要_まとめ!C24</f>
        <v>100</v>
      </c>
      <c r="D23" s="74">
        <f>投入係数表!U23</f>
        <v>0.15129718563913197</v>
      </c>
      <c r="E23" s="75">
        <f t="shared" si="0"/>
        <v>15.129718563913197</v>
      </c>
      <c r="F23" s="74">
        <f>分析係数表!C26</f>
        <v>0.29113960871661038</v>
      </c>
      <c r="G23" s="75">
        <f t="shared" si="1"/>
        <v>4.4048603426901245</v>
      </c>
      <c r="H23" s="75">
        <v>4.6383274121957285</v>
      </c>
      <c r="I23" s="75">
        <f t="shared" si="2"/>
        <v>104.63832741219574</v>
      </c>
      <c r="J23" s="74">
        <f>分析係数表!G26</f>
        <v>0.2004458717578543</v>
      </c>
      <c r="K23" s="76">
        <f t="shared" si="3"/>
        <v>20.974320757421356</v>
      </c>
      <c r="L23" s="77"/>
      <c r="M23" s="78"/>
      <c r="N23" s="79">
        <f>分析係数表!I26</f>
        <v>1.0726059667332082E-2</v>
      </c>
      <c r="O23" s="80">
        <f t="shared" si="4"/>
        <v>0.17662791732353611</v>
      </c>
      <c r="P23" s="74">
        <f>分析係数表!C26</f>
        <v>0.29113960871661038</v>
      </c>
      <c r="Q23" s="80">
        <f t="shared" si="5"/>
        <v>5.1423382738004113E-2</v>
      </c>
      <c r="R23" s="81">
        <v>5.7857024580865141E-2</v>
      </c>
      <c r="S23" s="82">
        <f t="shared" si="6"/>
        <v>104.6961844367766</v>
      </c>
      <c r="T23" s="83">
        <f>分析係数表!F26</f>
        <v>0.34176102976079403</v>
      </c>
      <c r="U23" s="84">
        <f t="shared" si="7"/>
        <v>35.781075805138791</v>
      </c>
      <c r="V23" s="85">
        <f>分析係数表!D26</f>
        <v>2.5195355338839619E-2</v>
      </c>
      <c r="W23" s="172">
        <f t="shared" si="8"/>
        <v>3</v>
      </c>
      <c r="X23" s="74">
        <f>分析係数表!E26</f>
        <v>2.4685974681555249E-2</v>
      </c>
      <c r="Y23" s="171">
        <f t="shared" si="9"/>
        <v>3</v>
      </c>
    </row>
    <row r="24" spans="1:25">
      <c r="A24" s="10" t="s">
        <v>12</v>
      </c>
      <c r="B24" s="9" t="s">
        <v>386</v>
      </c>
      <c r="C24" s="88"/>
      <c r="D24" s="74">
        <f>投入係数表!U24</f>
        <v>5.5652128366544562E-5</v>
      </c>
      <c r="E24" s="75">
        <f t="shared" si="0"/>
        <v>5.5652128366544566E-3</v>
      </c>
      <c r="F24" s="74">
        <f>分析係数表!C27</f>
        <v>0.22390034937983039</v>
      </c>
      <c r="G24" s="75">
        <f t="shared" si="1"/>
        <v>1.2460530985000497E-3</v>
      </c>
      <c r="H24" s="75">
        <v>3.3448006063728991E-3</v>
      </c>
      <c r="I24" s="75">
        <f t="shared" si="2"/>
        <v>3.3448006063728991E-3</v>
      </c>
      <c r="J24" s="74">
        <f>分析係数表!G27</f>
        <v>0.17801424712710151</v>
      </c>
      <c r="K24" s="76">
        <f t="shared" si="3"/>
        <v>5.954221617337442E-4</v>
      </c>
      <c r="L24" s="77"/>
      <c r="M24" s="78"/>
      <c r="N24" s="79">
        <f>分析係数表!I27</f>
        <v>1.001616696609949E-2</v>
      </c>
      <c r="O24" s="80">
        <f t="shared" si="4"/>
        <v>0.1649379889406298</v>
      </c>
      <c r="P24" s="74">
        <f>分析係数表!C27</f>
        <v>0.22390034937983039</v>
      </c>
      <c r="Q24" s="80">
        <f t="shared" si="5"/>
        <v>3.6929673349813612E-2</v>
      </c>
      <c r="R24" s="81">
        <v>3.7713660498711638E-2</v>
      </c>
      <c r="S24" s="82">
        <f t="shared" si="6"/>
        <v>4.1058461105084536E-2</v>
      </c>
      <c r="T24" s="83">
        <f>分析係数表!F27</f>
        <v>0.3354402389489512</v>
      </c>
      <c r="U24" s="84">
        <f t="shared" si="7"/>
        <v>1.3772660003965775E-2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投入係数表!U25</f>
        <v>0</v>
      </c>
      <c r="E25" s="75">
        <f t="shared" si="0"/>
        <v>0</v>
      </c>
      <c r="F25" s="74">
        <f>分析係数表!C28</f>
        <v>0.22512814125204084</v>
      </c>
      <c r="G25" s="75">
        <f t="shared" si="1"/>
        <v>0</v>
      </c>
      <c r="H25" s="75">
        <v>2.3894236805896224E-2</v>
      </c>
      <c r="I25" s="75">
        <f t="shared" si="2"/>
        <v>2.3894236805896224E-2</v>
      </c>
      <c r="J25" s="74">
        <f>分析係数表!G28</f>
        <v>0.17968722251031818</v>
      </c>
      <c r="K25" s="76">
        <f t="shared" si="3"/>
        <v>4.2934890456553096E-3</v>
      </c>
      <c r="L25" s="77"/>
      <c r="M25" s="78"/>
      <c r="N25" s="79">
        <f>分析係数表!I28</f>
        <v>8.1409051127791718E-3</v>
      </c>
      <c r="O25" s="80">
        <f t="shared" si="4"/>
        <v>0.13405772108261702</v>
      </c>
      <c r="P25" s="74">
        <f>分析係数表!C28</f>
        <v>0.22512814125204084</v>
      </c>
      <c r="Q25" s="80">
        <f t="shared" si="5"/>
        <v>3.0180165567814096E-2</v>
      </c>
      <c r="R25" s="81">
        <v>3.8837736095221703E-2</v>
      </c>
      <c r="S25" s="82">
        <f t="shared" si="6"/>
        <v>6.2731972901117927E-2</v>
      </c>
      <c r="T25" s="83">
        <f>分析係数表!F28</f>
        <v>0.30733691598411605</v>
      </c>
      <c r="U25" s="84">
        <f t="shared" si="7"/>
        <v>1.9279851085028724E-2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投入係数表!U26</f>
        <v>3.0772353332089346E-3</v>
      </c>
      <c r="E26" s="75">
        <f t="shared" si="0"/>
        <v>0.30772353332089347</v>
      </c>
      <c r="F26" s="74">
        <f>分析係数表!C29</f>
        <v>0.20292812083079403</v>
      </c>
      <c r="G26" s="75">
        <f t="shared" si="1"/>
        <v>6.2445758352221145E-2</v>
      </c>
      <c r="H26" s="75">
        <v>0.1058321356403924</v>
      </c>
      <c r="I26" s="75">
        <f t="shared" si="2"/>
        <v>0.1058321356403924</v>
      </c>
      <c r="J26" s="74">
        <f>分析係数表!G29</f>
        <v>0.25422836329948895</v>
      </c>
      <c r="K26" s="76">
        <f t="shared" si="3"/>
        <v>2.6905530628346472E-2</v>
      </c>
      <c r="L26" s="77"/>
      <c r="M26" s="78"/>
      <c r="N26" s="79">
        <f>分析係数表!I29</f>
        <v>1.2173975242294967E-2</v>
      </c>
      <c r="O26" s="80">
        <f t="shared" si="4"/>
        <v>0.20047099860387885</v>
      </c>
      <c r="P26" s="74">
        <f>分析係数表!C29</f>
        <v>0.20292812083079403</v>
      </c>
      <c r="Q26" s="80">
        <f t="shared" si="5"/>
        <v>4.0681203027757872E-2</v>
      </c>
      <c r="R26" s="81">
        <v>5.9322855338302227E-2</v>
      </c>
      <c r="S26" s="82">
        <f t="shared" si="6"/>
        <v>0.16515499097869463</v>
      </c>
      <c r="T26" s="83">
        <f>分析係数表!F29</f>
        <v>0.40384720428768384</v>
      </c>
      <c r="U26" s="84">
        <f t="shared" si="7"/>
        <v>6.6697381380903475E-2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投入係数表!U27</f>
        <v>1.6682543891524181E-3</v>
      </c>
      <c r="E27" s="75">
        <f t="shared" si="0"/>
        <v>0.16682543891524182</v>
      </c>
      <c r="F27" s="74">
        <f>分析係数表!C30</f>
        <v>1</v>
      </c>
      <c r="G27" s="75">
        <f t="shared" si="1"/>
        <v>0.16682543891524182</v>
      </c>
      <c r="H27" s="75">
        <v>0.2643094709193462</v>
      </c>
      <c r="I27" s="75">
        <f t="shared" si="2"/>
        <v>0.2643094709193462</v>
      </c>
      <c r="J27" s="74">
        <f>分析係数表!G30</f>
        <v>0.34673715455884868</v>
      </c>
      <c r="K27" s="76">
        <f t="shared" si="3"/>
        <v>9.1645913869528861E-2</v>
      </c>
      <c r="L27" s="77"/>
      <c r="M27" s="78"/>
      <c r="N27" s="79">
        <f>分析係数表!I30</f>
        <v>0</v>
      </c>
      <c r="O27" s="80">
        <f t="shared" si="4"/>
        <v>0</v>
      </c>
      <c r="P27" s="74">
        <f>分析係数表!C30</f>
        <v>1</v>
      </c>
      <c r="Q27" s="80">
        <f t="shared" si="5"/>
        <v>0</v>
      </c>
      <c r="R27" s="81">
        <v>7.0804601945753068E-2</v>
      </c>
      <c r="S27" s="82">
        <f t="shared" si="6"/>
        <v>0.33511407286509926</v>
      </c>
      <c r="T27" s="83">
        <f>分析係数表!F30</f>
        <v>0.44336430675838301</v>
      </c>
      <c r="U27" s="84">
        <f t="shared" si="7"/>
        <v>0.14857761860081298</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投入係数表!U28</f>
        <v>1.0308083635327972E-2</v>
      </c>
      <c r="E28" s="75">
        <f t="shared" si="0"/>
        <v>1.0308083635327971</v>
      </c>
      <c r="F28" s="74">
        <f>分析係数表!C31</f>
        <v>0.99667993786519227</v>
      </c>
      <c r="G28" s="75">
        <f t="shared" si="1"/>
        <v>1.0273860157167887</v>
      </c>
      <c r="H28" s="75">
        <v>1.6750549223672473</v>
      </c>
      <c r="I28" s="75">
        <f t="shared" si="2"/>
        <v>1.6750549223672473</v>
      </c>
      <c r="J28" s="74">
        <f>分析係数表!G31</f>
        <v>7.0744430198025232E-2</v>
      </c>
      <c r="K28" s="76">
        <f t="shared" si="3"/>
        <v>0.1185008060332683</v>
      </c>
      <c r="L28" s="77"/>
      <c r="M28" s="78"/>
      <c r="N28" s="79">
        <f>分析係数表!I31</f>
        <v>1.5783931066306964E-2</v>
      </c>
      <c r="O28" s="80">
        <f t="shared" si="4"/>
        <v>0.25991677819124948</v>
      </c>
      <c r="P28" s="74">
        <f>分析係数表!C31</f>
        <v>0.99667993786519227</v>
      </c>
      <c r="Q28" s="80">
        <f t="shared" si="5"/>
        <v>0.25905383833777551</v>
      </c>
      <c r="R28" s="81">
        <v>0.49118372371392183</v>
      </c>
      <c r="S28" s="82">
        <f t="shared" si="6"/>
        <v>2.1662386460811689</v>
      </c>
      <c r="T28" s="83">
        <f>分析係数表!F31</f>
        <v>0.308369223350977</v>
      </c>
      <c r="U28" s="84">
        <f t="shared" si="7"/>
        <v>0.66800132888492203</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投入係数表!U29</f>
        <v>5.6306859288503903E-4</v>
      </c>
      <c r="E29" s="75">
        <f t="shared" si="0"/>
        <v>5.6306859288503902E-2</v>
      </c>
      <c r="F29" s="74">
        <f>分析係数表!C32</f>
        <v>0.99973750468741629</v>
      </c>
      <c r="G29" s="75">
        <f t="shared" si="1"/>
        <v>5.6292079001874357E-2</v>
      </c>
      <c r="H29" s="75">
        <v>0.10089364518241198</v>
      </c>
      <c r="I29" s="75">
        <f t="shared" si="2"/>
        <v>0.10089364518241198</v>
      </c>
      <c r="J29" s="74">
        <f>分析係数表!G32</f>
        <v>0.13654952076677315</v>
      </c>
      <c r="K29" s="76">
        <f t="shared" si="3"/>
        <v>1.3776978898071206E-2</v>
      </c>
      <c r="L29" s="77"/>
      <c r="M29" s="78"/>
      <c r="N29" s="79">
        <f>分析係数表!I32</f>
        <v>6.1925380029087757E-3</v>
      </c>
      <c r="O29" s="80">
        <f t="shared" si="4"/>
        <v>0.10197361606442415</v>
      </c>
      <c r="P29" s="74">
        <f>分析係数表!C32</f>
        <v>0.99973750468741629</v>
      </c>
      <c r="Q29" s="80">
        <f t="shared" si="5"/>
        <v>0.10194684846820003</v>
      </c>
      <c r="R29" s="81">
        <v>0.15183263814810222</v>
      </c>
      <c r="S29" s="82">
        <f t="shared" si="6"/>
        <v>0.25272628333051417</v>
      </c>
      <c r="T29" s="83">
        <f>分析係数表!F32</f>
        <v>0.46980830670926516</v>
      </c>
      <c r="U29" s="84">
        <f t="shared" si="7"/>
        <v>0.11873290723243485</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投入係数表!U30</f>
        <v>1.5582595942632477E-4</v>
      </c>
      <c r="E30" s="75">
        <f t="shared" si="0"/>
        <v>1.5582595942632477E-2</v>
      </c>
      <c r="F30" s="74">
        <f>分析係数表!C33</f>
        <v>0.92720800471848297</v>
      </c>
      <c r="G30" s="75">
        <f t="shared" si="1"/>
        <v>1.4448307692302587E-2</v>
      </c>
      <c r="H30" s="75">
        <v>5.7084730395988777E-2</v>
      </c>
      <c r="I30" s="75">
        <f t="shared" si="2"/>
        <v>5.7084730395988777E-2</v>
      </c>
      <c r="J30" s="74">
        <f>分析係数表!G33</f>
        <v>0.48251618559482062</v>
      </c>
      <c r="K30" s="76">
        <f t="shared" si="3"/>
        <v>2.7544306366381218E-2</v>
      </c>
      <c r="L30" s="77"/>
      <c r="M30" s="78"/>
      <c r="N30" s="79">
        <f>分析係数表!I33</f>
        <v>1.0711870111293417E-3</v>
      </c>
      <c r="O30" s="80">
        <f t="shared" si="4"/>
        <v>1.7639425540027755E-2</v>
      </c>
      <c r="P30" s="74">
        <f>分析係数表!C33</f>
        <v>0.92720800471848297</v>
      </c>
      <c r="Q30" s="80">
        <f t="shared" si="5"/>
        <v>1.6355416559349384E-2</v>
      </c>
      <c r="R30" s="81">
        <v>6.6441772630547277E-2</v>
      </c>
      <c r="S30" s="82">
        <f t="shared" si="6"/>
        <v>0.12352650302653606</v>
      </c>
      <c r="T30" s="83">
        <f>分析係数表!F33</f>
        <v>0.61375438359859724</v>
      </c>
      <c r="U30" s="84">
        <f t="shared" si="7"/>
        <v>7.5814932723141895E-2</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投入係数表!U31</f>
        <v>5.2853808406090309E-2</v>
      </c>
      <c r="E31" s="75">
        <f t="shared" si="0"/>
        <v>5.2853808406090312</v>
      </c>
      <c r="F31" s="74">
        <f>分析係数表!C34</f>
        <v>0.43058167090385968</v>
      </c>
      <c r="G31" s="75">
        <f t="shared" si="1"/>
        <v>2.2757881137126832</v>
      </c>
      <c r="H31" s="75">
        <v>2.6259429217757715</v>
      </c>
      <c r="I31" s="75">
        <f t="shared" si="2"/>
        <v>2.6259429217757715</v>
      </c>
      <c r="J31" s="74">
        <f>分析係数表!G34</f>
        <v>0.40252218378442245</v>
      </c>
      <c r="K31" s="76">
        <f t="shared" si="3"/>
        <v>1.0570002793664304</v>
      </c>
      <c r="L31" s="77"/>
      <c r="M31" s="78"/>
      <c r="N31" s="79">
        <f>分析係数表!I34</f>
        <v>0.17332617383102331</v>
      </c>
      <c r="O31" s="80">
        <f t="shared" si="4"/>
        <v>2.8541926905992674</v>
      </c>
      <c r="P31" s="74">
        <f>分析係数表!C34</f>
        <v>0.43058167090385968</v>
      </c>
      <c r="Q31" s="80">
        <f t="shared" si="5"/>
        <v>1.2289630577998156</v>
      </c>
      <c r="R31" s="81">
        <v>1.3805543666458888</v>
      </c>
      <c r="S31" s="82">
        <f t="shared" si="6"/>
        <v>4.0064972884216603</v>
      </c>
      <c r="T31" s="83">
        <f>分析係数表!F34</f>
        <v>0.66293540075026103</v>
      </c>
      <c r="U31" s="84">
        <f t="shared" si="7"/>
        <v>2.6560488855046476</v>
      </c>
      <c r="V31" s="85">
        <f>分析係数表!D34</f>
        <v>0.16067471370017011</v>
      </c>
      <c r="W31" s="172">
        <f t="shared" si="8"/>
        <v>1</v>
      </c>
      <c r="X31" s="74">
        <f>分析係数表!E34</f>
        <v>0.14658203786750718</v>
      </c>
      <c r="Y31" s="171">
        <f t="shared" si="9"/>
        <v>1</v>
      </c>
    </row>
    <row r="32" spans="1:25">
      <c r="A32" s="10" t="s">
        <v>20</v>
      </c>
      <c r="B32" s="9" t="s">
        <v>37</v>
      </c>
      <c r="C32" s="88"/>
      <c r="D32" s="74">
        <f>投入係数表!U32</f>
        <v>5.9835858957864793E-3</v>
      </c>
      <c r="E32" s="75">
        <f t="shared" si="0"/>
        <v>0.59835858957864796</v>
      </c>
      <c r="F32" s="74">
        <f>分析係数表!C35</f>
        <v>0.85041941808411148</v>
      </c>
      <c r="G32" s="75">
        <f t="shared" si="1"/>
        <v>0.50885576355510354</v>
      </c>
      <c r="H32" s="75">
        <v>0.77298749614563433</v>
      </c>
      <c r="I32" s="75">
        <f t="shared" si="2"/>
        <v>0.77298749614563433</v>
      </c>
      <c r="J32" s="74">
        <f>分析係数表!G35</f>
        <v>0.31439227022235533</v>
      </c>
      <c r="K32" s="76">
        <f t="shared" si="3"/>
        <v>0.24302129376672013</v>
      </c>
      <c r="L32" s="77"/>
      <c r="M32" s="78"/>
      <c r="N32" s="79">
        <f>分析係数表!I35</f>
        <v>5.0116599150103677E-2</v>
      </c>
      <c r="O32" s="80">
        <f t="shared" si="4"/>
        <v>0.82527888206528033</v>
      </c>
      <c r="P32" s="74">
        <f>分析係数表!C35</f>
        <v>0.85041941808411148</v>
      </c>
      <c r="Q32" s="80">
        <f t="shared" si="5"/>
        <v>0.70183318664306171</v>
      </c>
      <c r="R32" s="81">
        <v>1.0777983622106888</v>
      </c>
      <c r="S32" s="82">
        <f t="shared" si="6"/>
        <v>1.850785858356323</v>
      </c>
      <c r="T32" s="83">
        <f>分析係数表!F35</f>
        <v>0.64510687312527537</v>
      </c>
      <c r="U32" s="84">
        <f t="shared" si="7"/>
        <v>1.1939546779087264</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投入係数表!U33</f>
        <v>2.9135526027190975E-3</v>
      </c>
      <c r="E33" s="75">
        <f t="shared" si="0"/>
        <v>0.29135526027190978</v>
      </c>
      <c r="F33" s="74">
        <f>分析係数表!C36</f>
        <v>0.99367212085214862</v>
      </c>
      <c r="G33" s="75">
        <f t="shared" si="1"/>
        <v>0.28951159939581833</v>
      </c>
      <c r="H33" s="75">
        <v>0.51962356966551337</v>
      </c>
      <c r="I33" s="75">
        <f t="shared" si="2"/>
        <v>0.51962356966551337</v>
      </c>
      <c r="J33" s="74">
        <f>分析係数表!G36</f>
        <v>5.4622350270852466E-2</v>
      </c>
      <c r="K33" s="76">
        <f t="shared" si="3"/>
        <v>2.8383060631260379E-2</v>
      </c>
      <c r="L33" s="77"/>
      <c r="M33" s="78"/>
      <c r="N33" s="79">
        <f>分析係数表!I36</f>
        <v>0.22260102528255266</v>
      </c>
      <c r="O33" s="80">
        <f t="shared" si="4"/>
        <v>3.6656103647725309</v>
      </c>
      <c r="P33" s="74">
        <f>分析係数表!C36</f>
        <v>0.99367212085214862</v>
      </c>
      <c r="Q33" s="80">
        <f t="shared" si="5"/>
        <v>3.642414825381139</v>
      </c>
      <c r="R33" s="81">
        <v>3.8814961881922829</v>
      </c>
      <c r="S33" s="82">
        <f t="shared" si="6"/>
        <v>4.4011197578577965</v>
      </c>
      <c r="T33" s="83">
        <f>分析係数表!F36</f>
        <v>0.84078106922799567</v>
      </c>
      <c r="U33" s="84">
        <f t="shared" si="7"/>
        <v>3.7003781758121357</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投入係数表!U34</f>
        <v>2.0745149262281933E-2</v>
      </c>
      <c r="E34" s="75">
        <f t="shared" si="0"/>
        <v>2.0745149262281934</v>
      </c>
      <c r="F34" s="74">
        <f>分析係数表!C37</f>
        <v>0.57178358697686016</v>
      </c>
      <c r="G34" s="75">
        <f t="shared" si="1"/>
        <v>1.1861735857557929</v>
      </c>
      <c r="H34" s="75">
        <v>1.5568745291329862</v>
      </c>
      <c r="I34" s="75">
        <f t="shared" si="2"/>
        <v>1.5568745291329862</v>
      </c>
      <c r="J34" s="74">
        <f>分析係数表!G37</f>
        <v>0.36884830758302428</v>
      </c>
      <c r="K34" s="76">
        <f t="shared" si="3"/>
        <v>0.57425053518981983</v>
      </c>
      <c r="L34" s="77"/>
      <c r="M34" s="78"/>
      <c r="N34" s="79">
        <f>分析係数表!I37</f>
        <v>4.5622990798280361E-2</v>
      </c>
      <c r="O34" s="80">
        <f t="shared" si="4"/>
        <v>0.75128184036808288</v>
      </c>
      <c r="P34" s="74">
        <f>分析係数表!C37</f>
        <v>0.57178358697686016</v>
      </c>
      <c r="Q34" s="80">
        <f t="shared" si="5"/>
        <v>0.42957062551623926</v>
      </c>
      <c r="R34" s="81">
        <v>0.58023108380850663</v>
      </c>
      <c r="S34" s="82">
        <f t="shared" si="6"/>
        <v>2.1371056129414927</v>
      </c>
      <c r="T34" s="83">
        <f>分析係数表!F37</f>
        <v>0.64429400301330442</v>
      </c>
      <c r="U34" s="84">
        <f t="shared" si="7"/>
        <v>1.376924330224276</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投入係数表!U35</f>
        <v>1.4078024283969896E-2</v>
      </c>
      <c r="E35" s="75">
        <f t="shared" si="0"/>
        <v>1.4078024283969897</v>
      </c>
      <c r="F35" s="74">
        <f>分析係数表!C38</f>
        <v>0.42668283982472699</v>
      </c>
      <c r="G35" s="75">
        <f t="shared" si="1"/>
        <v>0.60068513806057444</v>
      </c>
      <c r="H35" s="75">
        <v>0.86216777131263134</v>
      </c>
      <c r="I35" s="75">
        <f t="shared" si="2"/>
        <v>0.86216777131263134</v>
      </c>
      <c r="J35" s="74">
        <f>分析係数表!G38</f>
        <v>0.18042179614021467</v>
      </c>
      <c r="K35" s="76">
        <f t="shared" si="3"/>
        <v>0.1555538578744308</v>
      </c>
      <c r="L35" s="77"/>
      <c r="M35" s="78"/>
      <c r="N35" s="79">
        <f>分析係数表!I38</f>
        <v>3.1385057501308801E-2</v>
      </c>
      <c r="O35" s="80">
        <f t="shared" si="4"/>
        <v>0.51682328026005098</v>
      </c>
      <c r="P35" s="74">
        <f>分析係数表!C38</f>
        <v>0.42668283982472699</v>
      </c>
      <c r="Q35" s="80">
        <f t="shared" si="5"/>
        <v>0.22051962490888932</v>
      </c>
      <c r="R35" s="81">
        <v>0.35337499791849192</v>
      </c>
      <c r="S35" s="82">
        <f t="shared" si="6"/>
        <v>1.2155427692311234</v>
      </c>
      <c r="T35" s="83">
        <f>分析係数表!F38</f>
        <v>0.52437100026299643</v>
      </c>
      <c r="U35" s="84">
        <f t="shared" si="7"/>
        <v>0.63739537776417676</v>
      </c>
      <c r="V35" s="85">
        <f>分析係数表!D38</f>
        <v>3.745569762927526E-2</v>
      </c>
      <c r="W35" s="172">
        <f t="shared" si="8"/>
        <v>0</v>
      </c>
      <c r="X35" s="74">
        <f>分析係数表!E38</f>
        <v>3.4218337111297577E-2</v>
      </c>
      <c r="Y35" s="171">
        <f t="shared" si="9"/>
        <v>0</v>
      </c>
    </row>
    <row r="36" spans="1:25">
      <c r="A36" s="10" t="s">
        <v>24</v>
      </c>
      <c r="B36" s="9" t="s">
        <v>39</v>
      </c>
      <c r="C36" s="88"/>
      <c r="D36" s="74">
        <f>投入係数表!U36</f>
        <v>0</v>
      </c>
      <c r="E36" s="75">
        <f t="shared" si="0"/>
        <v>0</v>
      </c>
      <c r="F36" s="74">
        <f>分析係数表!C39</f>
        <v>1</v>
      </c>
      <c r="G36" s="75">
        <f t="shared" si="1"/>
        <v>0</v>
      </c>
      <c r="H36" s="75">
        <v>9.6284177281973651E-2</v>
      </c>
      <c r="I36" s="75">
        <f t="shared" si="2"/>
        <v>9.6284177281973651E-2</v>
      </c>
      <c r="J36" s="74">
        <f>分析係数表!G39</f>
        <v>0.351753812215997</v>
      </c>
      <c r="K36" s="76">
        <f t="shared" si="3"/>
        <v>3.3868326415015124E-2</v>
      </c>
      <c r="L36" s="77"/>
      <c r="M36" s="78"/>
      <c r="N36" s="79">
        <f>分析係数表!I39</f>
        <v>2.6196741762610056E-3</v>
      </c>
      <c r="O36" s="80">
        <f t="shared" si="4"/>
        <v>4.3138636943115372E-2</v>
      </c>
      <c r="P36" s="74">
        <f>分析係数表!C39</f>
        <v>1</v>
      </c>
      <c r="Q36" s="80">
        <f t="shared" si="5"/>
        <v>4.3138636943115372E-2</v>
      </c>
      <c r="R36" s="81">
        <v>5.6122226537206825E-2</v>
      </c>
      <c r="S36" s="82">
        <f t="shared" si="6"/>
        <v>0.15240640381918047</v>
      </c>
      <c r="T36" s="83">
        <f>分析係数表!F39</f>
        <v>0.70125652740175148</v>
      </c>
      <c r="U36" s="84">
        <f t="shared" si="7"/>
        <v>0.10687598549602753</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投入係数表!U37</f>
        <v>9.4805037499713554E-4</v>
      </c>
      <c r="E37" s="75">
        <f t="shared" si="0"/>
        <v>9.4805037499713557E-2</v>
      </c>
      <c r="F37" s="74">
        <f>分析係数表!C40</f>
        <v>0.86812466863195592</v>
      </c>
      <c r="G37" s="75">
        <f t="shared" si="1"/>
        <v>8.2302591764078989E-2</v>
      </c>
      <c r="H37" s="75">
        <v>9.532598205209751E-2</v>
      </c>
      <c r="I37" s="75">
        <f t="shared" si="2"/>
        <v>9.532598205209751E-2</v>
      </c>
      <c r="J37" s="74">
        <f>分析係数表!G40</f>
        <v>0.5308449982881025</v>
      </c>
      <c r="K37" s="76">
        <f t="shared" si="3"/>
        <v>5.0603320779257395E-2</v>
      </c>
      <c r="L37" s="77"/>
      <c r="M37" s="78"/>
      <c r="N37" s="79">
        <f>分析係数表!I40</f>
        <v>3.1726768564274997E-2</v>
      </c>
      <c r="O37" s="80">
        <f t="shared" si="4"/>
        <v>0.52245029663419573</v>
      </c>
      <c r="P37" s="74">
        <f>分析係数表!C40</f>
        <v>0.86812466863195592</v>
      </c>
      <c r="Q37" s="80">
        <f t="shared" si="5"/>
        <v>0.45355199064222823</v>
      </c>
      <c r="R37" s="81">
        <v>0.4575170270312871</v>
      </c>
      <c r="S37" s="82">
        <f t="shared" si="6"/>
        <v>0.55284300908338457</v>
      </c>
      <c r="T37" s="83">
        <f>分析係数表!F40</f>
        <v>0.72849135138041188</v>
      </c>
      <c r="U37" s="84">
        <f t="shared" si="7"/>
        <v>0.40274135078836815</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投入係数表!U38</f>
        <v>0</v>
      </c>
      <c r="E38" s="75">
        <f t="shared" si="0"/>
        <v>0</v>
      </c>
      <c r="F38" s="74">
        <f>分析係数表!C41</f>
        <v>0.9999434031873089</v>
      </c>
      <c r="G38" s="75">
        <f t="shared" si="1"/>
        <v>0</v>
      </c>
      <c r="H38" s="75">
        <v>4.8907056471843395E-3</v>
      </c>
      <c r="I38" s="75">
        <f t="shared" si="2"/>
        <v>4.8907056471843395E-3</v>
      </c>
      <c r="J38" s="74">
        <f>分析係数表!G41</f>
        <v>0.50163334603597476</v>
      </c>
      <c r="K38" s="76">
        <f t="shared" si="3"/>
        <v>2.4533410382741178E-3</v>
      </c>
      <c r="L38" s="77"/>
      <c r="M38" s="78"/>
      <c r="N38" s="79">
        <f>分析係数表!I41</f>
        <v>4.605647758626856E-2</v>
      </c>
      <c r="O38" s="80">
        <f t="shared" si="4"/>
        <v>0.75842014380143208</v>
      </c>
      <c r="P38" s="74">
        <f>分析係数表!C41</f>
        <v>0.9999434031873089</v>
      </c>
      <c r="Q38" s="80">
        <f t="shared" si="5"/>
        <v>0.75837721963861215</v>
      </c>
      <c r="R38" s="81">
        <v>0.77259879531320619</v>
      </c>
      <c r="S38" s="82">
        <f t="shared" si="6"/>
        <v>0.77748950096039049</v>
      </c>
      <c r="T38" s="83">
        <f>分析係数表!F41</f>
        <v>0.6065809667987323</v>
      </c>
      <c r="U38" s="84">
        <f t="shared" si="7"/>
        <v>0.47161033316841755</v>
      </c>
      <c r="V38" s="85">
        <f>分析係数表!D41</f>
        <v>0.10372147914479408</v>
      </c>
      <c r="W38" s="172">
        <f t="shared" si="8"/>
        <v>0</v>
      </c>
      <c r="X38" s="74">
        <f>分析係数表!E41</f>
        <v>9.872112035903656E-2</v>
      </c>
      <c r="Y38" s="171">
        <f t="shared" si="9"/>
        <v>0</v>
      </c>
    </row>
    <row r="39" spans="1:25">
      <c r="A39" s="10" t="s">
        <v>56</v>
      </c>
      <c r="B39" s="9" t="s">
        <v>388</v>
      </c>
      <c r="C39" s="88"/>
      <c r="D39" s="74">
        <f>投入係数表!U39</f>
        <v>6.9074112266711185E-4</v>
      </c>
      <c r="E39" s="75">
        <f>$C$23*D39</f>
        <v>6.9074112266711188E-2</v>
      </c>
      <c r="F39" s="74">
        <f>分析係数表!C42</f>
        <v>0.93692850875802069</v>
      </c>
      <c r="G39" s="75">
        <f>E39*F39</f>
        <v>6.4717504999833822E-2</v>
      </c>
      <c r="H39" s="75">
        <v>9.2110254449357984E-2</v>
      </c>
      <c r="I39" s="75">
        <f>C39+H39</f>
        <v>9.2110254449357984E-2</v>
      </c>
      <c r="J39" s="74">
        <f>分析係数表!G42</f>
        <v>0.49922072097325781</v>
      </c>
      <c r="K39" s="76">
        <f>I39*J39</f>
        <v>4.5983347635238724E-2</v>
      </c>
      <c r="L39" s="77"/>
      <c r="M39" s="78"/>
      <c r="N39" s="79">
        <f>分析係数表!I42</f>
        <v>1.1809361738003208E-2</v>
      </c>
      <c r="O39" s="80">
        <f t="shared" si="4"/>
        <v>0.19446684368693085</v>
      </c>
      <c r="P39" s="74">
        <f>分析係数表!C42</f>
        <v>0.93692850875802069</v>
      </c>
      <c r="Q39" s="80">
        <f>O39*P39</f>
        <v>0.18220152985847524</v>
      </c>
      <c r="R39" s="81">
        <v>0.19908493145586412</v>
      </c>
      <c r="S39" s="82">
        <f>I39+R39</f>
        <v>0.29119518590522209</v>
      </c>
      <c r="T39" s="83">
        <f>分析係数表!F42</f>
        <v>0.57339238661209846</v>
      </c>
      <c r="U39" s="84">
        <f>S39*T39</f>
        <v>0.16696910261614897</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投入係数表!U40</f>
        <v>3.6663622167879557E-2</v>
      </c>
      <c r="E40" s="75">
        <f>$C$23*D40</f>
        <v>3.6663622167879559</v>
      </c>
      <c r="F40" s="74">
        <f>分析係数表!C43</f>
        <v>0.64668770435795053</v>
      </c>
      <c r="G40" s="75">
        <f>E40*F40</f>
        <v>2.37099136531933</v>
      </c>
      <c r="H40" s="75">
        <v>3.4583111833058906</v>
      </c>
      <c r="I40" s="75">
        <f>C40+H40</f>
        <v>3.4583111833058906</v>
      </c>
      <c r="J40" s="74">
        <f>分析係数表!G43</f>
        <v>0.34525361813281841</v>
      </c>
      <c r="K40" s="76">
        <f>I40*J40</f>
        <v>1.1939944486655474</v>
      </c>
      <c r="L40" s="77"/>
      <c r="M40" s="78"/>
      <c r="N40" s="79">
        <f>分析係数表!I43</f>
        <v>1.6687581740348217E-2</v>
      </c>
      <c r="O40" s="80">
        <f t="shared" si="4"/>
        <v>0.27479735330403143</v>
      </c>
      <c r="P40" s="74">
        <f>分析係数表!C43</f>
        <v>0.64668770435795053</v>
      </c>
      <c r="Q40" s="80">
        <f>O40*P40</f>
        <v>0.17770806957182475</v>
      </c>
      <c r="R40" s="81">
        <v>0.71621813326773409</v>
      </c>
      <c r="S40" s="82">
        <f>I40+R40</f>
        <v>4.1745293165736248</v>
      </c>
      <c r="T40" s="83">
        <f>分析係数表!F43</f>
        <v>0.5971160790993254</v>
      </c>
      <c r="U40" s="84">
        <f>S40*T40</f>
        <v>2.4926785775976295</v>
      </c>
      <c r="V40" s="85">
        <f>分析係数表!D43</f>
        <v>0.11965406207615147</v>
      </c>
      <c r="W40" s="172">
        <f>ROUND(S40*V40,0)</f>
        <v>0</v>
      </c>
      <c r="X40" s="74">
        <f>分析係数表!E43</f>
        <v>0.10089499703022012</v>
      </c>
      <c r="Y40" s="171">
        <f>ROUND(S40*X40,0)</f>
        <v>0</v>
      </c>
    </row>
    <row r="41" spans="1:25">
      <c r="A41" s="10" t="s">
        <v>350</v>
      </c>
      <c r="B41" s="9" t="s">
        <v>42</v>
      </c>
      <c r="C41" s="88"/>
      <c r="D41" s="74">
        <f>投入係数表!U41</f>
        <v>1.3749349361146302E-4</v>
      </c>
      <c r="E41" s="75">
        <f>$C$23*D41</f>
        <v>1.3749349361146301E-2</v>
      </c>
      <c r="F41" s="74">
        <f>分析係数表!C44</f>
        <v>0.69156580457188765</v>
      </c>
      <c r="G41" s="75">
        <f>E41*F41</f>
        <v>9.5085798532811121E-3</v>
      </c>
      <c r="H41" s="75">
        <v>2.0635128245561574E-2</v>
      </c>
      <c r="I41" s="75">
        <f>C41+H41</f>
        <v>2.0635128245561574E-2</v>
      </c>
      <c r="J41" s="74">
        <f>分析係数表!G44</f>
        <v>0.27271905819722003</v>
      </c>
      <c r="K41" s="76">
        <f>I41*J41</f>
        <v>5.6275927409084056E-3</v>
      </c>
      <c r="L41" s="77"/>
      <c r="M41" s="78"/>
      <c r="N41" s="79">
        <f>分析係数表!I44</f>
        <v>0.15674397651271663</v>
      </c>
      <c r="O41" s="80">
        <f t="shared" si="4"/>
        <v>2.5811307211697292</v>
      </c>
      <c r="P41" s="74">
        <f>分析係数表!C44</f>
        <v>0.69156580457188765</v>
      </c>
      <c r="Q41" s="80">
        <f>O41*P41</f>
        <v>1.7850217438909604</v>
      </c>
      <c r="R41" s="81">
        <v>1.8189886446607637</v>
      </c>
      <c r="S41" s="82">
        <f>I41+R41</f>
        <v>1.8396237729063252</v>
      </c>
      <c r="T41" s="83">
        <f>分析係数表!F44</f>
        <v>0.50862281906626206</v>
      </c>
      <c r="U41" s="84">
        <f>S41*T41</f>
        <v>0.93567462939692814</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投入係数表!U42</f>
        <v>9.5394295329476967E-4</v>
      </c>
      <c r="E42" s="75">
        <f>$C$23*D42</f>
        <v>9.5394295329476964E-2</v>
      </c>
      <c r="F42" s="74">
        <f>分析係数表!C45</f>
        <v>1</v>
      </c>
      <c r="G42" s="75">
        <f>E42*F42</f>
        <v>9.5394295329476964E-2</v>
      </c>
      <c r="H42" s="75">
        <v>0.12420974559693015</v>
      </c>
      <c r="I42" s="75">
        <f>C42+H42</f>
        <v>0.12420974559693015</v>
      </c>
      <c r="J42" s="74">
        <f>分析係数表!G45</f>
        <v>0</v>
      </c>
      <c r="K42" s="76">
        <f>I42*J42</f>
        <v>0</v>
      </c>
      <c r="L42" s="77"/>
      <c r="M42" s="78"/>
      <c r="N42" s="79">
        <f>分析係数表!I45</f>
        <v>0</v>
      </c>
      <c r="O42" s="80">
        <f t="shared" si="4"/>
        <v>0</v>
      </c>
      <c r="P42" s="74">
        <f>分析係数表!C45</f>
        <v>1</v>
      </c>
      <c r="Q42" s="80">
        <f>O42*P42</f>
        <v>0</v>
      </c>
      <c r="R42" s="81">
        <v>2.0133727220341728E-2</v>
      </c>
      <c r="S42" s="82">
        <f>I42+R42</f>
        <v>0.14434347281727189</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投入係数表!U43</f>
        <v>2.8893275586066016E-3</v>
      </c>
      <c r="E43" s="75">
        <f>$C$23*D43</f>
        <v>0.28893275586066014</v>
      </c>
      <c r="F43" s="74">
        <f>分析係数表!C46</f>
        <v>0.99300149364803736</v>
      </c>
      <c r="G43" s="75">
        <f>E43*F43</f>
        <v>0.28691065813347921</v>
      </c>
      <c r="H43" s="75">
        <v>0.39044542417720735</v>
      </c>
      <c r="I43" s="75">
        <f>C43+H43</f>
        <v>0.39044542417720735</v>
      </c>
      <c r="J43" s="74">
        <f>分析係数表!G46</f>
        <v>1.2662527198429125E-2</v>
      </c>
      <c r="K43" s="76">
        <f>I43*J43</f>
        <v>4.9440258031460847E-3</v>
      </c>
      <c r="L43" s="77"/>
      <c r="M43" s="78"/>
      <c r="N43" s="79">
        <f>分析係数表!I46</f>
        <v>3.642815848522589E-5</v>
      </c>
      <c r="O43" s="80">
        <f t="shared" si="4"/>
        <v>5.9986891409653613E-4</v>
      </c>
      <c r="P43" s="74">
        <f>分析係数表!C46</f>
        <v>0.99300149364803736</v>
      </c>
      <c r="Q43" s="80">
        <f>O43*P43</f>
        <v>5.9567072769088657E-4</v>
      </c>
      <c r="R43" s="81">
        <v>5.2650220311503869E-2</v>
      </c>
      <c r="S43" s="82">
        <f>I43+R43</f>
        <v>0.44309564448871119</v>
      </c>
      <c r="T43" s="83">
        <f>分析係数表!F46</f>
        <v>0.42786180544499286</v>
      </c>
      <c r="U43" s="84">
        <f>S43*T43</f>
        <v>0.18958370243575268</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投入係数表!U44</f>
        <v>0.64294903901868927</v>
      </c>
      <c r="E44" s="89">
        <f>SUM(E5:E43)</f>
        <v>64.294903901868906</v>
      </c>
      <c r="F44" s="90">
        <f>分析係数表!C47</f>
        <v>0.58532523599566522</v>
      </c>
      <c r="G44" s="89">
        <f>SUM(G5:G43)</f>
        <v>19.821365816202036</v>
      </c>
      <c r="H44" s="89">
        <f>SUM(H5:H43)</f>
        <v>25.224142503560827</v>
      </c>
      <c r="I44" s="89">
        <f>SUM(I5:I43)</f>
        <v>125.22414250356081</v>
      </c>
      <c r="J44" s="90">
        <f>分析係数表!G47</f>
        <v>0.25475569279079324</v>
      </c>
      <c r="K44" s="91">
        <f>SUM(K5:K43)</f>
        <v>25.797143288295761</v>
      </c>
      <c r="L44" s="92">
        <f>最終需要_まとめ!$L$34</f>
        <v>0.63833333333333331</v>
      </c>
      <c r="M44" s="89">
        <f>K44*L44</f>
        <v>16.467176465695459</v>
      </c>
      <c r="N44" s="93">
        <f>分析係数表!I47</f>
        <v>1</v>
      </c>
      <c r="O44" s="94">
        <f>SUM(O5:O43)</f>
        <v>16.467176465695459</v>
      </c>
      <c r="P44" s="90">
        <f>分析係数表!C47</f>
        <v>0.58532523599566522</v>
      </c>
      <c r="Q44" s="94">
        <f>SUM(Q5:Q43)</f>
        <v>10.693171088292166</v>
      </c>
      <c r="R44" s="89">
        <f>SUM(R5:R43)</f>
        <v>13.129623790531266</v>
      </c>
      <c r="S44" s="95">
        <f>SUM(S5:S43)</f>
        <v>138.35376629409208</v>
      </c>
      <c r="T44" s="96">
        <f>分析係数表!F47</f>
        <v>0.5063294671067512</v>
      </c>
      <c r="U44" s="97">
        <f>SUM(U5:U43)</f>
        <v>53.822181454359281</v>
      </c>
      <c r="V44" s="98">
        <f>分析係数表!D47</f>
        <v>6.4581730562403572E-2</v>
      </c>
      <c r="W44" s="169">
        <f>SUM(W5:W43)</f>
        <v>4</v>
      </c>
      <c r="X44" s="90">
        <f>分析係数表!E47</f>
        <v>5.7136770824146227E-2</v>
      </c>
      <c r="Y44" s="170">
        <f>SUM(Y5:Y43)</f>
        <v>4</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420</v>
      </c>
      <c r="S2" s="5" t="s">
        <v>157</v>
      </c>
      <c r="U2" s="62" t="s">
        <v>215</v>
      </c>
      <c r="W2" s="5" t="s">
        <v>134</v>
      </c>
      <c r="Y2" s="5" t="s">
        <v>158</v>
      </c>
    </row>
    <row r="3" spans="1:25" ht="44">
      <c r="B3" s="63"/>
      <c r="C3" s="64" t="s">
        <v>233</v>
      </c>
      <c r="D3" s="64" t="s">
        <v>416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投入係数表!V5</f>
        <v>0</v>
      </c>
      <c r="E5" s="75">
        <f t="shared" ref="E5:E38" si="0">$C$24*D5</f>
        <v>0</v>
      </c>
      <c r="F5" s="74">
        <f>分析係数表!C8</f>
        <v>0.16988323914406789</v>
      </c>
      <c r="G5" s="75">
        <f t="shared" ref="G5:G38" si="1">E5*F5</f>
        <v>0</v>
      </c>
      <c r="H5" s="75">
        <f t="array" ref="H5:H43">MMULT(逆行列係数!C5:AO43,'20'!G5:G43)</f>
        <v>1.401077674953524E-3</v>
      </c>
      <c r="I5" s="75">
        <f t="shared" ref="I5:I38" si="2">C5+H5</f>
        <v>1.401077674953524E-3</v>
      </c>
      <c r="J5" s="74">
        <f>分析係数表!G8</f>
        <v>0.11982810575688495</v>
      </c>
      <c r="K5" s="76">
        <f t="shared" ref="K5:K43" si="3">I5*J5</f>
        <v>1.6788848380794134E-4</v>
      </c>
      <c r="L5" s="77" t="s">
        <v>188</v>
      </c>
      <c r="M5" s="78" t="s">
        <v>188</v>
      </c>
      <c r="N5" s="79">
        <f>分析係数表!I8</f>
        <v>1.1007693311748612E-2</v>
      </c>
      <c r="O5" s="80">
        <f t="shared" ref="O5:O43" si="4">$M$44*N5</f>
        <v>0.16012467098624386</v>
      </c>
      <c r="P5" s="74">
        <f>分析係数表!C8</f>
        <v>0.16988323914406789</v>
      </c>
      <c r="Q5" s="80">
        <f t="shared" ref="Q5:Q38" si="5">O5*P5</f>
        <v>2.7202497774021256E-2</v>
      </c>
      <c r="R5" s="81">
        <f t="array" ref="R5:R43">MMULT(逆行列係数!C5:AO43,'20'!Q5:Q43)</f>
        <v>4.558574249911946E-2</v>
      </c>
      <c r="S5" s="82">
        <f t="shared" ref="S5:S38" si="6">I5+R5</f>
        <v>4.6986820174072984E-2</v>
      </c>
      <c r="T5" s="83">
        <f>分析係数表!F8</f>
        <v>0.4520504153237429</v>
      </c>
      <c r="U5" s="84">
        <f t="shared" ref="U5:U38" si="7">S5*T5</f>
        <v>2.1240411574431715E-2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投入係数表!V6</f>
        <v>0</v>
      </c>
      <c r="E6" s="75">
        <f t="shared" si="0"/>
        <v>0</v>
      </c>
      <c r="F6" s="74">
        <f>分析係数表!C9</f>
        <v>0.40976645435244163</v>
      </c>
      <c r="G6" s="75">
        <f t="shared" si="1"/>
        <v>0</v>
      </c>
      <c r="H6" s="75">
        <v>1.4869062919293527E-3</v>
      </c>
      <c r="I6" s="75">
        <f t="shared" si="2"/>
        <v>1.4869062919293527E-3</v>
      </c>
      <c r="J6" s="74">
        <f>分析係数表!G9</f>
        <v>0.27278621711745094</v>
      </c>
      <c r="K6" s="76">
        <f t="shared" si="3"/>
        <v>4.0560754258354428E-4</v>
      </c>
      <c r="L6" s="77"/>
      <c r="M6" s="78"/>
      <c r="N6" s="79">
        <f>分析係数表!I9</f>
        <v>5.6766522140644718E-4</v>
      </c>
      <c r="O6" s="80">
        <f t="shared" si="4"/>
        <v>8.2576071329154149E-3</v>
      </c>
      <c r="P6" s="74">
        <f>分析係数表!C9</f>
        <v>0.40976645435244163</v>
      </c>
      <c r="Q6" s="80">
        <f t="shared" si="5"/>
        <v>3.3836903962901808E-3</v>
      </c>
      <c r="R6" s="81">
        <v>4.5547279813760756E-3</v>
      </c>
      <c r="S6" s="82">
        <f t="shared" si="6"/>
        <v>6.0416342733054284E-3</v>
      </c>
      <c r="T6" s="83">
        <f>分析係数表!F9</f>
        <v>0.74407187847350875</v>
      </c>
      <c r="U6" s="84">
        <f t="shared" si="7"/>
        <v>4.495410162788302E-3</v>
      </c>
      <c r="V6" s="85">
        <f>分析係数表!D9</f>
        <v>0.14440533530937386</v>
      </c>
      <c r="W6" s="86">
        <f t="shared" si="8"/>
        <v>0</v>
      </c>
      <c r="X6" s="74">
        <f>分析係数表!E9</f>
        <v>0.11439422008151168</v>
      </c>
      <c r="Y6" s="87">
        <f t="shared" si="9"/>
        <v>0</v>
      </c>
    </row>
    <row r="7" spans="1:25">
      <c r="A7" s="10" t="s">
        <v>226</v>
      </c>
      <c r="B7" s="9" t="s">
        <v>274</v>
      </c>
      <c r="C7" s="88"/>
      <c r="D7" s="74">
        <f>投入係数表!V7</f>
        <v>0</v>
      </c>
      <c r="E7" s="75">
        <f t="shared" si="0"/>
        <v>0</v>
      </c>
      <c r="F7" s="74">
        <f>分析係数表!C10</f>
        <v>0.68007710705743762</v>
      </c>
      <c r="G7" s="75">
        <f t="shared" si="1"/>
        <v>0</v>
      </c>
      <c r="H7" s="75">
        <v>1.1221498212822722E-3</v>
      </c>
      <c r="I7" s="75">
        <f t="shared" si="2"/>
        <v>1.1221498212822722E-3</v>
      </c>
      <c r="J7" s="74">
        <f>分析係数表!G10</f>
        <v>0.17854260725424764</v>
      </c>
      <c r="K7" s="76">
        <f t="shared" si="3"/>
        <v>2.0035155482162493E-4</v>
      </c>
      <c r="L7" s="77"/>
      <c r="M7" s="78"/>
      <c r="N7" s="79">
        <f>分析係数表!I10</f>
        <v>1.290834700219075E-3</v>
      </c>
      <c r="O7" s="80">
        <f t="shared" si="4"/>
        <v>1.877727474925189E-2</v>
      </c>
      <c r="P7" s="74">
        <f>分析係数表!C10</f>
        <v>0.68007710705743762</v>
      </c>
      <c r="Q7" s="80">
        <f t="shared" si="5"/>
        <v>1.2769994689893897E-2</v>
      </c>
      <c r="R7" s="81">
        <v>2.153950774090764E-2</v>
      </c>
      <c r="S7" s="82">
        <f t="shared" si="6"/>
        <v>2.2661657562189911E-2</v>
      </c>
      <c r="T7" s="83">
        <f>分析係数表!F10</f>
        <v>0.51654343606185527</v>
      </c>
      <c r="U7" s="84">
        <f t="shared" si="7"/>
        <v>1.1705730464030704E-2</v>
      </c>
      <c r="V7" s="85">
        <f>分析係数表!D10</f>
        <v>9.7799297694606213E-2</v>
      </c>
      <c r="W7" s="86">
        <f t="shared" si="8"/>
        <v>0</v>
      </c>
      <c r="X7" s="74">
        <f>分析係数表!E10</f>
        <v>2.6958057972911079E-2</v>
      </c>
      <c r="Y7" s="87">
        <f t="shared" si="9"/>
        <v>0</v>
      </c>
    </row>
    <row r="8" spans="1:25">
      <c r="A8" s="10" t="s">
        <v>227</v>
      </c>
      <c r="B8" s="9" t="s">
        <v>27</v>
      </c>
      <c r="C8" s="88"/>
      <c r="D8" s="74">
        <f>投入係数表!V8</f>
        <v>8.5047320329031076E-6</v>
      </c>
      <c r="E8" s="75">
        <f t="shared" si="0"/>
        <v>8.5047320329031072E-4</v>
      </c>
      <c r="F8" s="74">
        <f>分析係数表!C11</f>
        <v>2.1147201560344109E-2</v>
      </c>
      <c r="G8" s="75">
        <f t="shared" si="1"/>
        <v>1.7985128251651711E-5</v>
      </c>
      <c r="H8" s="75">
        <v>9.2313585483206131E-3</v>
      </c>
      <c r="I8" s="75">
        <f t="shared" si="2"/>
        <v>9.2313585483206131E-3</v>
      </c>
      <c r="J8" s="74">
        <f>分析係数表!G11</f>
        <v>0.2349962690544718</v>
      </c>
      <c r="K8" s="76">
        <f t="shared" si="3"/>
        <v>2.1693348171594488E-3</v>
      </c>
      <c r="L8" s="77"/>
      <c r="M8" s="78"/>
      <c r="N8" s="79">
        <f>分析係数表!I11</f>
        <v>-2.2238602446561594E-5</v>
      </c>
      <c r="O8" s="80">
        <f t="shared" si="4"/>
        <v>-3.2349637649778265E-4</v>
      </c>
      <c r="P8" s="74">
        <f>分析係数表!C11</f>
        <v>2.1147201560344109E-2</v>
      </c>
      <c r="Q8" s="80">
        <f t="shared" si="5"/>
        <v>-6.8410430778395745E-6</v>
      </c>
      <c r="R8" s="81">
        <v>3.7617781736226799E-3</v>
      </c>
      <c r="S8" s="82">
        <f t="shared" si="6"/>
        <v>1.2993136721943292E-2</v>
      </c>
      <c r="T8" s="83">
        <f>分析係数表!F11</f>
        <v>0.38828483104146677</v>
      </c>
      <c r="U8" s="84">
        <f t="shared" si="7"/>
        <v>5.0450378967784289E-3</v>
      </c>
      <c r="V8" s="85">
        <f>分析係数表!D11</f>
        <v>2.238567316917173E-2</v>
      </c>
      <c r="W8" s="86">
        <f t="shared" si="8"/>
        <v>0</v>
      </c>
      <c r="X8" s="74">
        <f>分析係数表!E11</f>
        <v>2.1852680950858117E-2</v>
      </c>
      <c r="Y8" s="87">
        <f t="shared" si="9"/>
        <v>0</v>
      </c>
    </row>
    <row r="9" spans="1:25">
      <c r="A9" s="10" t="s">
        <v>228</v>
      </c>
      <c r="B9" s="9" t="s">
        <v>195</v>
      </c>
      <c r="C9" s="88"/>
      <c r="D9" s="74">
        <f>投入係数表!V9</f>
        <v>0</v>
      </c>
      <c r="E9" s="75">
        <f t="shared" si="0"/>
        <v>0</v>
      </c>
      <c r="F9" s="74">
        <f>分析係数表!C12</f>
        <v>0.26979296775158057</v>
      </c>
      <c r="G9" s="75">
        <f t="shared" si="1"/>
        <v>0</v>
      </c>
      <c r="H9" s="75">
        <v>2.5231988399776872E-3</v>
      </c>
      <c r="I9" s="75">
        <f t="shared" si="2"/>
        <v>2.5231988399776872E-3</v>
      </c>
      <c r="J9" s="74">
        <f>分析係数表!G12</f>
        <v>0.14399966915404239</v>
      </c>
      <c r="K9" s="76">
        <f t="shared" si="3"/>
        <v>3.6333979816665052E-4</v>
      </c>
      <c r="L9" s="77"/>
      <c r="M9" s="78"/>
      <c r="N9" s="79">
        <f>分析係数表!I12</f>
        <v>8.4790563397567215E-2</v>
      </c>
      <c r="O9" s="80">
        <f t="shared" si="4"/>
        <v>1.2334156377960477</v>
      </c>
      <c r="P9" s="74">
        <f>分析係数表!C12</f>
        <v>0.26979296775158057</v>
      </c>
      <c r="Q9" s="80">
        <f t="shared" si="5"/>
        <v>0.33276686539220429</v>
      </c>
      <c r="R9" s="81">
        <v>0.42038858799040263</v>
      </c>
      <c r="S9" s="82">
        <f t="shared" si="6"/>
        <v>0.42291178683038033</v>
      </c>
      <c r="T9" s="83">
        <f>分析係数表!F12</f>
        <v>0.33481714299007204</v>
      </c>
      <c r="U9" s="84">
        <f t="shared" si="7"/>
        <v>0.14159811620337431</v>
      </c>
      <c r="V9" s="85">
        <f>分析係数表!D12</f>
        <v>3.7088865741159563E-2</v>
      </c>
      <c r="W9" s="86">
        <f t="shared" si="8"/>
        <v>0</v>
      </c>
      <c r="X9" s="74">
        <f>分析係数表!E12</f>
        <v>3.539948357013805E-2</v>
      </c>
      <c r="Y9" s="87">
        <f t="shared" si="9"/>
        <v>0</v>
      </c>
    </row>
    <row r="10" spans="1:25">
      <c r="A10" s="10" t="s">
        <v>229</v>
      </c>
      <c r="B10" s="9" t="s">
        <v>28</v>
      </c>
      <c r="C10" s="88"/>
      <c r="D10" s="74">
        <f>投入係数表!V10</f>
        <v>1.379467535736884E-3</v>
      </c>
      <c r="E10" s="75">
        <f t="shared" si="0"/>
        <v>0.13794675357368841</v>
      </c>
      <c r="F10" s="74">
        <f>分析係数表!C13</f>
        <v>6.684233532602335E-2</v>
      </c>
      <c r="G10" s="75">
        <f t="shared" si="1"/>
        <v>9.2206831595087902E-3</v>
      </c>
      <c r="H10" s="75">
        <v>1.273177785174405E-2</v>
      </c>
      <c r="I10" s="75">
        <f t="shared" si="2"/>
        <v>1.273177785174405E-2</v>
      </c>
      <c r="J10" s="74">
        <f>分析係数表!G13</f>
        <v>0.23596605339775753</v>
      </c>
      <c r="K10" s="76">
        <f t="shared" si="3"/>
        <v>3.0042673724130233E-3</v>
      </c>
      <c r="L10" s="77"/>
      <c r="M10" s="78"/>
      <c r="N10" s="79">
        <f>分析係数表!I13</f>
        <v>1.6879182236800124E-2</v>
      </c>
      <c r="O10" s="80">
        <f t="shared" si="4"/>
        <v>0.24553495683784876</v>
      </c>
      <c r="P10" s="74">
        <f>分析係数表!C13</f>
        <v>6.684233532602335E-2</v>
      </c>
      <c r="Q10" s="80">
        <f t="shared" si="5"/>
        <v>1.6412129919216156E-2</v>
      </c>
      <c r="R10" s="81">
        <v>1.8335797209306254E-2</v>
      </c>
      <c r="S10" s="82">
        <f t="shared" si="6"/>
        <v>3.1067575061050304E-2</v>
      </c>
      <c r="T10" s="83">
        <f>分析係数表!F13</f>
        <v>0.36934894381465649</v>
      </c>
      <c r="U10" s="84">
        <f t="shared" si="7"/>
        <v>1.1474776035681492E-2</v>
      </c>
      <c r="V10" s="85">
        <f>分析係数表!D13</f>
        <v>0.1651861487951434</v>
      </c>
      <c r="W10" s="86">
        <f t="shared" si="8"/>
        <v>0</v>
      </c>
      <c r="X10" s="74">
        <f>分析係数表!E13</f>
        <v>0.12199715046769498</v>
      </c>
      <c r="Y10" s="87">
        <f t="shared" si="9"/>
        <v>0</v>
      </c>
    </row>
    <row r="11" spans="1:25">
      <c r="A11" s="10" t="s">
        <v>230</v>
      </c>
      <c r="B11" s="9" t="s">
        <v>275</v>
      </c>
      <c r="C11" s="88"/>
      <c r="D11" s="74">
        <f>投入係数表!V11</f>
        <v>6.6881212706750032E-3</v>
      </c>
      <c r="E11" s="75">
        <f t="shared" si="0"/>
        <v>0.66881212706750037</v>
      </c>
      <c r="F11" s="74">
        <f>分析係数表!C14</f>
        <v>0.21710827927701792</v>
      </c>
      <c r="G11" s="75">
        <f t="shared" si="1"/>
        <v>0.14520465006722727</v>
      </c>
      <c r="H11" s="75">
        <v>0.1943182854988815</v>
      </c>
      <c r="I11" s="75">
        <f t="shared" si="2"/>
        <v>0.1943182854988815</v>
      </c>
      <c r="J11" s="74">
        <f>分析係数表!G14</f>
        <v>0.17574790290253137</v>
      </c>
      <c r="K11" s="76">
        <f t="shared" si="3"/>
        <v>3.4151031172043794E-2</v>
      </c>
      <c r="L11" s="77"/>
      <c r="M11" s="78"/>
      <c r="N11" s="79">
        <f>分析係数表!I14</f>
        <v>1.1225515443921091E-3</v>
      </c>
      <c r="O11" s="80">
        <f t="shared" si="4"/>
        <v>1.6329324556947775E-2</v>
      </c>
      <c r="P11" s="74">
        <f>分析係数表!C14</f>
        <v>0.21710827927701792</v>
      </c>
      <c r="Q11" s="80">
        <f t="shared" si="5"/>
        <v>3.5452315563148846E-3</v>
      </c>
      <c r="R11" s="81">
        <v>1.9946864157868983E-2</v>
      </c>
      <c r="S11" s="82">
        <f t="shared" si="6"/>
        <v>0.21426514965675048</v>
      </c>
      <c r="T11" s="83">
        <f>分析係数表!F14</f>
        <v>0.32729567218469302</v>
      </c>
      <c r="U11" s="84">
        <f t="shared" si="7"/>
        <v>7.0128056182659992E-2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投入係数表!V12</f>
        <v>9.0881566503602604E-3</v>
      </c>
      <c r="E12" s="75">
        <f t="shared" si="0"/>
        <v>0.90881566503602607</v>
      </c>
      <c r="F12" s="74">
        <f>分析係数表!C15</f>
        <v>0.1777237835164599</v>
      </c>
      <c r="G12" s="75">
        <f t="shared" si="1"/>
        <v>0.16151815850923024</v>
      </c>
      <c r="H12" s="75">
        <v>0.23220651823121644</v>
      </c>
      <c r="I12" s="75">
        <f t="shared" si="2"/>
        <v>0.23220651823121644</v>
      </c>
      <c r="J12" s="74">
        <f>分析係数表!G15</f>
        <v>0.10387096116118634</v>
      </c>
      <c r="K12" s="76">
        <f t="shared" si="3"/>
        <v>2.4119514236568992E-2</v>
      </c>
      <c r="L12" s="77"/>
      <c r="M12" s="78"/>
      <c r="N12" s="79">
        <f>分析係数表!I15</f>
        <v>7.5144901505810619E-3</v>
      </c>
      <c r="O12" s="80">
        <f t="shared" si="4"/>
        <v>0.10931039127942611</v>
      </c>
      <c r="P12" s="74">
        <f>分析係数表!C15</f>
        <v>0.1777237835164599</v>
      </c>
      <c r="Q12" s="80">
        <f t="shared" si="5"/>
        <v>1.9427056315844252E-2</v>
      </c>
      <c r="R12" s="81">
        <v>4.5599140996435986E-2</v>
      </c>
      <c r="S12" s="82">
        <f t="shared" si="6"/>
        <v>0.27780565922765244</v>
      </c>
      <c r="T12" s="83">
        <f>分析係数表!F15</f>
        <v>0.33005409485469872</v>
      </c>
      <c r="U12" s="84">
        <f t="shared" si="7"/>
        <v>9.1690895401895706E-2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投入係数表!V13</f>
        <v>6.7527572341250668E-4</v>
      </c>
      <c r="E13" s="75">
        <f t="shared" si="0"/>
        <v>6.7527572341250675E-2</v>
      </c>
      <c r="F13" s="74">
        <f>分析係数表!C16</f>
        <v>0.12368252551663639</v>
      </c>
      <c r="G13" s="75">
        <f t="shared" si="1"/>
        <v>8.3519806891732464E-3</v>
      </c>
      <c r="H13" s="75">
        <v>3.6332546954542196E-2</v>
      </c>
      <c r="I13" s="75">
        <f t="shared" si="2"/>
        <v>3.6332546954542196E-2</v>
      </c>
      <c r="J13" s="74">
        <f>分析係数表!G16</f>
        <v>1.9772048092292722E-2</v>
      </c>
      <c r="K13" s="76">
        <f t="shared" si="3"/>
        <v>7.1836886570069173E-4</v>
      </c>
      <c r="L13" s="77"/>
      <c r="M13" s="78"/>
      <c r="N13" s="79">
        <f>分析係数表!I16</f>
        <v>1.7113434381227897E-2</v>
      </c>
      <c r="O13" s="80">
        <f t="shared" si="4"/>
        <v>0.24894253247536083</v>
      </c>
      <c r="P13" s="74">
        <f>分析係数表!C16</f>
        <v>0.12368252551663639</v>
      </c>
      <c r="Q13" s="80">
        <f t="shared" si="5"/>
        <v>3.0789841125059898E-2</v>
      </c>
      <c r="R13" s="81">
        <v>4.4750408660927797E-2</v>
      </c>
      <c r="S13" s="82">
        <f t="shared" si="6"/>
        <v>8.1082955615469993E-2</v>
      </c>
      <c r="T13" s="83">
        <f>分析係数表!F16</f>
        <v>0.17086837167280561</v>
      </c>
      <c r="U13" s="84">
        <f t="shared" si="7"/>
        <v>1.3854512596433726E-2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投入係数表!V14</f>
        <v>4.3331609707641335E-2</v>
      </c>
      <c r="E14" s="75">
        <f t="shared" si="0"/>
        <v>4.3331609707641334</v>
      </c>
      <c r="F14" s="74">
        <f>分析係数表!C17</f>
        <v>0.19283956701830429</v>
      </c>
      <c r="G14" s="75">
        <f t="shared" si="1"/>
        <v>0.83560488542277056</v>
      </c>
      <c r="H14" s="75">
        <v>0.9139752861468029</v>
      </c>
      <c r="I14" s="75">
        <f t="shared" si="2"/>
        <v>0.9139752861468029</v>
      </c>
      <c r="J14" s="74">
        <f>分析係数表!G17</f>
        <v>0.23402763404868787</v>
      </c>
      <c r="K14" s="76">
        <f t="shared" si="3"/>
        <v>0.21389547379590876</v>
      </c>
      <c r="L14" s="77"/>
      <c r="M14" s="78"/>
      <c r="N14" s="79">
        <f>分析係数表!I17</f>
        <v>3.1766349957435482E-3</v>
      </c>
      <c r="O14" s="80">
        <f t="shared" si="4"/>
        <v>4.6209284645851181E-2</v>
      </c>
      <c r="P14" s="74">
        <f>分析係数表!C17</f>
        <v>0.19283956701830429</v>
      </c>
      <c r="Q14" s="80">
        <f t="shared" si="5"/>
        <v>8.910978443331519E-3</v>
      </c>
      <c r="R14" s="81">
        <v>2.0486706486750005E-2</v>
      </c>
      <c r="S14" s="82">
        <f t="shared" si="6"/>
        <v>0.9344619926335529</v>
      </c>
      <c r="T14" s="83">
        <f>分析係数表!F17</f>
        <v>0.36995154049829787</v>
      </c>
      <c r="U14" s="84">
        <f t="shared" si="7"/>
        <v>0.34570565371189199</v>
      </c>
      <c r="V14" s="85">
        <f>分析係数表!D17</f>
        <v>4.4453920652026524E-2</v>
      </c>
      <c r="W14" s="86">
        <f t="shared" si="8"/>
        <v>0</v>
      </c>
      <c r="X14" s="74">
        <f>分析係数表!E17</f>
        <v>4.2061277361062542E-2</v>
      </c>
      <c r="Y14" s="87">
        <f t="shared" si="9"/>
        <v>0</v>
      </c>
    </row>
    <row r="15" spans="1:25">
      <c r="A15" s="10" t="s">
        <v>3</v>
      </c>
      <c r="B15" s="9" t="s">
        <v>31</v>
      </c>
      <c r="C15" s="88"/>
      <c r="D15" s="74">
        <f>投入係数表!V15</f>
        <v>2.206127489335066E-3</v>
      </c>
      <c r="E15" s="75">
        <f t="shared" si="0"/>
        <v>0.2206127489335066</v>
      </c>
      <c r="F15" s="74">
        <f>分析係数表!C18</f>
        <v>0.30630539049432115</v>
      </c>
      <c r="G15" s="75">
        <f t="shared" si="1"/>
        <v>6.7574874210103372E-2</v>
      </c>
      <c r="H15" s="75">
        <v>0.11307384886293247</v>
      </c>
      <c r="I15" s="75">
        <f t="shared" si="2"/>
        <v>0.11307384886293247</v>
      </c>
      <c r="J15" s="74">
        <f>分析係数表!G18</f>
        <v>0.21755179396051724</v>
      </c>
      <c r="K15" s="76">
        <f t="shared" si="3"/>
        <v>2.4599418670151352E-2</v>
      </c>
      <c r="L15" s="77"/>
      <c r="M15" s="78"/>
      <c r="N15" s="79">
        <f>分析係数表!I18</f>
        <v>5.3704565311248737E-4</v>
      </c>
      <c r="O15" s="80">
        <f t="shared" si="4"/>
        <v>7.8121960772151089E-3</v>
      </c>
      <c r="P15" s="74">
        <f>分析係数表!C18</f>
        <v>0.30630539049432115</v>
      </c>
      <c r="Q15" s="80">
        <f t="shared" si="5"/>
        <v>2.392917770049578E-3</v>
      </c>
      <c r="R15" s="81">
        <v>6.3233631407389529E-3</v>
      </c>
      <c r="S15" s="82">
        <f t="shared" si="6"/>
        <v>0.11939721200367141</v>
      </c>
      <c r="T15" s="83">
        <f>分析係数表!F18</f>
        <v>0.4635011306393737</v>
      </c>
      <c r="U15" s="84">
        <f t="shared" si="7"/>
        <v>5.5340742758890699E-2</v>
      </c>
      <c r="V15" s="85">
        <f>分析係数表!D18</f>
        <v>4.1488554421314744E-2</v>
      </c>
      <c r="W15" s="86">
        <f t="shared" si="8"/>
        <v>0</v>
      </c>
      <c r="X15" s="74">
        <f>分析係数表!E18</f>
        <v>3.8178621954614265E-2</v>
      </c>
      <c r="Y15" s="87">
        <f t="shared" si="9"/>
        <v>0</v>
      </c>
    </row>
    <row r="16" spans="1:25">
      <c r="A16" s="10" t="s">
        <v>4</v>
      </c>
      <c r="B16" s="9" t="s">
        <v>32</v>
      </c>
      <c r="C16" s="88"/>
      <c r="D16" s="74">
        <f>投入係数表!V16</f>
        <v>8.7581730474836205E-3</v>
      </c>
      <c r="E16" s="75">
        <f t="shared" si="0"/>
        <v>0.87581730474836206</v>
      </c>
      <c r="F16" s="74">
        <f>分析係数表!C19</f>
        <v>0.36966314955627488</v>
      </c>
      <c r="G16" s="75">
        <f t="shared" si="1"/>
        <v>0.32375738330916731</v>
      </c>
      <c r="H16" s="75">
        <v>0.51772778018500376</v>
      </c>
      <c r="I16" s="75">
        <f t="shared" si="2"/>
        <v>0.51772778018500376</v>
      </c>
      <c r="J16" s="74">
        <f>分析係数表!G19</f>
        <v>4.2381117789262797E-2</v>
      </c>
      <c r="K16" s="76">
        <f t="shared" si="3"/>
        <v>2.1941882034794202E-2</v>
      </c>
      <c r="L16" s="77"/>
      <c r="M16" s="78"/>
      <c r="N16" s="79">
        <f>分析係数表!I19</f>
        <v>-1.254655481313475E-4</v>
      </c>
      <c r="O16" s="80">
        <f t="shared" si="4"/>
        <v>-1.8250989599427141E-3</v>
      </c>
      <c r="P16" s="74">
        <f>分析係数表!C19</f>
        <v>0.36966314955627488</v>
      </c>
      <c r="Q16" s="80">
        <f t="shared" si="5"/>
        <v>-6.7467182978430524E-4</v>
      </c>
      <c r="R16" s="81">
        <v>4.2819105993184602E-3</v>
      </c>
      <c r="S16" s="82">
        <f t="shared" si="6"/>
        <v>0.52200969078432224</v>
      </c>
      <c r="T16" s="83">
        <f>分析係数表!F19</f>
        <v>0.17645477862102601</v>
      </c>
      <c r="U16" s="84">
        <f t="shared" si="7"/>
        <v>9.2111104425377829E-2</v>
      </c>
      <c r="V16" s="85">
        <f>分析係数表!D19</f>
        <v>8.3109656186295868E-3</v>
      </c>
      <c r="W16" s="86">
        <f t="shared" si="8"/>
        <v>0</v>
      </c>
      <c r="X16" s="74">
        <f>分析係数表!E19</f>
        <v>8.1137788631236215E-3</v>
      </c>
      <c r="Y16" s="87">
        <f t="shared" si="9"/>
        <v>0</v>
      </c>
    </row>
    <row r="17" spans="1:25">
      <c r="A17" s="10" t="s">
        <v>5</v>
      </c>
      <c r="B17" s="9" t="s">
        <v>33</v>
      </c>
      <c r="C17" s="88"/>
      <c r="D17" s="74">
        <f>投入係数表!V17</f>
        <v>4.6794736591439477E-2</v>
      </c>
      <c r="E17" s="75">
        <f t="shared" si="0"/>
        <v>4.6794736591439481</v>
      </c>
      <c r="F17" s="74">
        <f>分析係数表!C20</f>
        <v>0.11840151680286914</v>
      </c>
      <c r="G17" s="75">
        <f t="shared" si="1"/>
        <v>0.55405677908171569</v>
      </c>
      <c r="H17" s="75">
        <v>0.61547387030687317</v>
      </c>
      <c r="I17" s="75">
        <f t="shared" si="2"/>
        <v>0.61547387030687317</v>
      </c>
      <c r="J17" s="74">
        <f>分析係数表!G20</f>
        <v>0.11103277983246747</v>
      </c>
      <c r="K17" s="76">
        <f t="shared" si="3"/>
        <v>6.8337774734419682E-2</v>
      </c>
      <c r="L17" s="77"/>
      <c r="M17" s="78"/>
      <c r="N17" s="79">
        <f>分析係数表!I20</f>
        <v>6.0558701736942728E-4</v>
      </c>
      <c r="O17" s="80">
        <f t="shared" si="4"/>
        <v>8.809240879406037E-3</v>
      </c>
      <c r="P17" s="74">
        <f>分析係数表!C20</f>
        <v>0.11840151680286914</v>
      </c>
      <c r="Q17" s="80">
        <f t="shared" si="5"/>
        <v>1.0430274820035156E-3</v>
      </c>
      <c r="R17" s="81">
        <v>2.7203031057329847E-3</v>
      </c>
      <c r="S17" s="82">
        <f t="shared" si="6"/>
        <v>0.61819417341260618</v>
      </c>
      <c r="T17" s="83">
        <f>分析係数表!F20</f>
        <v>0.24737258814980315</v>
      </c>
      <c r="U17" s="84">
        <f t="shared" si="7"/>
        <v>0.15292429265620461</v>
      </c>
      <c r="V17" s="85">
        <f>分析係数表!D20</f>
        <v>2.4837040813006365E-2</v>
      </c>
      <c r="W17" s="86">
        <f t="shared" si="8"/>
        <v>0</v>
      </c>
      <c r="X17" s="74">
        <f>分析係数表!E20</f>
        <v>2.4562278789456368E-2</v>
      </c>
      <c r="Y17" s="87">
        <f t="shared" si="9"/>
        <v>0</v>
      </c>
    </row>
    <row r="18" spans="1:25">
      <c r="A18" s="10" t="s">
        <v>6</v>
      </c>
      <c r="B18" s="9" t="s">
        <v>34</v>
      </c>
      <c r="C18" s="88"/>
      <c r="D18" s="74">
        <f>投入係数表!V18</f>
        <v>2.3029113398695032E-2</v>
      </c>
      <c r="E18" s="75">
        <f t="shared" si="0"/>
        <v>2.3029113398695031</v>
      </c>
      <c r="F18" s="74">
        <f>分析係数表!C21</f>
        <v>0.26258212636596168</v>
      </c>
      <c r="G18" s="75">
        <f t="shared" si="1"/>
        <v>0.60470335645522</v>
      </c>
      <c r="H18" s="75">
        <v>0.66102000589735632</v>
      </c>
      <c r="I18" s="75">
        <f t="shared" si="2"/>
        <v>0.66102000589735632</v>
      </c>
      <c r="J18" s="74">
        <f>分析係数表!G21</f>
        <v>0.28467983327929475</v>
      </c>
      <c r="K18" s="76">
        <f t="shared" si="3"/>
        <v>0.18817906507313784</v>
      </c>
      <c r="L18" s="77"/>
      <c r="M18" s="78"/>
      <c r="N18" s="79">
        <f>分析係数表!I21</f>
        <v>1.0324354165676096E-3</v>
      </c>
      <c r="O18" s="80">
        <f t="shared" si="4"/>
        <v>1.5018439986512732E-2</v>
      </c>
      <c r="P18" s="74">
        <f>分析係数表!C21</f>
        <v>0.26258212636596168</v>
      </c>
      <c r="Q18" s="80">
        <f t="shared" si="5"/>
        <v>3.9435739063580976E-3</v>
      </c>
      <c r="R18" s="81">
        <v>1.1456341430452148E-2</v>
      </c>
      <c r="S18" s="82">
        <f t="shared" si="6"/>
        <v>0.67247634732780848</v>
      </c>
      <c r="T18" s="83">
        <f>分析係数表!F21</f>
        <v>0.42515189534375575</v>
      </c>
      <c r="U18" s="84">
        <f t="shared" si="7"/>
        <v>0.28590459364026355</v>
      </c>
      <c r="V18" s="85">
        <f>分析係数表!D21</f>
        <v>6.1343946819791585E-2</v>
      </c>
      <c r="W18" s="86">
        <f t="shared" si="8"/>
        <v>0</v>
      </c>
      <c r="X18" s="74">
        <f>分析係数表!E21</f>
        <v>5.4343995376178865E-2</v>
      </c>
      <c r="Y18" s="87">
        <f t="shared" si="9"/>
        <v>0</v>
      </c>
    </row>
    <row r="19" spans="1:25">
      <c r="A19" s="10" t="s">
        <v>7</v>
      </c>
      <c r="B19" s="9" t="s">
        <v>276</v>
      </c>
      <c r="C19" s="88"/>
      <c r="D19" s="74">
        <f>投入係数表!V19</f>
        <v>1.4577110704395925E-3</v>
      </c>
      <c r="E19" s="75">
        <f t="shared" si="0"/>
        <v>0.14577110704395926</v>
      </c>
      <c r="F19" s="74">
        <f>分析係数表!C22</f>
        <v>0.19256748567873505</v>
      </c>
      <c r="G19" s="75">
        <f t="shared" si="1"/>
        <v>2.8070775568060979E-2</v>
      </c>
      <c r="H19" s="75">
        <v>4.7082193391106156E-2</v>
      </c>
      <c r="I19" s="75">
        <f t="shared" si="2"/>
        <v>4.7082193391106156E-2</v>
      </c>
      <c r="J19" s="74">
        <f>分析係数表!G22</f>
        <v>0.19753386347788673</v>
      </c>
      <c r="K19" s="76">
        <f t="shared" si="3"/>
        <v>9.3003275615582241E-3</v>
      </c>
      <c r="L19" s="77"/>
      <c r="M19" s="78"/>
      <c r="N19" s="79">
        <f>分析係数表!I22</f>
        <v>4.8211298587508529E-5</v>
      </c>
      <c r="O19" s="80">
        <f t="shared" si="4"/>
        <v>7.0131117442243183E-4</v>
      </c>
      <c r="P19" s="74">
        <f>分析係数表!C22</f>
        <v>0.19256748567873505</v>
      </c>
      <c r="Q19" s="80">
        <f t="shared" si="5"/>
        <v>1.3504972953692849E-4</v>
      </c>
      <c r="R19" s="81">
        <v>3.2966080704195126E-3</v>
      </c>
      <c r="S19" s="82">
        <f t="shared" si="6"/>
        <v>5.0378801461525666E-2</v>
      </c>
      <c r="T19" s="83">
        <f>分析係数表!F22</f>
        <v>0.41915604646677446</v>
      </c>
      <c r="U19" s="84">
        <f t="shared" si="7"/>
        <v>2.1116579246347657E-2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投入係数表!V20</f>
        <v>4.9837729712812206E-4</v>
      </c>
      <c r="E20" s="75">
        <f t="shared" si="0"/>
        <v>4.9837729712812209E-2</v>
      </c>
      <c r="F20" s="74">
        <f>分析係数表!C23</f>
        <v>0.20116432520583094</v>
      </c>
      <c r="G20" s="75">
        <f t="shared" si="1"/>
        <v>1.0025573267468458E-2</v>
      </c>
      <c r="H20" s="75">
        <v>3.0005114981618741E-2</v>
      </c>
      <c r="I20" s="75">
        <f t="shared" si="2"/>
        <v>3.0005114981618741E-2</v>
      </c>
      <c r="J20" s="74">
        <f>分析係数表!G23</f>
        <v>0.20785566100352021</v>
      </c>
      <c r="K20" s="76">
        <f t="shared" si="3"/>
        <v>6.2367330079909902E-3</v>
      </c>
      <c r="L20" s="77"/>
      <c r="M20" s="78"/>
      <c r="N20" s="79">
        <f>分析係数表!I23</f>
        <v>2.5225877402069866E-5</v>
      </c>
      <c r="O20" s="80">
        <f t="shared" si="4"/>
        <v>3.6695111363927585E-4</v>
      </c>
      <c r="P20" s="74">
        <f>分析係数表!C23</f>
        <v>0.20116432520583094</v>
      </c>
      <c r="Q20" s="80">
        <f t="shared" si="5"/>
        <v>7.3817473158773109E-5</v>
      </c>
      <c r="R20" s="81">
        <v>3.1424767929438958E-3</v>
      </c>
      <c r="S20" s="82">
        <f t="shared" si="6"/>
        <v>3.3147591774562633E-2</v>
      </c>
      <c r="T20" s="83">
        <f>分析係数表!F23</f>
        <v>0.42478695148042223</v>
      </c>
      <c r="U20" s="84">
        <f t="shared" si="7"/>
        <v>1.4080664458833981E-2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投入係数表!V21</f>
        <v>5.2729338603999269E-4</v>
      </c>
      <c r="E21" s="75">
        <f t="shared" si="0"/>
        <v>5.2729338603999268E-2</v>
      </c>
      <c r="F21" s="74">
        <f>分析係数表!C24</f>
        <v>0.46796458506974481</v>
      </c>
      <c r="G21" s="75">
        <f t="shared" si="1"/>
        <v>2.4675463060822595E-2</v>
      </c>
      <c r="H21" s="75">
        <v>4.2636155773548297E-2</v>
      </c>
      <c r="I21" s="75">
        <f t="shared" si="2"/>
        <v>4.2636155773548297E-2</v>
      </c>
      <c r="J21" s="74">
        <f>分析係数表!G24</f>
        <v>0.19290112247208774</v>
      </c>
      <c r="K21" s="76">
        <f t="shared" si="3"/>
        <v>8.2245623066122507E-3</v>
      </c>
      <c r="L21" s="77"/>
      <c r="M21" s="78"/>
      <c r="N21" s="79">
        <f>分析係数表!I24</f>
        <v>1.1220536652328578E-3</v>
      </c>
      <c r="O21" s="80">
        <f t="shared" si="4"/>
        <v>1.6322082100757529E-2</v>
      </c>
      <c r="P21" s="74">
        <f>分析係数表!C24</f>
        <v>0.46796458506974481</v>
      </c>
      <c r="Q21" s="80">
        <f t="shared" si="5"/>
        <v>7.6381563777553054E-3</v>
      </c>
      <c r="R21" s="81">
        <v>1.5501160102828097E-2</v>
      </c>
      <c r="S21" s="82">
        <f t="shared" si="6"/>
        <v>5.8137315876376397E-2</v>
      </c>
      <c r="T21" s="83">
        <f>分析係数表!F24</f>
        <v>0.36341689561906876</v>
      </c>
      <c r="U21" s="84">
        <f t="shared" si="7"/>
        <v>2.112808285541791E-2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投入係数表!V22</f>
        <v>0.31852602788191348</v>
      </c>
      <c r="E22" s="75">
        <f t="shared" si="0"/>
        <v>31.852602788191348</v>
      </c>
      <c r="F22" s="74">
        <f>分析係数表!C25</f>
        <v>0.11839811615034102</v>
      </c>
      <c r="G22" s="75">
        <f t="shared" si="1"/>
        <v>3.7712881646069554</v>
      </c>
      <c r="H22" s="75">
        <v>3.9544573216941865</v>
      </c>
      <c r="I22" s="75">
        <f t="shared" si="2"/>
        <v>3.9544573216941865</v>
      </c>
      <c r="J22" s="74">
        <f>分析係数表!G25</f>
        <v>0.19601885967651284</v>
      </c>
      <c r="K22" s="76">
        <f t="shared" si="3"/>
        <v>0.7751482148379315</v>
      </c>
      <c r="L22" s="77"/>
      <c r="M22" s="78"/>
      <c r="N22" s="79">
        <f>分析係数表!I25</f>
        <v>4.7721717414244671E-4</v>
      </c>
      <c r="O22" s="80">
        <f t="shared" si="4"/>
        <v>6.9418942583535379E-3</v>
      </c>
      <c r="P22" s="74">
        <f>分析係数表!C25</f>
        <v>0.11839811615034102</v>
      </c>
      <c r="Q22" s="80">
        <f t="shared" si="5"/>
        <v>8.2190720270392762E-4</v>
      </c>
      <c r="R22" s="81">
        <v>5.1850114178587934E-3</v>
      </c>
      <c r="S22" s="82">
        <f t="shared" si="6"/>
        <v>3.9596423331120452</v>
      </c>
      <c r="T22" s="83">
        <f>分析係数表!F25</f>
        <v>0.34892899519140697</v>
      </c>
      <c r="U22" s="84">
        <f t="shared" si="7"/>
        <v>1.3816340206101443</v>
      </c>
      <c r="V22" s="85">
        <f>分析係数表!D25</f>
        <v>3.4959095734715541E-2</v>
      </c>
      <c r="W22" s="86">
        <f t="shared" si="8"/>
        <v>0</v>
      </c>
      <c r="X22" s="74">
        <f>分析係数表!E25</f>
        <v>3.4440766876912506E-2</v>
      </c>
      <c r="Y22" s="87">
        <f t="shared" si="9"/>
        <v>0</v>
      </c>
    </row>
    <row r="23" spans="1:25">
      <c r="A23" s="10" t="s">
        <v>11</v>
      </c>
      <c r="B23" s="9" t="s">
        <v>35</v>
      </c>
      <c r="C23" s="88"/>
      <c r="D23" s="74">
        <f>投入係数表!V23</f>
        <v>2.4201065472829082E-2</v>
      </c>
      <c r="E23" s="75">
        <f t="shared" si="0"/>
        <v>2.4201065472829084</v>
      </c>
      <c r="F23" s="74">
        <f>分析係数表!C26</f>
        <v>0.29113960871661038</v>
      </c>
      <c r="G23" s="75">
        <f t="shared" si="1"/>
        <v>0.70458887322845287</v>
      </c>
      <c r="H23" s="75">
        <v>0.80216238035516407</v>
      </c>
      <c r="I23" s="75">
        <f t="shared" si="2"/>
        <v>0.80216238035516407</v>
      </c>
      <c r="J23" s="74">
        <f>分析係数表!G26</f>
        <v>0.2004458717578543</v>
      </c>
      <c r="K23" s="76">
        <f t="shared" si="3"/>
        <v>0.16079013762164637</v>
      </c>
      <c r="L23" s="77"/>
      <c r="M23" s="78"/>
      <c r="N23" s="79">
        <f>分析係数表!I26</f>
        <v>1.0726059667332082E-2</v>
      </c>
      <c r="O23" s="80">
        <f t="shared" si="4"/>
        <v>0.15602785493462643</v>
      </c>
      <c r="P23" s="74">
        <f>分析係数表!C26</f>
        <v>0.29113960871661038</v>
      </c>
      <c r="Q23" s="80">
        <f t="shared" si="5"/>
        <v>4.5425888634559181E-2</v>
      </c>
      <c r="R23" s="81">
        <v>5.1109176709119408E-2</v>
      </c>
      <c r="S23" s="82">
        <f t="shared" si="6"/>
        <v>0.85327155706428348</v>
      </c>
      <c r="T23" s="83">
        <f>分析係数表!F26</f>
        <v>0.34176102976079403</v>
      </c>
      <c r="U23" s="84">
        <f t="shared" si="7"/>
        <v>0.29161496600788567</v>
      </c>
      <c r="V23" s="85">
        <f>分析係数表!D26</f>
        <v>2.5195355338839619E-2</v>
      </c>
      <c r="W23" s="86">
        <f t="shared" si="8"/>
        <v>0</v>
      </c>
      <c r="X23" s="74">
        <f>分析係数表!E26</f>
        <v>2.4685974681555249E-2</v>
      </c>
      <c r="Y23" s="87">
        <f t="shared" si="9"/>
        <v>0</v>
      </c>
    </row>
    <row r="24" spans="1:25">
      <c r="A24" s="10" t="s">
        <v>12</v>
      </c>
      <c r="B24" s="9" t="s">
        <v>386</v>
      </c>
      <c r="C24" s="73">
        <f>最終需要_まとめ!C25</f>
        <v>100</v>
      </c>
      <c r="D24" s="74">
        <f>投入係数表!V24</f>
        <v>1.3884825516917613E-2</v>
      </c>
      <c r="E24" s="75">
        <f t="shared" si="0"/>
        <v>1.3884825516917614</v>
      </c>
      <c r="F24" s="74">
        <f>分析係数表!C27</f>
        <v>0.22390034937983039</v>
      </c>
      <c r="G24" s="75">
        <f t="shared" si="1"/>
        <v>0.31088172843158379</v>
      </c>
      <c r="H24" s="75">
        <v>0.31383005904573963</v>
      </c>
      <c r="I24" s="75">
        <f t="shared" si="2"/>
        <v>100.31383005904574</v>
      </c>
      <c r="J24" s="74">
        <f>分析係数表!G27</f>
        <v>0.17801424712710151</v>
      </c>
      <c r="K24" s="76">
        <f t="shared" si="3"/>
        <v>17.857290934397032</v>
      </c>
      <c r="L24" s="77"/>
      <c r="M24" s="78"/>
      <c r="N24" s="79">
        <f>分析係数表!I27</f>
        <v>1.001616696609949E-2</v>
      </c>
      <c r="O24" s="80">
        <f t="shared" si="4"/>
        <v>0.14570131948336326</v>
      </c>
      <c r="P24" s="74">
        <f>分析係数表!C27</f>
        <v>0.22390034937983039</v>
      </c>
      <c r="Q24" s="80">
        <f t="shared" si="5"/>
        <v>3.2622576337427323E-2</v>
      </c>
      <c r="R24" s="81">
        <v>3.3315127294220911E-2</v>
      </c>
      <c r="S24" s="82">
        <f t="shared" si="6"/>
        <v>100.34714518633996</v>
      </c>
      <c r="T24" s="83">
        <f>分析係数表!F27</f>
        <v>0.3354402389489512</v>
      </c>
      <c r="U24" s="84">
        <f t="shared" si="7"/>
        <v>33.66047035915097</v>
      </c>
      <c r="V24" s="85">
        <f>分析係数表!D27</f>
        <v>2.2648101403620974E-2</v>
      </c>
      <c r="W24" s="86">
        <f t="shared" si="8"/>
        <v>2</v>
      </c>
      <c r="X24" s="74">
        <f>分析係数表!E27</f>
        <v>2.2430380263578655E-2</v>
      </c>
      <c r="Y24" s="87">
        <f t="shared" si="9"/>
        <v>2</v>
      </c>
    </row>
    <row r="25" spans="1:25">
      <c r="A25" s="10" t="s">
        <v>13</v>
      </c>
      <c r="B25" s="9" t="s">
        <v>196</v>
      </c>
      <c r="C25" s="88"/>
      <c r="D25" s="74">
        <f>投入係数表!V25</f>
        <v>0</v>
      </c>
      <c r="E25" s="75">
        <f t="shared" si="0"/>
        <v>0</v>
      </c>
      <c r="F25" s="74">
        <f>分析係数表!C28</f>
        <v>0.22512814125204084</v>
      </c>
      <c r="G25" s="75">
        <f t="shared" si="1"/>
        <v>0</v>
      </c>
      <c r="H25" s="75">
        <v>2.3446830915469685E-2</v>
      </c>
      <c r="I25" s="75">
        <f t="shared" si="2"/>
        <v>2.3446830915469685E-2</v>
      </c>
      <c r="J25" s="74">
        <f>分析係数表!G28</f>
        <v>0.17968722251031818</v>
      </c>
      <c r="K25" s="76">
        <f t="shared" si="3"/>
        <v>4.2130959238698088E-3</v>
      </c>
      <c r="L25" s="77"/>
      <c r="M25" s="78"/>
      <c r="N25" s="79">
        <f>分析係数表!I28</f>
        <v>8.1409051127791718E-3</v>
      </c>
      <c r="O25" s="80">
        <f t="shared" si="4"/>
        <v>0.1184226082427909</v>
      </c>
      <c r="P25" s="74">
        <f>分析係数表!C28</f>
        <v>0.22512814125204084</v>
      </c>
      <c r="Q25" s="80">
        <f t="shared" si="5"/>
        <v>2.6660261675918125E-2</v>
      </c>
      <c r="R25" s="81">
        <v>3.4308102282351254E-2</v>
      </c>
      <c r="S25" s="82">
        <f t="shared" si="6"/>
        <v>5.7754933197820935E-2</v>
      </c>
      <c r="T25" s="83">
        <f>分析係数表!F28</f>
        <v>0.30733691598411605</v>
      </c>
      <c r="U25" s="84">
        <f t="shared" si="7"/>
        <v>1.7750223051886928E-2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投入係数表!V26</f>
        <v>6.8037856263224858E-3</v>
      </c>
      <c r="E26" s="75">
        <f t="shared" si="0"/>
        <v>0.68037856263224861</v>
      </c>
      <c r="F26" s="74">
        <f>分析係数表!C29</f>
        <v>0.20292812083079403</v>
      </c>
      <c r="G26" s="75">
        <f t="shared" si="1"/>
        <v>0.13806794316851892</v>
      </c>
      <c r="H26" s="75">
        <v>0.17369798397597508</v>
      </c>
      <c r="I26" s="75">
        <f t="shared" si="2"/>
        <v>0.17369798397597508</v>
      </c>
      <c r="J26" s="74">
        <f>分析係数表!G29</f>
        <v>0.25422836329948895</v>
      </c>
      <c r="K26" s="76">
        <f t="shared" si="3"/>
        <v>4.4158954174633003E-2</v>
      </c>
      <c r="L26" s="77"/>
      <c r="M26" s="78"/>
      <c r="N26" s="79">
        <f>分析係数表!I29</f>
        <v>1.2173975242294967E-2</v>
      </c>
      <c r="O26" s="80">
        <f t="shared" si="4"/>
        <v>0.17709012461190185</v>
      </c>
      <c r="P26" s="74">
        <f>分析係数表!C29</f>
        <v>0.20292812083079403</v>
      </c>
      <c r="Q26" s="80">
        <f t="shared" si="5"/>
        <v>3.5936566205184393E-2</v>
      </c>
      <c r="R26" s="81">
        <v>5.2404048053614587E-2</v>
      </c>
      <c r="S26" s="82">
        <f t="shared" si="6"/>
        <v>0.22610203202958967</v>
      </c>
      <c r="T26" s="83">
        <f>分析係数表!F29</f>
        <v>0.40384720428768384</v>
      </c>
      <c r="U26" s="84">
        <f t="shared" si="7"/>
        <v>9.1310673518914129E-2</v>
      </c>
      <c r="V26" s="85">
        <f>分析係数表!D29</f>
        <v>7.670374473161555E-2</v>
      </c>
      <c r="W26" s="86">
        <f t="shared" si="8"/>
        <v>0</v>
      </c>
      <c r="X26" s="74">
        <f>分析係数表!E29</f>
        <v>6.1557890505000185E-2</v>
      </c>
      <c r="Y26" s="87">
        <f t="shared" si="9"/>
        <v>0</v>
      </c>
    </row>
    <row r="27" spans="1:25">
      <c r="A27" s="10" t="s">
        <v>15</v>
      </c>
      <c r="B27" s="9" t="s">
        <v>36</v>
      </c>
      <c r="C27" s="88"/>
      <c r="D27" s="74">
        <f>投入係数表!V27</f>
        <v>1.7468719595582982E-3</v>
      </c>
      <c r="E27" s="75">
        <f t="shared" si="0"/>
        <v>0.17468719595582982</v>
      </c>
      <c r="F27" s="74">
        <f>分析係数表!C30</f>
        <v>1</v>
      </c>
      <c r="G27" s="75">
        <f t="shared" si="1"/>
        <v>0.17468719595582982</v>
      </c>
      <c r="H27" s="75">
        <v>0.24584081716406012</v>
      </c>
      <c r="I27" s="75">
        <f t="shared" si="2"/>
        <v>0.24584081716406012</v>
      </c>
      <c r="J27" s="74">
        <f>分析係数表!G30</f>
        <v>0.34673715455884868</v>
      </c>
      <c r="K27" s="76">
        <f t="shared" si="3"/>
        <v>8.5242145417888368E-2</v>
      </c>
      <c r="L27" s="77"/>
      <c r="M27" s="78"/>
      <c r="N27" s="79">
        <f>分析係数表!I30</f>
        <v>0</v>
      </c>
      <c r="O27" s="80">
        <f t="shared" si="4"/>
        <v>0</v>
      </c>
      <c r="P27" s="74">
        <f>分析係数表!C30</f>
        <v>1</v>
      </c>
      <c r="Q27" s="80">
        <f t="shared" si="5"/>
        <v>0</v>
      </c>
      <c r="R27" s="81">
        <v>6.2546681909065441E-2</v>
      </c>
      <c r="S27" s="82">
        <f t="shared" si="6"/>
        <v>0.30838749907312557</v>
      </c>
      <c r="T27" s="83">
        <f>分析係数表!F30</f>
        <v>0.44336430675838301</v>
      </c>
      <c r="U27" s="84">
        <f t="shared" si="7"/>
        <v>0.1367280097395078</v>
      </c>
      <c r="V27" s="85">
        <f>分析係数表!D30</f>
        <v>8.6867041025616112E-2</v>
      </c>
      <c r="W27" s="86">
        <f t="shared" si="8"/>
        <v>0</v>
      </c>
      <c r="X27" s="74">
        <f>分析係数表!E30</f>
        <v>6.5897217034789901E-2</v>
      </c>
      <c r="Y27" s="87">
        <f t="shared" si="9"/>
        <v>0</v>
      </c>
    </row>
    <row r="28" spans="1:25">
      <c r="A28" s="10" t="s">
        <v>16</v>
      </c>
      <c r="B28" s="9" t="s">
        <v>197</v>
      </c>
      <c r="C28" s="88"/>
      <c r="D28" s="74">
        <f>投入係数表!V28</f>
        <v>4.6878082965361931E-3</v>
      </c>
      <c r="E28" s="75">
        <f t="shared" si="0"/>
        <v>0.46878082965361934</v>
      </c>
      <c r="F28" s="74">
        <f>分析係数表!C31</f>
        <v>0.99667993786519227</v>
      </c>
      <c r="G28" s="75">
        <f t="shared" si="1"/>
        <v>0.46722444817156261</v>
      </c>
      <c r="H28" s="75">
        <v>0.92466448413475588</v>
      </c>
      <c r="I28" s="75">
        <f t="shared" si="2"/>
        <v>0.92466448413475588</v>
      </c>
      <c r="J28" s="74">
        <f>分析係数表!G31</f>
        <v>7.0744430198025232E-2</v>
      </c>
      <c r="K28" s="76">
        <f t="shared" si="3"/>
        <v>6.5414862054464243E-2</v>
      </c>
      <c r="L28" s="77"/>
      <c r="M28" s="78"/>
      <c r="N28" s="79">
        <f>分析係数表!I31</f>
        <v>1.5783931066306964E-2</v>
      </c>
      <c r="O28" s="80">
        <f t="shared" si="4"/>
        <v>0.22960276029533294</v>
      </c>
      <c r="P28" s="74">
        <f>分析係数表!C31</f>
        <v>0.99667993786519227</v>
      </c>
      <c r="Q28" s="80">
        <f t="shared" si="5"/>
        <v>0.22884046486482906</v>
      </c>
      <c r="R28" s="81">
        <v>0.43389710953509142</v>
      </c>
      <c r="S28" s="82">
        <f t="shared" si="6"/>
        <v>1.3585615936698474</v>
      </c>
      <c r="T28" s="83">
        <f>分析係数表!F31</f>
        <v>0.308369223350977</v>
      </c>
      <c r="U28" s="84">
        <f t="shared" si="7"/>
        <v>0.41893858351443641</v>
      </c>
      <c r="V28" s="85">
        <f>分析係数表!D31</f>
        <v>6.5953615120199595E-3</v>
      </c>
      <c r="W28" s="86">
        <f t="shared" si="8"/>
        <v>0</v>
      </c>
      <c r="X28" s="74">
        <f>分析係数表!E31</f>
        <v>6.5953615120199595E-3</v>
      </c>
      <c r="Y28" s="87">
        <f t="shared" si="9"/>
        <v>0</v>
      </c>
    </row>
    <row r="29" spans="1:25">
      <c r="A29" s="10" t="s">
        <v>17</v>
      </c>
      <c r="B29" s="9" t="s">
        <v>280</v>
      </c>
      <c r="C29" s="88"/>
      <c r="D29" s="74">
        <f>投入係数表!V29</f>
        <v>1.8370221191070711E-4</v>
      </c>
      <c r="E29" s="75">
        <f t="shared" si="0"/>
        <v>1.837022119107071E-2</v>
      </c>
      <c r="F29" s="74">
        <f>分析係数表!C32</f>
        <v>0.99973750468741629</v>
      </c>
      <c r="G29" s="75">
        <f t="shared" si="1"/>
        <v>1.8365399094116927E-2</v>
      </c>
      <c r="H29" s="75">
        <v>5.6616351238958272E-2</v>
      </c>
      <c r="I29" s="75">
        <f t="shared" si="2"/>
        <v>5.6616351238958272E-2</v>
      </c>
      <c r="J29" s="74">
        <f>分析係数表!G32</f>
        <v>0.13654952076677315</v>
      </c>
      <c r="K29" s="76">
        <f t="shared" si="3"/>
        <v>7.7309356292430556E-3</v>
      </c>
      <c r="L29" s="77"/>
      <c r="M29" s="78"/>
      <c r="N29" s="79">
        <f>分析係数表!I32</f>
        <v>6.1925380029087757E-3</v>
      </c>
      <c r="O29" s="80">
        <f t="shared" si="4"/>
        <v>9.008046301828368E-2</v>
      </c>
      <c r="P29" s="74">
        <f>分析係数表!C32</f>
        <v>0.99973750468741629</v>
      </c>
      <c r="Q29" s="80">
        <f t="shared" si="5"/>
        <v>9.0056817318986015E-2</v>
      </c>
      <c r="R29" s="81">
        <v>0.1341244419245437</v>
      </c>
      <c r="S29" s="82">
        <f t="shared" si="6"/>
        <v>0.19074079316350198</v>
      </c>
      <c r="T29" s="83">
        <f>分析係数表!F32</f>
        <v>0.46980830670926516</v>
      </c>
      <c r="U29" s="84">
        <f t="shared" si="7"/>
        <v>8.9611609056527042E-2</v>
      </c>
      <c r="V29" s="85">
        <f>分析係数表!D32</f>
        <v>1.7896698615548455E-2</v>
      </c>
      <c r="W29" s="86">
        <f t="shared" si="8"/>
        <v>0</v>
      </c>
      <c r="X29" s="74">
        <f>分析係数表!E32</f>
        <v>1.7896698615548455E-2</v>
      </c>
      <c r="Y29" s="87">
        <f t="shared" si="9"/>
        <v>0</v>
      </c>
    </row>
    <row r="30" spans="1:25">
      <c r="A30" s="10" t="s">
        <v>18</v>
      </c>
      <c r="B30" s="9" t="s">
        <v>281</v>
      </c>
      <c r="C30" s="88"/>
      <c r="D30" s="74">
        <f>投入係数表!V30</f>
        <v>1.7009464065806214E-4</v>
      </c>
      <c r="E30" s="75">
        <f t="shared" si="0"/>
        <v>1.7009464065806213E-2</v>
      </c>
      <c r="F30" s="74">
        <f>分析係数表!C33</f>
        <v>0.92720800471848297</v>
      </c>
      <c r="G30" s="75">
        <f t="shared" si="1"/>
        <v>1.5771311237786915E-2</v>
      </c>
      <c r="H30" s="75">
        <v>4.8621377858128277E-2</v>
      </c>
      <c r="I30" s="75">
        <f t="shared" si="2"/>
        <v>4.8621377858128277E-2</v>
      </c>
      <c r="J30" s="74">
        <f>分析係数表!G33</f>
        <v>0.48251618559482062</v>
      </c>
      <c r="K30" s="76">
        <f t="shared" si="3"/>
        <v>2.3460601782468525E-2</v>
      </c>
      <c r="L30" s="77"/>
      <c r="M30" s="78"/>
      <c r="N30" s="79">
        <f>分析係数表!I33</f>
        <v>1.0711870111293417E-3</v>
      </c>
      <c r="O30" s="80">
        <f t="shared" si="4"/>
        <v>1.5582144493320434E-2</v>
      </c>
      <c r="P30" s="74">
        <f>分析係数表!C33</f>
        <v>0.92720800471848297</v>
      </c>
      <c r="Q30" s="80">
        <f t="shared" si="5"/>
        <v>1.4447889104886737E-2</v>
      </c>
      <c r="R30" s="81">
        <v>5.8692688102126356E-2</v>
      </c>
      <c r="S30" s="82">
        <f t="shared" si="6"/>
        <v>0.10731406596025464</v>
      </c>
      <c r="T30" s="83">
        <f>分析係数表!F33</f>
        <v>0.61375438359859724</v>
      </c>
      <c r="U30" s="84">
        <f t="shared" si="7"/>
        <v>6.5864478404895288E-2</v>
      </c>
      <c r="V30" s="85">
        <f>分析係数表!D33</f>
        <v>6.3927479543206545E-2</v>
      </c>
      <c r="W30" s="86">
        <f t="shared" si="8"/>
        <v>0</v>
      </c>
      <c r="X30" s="74">
        <f>分析係数表!E33</f>
        <v>6.2471900008991998E-2</v>
      </c>
      <c r="Y30" s="87">
        <f t="shared" si="9"/>
        <v>0</v>
      </c>
    </row>
    <row r="31" spans="1:25">
      <c r="A31" s="10" t="s">
        <v>19</v>
      </c>
      <c r="B31" s="9" t="s">
        <v>282</v>
      </c>
      <c r="C31" s="88"/>
      <c r="D31" s="74">
        <f>投入係数表!V31</f>
        <v>4.5047864631881179E-2</v>
      </c>
      <c r="E31" s="75">
        <f t="shared" si="0"/>
        <v>4.5047864631881183</v>
      </c>
      <c r="F31" s="74">
        <f>分析係数表!C34</f>
        <v>0.43058167090385968</v>
      </c>
      <c r="G31" s="75">
        <f t="shared" si="1"/>
        <v>1.9396784823846283</v>
      </c>
      <c r="H31" s="75">
        <v>2.2056040360430789</v>
      </c>
      <c r="I31" s="75">
        <f t="shared" si="2"/>
        <v>2.2056040360430789</v>
      </c>
      <c r="J31" s="74">
        <f>分析係数表!G34</f>
        <v>0.40252218378442245</v>
      </c>
      <c r="K31" s="76">
        <f t="shared" si="3"/>
        <v>0.88780455315179607</v>
      </c>
      <c r="L31" s="77"/>
      <c r="M31" s="78"/>
      <c r="N31" s="79">
        <f>分析係数表!I34</f>
        <v>0.17332617383102331</v>
      </c>
      <c r="O31" s="80">
        <f t="shared" si="4"/>
        <v>2.5213090310551474</v>
      </c>
      <c r="P31" s="74">
        <f>分析係数表!C34</f>
        <v>0.43058167090385968</v>
      </c>
      <c r="Q31" s="80">
        <f t="shared" si="5"/>
        <v>1.0856294554567167</v>
      </c>
      <c r="R31" s="81">
        <v>1.2195407142452135</v>
      </c>
      <c r="S31" s="82">
        <f t="shared" si="6"/>
        <v>3.4251447502882924</v>
      </c>
      <c r="T31" s="83">
        <f>分析係数表!F34</f>
        <v>0.66293540075026103</v>
      </c>
      <c r="U31" s="84">
        <f t="shared" si="7"/>
        <v>2.2706497076600218</v>
      </c>
      <c r="V31" s="85">
        <f>分析係数表!D34</f>
        <v>0.16067471370017011</v>
      </c>
      <c r="W31" s="86">
        <f t="shared" si="8"/>
        <v>1</v>
      </c>
      <c r="X31" s="74">
        <f>分析係数表!E34</f>
        <v>0.14658203786750718</v>
      </c>
      <c r="Y31" s="87">
        <f t="shared" si="9"/>
        <v>1</v>
      </c>
    </row>
    <row r="32" spans="1:25">
      <c r="A32" s="10" t="s">
        <v>20</v>
      </c>
      <c r="B32" s="9" t="s">
        <v>37</v>
      </c>
      <c r="C32" s="88"/>
      <c r="D32" s="74">
        <f>投入係数表!V32</f>
        <v>4.2319546595725862E-3</v>
      </c>
      <c r="E32" s="75">
        <f t="shared" si="0"/>
        <v>0.4231954659572586</v>
      </c>
      <c r="F32" s="74">
        <f>分析係数表!C35</f>
        <v>0.85041941808411148</v>
      </c>
      <c r="G32" s="75">
        <f t="shared" si="1"/>
        <v>0.35989364189520628</v>
      </c>
      <c r="H32" s="75">
        <v>0.56841822909136652</v>
      </c>
      <c r="I32" s="75">
        <f t="shared" si="2"/>
        <v>0.56841822909136652</v>
      </c>
      <c r="J32" s="74">
        <f>分析係数表!G35</f>
        <v>0.31439227022235533</v>
      </c>
      <c r="K32" s="76">
        <f t="shared" si="3"/>
        <v>0.17870629747980557</v>
      </c>
      <c r="L32" s="77"/>
      <c r="M32" s="78"/>
      <c r="N32" s="79">
        <f>分析係数表!I35</f>
        <v>5.0116599150103677E-2</v>
      </c>
      <c r="O32" s="80">
        <f t="shared" si="4"/>
        <v>0.72902684718648247</v>
      </c>
      <c r="P32" s="74">
        <f>分析係数表!C35</f>
        <v>0.85041941808411148</v>
      </c>
      <c r="Q32" s="80">
        <f t="shared" si="5"/>
        <v>0.61997858715202292</v>
      </c>
      <c r="R32" s="81">
        <v>0.9520950541456602</v>
      </c>
      <c r="S32" s="82">
        <f t="shared" si="6"/>
        <v>1.5205132832370267</v>
      </c>
      <c r="T32" s="83">
        <f>分析係数表!F35</f>
        <v>0.64510687312527537</v>
      </c>
      <c r="U32" s="84">
        <f t="shared" si="7"/>
        <v>0.98089356969448449</v>
      </c>
      <c r="V32" s="85">
        <f>分析係数表!D35</f>
        <v>4.4457450663799247E-2</v>
      </c>
      <c r="W32" s="86">
        <f t="shared" si="8"/>
        <v>0</v>
      </c>
      <c r="X32" s="74">
        <f>分析係数表!E35</f>
        <v>4.3787951741632962E-2</v>
      </c>
      <c r="Y32" s="87">
        <f t="shared" si="9"/>
        <v>0</v>
      </c>
    </row>
    <row r="33" spans="1:25">
      <c r="A33" s="10" t="s">
        <v>21</v>
      </c>
      <c r="B33" s="9" t="s">
        <v>38</v>
      </c>
      <c r="C33" s="88"/>
      <c r="D33" s="74">
        <f>投入係数表!V33</f>
        <v>2.269062506378549E-3</v>
      </c>
      <c r="E33" s="75">
        <f t="shared" si="0"/>
        <v>0.22690625063785491</v>
      </c>
      <c r="F33" s="74">
        <f>分析係数表!C36</f>
        <v>0.99367212085214862</v>
      </c>
      <c r="G33" s="75">
        <f t="shared" si="1"/>
        <v>0.22547041530592649</v>
      </c>
      <c r="H33" s="75">
        <v>0.41458100110684099</v>
      </c>
      <c r="I33" s="75">
        <f t="shared" si="2"/>
        <v>0.41458100110684099</v>
      </c>
      <c r="J33" s="74">
        <f>分析係数表!G36</f>
        <v>5.4622350270852466E-2</v>
      </c>
      <c r="K33" s="76">
        <f t="shared" si="3"/>
        <v>2.2645388658098543E-2</v>
      </c>
      <c r="L33" s="77"/>
      <c r="M33" s="78"/>
      <c r="N33" s="79">
        <f>分析係数表!I36</f>
        <v>0.22260102528255266</v>
      </c>
      <c r="O33" s="80">
        <f t="shared" si="4"/>
        <v>3.2380912989759825</v>
      </c>
      <c r="P33" s="74">
        <f>分析係数表!C36</f>
        <v>0.99367212085214862</v>
      </c>
      <c r="Q33" s="80">
        <f t="shared" si="5"/>
        <v>3.2176010485663533</v>
      </c>
      <c r="R33" s="81">
        <v>3.4287984218895069</v>
      </c>
      <c r="S33" s="82">
        <f t="shared" si="6"/>
        <v>3.8433794229963478</v>
      </c>
      <c r="T33" s="83">
        <f>分析係数表!F36</f>
        <v>0.84078106922799567</v>
      </c>
      <c r="U33" s="84">
        <f t="shared" si="7"/>
        <v>3.2314406607157462</v>
      </c>
      <c r="V33" s="85">
        <f>分析係数表!D36</f>
        <v>1.6146279761308086E-2</v>
      </c>
      <c r="W33" s="86">
        <f t="shared" si="8"/>
        <v>0</v>
      </c>
      <c r="X33" s="74">
        <f>分析係数表!E36</f>
        <v>1.4152245516969955E-2</v>
      </c>
      <c r="Y33" s="87">
        <f t="shared" si="9"/>
        <v>0</v>
      </c>
    </row>
    <row r="34" spans="1:25">
      <c r="A34" s="10" t="s">
        <v>22</v>
      </c>
      <c r="B34" s="9" t="s">
        <v>406</v>
      </c>
      <c r="C34" s="88"/>
      <c r="D34" s="74">
        <f>投入係数表!V34</f>
        <v>2.0640984643855841E-2</v>
      </c>
      <c r="E34" s="75">
        <f t="shared" si="0"/>
        <v>2.0640984643855842</v>
      </c>
      <c r="F34" s="74">
        <f>分析係数表!C37</f>
        <v>0.57178358697686016</v>
      </c>
      <c r="G34" s="75">
        <f t="shared" si="1"/>
        <v>1.1802176238398181</v>
      </c>
      <c r="H34" s="75">
        <v>1.4612291793578318</v>
      </c>
      <c r="I34" s="75">
        <f t="shared" si="2"/>
        <v>1.4612291793578318</v>
      </c>
      <c r="J34" s="74">
        <f>分析係数表!G37</f>
        <v>0.36884830758302428</v>
      </c>
      <c r="K34" s="76">
        <f t="shared" si="3"/>
        <v>0.53897190979706766</v>
      </c>
      <c r="L34" s="77"/>
      <c r="M34" s="78"/>
      <c r="N34" s="79">
        <f>分析係数表!I37</f>
        <v>4.5622990798280361E-2</v>
      </c>
      <c r="O34" s="80">
        <f t="shared" si="4"/>
        <v>0.66366005884139145</v>
      </c>
      <c r="P34" s="74">
        <f>分析係数表!C37</f>
        <v>0.57178358697686016</v>
      </c>
      <c r="Q34" s="80">
        <f t="shared" si="5"/>
        <v>0.3794699289776049</v>
      </c>
      <c r="R34" s="81">
        <v>0.51255890204040289</v>
      </c>
      <c r="S34" s="82">
        <f t="shared" si="6"/>
        <v>1.9737880813982347</v>
      </c>
      <c r="T34" s="83">
        <f>分析係数表!F37</f>
        <v>0.64429400301330442</v>
      </c>
      <c r="U34" s="84">
        <f t="shared" si="7"/>
        <v>1.2716998240640185</v>
      </c>
      <c r="V34" s="85">
        <f>分析係数表!D37</f>
        <v>7.2142948725191447E-2</v>
      </c>
      <c r="W34" s="86">
        <f t="shared" si="8"/>
        <v>0</v>
      </c>
      <c r="X34" s="74">
        <f>分析係数表!E37</f>
        <v>6.9101643267789628E-2</v>
      </c>
      <c r="Y34" s="87">
        <f t="shared" si="9"/>
        <v>0</v>
      </c>
    </row>
    <row r="35" spans="1:25">
      <c r="A35" s="10" t="s">
        <v>23</v>
      </c>
      <c r="B35" s="9" t="s">
        <v>198</v>
      </c>
      <c r="C35" s="88"/>
      <c r="D35" s="74">
        <f>投入係数表!V35</f>
        <v>1.5509229335202107E-2</v>
      </c>
      <c r="E35" s="75">
        <f t="shared" si="0"/>
        <v>1.5509229335202106</v>
      </c>
      <c r="F35" s="74">
        <f>分析係数表!C38</f>
        <v>0.42668283982472699</v>
      </c>
      <c r="G35" s="75">
        <f t="shared" si="1"/>
        <v>0.66175220162369974</v>
      </c>
      <c r="H35" s="75">
        <v>0.88427106668949718</v>
      </c>
      <c r="I35" s="75">
        <f t="shared" si="2"/>
        <v>0.88427106668949718</v>
      </c>
      <c r="J35" s="74">
        <f>分析係数表!G38</f>
        <v>0.18042179614021467</v>
      </c>
      <c r="K35" s="76">
        <f t="shared" si="3"/>
        <v>0.15954177412694262</v>
      </c>
      <c r="L35" s="77"/>
      <c r="M35" s="78"/>
      <c r="N35" s="79">
        <f>分析係数表!I38</f>
        <v>3.1385057501308801E-2</v>
      </c>
      <c r="O35" s="80">
        <f t="shared" si="4"/>
        <v>0.45654633209281287</v>
      </c>
      <c r="P35" s="74">
        <f>分析係数表!C38</f>
        <v>0.42668283982472699</v>
      </c>
      <c r="Q35" s="80">
        <f t="shared" si="5"/>
        <v>0.19480048548892429</v>
      </c>
      <c r="R35" s="81">
        <v>0.31216097516314495</v>
      </c>
      <c r="S35" s="82">
        <f t="shared" si="6"/>
        <v>1.1964320418526422</v>
      </c>
      <c r="T35" s="83">
        <f>分析係数表!F38</f>
        <v>0.52437100026299643</v>
      </c>
      <c r="U35" s="84">
        <f t="shared" si="7"/>
        <v>0.62737426653296924</v>
      </c>
      <c r="V35" s="85">
        <f>分析係数表!D38</f>
        <v>3.745569762927526E-2</v>
      </c>
      <c r="W35" s="86">
        <f t="shared" si="8"/>
        <v>0</v>
      </c>
      <c r="X35" s="74">
        <f>分析係数表!E38</f>
        <v>3.4218337111297577E-2</v>
      </c>
      <c r="Y35" s="87">
        <f t="shared" si="9"/>
        <v>0</v>
      </c>
    </row>
    <row r="36" spans="1:25">
      <c r="A36" s="10" t="s">
        <v>24</v>
      </c>
      <c r="B36" s="9" t="s">
        <v>39</v>
      </c>
      <c r="C36" s="88"/>
      <c r="D36" s="74">
        <f>投入係数表!V36</f>
        <v>0</v>
      </c>
      <c r="E36" s="75">
        <f t="shared" si="0"/>
        <v>0</v>
      </c>
      <c r="F36" s="74">
        <f>分析係数表!C39</f>
        <v>1</v>
      </c>
      <c r="G36" s="75">
        <f t="shared" si="1"/>
        <v>0</v>
      </c>
      <c r="H36" s="75">
        <v>4.5110314843578345E-2</v>
      </c>
      <c r="I36" s="75">
        <f t="shared" si="2"/>
        <v>4.5110314843578345E-2</v>
      </c>
      <c r="J36" s="74">
        <f>分析係数表!G39</f>
        <v>0.351753812215997</v>
      </c>
      <c r="K36" s="76">
        <f t="shared" si="3"/>
        <v>1.5867725216492559E-2</v>
      </c>
      <c r="L36" s="77"/>
      <c r="M36" s="78"/>
      <c r="N36" s="79">
        <f>分析係数表!I39</f>
        <v>2.6196741762610056E-3</v>
      </c>
      <c r="O36" s="80">
        <f t="shared" si="4"/>
        <v>3.8107390321026113E-2</v>
      </c>
      <c r="P36" s="74">
        <f>分析係数表!C39</f>
        <v>1</v>
      </c>
      <c r="Q36" s="80">
        <f t="shared" si="5"/>
        <v>3.8107390321026113E-2</v>
      </c>
      <c r="R36" s="81">
        <v>4.9576707654406006E-2</v>
      </c>
      <c r="S36" s="82">
        <f t="shared" si="6"/>
        <v>9.4687022497984358E-2</v>
      </c>
      <c r="T36" s="83">
        <f>分析係数表!F39</f>
        <v>0.70125652740175148</v>
      </c>
      <c r="U36" s="84">
        <f t="shared" si="7"/>
        <v>6.6399892586948034E-2</v>
      </c>
      <c r="V36" s="85">
        <f>分析係数表!D39</f>
        <v>5.4632803645743147E-2</v>
      </c>
      <c r="W36" s="86">
        <f t="shared" si="8"/>
        <v>0</v>
      </c>
      <c r="X36" s="74">
        <f>分析係数表!E39</f>
        <v>5.4632803645743147E-2</v>
      </c>
      <c r="Y36" s="87">
        <f t="shared" si="9"/>
        <v>0</v>
      </c>
    </row>
    <row r="37" spans="1:25">
      <c r="A37" s="10" t="s">
        <v>25</v>
      </c>
      <c r="B37" s="9" t="s">
        <v>40</v>
      </c>
      <c r="C37" s="88"/>
      <c r="D37" s="74">
        <f>投入係数表!V37</f>
        <v>2.0989678657204868E-3</v>
      </c>
      <c r="E37" s="75">
        <f t="shared" si="0"/>
        <v>0.20989678657204869</v>
      </c>
      <c r="F37" s="74">
        <f>分析係数表!C40</f>
        <v>0.86812466863195592</v>
      </c>
      <c r="G37" s="75">
        <f t="shared" si="1"/>
        <v>0.18221657828977214</v>
      </c>
      <c r="H37" s="75">
        <v>0.19356917420900713</v>
      </c>
      <c r="I37" s="75">
        <f t="shared" si="2"/>
        <v>0.19356917420900713</v>
      </c>
      <c r="J37" s="74">
        <f>分析係数表!G40</f>
        <v>0.5308449982881025</v>
      </c>
      <c r="K37" s="76">
        <f t="shared" si="3"/>
        <v>0.10275522795160981</v>
      </c>
      <c r="L37" s="77"/>
      <c r="M37" s="78"/>
      <c r="N37" s="79">
        <f>分析係数表!I40</f>
        <v>3.1726768564274997E-2</v>
      </c>
      <c r="O37" s="80">
        <f t="shared" si="4"/>
        <v>0.46151707119138702</v>
      </c>
      <c r="P37" s="74">
        <f>分析係数表!C40</f>
        <v>0.86812466863195592</v>
      </c>
      <c r="Q37" s="80">
        <f t="shared" si="5"/>
        <v>0.40065435449601366</v>
      </c>
      <c r="R37" s="81">
        <v>0.40415694984955214</v>
      </c>
      <c r="S37" s="82">
        <f t="shared" si="6"/>
        <v>0.59772612405855929</v>
      </c>
      <c r="T37" s="83">
        <f>分析係数表!F40</f>
        <v>0.72849135138041188</v>
      </c>
      <c r="U37" s="84">
        <f t="shared" si="7"/>
        <v>0.43543831187079557</v>
      </c>
      <c r="V37" s="85">
        <f>分析係数表!D40</f>
        <v>7.8167788596215718E-2</v>
      </c>
      <c r="W37" s="86">
        <f t="shared" si="8"/>
        <v>0</v>
      </c>
      <c r="X37" s="74">
        <f>分析係数表!E40</f>
        <v>7.1051953968348291E-2</v>
      </c>
      <c r="Y37" s="87">
        <f t="shared" si="9"/>
        <v>0</v>
      </c>
    </row>
    <row r="38" spans="1:25">
      <c r="A38" s="10" t="s">
        <v>26</v>
      </c>
      <c r="B38" s="9" t="s">
        <v>284</v>
      </c>
      <c r="C38" s="88"/>
      <c r="D38" s="74">
        <f>投入係数表!V38</f>
        <v>0</v>
      </c>
      <c r="E38" s="75">
        <f t="shared" si="0"/>
        <v>0</v>
      </c>
      <c r="F38" s="74">
        <f>分析係数表!C41</f>
        <v>0.9999434031873089</v>
      </c>
      <c r="G38" s="75">
        <f t="shared" si="1"/>
        <v>0</v>
      </c>
      <c r="H38" s="75">
        <v>4.1497864606161025E-3</v>
      </c>
      <c r="I38" s="75">
        <f t="shared" si="2"/>
        <v>4.1497864606161025E-3</v>
      </c>
      <c r="J38" s="74">
        <f>分析係数表!G41</f>
        <v>0.50163334603597476</v>
      </c>
      <c r="K38" s="76">
        <f t="shared" si="3"/>
        <v>2.0816712675736401E-3</v>
      </c>
      <c r="L38" s="77"/>
      <c r="M38" s="78"/>
      <c r="N38" s="79">
        <f>分析係数表!I41</f>
        <v>4.605647758626856E-2</v>
      </c>
      <c r="O38" s="80">
        <f t="shared" si="4"/>
        <v>0.66996582403103477</v>
      </c>
      <c r="P38" s="74">
        <f>分析係数表!C41</f>
        <v>0.9999434031873089</v>
      </c>
      <c r="Q38" s="80">
        <f t="shared" si="5"/>
        <v>0.66992790610078268</v>
      </c>
      <c r="R38" s="81">
        <v>0.68249082355982071</v>
      </c>
      <c r="S38" s="82">
        <f t="shared" si="6"/>
        <v>0.68664061002043686</v>
      </c>
      <c r="T38" s="83">
        <f>分析係数表!F41</f>
        <v>0.6065809667987323</v>
      </c>
      <c r="U38" s="84">
        <f t="shared" si="7"/>
        <v>0.41650312506946791</v>
      </c>
      <c r="V38" s="85">
        <f>分析係数表!D41</f>
        <v>0.10372147914479408</v>
      </c>
      <c r="W38" s="86">
        <f t="shared" si="8"/>
        <v>0</v>
      </c>
      <c r="X38" s="74">
        <f>分析係数表!E41</f>
        <v>9.872112035903656E-2</v>
      </c>
      <c r="Y38" s="87">
        <f t="shared" si="9"/>
        <v>0</v>
      </c>
    </row>
    <row r="39" spans="1:25">
      <c r="A39" s="10" t="s">
        <v>56</v>
      </c>
      <c r="B39" s="9" t="s">
        <v>388</v>
      </c>
      <c r="C39" s="88"/>
      <c r="D39" s="74">
        <f>投入係数表!V39</f>
        <v>9.1851105955353561E-4</v>
      </c>
      <c r="E39" s="75">
        <f>$C$24*D39</f>
        <v>9.1851105955353562E-2</v>
      </c>
      <c r="F39" s="74">
        <f>分析係数表!C42</f>
        <v>0.93692850875802069</v>
      </c>
      <c r="G39" s="75">
        <f>E39*F39</f>
        <v>8.6057919730524374E-2</v>
      </c>
      <c r="H39" s="75">
        <v>0.10740424763282998</v>
      </c>
      <c r="I39" s="75">
        <f>C39+H39</f>
        <v>0.10740424763282998</v>
      </c>
      <c r="J39" s="74">
        <f>分析係数表!G42</f>
        <v>0.49922072097325781</v>
      </c>
      <c r="K39" s="76">
        <f t="shared" si="3"/>
        <v>5.3618425938851702E-2</v>
      </c>
      <c r="L39" s="77"/>
      <c r="M39" s="78"/>
      <c r="N39" s="79">
        <f>分析係数表!I42</f>
        <v>1.1809361738003208E-2</v>
      </c>
      <c r="O39" s="80">
        <f t="shared" si="4"/>
        <v>0.17178623252857628</v>
      </c>
      <c r="P39" s="74">
        <f>分析係数表!C42</f>
        <v>0.93692850875802069</v>
      </c>
      <c r="Q39" s="80">
        <f>O39*P39</f>
        <v>0.16095141866815757</v>
      </c>
      <c r="R39" s="81">
        <v>0.17586571407036808</v>
      </c>
      <c r="S39" s="82">
        <f>I39+R39</f>
        <v>0.28326996170319807</v>
      </c>
      <c r="T39" s="83">
        <f>分析係数表!F42</f>
        <v>0.57339238661209846</v>
      </c>
      <c r="U39" s="84">
        <f>S39*T39</f>
        <v>0.16242483939651448</v>
      </c>
      <c r="V39" s="85">
        <f>分析係数表!D42</f>
        <v>0.13686157986208444</v>
      </c>
      <c r="W39" s="86">
        <f>ROUND(S39*V39,0)</f>
        <v>0</v>
      </c>
      <c r="X39" s="74">
        <f>分析係数表!E42</f>
        <v>0.12798116275158378</v>
      </c>
      <c r="Y39" s="87">
        <f>ROUND(S39*X39,0)</f>
        <v>0</v>
      </c>
    </row>
    <row r="40" spans="1:25">
      <c r="A40" s="10" t="s">
        <v>199</v>
      </c>
      <c r="B40" s="9" t="s">
        <v>41</v>
      </c>
      <c r="C40" s="88"/>
      <c r="D40" s="74">
        <f>投入係数表!V40</f>
        <v>3.8480510556073398E-2</v>
      </c>
      <c r="E40" s="75">
        <f>$C$24*D40</f>
        <v>3.84805105560734</v>
      </c>
      <c r="F40" s="74">
        <f>分析係数表!C43</f>
        <v>0.64668770435795053</v>
      </c>
      <c r="G40" s="75">
        <f>E40*F40</f>
        <v>2.4884873034028989</v>
      </c>
      <c r="H40" s="75">
        <v>3.4458017731027151</v>
      </c>
      <c r="I40" s="75">
        <f>C40+H40</f>
        <v>3.4458017731027151</v>
      </c>
      <c r="J40" s="74">
        <f>分析係数表!G43</f>
        <v>0.34525361813281841</v>
      </c>
      <c r="K40" s="76">
        <f t="shared" si="3"/>
        <v>1.1896755295321935</v>
      </c>
      <c r="L40" s="77"/>
      <c r="M40" s="78"/>
      <c r="N40" s="79">
        <f>分析係数表!I43</f>
        <v>1.6687581740348217E-2</v>
      </c>
      <c r="O40" s="80">
        <f t="shared" si="4"/>
        <v>0.2427478182806346</v>
      </c>
      <c r="P40" s="74">
        <f>分析係数表!C43</f>
        <v>0.64668770435795053</v>
      </c>
      <c r="Q40" s="80">
        <f>O40*P40</f>
        <v>0.15698202934180452</v>
      </c>
      <c r="R40" s="81">
        <v>0.63268582165496634</v>
      </c>
      <c r="S40" s="82">
        <f>I40+R40</f>
        <v>4.0784875947576813</v>
      </c>
      <c r="T40" s="83">
        <f>分析係数表!F43</f>
        <v>0.5971160790993254</v>
      </c>
      <c r="U40" s="84">
        <f>S40*T40</f>
        <v>2.4353305212369452</v>
      </c>
      <c r="V40" s="85">
        <f>分析係数表!D43</f>
        <v>0.11965406207615147</v>
      </c>
      <c r="W40" s="86">
        <f>ROUND(S40*V40,0)</f>
        <v>0</v>
      </c>
      <c r="X40" s="74">
        <f>分析係数表!E43</f>
        <v>0.10089499703022012</v>
      </c>
      <c r="Y40" s="87">
        <f>ROUND(S40*X40,0)</f>
        <v>0</v>
      </c>
    </row>
    <row r="41" spans="1:25">
      <c r="A41" s="10" t="s">
        <v>350</v>
      </c>
      <c r="B41" s="9" t="s">
        <v>42</v>
      </c>
      <c r="C41" s="88"/>
      <c r="D41" s="74">
        <f>投入係数表!V41</f>
        <v>1.1226246283432102E-4</v>
      </c>
      <c r="E41" s="75">
        <f>$C$24*D41</f>
        <v>1.1226246283432101E-2</v>
      </c>
      <c r="F41" s="74">
        <f>分析係数表!C44</f>
        <v>0.69156580457188765</v>
      </c>
      <c r="G41" s="75">
        <f>E41*F41</f>
        <v>7.7636880433238848E-3</v>
      </c>
      <c r="H41" s="75">
        <v>1.8261802726440471E-2</v>
      </c>
      <c r="I41" s="75">
        <f>C41+H41</f>
        <v>1.8261802726440471E-2</v>
      </c>
      <c r="J41" s="74">
        <f>分析係数表!G44</f>
        <v>0.27271905819722003</v>
      </c>
      <c r="K41" s="76">
        <f t="shared" si="3"/>
        <v>4.9803416405382701E-3</v>
      </c>
      <c r="L41" s="77"/>
      <c r="M41" s="78"/>
      <c r="N41" s="79">
        <f>分析係数表!I44</f>
        <v>0.15674397651271663</v>
      </c>
      <c r="O41" s="80">
        <f t="shared" si="4"/>
        <v>2.2800941993347821</v>
      </c>
      <c r="P41" s="74">
        <f>分析係数表!C44</f>
        <v>0.69156580457188765</v>
      </c>
      <c r="Q41" s="80">
        <f>O41*P41</f>
        <v>1.5768351794626525</v>
      </c>
      <c r="R41" s="81">
        <v>1.6068405305203901</v>
      </c>
      <c r="S41" s="82">
        <f>I41+R41</f>
        <v>1.6251023332468306</v>
      </c>
      <c r="T41" s="83">
        <f>分析係数表!F44</f>
        <v>0.50862281906626206</v>
      </c>
      <c r="U41" s="84">
        <f>S41*T41</f>
        <v>0.826564130007163</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投入係数表!V42</f>
        <v>7.9944481109289213E-4</v>
      </c>
      <c r="E42" s="75">
        <f>$C$24*D42</f>
        <v>7.9944481109289214E-2</v>
      </c>
      <c r="F42" s="74">
        <f>分析係数表!C45</f>
        <v>1</v>
      </c>
      <c r="G42" s="75">
        <f>E42*F42</f>
        <v>7.9944481109289214E-2</v>
      </c>
      <c r="H42" s="75">
        <v>0.10564846622996951</v>
      </c>
      <c r="I42" s="75">
        <f>C42+H42</f>
        <v>0.10564846622996951</v>
      </c>
      <c r="J42" s="74">
        <f>分析係数表!G45</f>
        <v>0</v>
      </c>
      <c r="K42" s="76">
        <f t="shared" si="3"/>
        <v>0</v>
      </c>
      <c r="L42" s="77"/>
      <c r="M42" s="78"/>
      <c r="N42" s="79">
        <f>分析係数表!I45</f>
        <v>0</v>
      </c>
      <c r="O42" s="80">
        <f t="shared" si="4"/>
        <v>0</v>
      </c>
      <c r="P42" s="74">
        <f>分析係数表!C45</f>
        <v>1</v>
      </c>
      <c r="Q42" s="80">
        <f>O42*P42</f>
        <v>0</v>
      </c>
      <c r="R42" s="81">
        <v>1.7785536497464068E-2</v>
      </c>
      <c r="S42" s="82">
        <f>I42+R42</f>
        <v>0.12343400272743357</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投入係数表!V43</f>
        <v>1.0749981289589529E-3</v>
      </c>
      <c r="E43" s="75">
        <f>$C$24*D43</f>
        <v>0.10749981289589529</v>
      </c>
      <c r="F43" s="74">
        <f>分析係数表!C46</f>
        <v>0.99300149364803736</v>
      </c>
      <c r="G43" s="75">
        <f>E43*F43</f>
        <v>0.10674747477250857</v>
      </c>
      <c r="H43" s="75">
        <v>0.1829284573132646</v>
      </c>
      <c r="I43" s="75">
        <f>C43+H43</f>
        <v>0.1829284573132646</v>
      </c>
      <c r="J43" s="74">
        <f>分析係数表!G46</f>
        <v>1.2662527198429125E-2</v>
      </c>
      <c r="K43" s="76">
        <f t="shared" si="3"/>
        <v>2.3163365660958941E-3</v>
      </c>
      <c r="L43" s="77"/>
      <c r="M43" s="78"/>
      <c r="N43" s="79">
        <f>分析係数表!I46</f>
        <v>3.642815848522589E-5</v>
      </c>
      <c r="O43" s="80">
        <f t="shared" si="4"/>
        <v>5.2990637791987532E-4</v>
      </c>
      <c r="P43" s="74">
        <f>分析係数表!C46</f>
        <v>0.99300149364803736</v>
      </c>
      <c r="Q43" s="80">
        <f>O43*P43</f>
        <v>5.2619782476805751E-4</v>
      </c>
      <c r="R43" s="81">
        <v>4.6509640500328714E-2</v>
      </c>
      <c r="S43" s="82">
        <f>I43+R43</f>
        <v>0.22943809781359331</v>
      </c>
      <c r="T43" s="83">
        <f>分析係数表!F46</f>
        <v>0.42786180544499286</v>
      </c>
      <c r="U43" s="84">
        <f>S43*T43</f>
        <v>9.8167798768388909E-2</v>
      </c>
      <c r="V43" s="85">
        <f>分析係数表!D46</f>
        <v>2.303242583452741E-3</v>
      </c>
      <c r="W43" s="86">
        <f>ROUND(S43*V43,0)</f>
        <v>0</v>
      </c>
      <c r="X43" s="74">
        <f>分析係数表!E46</f>
        <v>2.2926285623308391E-3</v>
      </c>
      <c r="Y43" s="87">
        <f>ROUND(S43*X43,0)</f>
        <v>0</v>
      </c>
    </row>
    <row r="44" spans="1:25">
      <c r="A44" s="5">
        <v>37</v>
      </c>
      <c r="B44" s="18" t="s">
        <v>155</v>
      </c>
      <c r="C44" s="204">
        <f>SUM(C5:C43)</f>
        <v>100</v>
      </c>
      <c r="D44" s="90">
        <f>投入係数表!V44</f>
        <v>0.64583064016818958</v>
      </c>
      <c r="E44" s="89">
        <f>SUM(E5:E43)</f>
        <v>64.583064016818952</v>
      </c>
      <c r="F44" s="90">
        <f>分析係数表!C47</f>
        <v>0.58532523599566522</v>
      </c>
      <c r="G44" s="89">
        <f>SUM(G5:G43)</f>
        <v>15.691887422221122</v>
      </c>
      <c r="H44" s="89">
        <f>SUM(H5:H43)</f>
        <v>19.612663216447555</v>
      </c>
      <c r="I44" s="89">
        <f>SUM(I5:I43)</f>
        <v>119.61266321644756</v>
      </c>
      <c r="J44" s="90">
        <f>分析係数表!G47</f>
        <v>0.25475569279079324</v>
      </c>
      <c r="K44" s="91">
        <f>SUM(K5:K43)</f>
        <v>22.788430004194083</v>
      </c>
      <c r="L44" s="92">
        <f>最終需要_まとめ!$L$34</f>
        <v>0.63833333333333331</v>
      </c>
      <c r="M44" s="89">
        <f>K44*L44</f>
        <v>14.546614486010556</v>
      </c>
      <c r="N44" s="93">
        <f>分析係数表!I47</f>
        <v>1</v>
      </c>
      <c r="O44" s="94">
        <f>SUM(O5:O43)</f>
        <v>14.546614486010556</v>
      </c>
      <c r="P44" s="90">
        <f>分析係数表!C47</f>
        <v>0.58532523599566522</v>
      </c>
      <c r="Q44" s="94">
        <f>SUM(Q5:Q43)</f>
        <v>9.4460296686794987</v>
      </c>
      <c r="R44" s="89">
        <f>SUM(R7:R43)</f>
        <v>11.548179133677872</v>
      </c>
      <c r="S44" s="95">
        <f>SUM(S5:S43)</f>
        <v>131.21098282060592</v>
      </c>
      <c r="T44" s="96">
        <f>分析係数表!F47</f>
        <v>0.5063294671067512</v>
      </c>
      <c r="U44" s="97">
        <f>SUM(U5:U43)</f>
        <v>50.336354230929928</v>
      </c>
      <c r="V44" s="98">
        <f>分析係数表!D47</f>
        <v>6.4581730562403572E-2</v>
      </c>
      <c r="W44" s="99">
        <f>SUM(W5:W43)</f>
        <v>3</v>
      </c>
      <c r="X44" s="90">
        <f>分析係数表!E47</f>
        <v>5.7136770824146227E-2</v>
      </c>
      <c r="Y44" s="10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211</v>
      </c>
      <c r="S2" s="5" t="s">
        <v>157</v>
      </c>
      <c r="U2" s="62" t="s">
        <v>215</v>
      </c>
      <c r="W2" s="5" t="s">
        <v>134</v>
      </c>
      <c r="Y2" s="5" t="s">
        <v>158</v>
      </c>
    </row>
    <row r="3" spans="1:25" ht="44">
      <c r="B3" s="63"/>
      <c r="C3" s="64" t="s">
        <v>233</v>
      </c>
      <c r="D3" s="64" t="s">
        <v>242</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投入係数表!W5</f>
        <v>0</v>
      </c>
      <c r="E5" s="75">
        <f t="shared" ref="E5:E38" si="0">$C$25*D5</f>
        <v>0</v>
      </c>
      <c r="F5" s="74">
        <f>分析係数表!C8</f>
        <v>0.16988323914406789</v>
      </c>
      <c r="G5" s="75">
        <f t="shared" ref="G5:G38" si="1">E5*F5</f>
        <v>0</v>
      </c>
      <c r="H5" s="75">
        <f t="array" ref="H5:H43">MMULT(逆行列係数!C5:AO43,'21'!G5:G43)</f>
        <v>1.0020097590106923E-3</v>
      </c>
      <c r="I5" s="75">
        <f t="shared" ref="I5:I38" si="2">C5+H5</f>
        <v>1.0020097590106923E-3</v>
      </c>
      <c r="J5" s="74">
        <f>分析係数表!G8</f>
        <v>0.11982810575688495</v>
      </c>
      <c r="K5" s="76">
        <f t="shared" ref="K5:K38" si="3">I5*J5</f>
        <v>1.2006893137216403E-4</v>
      </c>
      <c r="L5" s="77" t="s">
        <v>188</v>
      </c>
      <c r="M5" s="78" t="s">
        <v>188</v>
      </c>
      <c r="N5" s="79">
        <f>分析係数表!I8</f>
        <v>1.1007693311748612E-2</v>
      </c>
      <c r="O5" s="80">
        <f t="shared" ref="O5:O43" si="4">$M$44*N5</f>
        <v>0.16637355166493634</v>
      </c>
      <c r="P5" s="74">
        <f>分析係数表!C8</f>
        <v>0.16988323914406789</v>
      </c>
      <c r="Q5" s="80">
        <f t="shared" ref="Q5:Q38" si="5">O5*P5</f>
        <v>2.8264077864742315E-2</v>
      </c>
      <c r="R5" s="81">
        <f t="array" ref="R5:R43">MMULT(逆行列係数!C5:AO43,'21'!Q5:Q43)</f>
        <v>4.7364730482495669E-2</v>
      </c>
      <c r="S5" s="82">
        <f t="shared" ref="S5:S38" si="6">I5+R5</f>
        <v>4.8366740241506362E-2</v>
      </c>
      <c r="T5" s="83">
        <f>分析係数表!F8</f>
        <v>0.4520504153237429</v>
      </c>
      <c r="U5" s="84">
        <f t="shared" ref="U5:U38" si="7">S5*T5</f>
        <v>2.186420501402854E-2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投入係数表!W6</f>
        <v>2.6639009455072423E-6</v>
      </c>
      <c r="E6" s="75">
        <f t="shared" si="0"/>
        <v>2.6639009455072421E-4</v>
      </c>
      <c r="F6" s="74">
        <f>分析係数表!C9</f>
        <v>0.40976645435244163</v>
      </c>
      <c r="G6" s="75">
        <f t="shared" si="1"/>
        <v>1.0915772451866194E-4</v>
      </c>
      <c r="H6" s="75">
        <v>8.5921435148394554E-4</v>
      </c>
      <c r="I6" s="75">
        <f t="shared" si="2"/>
        <v>8.5921435148394554E-4</v>
      </c>
      <c r="J6" s="74">
        <f>分析係数表!G9</f>
        <v>0.27278621711745094</v>
      </c>
      <c r="K6" s="76">
        <f t="shared" si="3"/>
        <v>2.3438183263432938E-4</v>
      </c>
      <c r="L6" s="77"/>
      <c r="M6" s="78"/>
      <c r="N6" s="79">
        <f>分析係数表!I9</f>
        <v>5.6766522140644718E-4</v>
      </c>
      <c r="O6" s="80">
        <f t="shared" si="4"/>
        <v>8.5798610451157473E-3</v>
      </c>
      <c r="P6" s="74">
        <f>分析係数表!C9</f>
        <v>0.40976645435244163</v>
      </c>
      <c r="Q6" s="80">
        <f t="shared" si="5"/>
        <v>3.5157392392937141E-3</v>
      </c>
      <c r="R6" s="81">
        <v>4.7324766787143271E-3</v>
      </c>
      <c r="S6" s="82">
        <f t="shared" si="6"/>
        <v>5.5916910301982729E-3</v>
      </c>
      <c r="T6" s="83">
        <f>分析係数表!F9</f>
        <v>0.74407187847350875</v>
      </c>
      <c r="U6" s="84">
        <f t="shared" si="7"/>
        <v>4.1606200486830986E-3</v>
      </c>
      <c r="V6" s="85">
        <f>分析係数表!D9</f>
        <v>0.14440533530937386</v>
      </c>
      <c r="W6" s="172">
        <f t="shared" si="8"/>
        <v>0</v>
      </c>
      <c r="X6" s="74">
        <f>分析係数表!E9</f>
        <v>0.11439422008151168</v>
      </c>
      <c r="Y6" s="171">
        <f t="shared" si="9"/>
        <v>0</v>
      </c>
    </row>
    <row r="7" spans="1:25">
      <c r="A7" s="10" t="s">
        <v>226</v>
      </c>
      <c r="B7" s="9" t="s">
        <v>274</v>
      </c>
      <c r="C7" s="88"/>
      <c r="D7" s="74">
        <f>投入係数表!W7</f>
        <v>0</v>
      </c>
      <c r="E7" s="75">
        <f t="shared" si="0"/>
        <v>0</v>
      </c>
      <c r="F7" s="74">
        <f>分析係数表!C10</f>
        <v>0.68007710705743762</v>
      </c>
      <c r="G7" s="75">
        <f t="shared" si="1"/>
        <v>0</v>
      </c>
      <c r="H7" s="75">
        <v>5.8409738315835661E-4</v>
      </c>
      <c r="I7" s="75">
        <f t="shared" si="2"/>
        <v>5.8409738315835661E-4</v>
      </c>
      <c r="J7" s="74">
        <f>分析係数表!G10</f>
        <v>0.17854260725424764</v>
      </c>
      <c r="K7" s="76">
        <f t="shared" si="3"/>
        <v>1.0428626967947627E-4</v>
      </c>
      <c r="L7" s="77"/>
      <c r="M7" s="78"/>
      <c r="N7" s="79">
        <f>分析係数表!I10</f>
        <v>1.290834700219075E-3</v>
      </c>
      <c r="O7" s="80">
        <f t="shared" si="4"/>
        <v>1.9510059701479399E-2</v>
      </c>
      <c r="P7" s="74">
        <f>分析係数表!C10</f>
        <v>0.68007710705743762</v>
      </c>
      <c r="Q7" s="80">
        <f t="shared" si="5"/>
        <v>1.3268344960300004E-2</v>
      </c>
      <c r="R7" s="81">
        <v>2.2380089101179518E-2</v>
      </c>
      <c r="S7" s="82">
        <f t="shared" si="6"/>
        <v>2.2964186484337876E-2</v>
      </c>
      <c r="T7" s="83">
        <f>分析係数表!F10</f>
        <v>0.51654343606185527</v>
      </c>
      <c r="U7" s="84">
        <f t="shared" si="7"/>
        <v>1.1861999792985103E-2</v>
      </c>
      <c r="V7" s="85">
        <f>分析係数表!D10</f>
        <v>9.7799297694606213E-2</v>
      </c>
      <c r="W7" s="172">
        <f t="shared" si="8"/>
        <v>0</v>
      </c>
      <c r="X7" s="74">
        <f>分析係数表!E10</f>
        <v>2.6958057972911079E-2</v>
      </c>
      <c r="Y7" s="171">
        <f t="shared" si="9"/>
        <v>0</v>
      </c>
    </row>
    <row r="8" spans="1:25">
      <c r="A8" s="10" t="s">
        <v>227</v>
      </c>
      <c r="B8" s="9" t="s">
        <v>27</v>
      </c>
      <c r="C8" s="88"/>
      <c r="D8" s="74">
        <f>投入係数表!W8</f>
        <v>5.6829886837487832E-5</v>
      </c>
      <c r="E8" s="75">
        <f t="shared" si="0"/>
        <v>5.6829886837487832E-3</v>
      </c>
      <c r="F8" s="74">
        <f>分析係数表!C11</f>
        <v>2.1147201560344109E-2</v>
      </c>
      <c r="G8" s="75">
        <f t="shared" si="1"/>
        <v>1.2017930716039018E-4</v>
      </c>
      <c r="H8" s="75">
        <v>2.2179210520916787E-2</v>
      </c>
      <c r="I8" s="75">
        <f t="shared" si="2"/>
        <v>2.2179210520916787E-2</v>
      </c>
      <c r="J8" s="74">
        <f>分析係数表!G11</f>
        <v>0.2349962690544718</v>
      </c>
      <c r="K8" s="76">
        <f t="shared" si="3"/>
        <v>5.2120317229891328E-3</v>
      </c>
      <c r="L8" s="77"/>
      <c r="M8" s="78"/>
      <c r="N8" s="79">
        <f>分析係数表!I11</f>
        <v>-2.2238602446561594E-5</v>
      </c>
      <c r="O8" s="80">
        <f t="shared" si="4"/>
        <v>-3.3612085368966825E-4</v>
      </c>
      <c r="P8" s="74">
        <f>分析係数表!C11</f>
        <v>2.1147201560344109E-2</v>
      </c>
      <c r="Q8" s="80">
        <f t="shared" si="5"/>
        <v>-7.1080154416103465E-6</v>
      </c>
      <c r="R8" s="81">
        <v>3.9085819284837729E-3</v>
      </c>
      <c r="S8" s="82">
        <f t="shared" si="6"/>
        <v>2.608779244940056E-2</v>
      </c>
      <c r="T8" s="83">
        <f>分析係数表!F11</f>
        <v>0.38828483104146677</v>
      </c>
      <c r="U8" s="84">
        <f t="shared" si="7"/>
        <v>1.0129494083460349E-2</v>
      </c>
      <c r="V8" s="85">
        <f>分析係数表!D11</f>
        <v>2.238567316917173E-2</v>
      </c>
      <c r="W8" s="172">
        <f t="shared" si="8"/>
        <v>0</v>
      </c>
      <c r="X8" s="74">
        <f>分析係数表!E11</f>
        <v>2.1852680950858117E-2</v>
      </c>
      <c r="Y8" s="171">
        <f t="shared" si="9"/>
        <v>0</v>
      </c>
    </row>
    <row r="9" spans="1:25">
      <c r="A9" s="10" t="s">
        <v>228</v>
      </c>
      <c r="B9" s="9" t="s">
        <v>195</v>
      </c>
      <c r="C9" s="88"/>
      <c r="D9" s="74">
        <f>投入係数表!W9</f>
        <v>0</v>
      </c>
      <c r="E9" s="75">
        <f t="shared" si="0"/>
        <v>0</v>
      </c>
      <c r="F9" s="74">
        <f>分析係数表!C12</f>
        <v>0.26979296775158057</v>
      </c>
      <c r="G9" s="75">
        <f t="shared" si="1"/>
        <v>0</v>
      </c>
      <c r="H9" s="75">
        <v>2.4649464098062436E-3</v>
      </c>
      <c r="I9" s="75">
        <f t="shared" si="2"/>
        <v>2.4649464098062436E-3</v>
      </c>
      <c r="J9" s="74">
        <f>分析係数表!G12</f>
        <v>0.14399966915404239</v>
      </c>
      <c r="K9" s="76">
        <f t="shared" si="3"/>
        <v>3.5495146749454367E-4</v>
      </c>
      <c r="L9" s="77"/>
      <c r="M9" s="78"/>
      <c r="N9" s="79">
        <f>分析係数表!I12</f>
        <v>8.4790563397567215E-2</v>
      </c>
      <c r="O9" s="80">
        <f t="shared" si="4"/>
        <v>1.281549801634442</v>
      </c>
      <c r="P9" s="74">
        <f>分析係数表!C12</f>
        <v>0.26979296775158057</v>
      </c>
      <c r="Q9" s="80">
        <f t="shared" si="5"/>
        <v>0.34575312430440547</v>
      </c>
      <c r="R9" s="81">
        <v>0.43679429305044082</v>
      </c>
      <c r="S9" s="82">
        <f t="shared" si="6"/>
        <v>0.43925923946024709</v>
      </c>
      <c r="T9" s="83">
        <f>分析係数表!F12</f>
        <v>0.33481714299007204</v>
      </c>
      <c r="U9" s="84">
        <f t="shared" si="7"/>
        <v>0.14707152358807185</v>
      </c>
      <c r="V9" s="85">
        <f>分析係数表!D12</f>
        <v>3.7088865741159563E-2</v>
      </c>
      <c r="W9" s="172">
        <f t="shared" si="8"/>
        <v>0</v>
      </c>
      <c r="X9" s="74">
        <f>分析係数表!E12</f>
        <v>3.539948357013805E-2</v>
      </c>
      <c r="Y9" s="171">
        <f t="shared" si="9"/>
        <v>0</v>
      </c>
    </row>
    <row r="10" spans="1:25">
      <c r="A10" s="10" t="s">
        <v>229</v>
      </c>
      <c r="B10" s="9" t="s">
        <v>28</v>
      </c>
      <c r="C10" s="88"/>
      <c r="D10" s="74">
        <f>投入係数表!W10</f>
        <v>1.1960915245327517E-3</v>
      </c>
      <c r="E10" s="75">
        <f t="shared" si="0"/>
        <v>0.11960915245327516</v>
      </c>
      <c r="F10" s="74">
        <f>分析係数表!C13</f>
        <v>6.684233532602335E-2</v>
      </c>
      <c r="G10" s="75">
        <f t="shared" si="1"/>
        <v>7.9949550763432665E-3</v>
      </c>
      <c r="H10" s="75">
        <v>1.126744395613339E-2</v>
      </c>
      <c r="I10" s="75">
        <f t="shared" si="2"/>
        <v>1.126744395613339E-2</v>
      </c>
      <c r="J10" s="74">
        <f>分析係数表!G13</f>
        <v>0.23596605339775753</v>
      </c>
      <c r="K10" s="76">
        <f t="shared" si="3"/>
        <v>2.658734282209212E-3</v>
      </c>
      <c r="L10" s="77"/>
      <c r="M10" s="78"/>
      <c r="N10" s="79">
        <f>分析係数表!I13</f>
        <v>1.6879182236800124E-2</v>
      </c>
      <c r="O10" s="80">
        <f t="shared" si="4"/>
        <v>0.25511698213274808</v>
      </c>
      <c r="P10" s="74">
        <f>分析係数表!C13</f>
        <v>6.684233532602335E-2</v>
      </c>
      <c r="Q10" s="80">
        <f t="shared" si="5"/>
        <v>1.7052614867080255E-2</v>
      </c>
      <c r="R10" s="81">
        <v>1.9051353458096304E-2</v>
      </c>
      <c r="S10" s="82">
        <f t="shared" si="6"/>
        <v>3.0318797414229694E-2</v>
      </c>
      <c r="T10" s="83">
        <f>分析係数表!F13</f>
        <v>0.36934894381465649</v>
      </c>
      <c r="U10" s="84">
        <f t="shared" si="7"/>
        <v>1.1198215802676275E-2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投入係数表!W11</f>
        <v>2.4374693651391267E-3</v>
      </c>
      <c r="E11" s="75">
        <f t="shared" si="0"/>
        <v>0.24374693651391266</v>
      </c>
      <c r="F11" s="74">
        <f>分析係数表!C14</f>
        <v>0.21710827927701792</v>
      </c>
      <c r="G11" s="75">
        <f t="shared" si="1"/>
        <v>5.2919477965580108E-2</v>
      </c>
      <c r="H11" s="75">
        <v>9.4004539802256912E-2</v>
      </c>
      <c r="I11" s="75">
        <f t="shared" si="2"/>
        <v>9.4004539802256912E-2</v>
      </c>
      <c r="J11" s="74">
        <f>分析係数表!G14</f>
        <v>0.17574790290253137</v>
      </c>
      <c r="K11" s="76">
        <f t="shared" si="3"/>
        <v>1.6521100733564192E-2</v>
      </c>
      <c r="L11" s="77"/>
      <c r="M11" s="78"/>
      <c r="N11" s="79">
        <f>分析係数表!I14</f>
        <v>1.1225515443921091E-3</v>
      </c>
      <c r="O11" s="80">
        <f t="shared" si="4"/>
        <v>1.6966578017588926E-2</v>
      </c>
      <c r="P11" s="74">
        <f>分析係数表!C14</f>
        <v>0.21710827927701792</v>
      </c>
      <c r="Q11" s="80">
        <f t="shared" si="5"/>
        <v>3.6835845586180097E-3</v>
      </c>
      <c r="R11" s="81">
        <v>2.0725292449205297E-2</v>
      </c>
      <c r="S11" s="82">
        <f t="shared" si="6"/>
        <v>0.11472983225146222</v>
      </c>
      <c r="T11" s="83">
        <f>分析係数表!F14</f>
        <v>0.32729567218469302</v>
      </c>
      <c r="U11" s="84">
        <f t="shared" si="7"/>
        <v>3.7550577566379396E-2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投入係数表!W12</f>
        <v>8.938275639158633E-3</v>
      </c>
      <c r="E12" s="75">
        <f t="shared" si="0"/>
        <v>0.89382756391586327</v>
      </c>
      <c r="F12" s="74">
        <f>分析係数表!C15</f>
        <v>0.1777237835164599</v>
      </c>
      <c r="G12" s="75">
        <f t="shared" si="1"/>
        <v>0.15885441647042761</v>
      </c>
      <c r="H12" s="75">
        <v>0.22255469928129937</v>
      </c>
      <c r="I12" s="75">
        <f t="shared" si="2"/>
        <v>0.22255469928129937</v>
      </c>
      <c r="J12" s="74">
        <f>分析係数表!G15</f>
        <v>0.10387096116118634</v>
      </c>
      <c r="K12" s="76">
        <f t="shared" si="3"/>
        <v>2.3116970525287352E-2</v>
      </c>
      <c r="L12" s="77"/>
      <c r="M12" s="78"/>
      <c r="N12" s="79">
        <f>分析係数表!I15</f>
        <v>7.5144901505810619E-3</v>
      </c>
      <c r="O12" s="80">
        <f t="shared" si="4"/>
        <v>0.1135762398075708</v>
      </c>
      <c r="P12" s="74">
        <f>分析係数表!C15</f>
        <v>0.1777237835164599</v>
      </c>
      <c r="Q12" s="80">
        <f t="shared" si="5"/>
        <v>2.0185199056174247E-2</v>
      </c>
      <c r="R12" s="81">
        <v>4.7378651857458057E-2</v>
      </c>
      <c r="S12" s="82">
        <f t="shared" si="6"/>
        <v>0.26993335113875744</v>
      </c>
      <c r="T12" s="83">
        <f>分析係数表!F15</f>
        <v>0.33005409485469872</v>
      </c>
      <c r="U12" s="84">
        <f t="shared" si="7"/>
        <v>8.9092607881198146E-2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投入係数表!W13</f>
        <v>4.5330714422714908E-3</v>
      </c>
      <c r="E13" s="75">
        <f t="shared" si="0"/>
        <v>0.45330714422714907</v>
      </c>
      <c r="F13" s="74">
        <f>分析係数表!C16</f>
        <v>0.12368252551663639</v>
      </c>
      <c r="G13" s="75">
        <f t="shared" si="1"/>
        <v>5.6066172432747939E-2</v>
      </c>
      <c r="H13" s="75">
        <v>0.10820936904980552</v>
      </c>
      <c r="I13" s="75">
        <f t="shared" si="2"/>
        <v>0.10820936904980552</v>
      </c>
      <c r="J13" s="74">
        <f>分析係数表!G16</f>
        <v>1.9772048092292722E-2</v>
      </c>
      <c r="K13" s="76">
        <f t="shared" si="3"/>
        <v>2.1395208488894065E-3</v>
      </c>
      <c r="L13" s="77"/>
      <c r="M13" s="78"/>
      <c r="N13" s="79">
        <f>分析係数表!I16</f>
        <v>1.7113434381227897E-2</v>
      </c>
      <c r="O13" s="80">
        <f t="shared" si="4"/>
        <v>0.25865753873709857</v>
      </c>
      <c r="P13" s="74">
        <f>分析係数表!C16</f>
        <v>0.12368252551663639</v>
      </c>
      <c r="Q13" s="80">
        <f t="shared" si="5"/>
        <v>3.1991417634921561E-2</v>
      </c>
      <c r="R13" s="81">
        <v>4.6496797660964442E-2</v>
      </c>
      <c r="S13" s="82">
        <f t="shared" si="6"/>
        <v>0.15470616671076998</v>
      </c>
      <c r="T13" s="83">
        <f>分析係数表!F16</f>
        <v>0.17086837167280561</v>
      </c>
      <c r="U13" s="84">
        <f t="shared" si="7"/>
        <v>2.643439079361087E-2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投入係数表!W14</f>
        <v>2.8164536729866237E-2</v>
      </c>
      <c r="E14" s="75">
        <f t="shared" si="0"/>
        <v>2.8164536729866239</v>
      </c>
      <c r="F14" s="74">
        <f>分析係数表!C17</f>
        <v>0.19283956701830429</v>
      </c>
      <c r="G14" s="75">
        <f t="shared" si="1"/>
        <v>0.54312370682585331</v>
      </c>
      <c r="H14" s="75">
        <v>0.64098881462531876</v>
      </c>
      <c r="I14" s="75">
        <f t="shared" si="2"/>
        <v>0.64098881462531876</v>
      </c>
      <c r="J14" s="74">
        <f>分析係数表!G17</f>
        <v>0.23402763404868787</v>
      </c>
      <c r="K14" s="76">
        <f t="shared" si="3"/>
        <v>0.15000909573843632</v>
      </c>
      <c r="L14" s="77"/>
      <c r="M14" s="78"/>
      <c r="N14" s="79">
        <f>分析係数表!I17</f>
        <v>3.1766349957435482E-3</v>
      </c>
      <c r="O14" s="80">
        <f t="shared" si="4"/>
        <v>4.8012606421447307E-2</v>
      </c>
      <c r="P14" s="74">
        <f>分析係数表!C17</f>
        <v>0.19283956701830429</v>
      </c>
      <c r="Q14" s="80">
        <f t="shared" si="5"/>
        <v>9.2587302337321549E-3</v>
      </c>
      <c r="R14" s="81">
        <v>2.1286202176868198E-2</v>
      </c>
      <c r="S14" s="82">
        <f t="shared" si="6"/>
        <v>0.66227501680218692</v>
      </c>
      <c r="T14" s="83">
        <f>分析係数表!F17</f>
        <v>0.36995154049829787</v>
      </c>
      <c r="U14" s="84">
        <f t="shared" si="7"/>
        <v>0.24500966269950517</v>
      </c>
      <c r="V14" s="85">
        <f>分析係数表!D17</f>
        <v>4.4453920652026524E-2</v>
      </c>
      <c r="W14" s="172">
        <f t="shared" si="8"/>
        <v>0</v>
      </c>
      <c r="X14" s="74">
        <f>分析係数表!E17</f>
        <v>4.2061277361062542E-2</v>
      </c>
      <c r="Y14" s="171">
        <f t="shared" si="9"/>
        <v>0</v>
      </c>
    </row>
    <row r="15" spans="1:25">
      <c r="A15" s="10" t="s">
        <v>3</v>
      </c>
      <c r="B15" s="9" t="s">
        <v>31</v>
      </c>
      <c r="C15" s="88"/>
      <c r="D15" s="74">
        <f>投入係数表!W15</f>
        <v>4.1867643193555489E-3</v>
      </c>
      <c r="E15" s="75">
        <f t="shared" si="0"/>
        <v>0.41867643193555487</v>
      </c>
      <c r="F15" s="74">
        <f>分析係数表!C18</f>
        <v>0.30630539049432115</v>
      </c>
      <c r="G15" s="75">
        <f t="shared" si="1"/>
        <v>0.12824284797478921</v>
      </c>
      <c r="H15" s="75">
        <v>0.16161566755400492</v>
      </c>
      <c r="I15" s="75">
        <f t="shared" si="2"/>
        <v>0.16161566755400492</v>
      </c>
      <c r="J15" s="74">
        <f>分析係数表!G18</f>
        <v>0.21755179396051724</v>
      </c>
      <c r="K15" s="76">
        <f t="shared" si="3"/>
        <v>3.5159778408500326E-2</v>
      </c>
      <c r="L15" s="77"/>
      <c r="M15" s="78"/>
      <c r="N15" s="79">
        <f>分析係数表!I18</f>
        <v>5.3704565311248737E-4</v>
      </c>
      <c r="O15" s="80">
        <f t="shared" si="4"/>
        <v>8.1170677801475095E-3</v>
      </c>
      <c r="P15" s="74">
        <f>分析係数表!C18</f>
        <v>0.30630539049432115</v>
      </c>
      <c r="Q15" s="80">
        <f t="shared" si="5"/>
        <v>2.4863016160669555E-3</v>
      </c>
      <c r="R15" s="81">
        <v>6.5701329951976329E-3</v>
      </c>
      <c r="S15" s="82">
        <f t="shared" si="6"/>
        <v>0.16818580054920254</v>
      </c>
      <c r="T15" s="83">
        <f>分析係数表!F18</f>
        <v>0.4635011306393737</v>
      </c>
      <c r="U15" s="84">
        <f t="shared" si="7"/>
        <v>7.7954308712043577E-2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投入係数表!W16</f>
        <v>7.1608321316180182E-2</v>
      </c>
      <c r="E16" s="75">
        <f t="shared" si="0"/>
        <v>7.1608321316180179</v>
      </c>
      <c r="F16" s="74">
        <f>分析係数表!C19</f>
        <v>0.36966314955627488</v>
      </c>
      <c r="G16" s="75">
        <f t="shared" si="1"/>
        <v>2.6470957592176898</v>
      </c>
      <c r="H16" s="75">
        <v>3.8002555363079042</v>
      </c>
      <c r="I16" s="75">
        <f t="shared" si="2"/>
        <v>3.8002555363079042</v>
      </c>
      <c r="J16" s="74">
        <f>分析係数表!G19</f>
        <v>4.2381117789262797E-2</v>
      </c>
      <c r="K16" s="76">
        <f t="shared" si="3"/>
        <v>0.16105907751356335</v>
      </c>
      <c r="L16" s="77"/>
      <c r="M16" s="78"/>
      <c r="N16" s="79">
        <f>分析係数表!I19</f>
        <v>-1.254655481313475E-4</v>
      </c>
      <c r="O16" s="80">
        <f t="shared" si="4"/>
        <v>-1.8963236223088745E-3</v>
      </c>
      <c r="P16" s="74">
        <f>分析係数表!C19</f>
        <v>0.36966314955627488</v>
      </c>
      <c r="Q16" s="80">
        <f t="shared" si="5"/>
        <v>-7.0100096280066235E-4</v>
      </c>
      <c r="R16" s="81">
        <v>4.4490125720948355E-3</v>
      </c>
      <c r="S16" s="82">
        <f t="shared" si="6"/>
        <v>3.8047045488799989</v>
      </c>
      <c r="T16" s="83">
        <f>分析係数表!F19</f>
        <v>0.17645477862102601</v>
      </c>
      <c r="U16" s="84">
        <f t="shared" si="7"/>
        <v>0.67135829889103082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投入係数表!W17</f>
        <v>2.0085813129124608E-2</v>
      </c>
      <c r="E17" s="75">
        <f t="shared" si="0"/>
        <v>2.0085813129124608</v>
      </c>
      <c r="F17" s="74">
        <f>分析係数表!C20</f>
        <v>0.11840151680286914</v>
      </c>
      <c r="G17" s="75">
        <f t="shared" si="1"/>
        <v>0.23781907407073369</v>
      </c>
      <c r="H17" s="75">
        <v>0.29440336171355441</v>
      </c>
      <c r="I17" s="75">
        <f t="shared" si="2"/>
        <v>0.29440336171355441</v>
      </c>
      <c r="J17" s="74">
        <f>分析係数表!G20</f>
        <v>0.11103277983246747</v>
      </c>
      <c r="K17" s="76">
        <f t="shared" si="3"/>
        <v>3.2688423643079369E-2</v>
      </c>
      <c r="L17" s="77"/>
      <c r="M17" s="78"/>
      <c r="N17" s="79">
        <f>分析係数表!I20</f>
        <v>6.0558701736942728E-4</v>
      </c>
      <c r="O17" s="80">
        <f t="shared" si="4"/>
        <v>9.153022351594025E-3</v>
      </c>
      <c r="P17" s="74">
        <f>分析係数表!C20</f>
        <v>0.11840151680286914</v>
      </c>
      <c r="Q17" s="80">
        <f t="shared" si="5"/>
        <v>1.0837317297592967E-3</v>
      </c>
      <c r="R17" s="81">
        <v>2.8264631959483292E-3</v>
      </c>
      <c r="S17" s="82">
        <f t="shared" si="6"/>
        <v>0.29722982490950273</v>
      </c>
      <c r="T17" s="83">
        <f>分析係数表!F20</f>
        <v>0.24737258814980315</v>
      </c>
      <c r="U17" s="84">
        <f t="shared" si="7"/>
        <v>7.3526511063176522E-2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投入係数表!W18</f>
        <v>1.844573811367398E-2</v>
      </c>
      <c r="E18" s="75">
        <f t="shared" si="0"/>
        <v>1.844573811367398</v>
      </c>
      <c r="F18" s="74">
        <f>分析係数表!C21</f>
        <v>0.26258212636596168</v>
      </c>
      <c r="G18" s="75">
        <f t="shared" si="1"/>
        <v>0.48435211362781766</v>
      </c>
      <c r="H18" s="75">
        <v>0.56402511568941882</v>
      </c>
      <c r="I18" s="75">
        <f t="shared" si="2"/>
        <v>0.56402511568941882</v>
      </c>
      <c r="J18" s="74">
        <f>分析係数表!G21</f>
        <v>0.28467983327929475</v>
      </c>
      <c r="K18" s="76">
        <f t="shared" si="3"/>
        <v>0.16056657589979867</v>
      </c>
      <c r="L18" s="77"/>
      <c r="M18" s="78"/>
      <c r="N18" s="79">
        <f>分析係数表!I21</f>
        <v>1.0324354165676096E-3</v>
      </c>
      <c r="O18" s="80">
        <f t="shared" si="4"/>
        <v>1.5604536050771837E-2</v>
      </c>
      <c r="P18" s="74">
        <f>分析係数表!C21</f>
        <v>0.26258212636596168</v>
      </c>
      <c r="Q18" s="80">
        <f t="shared" si="5"/>
        <v>4.0974722571659747E-3</v>
      </c>
      <c r="R18" s="81">
        <v>1.1903426256121558E-2</v>
      </c>
      <c r="S18" s="82">
        <f t="shared" si="6"/>
        <v>0.57592854194554033</v>
      </c>
      <c r="T18" s="83">
        <f>分析係数表!F21</f>
        <v>0.42515189534375575</v>
      </c>
      <c r="U18" s="84">
        <f t="shared" si="7"/>
        <v>0.24485711119071221</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投入係数表!W19</f>
        <v>1.4864567275930413E-2</v>
      </c>
      <c r="E19" s="75">
        <f t="shared" si="0"/>
        <v>1.4864567275930414</v>
      </c>
      <c r="F19" s="74">
        <f>分析係数表!C22</f>
        <v>0.19256748567873505</v>
      </c>
      <c r="G19" s="75">
        <f t="shared" si="1"/>
        <v>0.28624323460283235</v>
      </c>
      <c r="H19" s="75">
        <v>0.33529505318328312</v>
      </c>
      <c r="I19" s="75">
        <f t="shared" si="2"/>
        <v>0.33529505318328312</v>
      </c>
      <c r="J19" s="74">
        <f>分析係数表!G22</f>
        <v>0.19753386347788673</v>
      </c>
      <c r="K19" s="76">
        <f t="shared" si="3"/>
        <v>6.6232127260317422E-2</v>
      </c>
      <c r="L19" s="77"/>
      <c r="M19" s="78"/>
      <c r="N19" s="79">
        <f>分析係数表!I22</f>
        <v>4.8211298587508529E-5</v>
      </c>
      <c r="O19" s="80">
        <f t="shared" si="4"/>
        <v>7.2867991042424346E-4</v>
      </c>
      <c r="P19" s="74">
        <f>分析係数表!C22</f>
        <v>0.19256748567873505</v>
      </c>
      <c r="Q19" s="80">
        <f t="shared" si="5"/>
        <v>1.4032005821500244E-4</v>
      </c>
      <c r="R19" s="81">
        <v>3.4252585172843547E-3</v>
      </c>
      <c r="S19" s="82">
        <f t="shared" si="6"/>
        <v>0.33872031170056749</v>
      </c>
      <c r="T19" s="83">
        <f>分析係数表!F22</f>
        <v>0.41915604646677446</v>
      </c>
      <c r="U19" s="84">
        <f t="shared" si="7"/>
        <v>0.1419766667104034</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投入係数表!W20</f>
        <v>1.529079142721157E-3</v>
      </c>
      <c r="E20" s="75">
        <f t="shared" si="0"/>
        <v>0.1529079142721157</v>
      </c>
      <c r="F20" s="74">
        <f>分析係数表!C23</f>
        <v>0.20116432520583094</v>
      </c>
      <c r="G20" s="75">
        <f t="shared" si="1"/>
        <v>3.0759617393181199E-2</v>
      </c>
      <c r="H20" s="75">
        <v>5.0009968931488756E-2</v>
      </c>
      <c r="I20" s="75">
        <f t="shared" si="2"/>
        <v>5.0009968931488756E-2</v>
      </c>
      <c r="J20" s="74">
        <f>分析係数表!G23</f>
        <v>0.20785566100352021</v>
      </c>
      <c r="K20" s="76">
        <f t="shared" si="3"/>
        <v>1.0394855149020105E-2</v>
      </c>
      <c r="L20" s="77"/>
      <c r="M20" s="78"/>
      <c r="N20" s="79">
        <f>分析係数表!I23</f>
        <v>2.5225877402069866E-5</v>
      </c>
      <c r="O20" s="80">
        <f t="shared" si="4"/>
        <v>3.8127141612559381E-4</v>
      </c>
      <c r="P20" s="74">
        <f>分析係数表!C23</f>
        <v>0.20116432520583094</v>
      </c>
      <c r="Q20" s="80">
        <f t="shared" si="5"/>
        <v>7.6698207145176652E-5</v>
      </c>
      <c r="R20" s="81">
        <v>3.2651122518879672E-3</v>
      </c>
      <c r="S20" s="82">
        <f t="shared" si="6"/>
        <v>5.3275081183376725E-2</v>
      </c>
      <c r="T20" s="83">
        <f>分析係数表!F23</f>
        <v>0.42478695148042223</v>
      </c>
      <c r="U20" s="84">
        <f t="shared" si="7"/>
        <v>2.2630559325758606E-2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投入係数表!W21</f>
        <v>4.5552706168173844E-4</v>
      </c>
      <c r="E21" s="75">
        <f t="shared" si="0"/>
        <v>4.5552706168173841E-2</v>
      </c>
      <c r="F21" s="74">
        <f>分析係数表!C24</f>
        <v>0.46796458506974481</v>
      </c>
      <c r="G21" s="75">
        <f t="shared" si="1"/>
        <v>2.1317053240793478E-2</v>
      </c>
      <c r="H21" s="75">
        <v>3.9640565912376823E-2</v>
      </c>
      <c r="I21" s="75">
        <f t="shared" si="2"/>
        <v>3.9640565912376823E-2</v>
      </c>
      <c r="J21" s="74">
        <f>分析係数表!G24</f>
        <v>0.19290112247208774</v>
      </c>
      <c r="K21" s="76">
        <f t="shared" si="3"/>
        <v>7.6467096599262679E-3</v>
      </c>
      <c r="L21" s="77"/>
      <c r="M21" s="78"/>
      <c r="N21" s="79">
        <f>分析係数表!I24</f>
        <v>1.1220536652328578E-3</v>
      </c>
      <c r="O21" s="80">
        <f t="shared" si="4"/>
        <v>1.6959052923849603E-2</v>
      </c>
      <c r="P21" s="74">
        <f>分析係数表!C24</f>
        <v>0.46796458506974481</v>
      </c>
      <c r="Q21" s="80">
        <f t="shared" si="5"/>
        <v>7.9362361646851225E-3</v>
      </c>
      <c r="R21" s="81">
        <v>1.6106094366032313E-2</v>
      </c>
      <c r="S21" s="82">
        <f t="shared" si="6"/>
        <v>5.5746660278409133E-2</v>
      </c>
      <c r="T21" s="83">
        <f>分析係数表!F24</f>
        <v>0.36341689561906876</v>
      </c>
      <c r="U21" s="84">
        <f t="shared" si="7"/>
        <v>2.0259278219510297E-2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投入係数表!W22</f>
        <v>7.2102918925062692E-3</v>
      </c>
      <c r="E22" s="75">
        <f t="shared" si="0"/>
        <v>0.72102918925062687</v>
      </c>
      <c r="F22" s="74">
        <f>分析係数表!C25</f>
        <v>0.11839811615034102</v>
      </c>
      <c r="G22" s="75">
        <f t="shared" si="1"/>
        <v>8.5368497696681936E-2</v>
      </c>
      <c r="H22" s="75">
        <v>0.11699589926254203</v>
      </c>
      <c r="I22" s="75">
        <f t="shared" si="2"/>
        <v>0.11699589926254203</v>
      </c>
      <c r="J22" s="74">
        <f>分析係数表!G25</f>
        <v>0.19601885967651284</v>
      </c>
      <c r="K22" s="76">
        <f t="shared" si="3"/>
        <v>2.2933402760271657E-2</v>
      </c>
      <c r="L22" s="77"/>
      <c r="M22" s="78"/>
      <c r="N22" s="79">
        <f>分析係数表!I25</f>
        <v>4.7721717414244671E-4</v>
      </c>
      <c r="O22" s="80">
        <f t="shared" si="4"/>
        <v>7.2128023491391116E-3</v>
      </c>
      <c r="P22" s="74">
        <f>分析係数表!C25</f>
        <v>0.11839811615034102</v>
      </c>
      <c r="Q22" s="80">
        <f t="shared" si="5"/>
        <v>8.5398221030282505E-4</v>
      </c>
      <c r="R22" s="81">
        <v>5.3873569868975648E-3</v>
      </c>
      <c r="S22" s="82">
        <f t="shared" si="6"/>
        <v>0.12238325624943959</v>
      </c>
      <c r="T22" s="83">
        <f>分析係数表!F25</f>
        <v>0.34892899519140697</v>
      </c>
      <c r="U22" s="84">
        <f t="shared" si="7"/>
        <v>4.2703066631369434E-2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投入係数表!W23</f>
        <v>2.3518693480901607E-2</v>
      </c>
      <c r="E23" s="75">
        <f t="shared" si="0"/>
        <v>2.3518693480901609</v>
      </c>
      <c r="F23" s="74">
        <f>分析係数表!C26</f>
        <v>0.29113960871661038</v>
      </c>
      <c r="G23" s="75">
        <f t="shared" si="1"/>
        <v>0.68472232175555903</v>
      </c>
      <c r="H23" s="75">
        <v>0.79365245126386075</v>
      </c>
      <c r="I23" s="75">
        <f t="shared" si="2"/>
        <v>0.79365245126386075</v>
      </c>
      <c r="J23" s="74">
        <f>分析係数表!G26</f>
        <v>0.2004458717578543</v>
      </c>
      <c r="K23" s="76">
        <f t="shared" si="3"/>
        <v>0.15908435746634256</v>
      </c>
      <c r="L23" s="77"/>
      <c r="M23" s="78"/>
      <c r="N23" s="79">
        <f>分析係数表!I26</f>
        <v>1.0726059667332082E-2</v>
      </c>
      <c r="O23" s="80">
        <f t="shared" si="4"/>
        <v>0.16211685697306044</v>
      </c>
      <c r="P23" s="74">
        <f>分析係数表!C26</f>
        <v>0.29113960871661038</v>
      </c>
      <c r="Q23" s="80">
        <f t="shared" si="5"/>
        <v>4.7198638305503506E-2</v>
      </c>
      <c r="R23" s="81">
        <v>5.3103717243531717E-2</v>
      </c>
      <c r="S23" s="82">
        <f t="shared" si="6"/>
        <v>0.84675616850739244</v>
      </c>
      <c r="T23" s="83">
        <f>分析係数表!F26</f>
        <v>0.34176102976079403</v>
      </c>
      <c r="U23" s="84">
        <f t="shared" si="7"/>
        <v>0.28938826010539087</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投入係数表!W24</f>
        <v>1.1490292744954572E-3</v>
      </c>
      <c r="E24" s="75">
        <f t="shared" si="0"/>
        <v>0.11490292744954572</v>
      </c>
      <c r="F24" s="74">
        <f>分析係数表!C27</f>
        <v>0.22390034937983039</v>
      </c>
      <c r="G24" s="75">
        <f t="shared" si="1"/>
        <v>2.5726805600718591E-2</v>
      </c>
      <c r="H24" s="75">
        <v>2.9774065257906029E-2</v>
      </c>
      <c r="I24" s="75">
        <f t="shared" si="2"/>
        <v>2.9774065257906029E-2</v>
      </c>
      <c r="J24" s="74">
        <f>分析係数表!G27</f>
        <v>0.17801424712710151</v>
      </c>
      <c r="K24" s="76">
        <f t="shared" si="3"/>
        <v>5.3002078107993308E-3</v>
      </c>
      <c r="L24" s="77"/>
      <c r="M24" s="78"/>
      <c r="N24" s="79">
        <f>分析係数表!I27</f>
        <v>1.001616696609949E-2</v>
      </c>
      <c r="O24" s="80">
        <f t="shared" si="4"/>
        <v>0.1513873274830787</v>
      </c>
      <c r="P24" s="74">
        <f>分析係数表!C27</f>
        <v>0.22390034937983039</v>
      </c>
      <c r="Q24" s="80">
        <f t="shared" si="5"/>
        <v>3.3895675515140118E-2</v>
      </c>
      <c r="R24" s="81">
        <v>3.4615253339600381E-2</v>
      </c>
      <c r="S24" s="82">
        <f t="shared" si="6"/>
        <v>6.4389318597506406E-2</v>
      </c>
      <c r="T24" s="83">
        <f>分析係数表!F27</f>
        <v>0.3354402389489512</v>
      </c>
      <c r="U24" s="84">
        <f t="shared" si="7"/>
        <v>2.1598768416107698E-2</v>
      </c>
      <c r="V24" s="85">
        <f>分析係数表!D27</f>
        <v>2.2648101403620974E-2</v>
      </c>
      <c r="W24" s="172">
        <f t="shared" si="8"/>
        <v>0</v>
      </c>
      <c r="X24" s="74">
        <f>分析係数表!E27</f>
        <v>2.2430380263578655E-2</v>
      </c>
      <c r="Y24" s="171">
        <f t="shared" si="9"/>
        <v>0</v>
      </c>
    </row>
    <row r="25" spans="1:25">
      <c r="A25" s="10" t="s">
        <v>13</v>
      </c>
      <c r="B25" s="9" t="s">
        <v>196</v>
      </c>
      <c r="C25" s="73">
        <f>最終需要_まとめ!C26</f>
        <v>100</v>
      </c>
      <c r="D25" s="74">
        <f>投入係数表!W25</f>
        <v>0.34343987753159388</v>
      </c>
      <c r="E25" s="75">
        <f t="shared" si="0"/>
        <v>34.343987753159389</v>
      </c>
      <c r="F25" s="74">
        <f>分析係数表!C28</f>
        <v>0.22512814125204084</v>
      </c>
      <c r="G25" s="75">
        <f t="shared" si="1"/>
        <v>7.7317981260516273</v>
      </c>
      <c r="H25" s="75">
        <v>8.4003399994366816</v>
      </c>
      <c r="I25" s="75">
        <f t="shared" si="2"/>
        <v>108.40033999943668</v>
      </c>
      <c r="J25" s="74">
        <f>分析係数表!G28</f>
        <v>0.17968722251031818</v>
      </c>
      <c r="K25" s="76">
        <f t="shared" si="3"/>
        <v>19.478156013672923</v>
      </c>
      <c r="L25" s="77"/>
      <c r="M25" s="78"/>
      <c r="N25" s="79">
        <f>分析係数表!I28</f>
        <v>8.1409051127791718E-3</v>
      </c>
      <c r="O25" s="80">
        <f t="shared" si="4"/>
        <v>0.12304406191392642</v>
      </c>
      <c r="P25" s="74">
        <f>分析係数表!C28</f>
        <v>0.22512814125204084</v>
      </c>
      <c r="Q25" s="80">
        <f t="shared" si="5"/>
        <v>2.7700680950783284E-2</v>
      </c>
      <c r="R25" s="81">
        <v>3.5646979272101365E-2</v>
      </c>
      <c r="S25" s="82">
        <f t="shared" si="6"/>
        <v>108.43598697870878</v>
      </c>
      <c r="T25" s="83">
        <f>分析係数表!F28</f>
        <v>0.30733691598411605</v>
      </c>
      <c r="U25" s="84">
        <f t="shared" si="7"/>
        <v>33.326381819730123</v>
      </c>
      <c r="V25" s="85">
        <f>分析係数表!D28</f>
        <v>2.8688437249149327E-2</v>
      </c>
      <c r="W25" s="172">
        <f t="shared" si="8"/>
        <v>3</v>
      </c>
      <c r="X25" s="74">
        <f>分析係数表!E28</f>
        <v>2.8133457885501985E-2</v>
      </c>
      <c r="Y25" s="171">
        <f t="shared" si="9"/>
        <v>3</v>
      </c>
    </row>
    <row r="26" spans="1:25">
      <c r="A26" s="10" t="s">
        <v>14</v>
      </c>
      <c r="B26" s="9" t="s">
        <v>55</v>
      </c>
      <c r="C26" s="88"/>
      <c r="D26" s="74">
        <f>投入係数表!W26</f>
        <v>2.2607639357538128E-3</v>
      </c>
      <c r="E26" s="75">
        <f t="shared" si="0"/>
        <v>0.22607639357538128</v>
      </c>
      <c r="F26" s="74">
        <f>分析係数表!C29</f>
        <v>0.20292812083079403</v>
      </c>
      <c r="G26" s="75">
        <f t="shared" si="1"/>
        <v>4.587725771245512E-2</v>
      </c>
      <c r="H26" s="75">
        <v>8.39498186796728E-2</v>
      </c>
      <c r="I26" s="75">
        <f t="shared" si="2"/>
        <v>8.39498186796728E-2</v>
      </c>
      <c r="J26" s="74">
        <f>分析係数表!G29</f>
        <v>0.25422836329948895</v>
      </c>
      <c r="K26" s="76">
        <f t="shared" si="3"/>
        <v>2.1342425002222078E-2</v>
      </c>
      <c r="L26" s="77"/>
      <c r="M26" s="78"/>
      <c r="N26" s="79">
        <f>分析係数表!I29</f>
        <v>1.2173975242294967E-2</v>
      </c>
      <c r="O26" s="80">
        <f t="shared" si="4"/>
        <v>0.18400108374929561</v>
      </c>
      <c r="P26" s="74">
        <f>分析係数表!C29</f>
        <v>0.20292812083079403</v>
      </c>
      <c r="Q26" s="80">
        <f t="shared" si="5"/>
        <v>3.7338994156074112E-2</v>
      </c>
      <c r="R26" s="81">
        <v>5.444912106672721E-2</v>
      </c>
      <c r="S26" s="82">
        <f t="shared" si="6"/>
        <v>0.1383989397464</v>
      </c>
      <c r="T26" s="83">
        <f>分析係数表!F29</f>
        <v>0.40384720428768384</v>
      </c>
      <c r="U26" s="84">
        <f t="shared" si="7"/>
        <v>5.5892024892963243E-2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投入係数表!W27</f>
        <v>1.1987554254782591E-3</v>
      </c>
      <c r="E27" s="75">
        <f t="shared" si="0"/>
        <v>0.11987554254782591</v>
      </c>
      <c r="F27" s="74">
        <f>分析係数表!C30</f>
        <v>1</v>
      </c>
      <c r="G27" s="75">
        <f t="shared" si="1"/>
        <v>0.11987554254782591</v>
      </c>
      <c r="H27" s="75">
        <v>0.22380189746705775</v>
      </c>
      <c r="I27" s="75">
        <f t="shared" si="2"/>
        <v>0.22380189746705775</v>
      </c>
      <c r="J27" s="74">
        <f>分析係数表!G30</f>
        <v>0.34673715455884868</v>
      </c>
      <c r="K27" s="76">
        <f t="shared" si="3"/>
        <v>7.7600433112598816E-2</v>
      </c>
      <c r="L27" s="77"/>
      <c r="M27" s="78"/>
      <c r="N27" s="79">
        <f>分析係数表!I30</f>
        <v>0</v>
      </c>
      <c r="O27" s="80">
        <f t="shared" si="4"/>
        <v>0</v>
      </c>
      <c r="P27" s="74">
        <f>分析係数表!C30</f>
        <v>1</v>
      </c>
      <c r="Q27" s="80">
        <f t="shared" si="5"/>
        <v>0</v>
      </c>
      <c r="R27" s="81">
        <v>6.4987572183440825E-2</v>
      </c>
      <c r="S27" s="82">
        <f t="shared" si="6"/>
        <v>0.28878946965049856</v>
      </c>
      <c r="T27" s="83">
        <f>分析係数表!F30</f>
        <v>0.44336430675838301</v>
      </c>
      <c r="U27" s="84">
        <f t="shared" si="7"/>
        <v>0.12803894301071439</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投入係数表!W28</f>
        <v>1.586086622955012E-2</v>
      </c>
      <c r="E28" s="75">
        <f t="shared" si="0"/>
        <v>1.5860866229550119</v>
      </c>
      <c r="F28" s="74">
        <f>分析係数表!C31</f>
        <v>0.99667993786519227</v>
      </c>
      <c r="G28" s="75">
        <f t="shared" si="1"/>
        <v>1.5808207168156139</v>
      </c>
      <c r="H28" s="75">
        <v>2.358995218886339</v>
      </c>
      <c r="I28" s="75">
        <f t="shared" si="2"/>
        <v>2.358995218886339</v>
      </c>
      <c r="J28" s="74">
        <f>分析係数表!G31</f>
        <v>7.0744430198025232E-2</v>
      </c>
      <c r="K28" s="76">
        <f t="shared" si="3"/>
        <v>0.16688577259997986</v>
      </c>
      <c r="L28" s="77"/>
      <c r="M28" s="78"/>
      <c r="N28" s="79">
        <f>分析係数表!I31</f>
        <v>1.5783931066306964E-2</v>
      </c>
      <c r="O28" s="80">
        <f t="shared" si="4"/>
        <v>0.23856303008853189</v>
      </c>
      <c r="P28" s="74">
        <f>分析係数表!C31</f>
        <v>0.99667993786519227</v>
      </c>
      <c r="Q28" s="80">
        <f t="shared" si="5"/>
        <v>0.23777098600556995</v>
      </c>
      <c r="R28" s="81">
        <v>0.4508299859470421</v>
      </c>
      <c r="S28" s="82">
        <f t="shared" si="6"/>
        <v>2.8098252048333809</v>
      </c>
      <c r="T28" s="83">
        <f>分析係数表!F31</f>
        <v>0.308369223350977</v>
      </c>
      <c r="U28" s="84">
        <f t="shared" si="7"/>
        <v>0.8664636161664695</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投入係数表!W29</f>
        <v>5.4521172684714896E-4</v>
      </c>
      <c r="E29" s="75">
        <f t="shared" si="0"/>
        <v>5.4521172684714896E-2</v>
      </c>
      <c r="F29" s="74">
        <f>分析係数表!C32</f>
        <v>0.99973750468741629</v>
      </c>
      <c r="G29" s="75">
        <f t="shared" si="1"/>
        <v>5.450686113244859E-2</v>
      </c>
      <c r="H29" s="75">
        <v>9.7917975792673764E-2</v>
      </c>
      <c r="I29" s="75">
        <f t="shared" si="2"/>
        <v>9.7917975792673764E-2</v>
      </c>
      <c r="J29" s="74">
        <f>分析係数表!G32</f>
        <v>0.13654952076677315</v>
      </c>
      <c r="K29" s="76">
        <f t="shared" si="3"/>
        <v>1.3370652668942096E-2</v>
      </c>
      <c r="L29" s="77"/>
      <c r="M29" s="78"/>
      <c r="N29" s="79">
        <f>分析係数表!I32</f>
        <v>6.1925380029087757E-3</v>
      </c>
      <c r="O29" s="80">
        <f t="shared" si="4"/>
        <v>9.3595861747383838E-2</v>
      </c>
      <c r="P29" s="74">
        <f>分析係数表!C32</f>
        <v>0.99973750468741629</v>
      </c>
      <c r="Q29" s="80">
        <f t="shared" si="5"/>
        <v>9.357129327239791E-2</v>
      </c>
      <c r="R29" s="81">
        <v>0.1393586611645925</v>
      </c>
      <c r="S29" s="82">
        <f t="shared" si="6"/>
        <v>0.23727663695726625</v>
      </c>
      <c r="T29" s="83">
        <f>分析係数表!F32</f>
        <v>0.46980830670926516</v>
      </c>
      <c r="U29" s="84">
        <f t="shared" si="7"/>
        <v>0.1114745350305623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投入係数表!W30</f>
        <v>2.1835108083341028E-3</v>
      </c>
      <c r="E30" s="75">
        <f t="shared" si="0"/>
        <v>0.21835108083341029</v>
      </c>
      <c r="F30" s="74">
        <f>分析係数表!C33</f>
        <v>0.92720800471848297</v>
      </c>
      <c r="G30" s="75">
        <f t="shared" si="1"/>
        <v>0.20245686998767054</v>
      </c>
      <c r="H30" s="75">
        <v>0.26553569179038589</v>
      </c>
      <c r="I30" s="75">
        <f t="shared" si="2"/>
        <v>0.26553569179038589</v>
      </c>
      <c r="J30" s="74">
        <f>分析係数表!G33</f>
        <v>0.48251618559482062</v>
      </c>
      <c r="K30" s="76">
        <f t="shared" si="3"/>
        <v>0.12812526914197891</v>
      </c>
      <c r="L30" s="77"/>
      <c r="M30" s="78"/>
      <c r="N30" s="79">
        <f>分析係数表!I33</f>
        <v>1.0711870111293417E-3</v>
      </c>
      <c r="O30" s="80">
        <f t="shared" si="4"/>
        <v>1.6190239180148981E-2</v>
      </c>
      <c r="P30" s="74">
        <f>分析係数表!C33</f>
        <v>0.92720800471848297</v>
      </c>
      <c r="Q30" s="80">
        <f t="shared" si="5"/>
        <v>1.5011719366140944E-2</v>
      </c>
      <c r="R30" s="81">
        <v>6.0983175897685406E-2</v>
      </c>
      <c r="S30" s="82">
        <f t="shared" si="6"/>
        <v>0.32651886768807131</v>
      </c>
      <c r="T30" s="83">
        <f>分析係数表!F33</f>
        <v>0.61375438359859724</v>
      </c>
      <c r="U30" s="84">
        <f t="shared" si="7"/>
        <v>0.20040238637120414</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投入係数表!W31</f>
        <v>4.0675991503931919E-2</v>
      </c>
      <c r="E31" s="75">
        <f t="shared" si="0"/>
        <v>4.0675991503931916</v>
      </c>
      <c r="F31" s="74">
        <f>分析係数表!C34</f>
        <v>0.43058167090385968</v>
      </c>
      <c r="G31" s="75">
        <f t="shared" si="1"/>
        <v>1.7514336387434204</v>
      </c>
      <c r="H31" s="75">
        <v>2.118798596496871</v>
      </c>
      <c r="I31" s="75">
        <f t="shared" si="2"/>
        <v>2.118798596496871</v>
      </c>
      <c r="J31" s="74">
        <f>分析係数表!G34</f>
        <v>0.40252218378442245</v>
      </c>
      <c r="K31" s="76">
        <f t="shared" si="3"/>
        <v>0.85286343806128984</v>
      </c>
      <c r="L31" s="77"/>
      <c r="M31" s="78"/>
      <c r="N31" s="79">
        <f>分析係数表!I34</f>
        <v>0.17332617383102331</v>
      </c>
      <c r="O31" s="80">
        <f t="shared" si="4"/>
        <v>2.6197033583760563</v>
      </c>
      <c r="P31" s="74">
        <f>分析係数表!C34</f>
        <v>0.43058167090385968</v>
      </c>
      <c r="Q31" s="80">
        <f t="shared" si="5"/>
        <v>1.127996249322015</v>
      </c>
      <c r="R31" s="81">
        <v>1.2671334078581824</v>
      </c>
      <c r="S31" s="82">
        <f t="shared" si="6"/>
        <v>3.3859320043550536</v>
      </c>
      <c r="T31" s="83">
        <f>分析係数表!F34</f>
        <v>0.66293540075026103</v>
      </c>
      <c r="U31" s="84">
        <f t="shared" si="7"/>
        <v>2.2446541902202521</v>
      </c>
      <c r="V31" s="85">
        <f>分析係数表!D34</f>
        <v>0.16067471370017011</v>
      </c>
      <c r="W31" s="172">
        <f t="shared" si="8"/>
        <v>1</v>
      </c>
      <c r="X31" s="74">
        <f>分析係数表!E34</f>
        <v>0.14658203786750718</v>
      </c>
      <c r="Y31" s="171">
        <f t="shared" si="9"/>
        <v>0</v>
      </c>
    </row>
    <row r="32" spans="1:25">
      <c r="A32" s="10" t="s">
        <v>20</v>
      </c>
      <c r="B32" s="9" t="s">
        <v>37</v>
      </c>
      <c r="C32" s="88"/>
      <c r="D32" s="74">
        <f>投入係数表!W32</f>
        <v>9.8235787200488742E-3</v>
      </c>
      <c r="E32" s="75">
        <f t="shared" si="0"/>
        <v>0.98235787200488744</v>
      </c>
      <c r="F32" s="74">
        <f>分析係数表!C35</f>
        <v>0.85041941808411148</v>
      </c>
      <c r="G32" s="75">
        <f t="shared" si="1"/>
        <v>0.8354162098607425</v>
      </c>
      <c r="H32" s="75">
        <v>1.1346960319929102</v>
      </c>
      <c r="I32" s="75">
        <f t="shared" si="2"/>
        <v>1.1346960319929102</v>
      </c>
      <c r="J32" s="74">
        <f>分析係数表!G35</f>
        <v>0.31439227022235533</v>
      </c>
      <c r="K32" s="76">
        <f t="shared" si="3"/>
        <v>0.35673966151054937</v>
      </c>
      <c r="L32" s="77"/>
      <c r="M32" s="78"/>
      <c r="N32" s="79">
        <f>分析係数表!I35</f>
        <v>5.0116599150103677E-2</v>
      </c>
      <c r="O32" s="80">
        <f t="shared" si="4"/>
        <v>0.75747718998233471</v>
      </c>
      <c r="P32" s="74">
        <f>分析係数表!C35</f>
        <v>0.85041941808411148</v>
      </c>
      <c r="Q32" s="80">
        <f t="shared" si="5"/>
        <v>0.64417331111676501</v>
      </c>
      <c r="R32" s="81">
        <v>0.98925065516257371</v>
      </c>
      <c r="S32" s="82">
        <f t="shared" si="6"/>
        <v>2.1239466871554837</v>
      </c>
      <c r="T32" s="83">
        <f>分析係数表!F35</f>
        <v>0.64510687312527537</v>
      </c>
      <c r="U32" s="84">
        <f t="shared" si="7"/>
        <v>1.3701726060356616</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投入係数表!W33</f>
        <v>1.2049711943511092E-3</v>
      </c>
      <c r="E33" s="75">
        <f t="shared" si="0"/>
        <v>0.12049711943511092</v>
      </c>
      <c r="F33" s="74">
        <f>分析係数表!C36</f>
        <v>0.99367212085214862</v>
      </c>
      <c r="G33" s="75">
        <f t="shared" si="1"/>
        <v>0.11973462822566132</v>
      </c>
      <c r="H33" s="75">
        <v>0.32565188150689439</v>
      </c>
      <c r="I33" s="75">
        <f t="shared" si="2"/>
        <v>0.32565188150689439</v>
      </c>
      <c r="J33" s="74">
        <f>分析係数表!G36</f>
        <v>5.4622350270852466E-2</v>
      </c>
      <c r="K33" s="76">
        <f t="shared" si="3"/>
        <v>1.7787871138031729E-2</v>
      </c>
      <c r="L33" s="77"/>
      <c r="M33" s="78"/>
      <c r="N33" s="79">
        <f>分析係数表!I36</f>
        <v>0.22260102528255266</v>
      </c>
      <c r="O33" s="80">
        <f t="shared" si="4"/>
        <v>3.3644581232097792</v>
      </c>
      <c r="P33" s="74">
        <f>分析係数表!C36</f>
        <v>0.99367212085214862</v>
      </c>
      <c r="Q33" s="80">
        <f t="shared" si="5"/>
        <v>3.3431682388081008</v>
      </c>
      <c r="R33" s="81">
        <v>3.5626076099284774</v>
      </c>
      <c r="S33" s="82">
        <f t="shared" si="6"/>
        <v>3.8882594914353716</v>
      </c>
      <c r="T33" s="83">
        <f>分析係数表!F36</f>
        <v>0.84078106922799567</v>
      </c>
      <c r="U33" s="84">
        <f t="shared" si="7"/>
        <v>3.2691749726449344</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投入係数表!W34</f>
        <v>1.4795305851347224E-2</v>
      </c>
      <c r="E34" s="75">
        <f t="shared" si="0"/>
        <v>1.4795305851347225</v>
      </c>
      <c r="F34" s="74">
        <f>分析係数表!C37</f>
        <v>0.57178358697686016</v>
      </c>
      <c r="G34" s="75">
        <f t="shared" si="1"/>
        <v>0.84597130501030438</v>
      </c>
      <c r="H34" s="75">
        <v>1.2288531359705546</v>
      </c>
      <c r="I34" s="75">
        <f t="shared" si="2"/>
        <v>1.2288531359705546</v>
      </c>
      <c r="J34" s="74">
        <f>分析係数表!G37</f>
        <v>0.36884830758302428</v>
      </c>
      <c r="K34" s="76">
        <f t="shared" si="3"/>
        <v>0.45326039947083108</v>
      </c>
      <c r="L34" s="77"/>
      <c r="M34" s="78"/>
      <c r="N34" s="79">
        <f>分析係数表!I37</f>
        <v>4.5622990798280361E-2</v>
      </c>
      <c r="O34" s="80">
        <f t="shared" si="4"/>
        <v>0.68955945643809369</v>
      </c>
      <c r="P34" s="74">
        <f>分析係数表!C37</f>
        <v>0.57178358697686016</v>
      </c>
      <c r="Q34" s="80">
        <f t="shared" si="5"/>
        <v>0.39427877943598716</v>
      </c>
      <c r="R34" s="81">
        <v>0.5325615624669604</v>
      </c>
      <c r="S34" s="82">
        <f t="shared" si="6"/>
        <v>1.761414698437515</v>
      </c>
      <c r="T34" s="83">
        <f>分析係数表!F37</f>
        <v>0.64429400301330442</v>
      </c>
      <c r="U34" s="84">
        <f t="shared" si="7"/>
        <v>1.134868927022779</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投入係数表!W35</f>
        <v>3.6673036349816369E-3</v>
      </c>
      <c r="E35" s="75">
        <f t="shared" si="0"/>
        <v>0.36673036349816368</v>
      </c>
      <c r="F35" s="74">
        <f>分析係数表!C38</f>
        <v>0.42668283982472699</v>
      </c>
      <c r="G35" s="75">
        <f t="shared" si="1"/>
        <v>0.15647755294735088</v>
      </c>
      <c r="H35" s="75">
        <v>0.37251139542009093</v>
      </c>
      <c r="I35" s="75">
        <f t="shared" si="2"/>
        <v>0.37251139542009093</v>
      </c>
      <c r="J35" s="74">
        <f>分析係数表!G38</f>
        <v>0.18042179614021467</v>
      </c>
      <c r="K35" s="76">
        <f t="shared" si="3"/>
        <v>6.7209175044390543E-2</v>
      </c>
      <c r="L35" s="77"/>
      <c r="M35" s="78"/>
      <c r="N35" s="79">
        <f>分析係数表!I38</f>
        <v>3.1385057501308801E-2</v>
      </c>
      <c r="O35" s="80">
        <f t="shared" si="4"/>
        <v>0.47436309659244313</v>
      </c>
      <c r="P35" s="74">
        <f>分析係数表!C38</f>
        <v>0.42668283982472699</v>
      </c>
      <c r="Q35" s="80">
        <f t="shared" si="5"/>
        <v>0.20240259316211492</v>
      </c>
      <c r="R35" s="81">
        <v>0.32434308722822675</v>
      </c>
      <c r="S35" s="82">
        <f t="shared" si="6"/>
        <v>0.69685448264831762</v>
      </c>
      <c r="T35" s="83">
        <f>分析係数表!F38</f>
        <v>0.52437100026299643</v>
      </c>
      <c r="U35" s="84">
        <f t="shared" si="7"/>
        <v>0.36541028210405119</v>
      </c>
      <c r="V35" s="85">
        <f>分析係数表!D38</f>
        <v>3.745569762927526E-2</v>
      </c>
      <c r="W35" s="172">
        <f t="shared" si="8"/>
        <v>0</v>
      </c>
      <c r="X35" s="74">
        <f>分析係数表!E38</f>
        <v>3.4218337111297577E-2</v>
      </c>
      <c r="Y35" s="171">
        <f t="shared" si="9"/>
        <v>0</v>
      </c>
    </row>
    <row r="36" spans="1:25">
      <c r="A36" s="10" t="s">
        <v>24</v>
      </c>
      <c r="B36" s="9" t="s">
        <v>39</v>
      </c>
      <c r="C36" s="88"/>
      <c r="D36" s="74">
        <f>投入係数表!W36</f>
        <v>0</v>
      </c>
      <c r="E36" s="75">
        <f t="shared" si="0"/>
        <v>0</v>
      </c>
      <c r="F36" s="74">
        <f>分析係数表!C39</f>
        <v>1</v>
      </c>
      <c r="G36" s="75">
        <f t="shared" si="1"/>
        <v>0</v>
      </c>
      <c r="H36" s="75">
        <v>0.17442192312927451</v>
      </c>
      <c r="I36" s="75">
        <f t="shared" si="2"/>
        <v>0.17442192312927451</v>
      </c>
      <c r="J36" s="74">
        <f>分析係数表!G39</f>
        <v>0.351753812215997</v>
      </c>
      <c r="K36" s="76">
        <f t="shared" si="3"/>
        <v>6.1353576394767892E-2</v>
      </c>
      <c r="L36" s="77"/>
      <c r="M36" s="78"/>
      <c r="N36" s="79">
        <f>分析係数表!I39</f>
        <v>2.6196741762610056E-3</v>
      </c>
      <c r="O36" s="80">
        <f t="shared" si="4"/>
        <v>3.9594534891726964E-2</v>
      </c>
      <c r="P36" s="74">
        <f>分析係数表!C39</f>
        <v>1</v>
      </c>
      <c r="Q36" s="80">
        <f t="shared" si="5"/>
        <v>3.9594534891726964E-2</v>
      </c>
      <c r="R36" s="81">
        <v>5.1511443436635454E-2</v>
      </c>
      <c r="S36" s="82">
        <f t="shared" si="6"/>
        <v>0.22593336656590995</v>
      </c>
      <c r="T36" s="83">
        <f>分析係数表!F39</f>
        <v>0.70125652740175148</v>
      </c>
      <c r="U36" s="84">
        <f t="shared" si="7"/>
        <v>0.158437248062197</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投入係数表!W37</f>
        <v>3.205560804427048E-4</v>
      </c>
      <c r="E37" s="75">
        <f t="shared" si="0"/>
        <v>3.2055608044270482E-2</v>
      </c>
      <c r="F37" s="74">
        <f>分析係数表!C40</f>
        <v>0.86812466863195592</v>
      </c>
      <c r="G37" s="75">
        <f t="shared" si="1"/>
        <v>2.7828264111228174E-2</v>
      </c>
      <c r="H37" s="75">
        <v>3.7364769154695276E-2</v>
      </c>
      <c r="I37" s="75">
        <f t="shared" si="2"/>
        <v>3.7364769154695276E-2</v>
      </c>
      <c r="J37" s="74">
        <f>分析係数表!G40</f>
        <v>0.5308449982881025</v>
      </c>
      <c r="K37" s="76">
        <f t="shared" si="3"/>
        <v>1.983490081795956E-2</v>
      </c>
      <c r="L37" s="77"/>
      <c r="M37" s="78"/>
      <c r="N37" s="79">
        <f>分析係数表!I40</f>
        <v>3.1726768564274997E-2</v>
      </c>
      <c r="O37" s="80">
        <f t="shared" si="4"/>
        <v>0.47952781926219706</v>
      </c>
      <c r="P37" s="74">
        <f>分析係数表!C40</f>
        <v>0.86812466863195592</v>
      </c>
      <c r="Q37" s="80">
        <f t="shared" si="5"/>
        <v>0.4162899291967993</v>
      </c>
      <c r="R37" s="81">
        <v>0.41992921367072872</v>
      </c>
      <c r="S37" s="82">
        <f t="shared" si="6"/>
        <v>0.45729398282542399</v>
      </c>
      <c r="T37" s="83">
        <f>分析係数表!F40</f>
        <v>0.72849135138041188</v>
      </c>
      <c r="U37" s="84">
        <f t="shared" si="7"/>
        <v>0.33313471152662399</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投入係数表!W38</f>
        <v>0</v>
      </c>
      <c r="E38" s="75">
        <f t="shared" si="0"/>
        <v>0</v>
      </c>
      <c r="F38" s="74">
        <f>分析係数表!C41</f>
        <v>0.9999434031873089</v>
      </c>
      <c r="G38" s="75">
        <f t="shared" si="1"/>
        <v>0</v>
      </c>
      <c r="H38" s="75">
        <v>4.7223801345752129E-3</v>
      </c>
      <c r="I38" s="75">
        <f t="shared" si="2"/>
        <v>4.7223801345752129E-3</v>
      </c>
      <c r="J38" s="74">
        <f>分析係数表!G41</f>
        <v>0.50163334603597476</v>
      </c>
      <c r="K38" s="76">
        <f t="shared" si="3"/>
        <v>2.3689033481607809E-3</v>
      </c>
      <c r="L38" s="77"/>
      <c r="M38" s="78"/>
      <c r="N38" s="79">
        <f>分析係数表!I41</f>
        <v>4.605647758626856E-2</v>
      </c>
      <c r="O38" s="80">
        <f t="shared" si="4"/>
        <v>0.69611130472046245</v>
      </c>
      <c r="P38" s="74">
        <f>分析係数表!C41</f>
        <v>0.9999434031873089</v>
      </c>
      <c r="Q38" s="80">
        <f t="shared" si="5"/>
        <v>0.69607190703933708</v>
      </c>
      <c r="R38" s="81">
        <v>0.70912509355993991</v>
      </c>
      <c r="S38" s="82">
        <f t="shared" si="6"/>
        <v>0.71384747369451518</v>
      </c>
      <c r="T38" s="83">
        <f>分析係数表!F41</f>
        <v>0.6065809667987323</v>
      </c>
      <c r="U38" s="84">
        <f t="shared" si="7"/>
        <v>0.43300629074045166</v>
      </c>
      <c r="V38" s="85">
        <f>分析係数表!D41</f>
        <v>0.10372147914479408</v>
      </c>
      <c r="W38" s="172">
        <f t="shared" si="8"/>
        <v>0</v>
      </c>
      <c r="X38" s="74">
        <f>分析係数表!E41</f>
        <v>9.872112035903656E-2</v>
      </c>
      <c r="Y38" s="171">
        <f t="shared" si="9"/>
        <v>0</v>
      </c>
    </row>
    <row r="39" spans="1:25">
      <c r="A39" s="10" t="s">
        <v>56</v>
      </c>
      <c r="B39" s="9" t="s">
        <v>388</v>
      </c>
      <c r="C39" s="88"/>
      <c r="D39" s="74">
        <f>投入係数表!W39</f>
        <v>4.4398349091787369E-4</v>
      </c>
      <c r="E39" s="75">
        <f>$C$25*D39</f>
        <v>4.4398349091787366E-2</v>
      </c>
      <c r="F39" s="74">
        <f>分析係数表!C42</f>
        <v>0.93692850875802069</v>
      </c>
      <c r="G39" s="75">
        <f>E39*F39</f>
        <v>4.1598079005886357E-2</v>
      </c>
      <c r="H39" s="75">
        <v>7.0736620032389133E-2</v>
      </c>
      <c r="I39" s="75">
        <f>C39+H39</f>
        <v>7.0736620032389133E-2</v>
      </c>
      <c r="J39" s="74">
        <f>分析係数表!G42</f>
        <v>0.49922072097325781</v>
      </c>
      <c r="K39" s="76">
        <f>I39*J39</f>
        <v>3.5313186451780693E-2</v>
      </c>
      <c r="L39" s="77"/>
      <c r="M39" s="78"/>
      <c r="N39" s="79">
        <f>分析係数表!I42</f>
        <v>1.1809361738003208E-2</v>
      </c>
      <c r="O39" s="80">
        <f t="shared" si="4"/>
        <v>0.17849020676753294</v>
      </c>
      <c r="P39" s="74">
        <f>分析係数表!C42</f>
        <v>0.93692850875802069</v>
      </c>
      <c r="Q39" s="80">
        <f>O39*P39</f>
        <v>0.16723256325461541</v>
      </c>
      <c r="R39" s="81">
        <v>0.18272889046867077</v>
      </c>
      <c r="S39" s="82">
        <f>I39+R39</f>
        <v>0.25346551050105992</v>
      </c>
      <c r="T39" s="83">
        <f>分析係数表!F42</f>
        <v>0.57339238661209846</v>
      </c>
      <c r="U39" s="84">
        <f>S39*T39</f>
        <v>0.14533519399005665</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投入係数表!W40</f>
        <v>3.0975840194358215E-2</v>
      </c>
      <c r="E40" s="75">
        <f>$C$25*D40</f>
        <v>3.0975840194358213</v>
      </c>
      <c r="F40" s="74">
        <f>分析係数表!C43</f>
        <v>0.64668770435795053</v>
      </c>
      <c r="G40" s="75">
        <f>E40*F40</f>
        <v>2.0031694985848243</v>
      </c>
      <c r="H40" s="75">
        <v>3.0404315804047402</v>
      </c>
      <c r="I40" s="75">
        <f>C40+H40</f>
        <v>3.0404315804047402</v>
      </c>
      <c r="J40" s="74">
        <f>分析係数表!G43</f>
        <v>0.34525361813281841</v>
      </c>
      <c r="K40" s="76">
        <f>I40*J40</f>
        <v>1.0497200038200196</v>
      </c>
      <c r="L40" s="77"/>
      <c r="M40" s="78"/>
      <c r="N40" s="79">
        <f>分析係数表!I43</f>
        <v>1.6687581740348217E-2</v>
      </c>
      <c r="O40" s="80">
        <f t="shared" si="4"/>
        <v>0.25222107522539938</v>
      </c>
      <c r="P40" s="74">
        <f>分析係数表!C43</f>
        <v>0.64668770435795053</v>
      </c>
      <c r="Q40" s="80">
        <f>O40*P40</f>
        <v>0.16310826812820747</v>
      </c>
      <c r="R40" s="81">
        <v>0.6573764466677855</v>
      </c>
      <c r="S40" s="82">
        <f>I40+R40</f>
        <v>3.6978080270725258</v>
      </c>
      <c r="T40" s="83">
        <f>分析係数表!F43</f>
        <v>0.5971160790993254</v>
      </c>
      <c r="U40" s="84">
        <f>S40*T40</f>
        <v>2.2080206303875589</v>
      </c>
      <c r="V40" s="85">
        <f>分析係数表!D43</f>
        <v>0.11965406207615147</v>
      </c>
      <c r="W40" s="172">
        <f>ROUND(S40*V40,0)</f>
        <v>0</v>
      </c>
      <c r="X40" s="74">
        <f>分析係数表!E43</f>
        <v>0.10089499703022012</v>
      </c>
      <c r="Y40" s="171">
        <f>ROUND(S40*X40,0)</f>
        <v>0</v>
      </c>
    </row>
    <row r="41" spans="1:25">
      <c r="A41" s="10" t="s">
        <v>350</v>
      </c>
      <c r="B41" s="9" t="s">
        <v>42</v>
      </c>
      <c r="C41" s="88"/>
      <c r="D41" s="74">
        <f>投入係数表!W41</f>
        <v>1.5450625483942005E-4</v>
      </c>
      <c r="E41" s="75">
        <f>$C$25*D41</f>
        <v>1.5450625483942005E-2</v>
      </c>
      <c r="F41" s="74">
        <f>分析係数表!C44</f>
        <v>0.69156580457188765</v>
      </c>
      <c r="G41" s="75">
        <f>E41*F41</f>
        <v>1.0685124243941264E-2</v>
      </c>
      <c r="H41" s="75">
        <v>1.9529518544637397E-2</v>
      </c>
      <c r="I41" s="75">
        <f>C41+H41</f>
        <v>1.9529518544637397E-2</v>
      </c>
      <c r="J41" s="74">
        <f>分析係数表!G44</f>
        <v>0.27271905819722003</v>
      </c>
      <c r="K41" s="76">
        <f>I41*J41</f>
        <v>5.326071904538654E-3</v>
      </c>
      <c r="L41" s="77"/>
      <c r="M41" s="78"/>
      <c r="N41" s="79">
        <f>分析係数表!I44</f>
        <v>0.15674397651271663</v>
      </c>
      <c r="O41" s="80">
        <f t="shared" si="4"/>
        <v>2.3690750946588133</v>
      </c>
      <c r="P41" s="74">
        <f>分析係数表!C44</f>
        <v>0.69156580457188765</v>
      </c>
      <c r="Q41" s="80">
        <f>O41*P41</f>
        <v>1.638371323928943</v>
      </c>
      <c r="R41" s="81">
        <v>1.6695476366962487</v>
      </c>
      <c r="S41" s="82">
        <f>I41+R41</f>
        <v>1.6890771552408861</v>
      </c>
      <c r="T41" s="83">
        <f>分析係数表!F44</f>
        <v>0.50862281906626206</v>
      </c>
      <c r="U41" s="84">
        <f>S41*T41</f>
        <v>0.85910318431904187</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投入係数表!W42</f>
        <v>7.6276363739690703E-4</v>
      </c>
      <c r="E42" s="75">
        <f>$C$25*D42</f>
        <v>7.6276363739690697E-2</v>
      </c>
      <c r="F42" s="74">
        <f>分析係数表!C45</f>
        <v>1</v>
      </c>
      <c r="G42" s="75">
        <f>E42*F42</f>
        <v>7.6276363739690697E-2</v>
      </c>
      <c r="H42" s="75">
        <v>0.10458938516387635</v>
      </c>
      <c r="I42" s="75">
        <f>C42+H42</f>
        <v>0.10458938516387635</v>
      </c>
      <c r="J42" s="74">
        <f>分析係数表!G45</f>
        <v>0</v>
      </c>
      <c r="K42" s="76">
        <f>I42*J42</f>
        <v>0</v>
      </c>
      <c r="L42" s="77"/>
      <c r="M42" s="78"/>
      <c r="N42" s="79">
        <f>分析係数表!I45</f>
        <v>0</v>
      </c>
      <c r="O42" s="80">
        <f t="shared" si="4"/>
        <v>0</v>
      </c>
      <c r="P42" s="74">
        <f>分析係数表!C45</f>
        <v>1</v>
      </c>
      <c r="Q42" s="80">
        <f>O42*P42</f>
        <v>0</v>
      </c>
      <c r="R42" s="81">
        <v>1.8479618769075612E-2</v>
      </c>
      <c r="S42" s="82">
        <f>I42+R42</f>
        <v>0.12306900393295196</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投入係数表!W43</f>
        <v>5.7646816460776721E-3</v>
      </c>
      <c r="E43" s="75">
        <f>$C$25*D43</f>
        <v>0.57646816460776718</v>
      </c>
      <c r="F43" s="74">
        <f>分析係数表!C46</f>
        <v>0.99300149364803736</v>
      </c>
      <c r="G43" s="75">
        <f>E43*F43</f>
        <v>0.57243374849605544</v>
      </c>
      <c r="H43" s="75">
        <v>0.70730460273418105</v>
      </c>
      <c r="I43" s="75">
        <f>C43+H43</f>
        <v>0.70730460273418105</v>
      </c>
      <c r="J43" s="74">
        <f>分析係数表!G46</f>
        <v>1.2662527198429125E-2</v>
      </c>
      <c r="K43" s="76">
        <f>I43*J43</f>
        <v>8.9562637696956743E-3</v>
      </c>
      <c r="L43" s="77"/>
      <c r="M43" s="78"/>
      <c r="N43" s="79">
        <f>分析係数表!I46</f>
        <v>3.642815848522589E-5</v>
      </c>
      <c r="O43" s="80">
        <f t="shared" si="4"/>
        <v>5.5058602526031472E-4</v>
      </c>
      <c r="P43" s="74">
        <f>分析係数表!C46</f>
        <v>0.99300149364803736</v>
      </c>
      <c r="Q43" s="80">
        <f>O43*P43</f>
        <v>5.4673274546522858E-4</v>
      </c>
      <c r="R43" s="81">
        <v>4.8324683692020302E-2</v>
      </c>
      <c r="S43" s="82">
        <f>I43+R43</f>
        <v>0.75562928642620131</v>
      </c>
      <c r="T43" s="83">
        <f>分析係数表!F46</f>
        <v>0.42786180544499286</v>
      </c>
      <c r="U43" s="84">
        <f>S43*T43</f>
        <v>0.32330491073742612</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投入係数表!W44</f>
        <v>0.68246123136157311</v>
      </c>
      <c r="E44" s="89">
        <f>SUM(E5:E43)</f>
        <v>68.246123136157308</v>
      </c>
      <c r="F44" s="90">
        <f>分析係数表!C47</f>
        <v>0.58532523599566522</v>
      </c>
      <c r="G44" s="89">
        <f>SUM(G5:G43)</f>
        <v>21.627195178200179</v>
      </c>
      <c r="H44" s="89">
        <f>SUM(H5:H43)</f>
        <v>28.059934452954018</v>
      </c>
      <c r="I44" s="89">
        <f>SUM(I5:I43)</f>
        <v>128.05993445295405</v>
      </c>
      <c r="J44" s="90">
        <f>分析係数表!G47</f>
        <v>0.25475569279079324</v>
      </c>
      <c r="K44" s="91">
        <f>SUM(K5:K43)</f>
        <v>23.677750675854838</v>
      </c>
      <c r="L44" s="92">
        <f>最終需要_まとめ!$L$34</f>
        <v>0.63833333333333331</v>
      </c>
      <c r="M44" s="89">
        <f>K44*L44</f>
        <v>15.114297514754005</v>
      </c>
      <c r="N44" s="93">
        <f>分析係数表!I47</f>
        <v>1</v>
      </c>
      <c r="O44" s="94">
        <f>SUM(O5:O43)</f>
        <v>15.114297514754004</v>
      </c>
      <c r="P44" s="90">
        <f>分析係数表!C47</f>
        <v>0.58532523599566522</v>
      </c>
      <c r="Q44" s="94">
        <f>SUM(Q5:Q43)</f>
        <v>9.8146618845860534</v>
      </c>
      <c r="R44" s="89">
        <f>SUM(R5:R43)</f>
        <v>12.050945141705617</v>
      </c>
      <c r="S44" s="95">
        <f>SUM(S5:S43)</f>
        <v>140.11087959465965</v>
      </c>
      <c r="T44" s="96">
        <f>分析係数表!F47</f>
        <v>0.5063294671067512</v>
      </c>
      <c r="U44" s="97">
        <f>SUM(U5:U43)</f>
        <v>49.743902599529171</v>
      </c>
      <c r="V44" s="98">
        <f>分析係数表!D47</f>
        <v>6.4581730562403572E-2</v>
      </c>
      <c r="W44" s="169">
        <f>SUM(W5:W43)</f>
        <v>4</v>
      </c>
      <c r="X44" s="90">
        <f>分析係数表!E47</f>
        <v>5.7136770824146227E-2</v>
      </c>
      <c r="Y44" s="17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303</v>
      </c>
      <c r="S2" s="5" t="s">
        <v>157</v>
      </c>
      <c r="U2" s="62" t="s">
        <v>215</v>
      </c>
      <c r="W2" s="5" t="s">
        <v>134</v>
      </c>
      <c r="Y2" s="5" t="s">
        <v>158</v>
      </c>
    </row>
    <row r="3" spans="1:25" ht="44">
      <c r="B3" s="63"/>
      <c r="C3" s="64" t="s">
        <v>233</v>
      </c>
      <c r="D3" s="64" t="s">
        <v>240</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投入係数表!X5</f>
        <v>4.5337056434256902E-3</v>
      </c>
      <c r="E5" s="75">
        <f t="shared" ref="E5:E38" si="0">$C$26*D5</f>
        <v>0.453370564342569</v>
      </c>
      <c r="F5" s="74">
        <f>分析係数表!C8</f>
        <v>0.16988323914406789</v>
      </c>
      <c r="G5" s="75">
        <f t="shared" ref="G5:G38" si="1">E5*F5</f>
        <v>7.7020060003089669E-2</v>
      </c>
      <c r="H5" s="75">
        <f t="array" ref="H5:H43">MMULT(逆行列係数!C5:AO43,'22'!G5:G43)</f>
        <v>8.9346539626942736E-2</v>
      </c>
      <c r="I5" s="75">
        <f t="shared" ref="I5:I38" si="2">C5+H5</f>
        <v>8.9346539626942736E-2</v>
      </c>
      <c r="J5" s="74">
        <f>分析係数表!G8</f>
        <v>0.11982810575688495</v>
      </c>
      <c r="K5" s="76">
        <f t="shared" ref="K5:K38" si="3">I5*J5</f>
        <v>1.0706226599429006E-2</v>
      </c>
      <c r="L5" s="77" t="s">
        <v>188</v>
      </c>
      <c r="M5" s="78" t="s">
        <v>188</v>
      </c>
      <c r="N5" s="79">
        <f>分析係数表!I8</f>
        <v>1.1007693311748612E-2</v>
      </c>
      <c r="O5" s="80">
        <f t="shared" ref="O5:O43" si="4">$M$44*N5</f>
        <v>0.23397334515555673</v>
      </c>
      <c r="P5" s="74">
        <f>分析係数表!C8</f>
        <v>0.16988323914406789</v>
      </c>
      <c r="Q5" s="80">
        <f t="shared" ref="Q5:Q38" si="5">O5*P5</f>
        <v>3.9748149748398985E-2</v>
      </c>
      <c r="R5" s="81">
        <f t="array" ref="R5:R43">MMULT(逆行列係数!C5:AO43,'22'!Q5:Q43)</f>
        <v>6.6609652330433811E-2</v>
      </c>
      <c r="S5" s="82">
        <f t="shared" ref="S5:S38" si="6">I5+R5</f>
        <v>0.15595619195737653</v>
      </c>
      <c r="T5" s="83">
        <f>分析係数表!F8</f>
        <v>0.4520504153237429</v>
      </c>
      <c r="U5" s="84">
        <f t="shared" ref="U5:U38" si="7">S5*T5</f>
        <v>7.0500061346641441E-2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投入係数表!X6</f>
        <v>8.0186504633119433E-4</v>
      </c>
      <c r="E6" s="75">
        <f t="shared" si="0"/>
        <v>8.0186504633119438E-2</v>
      </c>
      <c r="F6" s="74">
        <f>分析係数表!C9</f>
        <v>0.40976645435244163</v>
      </c>
      <c r="G6" s="75">
        <f t="shared" si="1"/>
        <v>3.2857739690428989E-2</v>
      </c>
      <c r="H6" s="75">
        <v>4.5760157807368133E-2</v>
      </c>
      <c r="I6" s="75">
        <f t="shared" si="2"/>
        <v>4.5760157807368133E-2</v>
      </c>
      <c r="J6" s="74">
        <f>分析係数表!G9</f>
        <v>0.27278621711745094</v>
      </c>
      <c r="K6" s="76">
        <f t="shared" si="3"/>
        <v>1.2482740342969541E-2</v>
      </c>
      <c r="L6" s="77"/>
      <c r="M6" s="78"/>
      <c r="N6" s="79">
        <f>分析係数表!I9</f>
        <v>5.6766522140644718E-4</v>
      </c>
      <c r="O6" s="80">
        <f t="shared" si="4"/>
        <v>1.2065973044432275E-2</v>
      </c>
      <c r="P6" s="74">
        <f>分析係数表!C9</f>
        <v>0.40976645435244163</v>
      </c>
      <c r="Q6" s="80">
        <f t="shared" si="5"/>
        <v>4.9442309927291489E-3</v>
      </c>
      <c r="R6" s="81">
        <v>6.655345085253778E-3</v>
      </c>
      <c r="S6" s="82">
        <f t="shared" si="6"/>
        <v>5.241550289262191E-2</v>
      </c>
      <c r="T6" s="83">
        <f>分析係数表!F9</f>
        <v>0.74407187847350875</v>
      </c>
      <c r="U6" s="84">
        <f t="shared" si="7"/>
        <v>3.9000901698446819E-2</v>
      </c>
      <c r="V6" s="85">
        <f>分析係数表!D9</f>
        <v>0.14440533530937386</v>
      </c>
      <c r="W6" s="86">
        <f t="shared" si="8"/>
        <v>0</v>
      </c>
      <c r="X6" s="74">
        <f>分析係数表!E9</f>
        <v>0.11439422008151168</v>
      </c>
      <c r="Y6" s="87">
        <f t="shared" si="9"/>
        <v>0</v>
      </c>
    </row>
    <row r="7" spans="1:25">
      <c r="A7" s="10" t="s">
        <v>226</v>
      </c>
      <c r="B7" s="9" t="s">
        <v>274</v>
      </c>
      <c r="C7" s="88"/>
      <c r="D7" s="74">
        <f>投入係数表!X7</f>
        <v>8.5583253037582775E-3</v>
      </c>
      <c r="E7" s="75">
        <f t="shared" si="0"/>
        <v>0.85583253037582774</v>
      </c>
      <c r="F7" s="74">
        <f>分析係数表!C10</f>
        <v>0.68007710705743762</v>
      </c>
      <c r="G7" s="75">
        <f t="shared" si="1"/>
        <v>0.58203211138363953</v>
      </c>
      <c r="H7" s="75">
        <v>0.60698830394061276</v>
      </c>
      <c r="I7" s="75">
        <f t="shared" si="2"/>
        <v>0.60698830394061276</v>
      </c>
      <c r="J7" s="74">
        <f>分析係数表!G10</f>
        <v>0.17854260725424764</v>
      </c>
      <c r="K7" s="76">
        <f t="shared" si="3"/>
        <v>0.10837327435839073</v>
      </c>
      <c r="L7" s="77"/>
      <c r="M7" s="78"/>
      <c r="N7" s="79">
        <f>分析係数表!I10</f>
        <v>1.290834700219075E-3</v>
      </c>
      <c r="O7" s="80">
        <f t="shared" si="4"/>
        <v>2.7437257225433193E-2</v>
      </c>
      <c r="P7" s="74">
        <f>分析係数表!C10</f>
        <v>0.68007710705743762</v>
      </c>
      <c r="Q7" s="80">
        <f t="shared" si="5"/>
        <v>1.8659450519463383E-2</v>
      </c>
      <c r="R7" s="81">
        <v>3.1473417856871799E-2</v>
      </c>
      <c r="S7" s="82">
        <f t="shared" si="6"/>
        <v>0.63846172179748462</v>
      </c>
      <c r="T7" s="83">
        <f>分析係数表!F10</f>
        <v>0.51654343606185527</v>
      </c>
      <c r="U7" s="84">
        <f t="shared" si="7"/>
        <v>0.32979321157124103</v>
      </c>
      <c r="V7" s="85">
        <f>分析係数表!D10</f>
        <v>9.7799297694606213E-2</v>
      </c>
      <c r="W7" s="86">
        <f t="shared" si="8"/>
        <v>0</v>
      </c>
      <c r="X7" s="74">
        <f>分析係数表!E10</f>
        <v>2.6958057972911079E-2</v>
      </c>
      <c r="Y7" s="87">
        <f t="shared" si="9"/>
        <v>0</v>
      </c>
    </row>
    <row r="8" spans="1:25">
      <c r="A8" s="10" t="s">
        <v>227</v>
      </c>
      <c r="B8" s="9" t="s">
        <v>27</v>
      </c>
      <c r="C8" s="88"/>
      <c r="D8" s="74">
        <f>投入係数表!X8</f>
        <v>4.5664794191612975E-4</v>
      </c>
      <c r="E8" s="75">
        <f t="shared" si="0"/>
        <v>4.5664794191612977E-2</v>
      </c>
      <c r="F8" s="74">
        <f>分析係数表!C11</f>
        <v>2.1147201560344109E-2</v>
      </c>
      <c r="G8" s="75">
        <f t="shared" si="1"/>
        <v>9.6568260698167059E-4</v>
      </c>
      <c r="H8" s="75">
        <v>2.0227628596289876E-2</v>
      </c>
      <c r="I8" s="75">
        <f t="shared" si="2"/>
        <v>2.0227628596289876E-2</v>
      </c>
      <c r="J8" s="74">
        <f>分析係数表!G11</f>
        <v>0.2349962690544718</v>
      </c>
      <c r="K8" s="76">
        <f t="shared" si="3"/>
        <v>4.7534172519476635E-3</v>
      </c>
      <c r="L8" s="77"/>
      <c r="M8" s="78"/>
      <c r="N8" s="79">
        <f>分析係数表!I11</f>
        <v>-2.2238602446561594E-5</v>
      </c>
      <c r="O8" s="80">
        <f t="shared" si="4"/>
        <v>-4.7269124044845056E-4</v>
      </c>
      <c r="P8" s="74">
        <f>分析係数表!C11</f>
        <v>2.1147201560344109E-2</v>
      </c>
      <c r="Q8" s="80">
        <f t="shared" si="5"/>
        <v>-9.9960969375724665E-6</v>
      </c>
      <c r="R8" s="81">
        <v>5.4966909071199411E-3</v>
      </c>
      <c r="S8" s="82">
        <f t="shared" si="6"/>
        <v>2.5724319503409816E-2</v>
      </c>
      <c r="T8" s="83">
        <f>分析係数表!F11</f>
        <v>0.38828483104146677</v>
      </c>
      <c r="U8" s="84">
        <f t="shared" si="7"/>
        <v>9.9883630520381881E-3</v>
      </c>
      <c r="V8" s="85">
        <f>分析係数表!D11</f>
        <v>2.238567316917173E-2</v>
      </c>
      <c r="W8" s="86">
        <f t="shared" si="8"/>
        <v>0</v>
      </c>
      <c r="X8" s="74">
        <f>分析係数表!E11</f>
        <v>2.1852680950858117E-2</v>
      </c>
      <c r="Y8" s="87">
        <f t="shared" si="9"/>
        <v>0</v>
      </c>
    </row>
    <row r="9" spans="1:25">
      <c r="A9" s="10" t="s">
        <v>228</v>
      </c>
      <c r="B9" s="9" t="s">
        <v>195</v>
      </c>
      <c r="C9" s="88"/>
      <c r="D9" s="74">
        <f>投入係数表!X9</f>
        <v>8.5037023441989316E-3</v>
      </c>
      <c r="E9" s="75">
        <f t="shared" si="0"/>
        <v>0.85037023441989312</v>
      </c>
      <c r="F9" s="74">
        <f>分析係数表!C12</f>
        <v>0.26979296775158057</v>
      </c>
      <c r="G9" s="75">
        <f t="shared" si="1"/>
        <v>0.22942390923175024</v>
      </c>
      <c r="H9" s="75">
        <v>0.27239681496564455</v>
      </c>
      <c r="I9" s="75">
        <f t="shared" si="2"/>
        <v>0.27239681496564455</v>
      </c>
      <c r="J9" s="74">
        <f>分析係数表!G12</f>
        <v>0.14399966915404239</v>
      </c>
      <c r="K9" s="76">
        <f t="shared" si="3"/>
        <v>3.9225051233667714E-2</v>
      </c>
      <c r="L9" s="77"/>
      <c r="M9" s="78"/>
      <c r="N9" s="79">
        <f>分析係数表!I12</f>
        <v>8.4790563397567215E-2</v>
      </c>
      <c r="O9" s="80">
        <f t="shared" si="4"/>
        <v>1.8022605821129707</v>
      </c>
      <c r="P9" s="74">
        <f>分析係数表!C12</f>
        <v>0.26979296775158057</v>
      </c>
      <c r="Q9" s="80">
        <f t="shared" si="5"/>
        <v>0.48623723110994954</v>
      </c>
      <c r="R9" s="81">
        <v>0.61426964122090544</v>
      </c>
      <c r="S9" s="82">
        <f t="shared" si="6"/>
        <v>0.88666645618655004</v>
      </c>
      <c r="T9" s="83">
        <f>分析係数表!F12</f>
        <v>0.33481714299007204</v>
      </c>
      <c r="U9" s="84">
        <f t="shared" si="7"/>
        <v>0.29687112964551254</v>
      </c>
      <c r="V9" s="85">
        <f>分析係数表!D12</f>
        <v>3.7088865741159563E-2</v>
      </c>
      <c r="W9" s="86">
        <f t="shared" si="8"/>
        <v>0</v>
      </c>
      <c r="X9" s="74">
        <f>分析係数表!E12</f>
        <v>3.539948357013805E-2</v>
      </c>
      <c r="Y9" s="87">
        <f t="shared" si="9"/>
        <v>0</v>
      </c>
    </row>
    <row r="10" spans="1:25">
      <c r="A10" s="10" t="s">
        <v>229</v>
      </c>
      <c r="B10" s="9" t="s">
        <v>28</v>
      </c>
      <c r="C10" s="88"/>
      <c r="D10" s="74">
        <f>投入係数表!X10</f>
        <v>1.0009111109654498E-2</v>
      </c>
      <c r="E10" s="75">
        <f t="shared" si="0"/>
        <v>1.0009111109654498</v>
      </c>
      <c r="F10" s="74">
        <f>分析係数表!C13</f>
        <v>6.684233532602335E-2</v>
      </c>
      <c r="G10" s="75">
        <f t="shared" si="1"/>
        <v>6.6903236110695166E-2</v>
      </c>
      <c r="H10" s="75">
        <v>7.4156956864613183E-2</v>
      </c>
      <c r="I10" s="75">
        <f t="shared" si="2"/>
        <v>7.4156956864613183E-2</v>
      </c>
      <c r="J10" s="74">
        <f>分析係数表!G13</f>
        <v>0.23596605339775753</v>
      </c>
      <c r="K10" s="76">
        <f t="shared" si="3"/>
        <v>1.7498524443330516E-2</v>
      </c>
      <c r="L10" s="77"/>
      <c r="M10" s="78"/>
      <c r="N10" s="79">
        <f>分析係数表!I13</f>
        <v>1.6879182236800124E-2</v>
      </c>
      <c r="O10" s="80">
        <f t="shared" si="4"/>
        <v>0.35877441527365922</v>
      </c>
      <c r="P10" s="74">
        <f>分析係数表!C13</f>
        <v>6.684233532602335E-2</v>
      </c>
      <c r="Q10" s="80">
        <f t="shared" si="5"/>
        <v>2.3981319772119883E-2</v>
      </c>
      <c r="R10" s="81">
        <v>2.6792172516150639E-2</v>
      </c>
      <c r="S10" s="82">
        <f t="shared" si="6"/>
        <v>0.10094912938076382</v>
      </c>
      <c r="T10" s="83">
        <f>分析係数表!F13</f>
        <v>0.36934894381465649</v>
      </c>
      <c r="U10" s="84">
        <f t="shared" si="7"/>
        <v>3.7285454315794227E-2</v>
      </c>
      <c r="V10" s="85">
        <f>分析係数表!D13</f>
        <v>0.1651861487951434</v>
      </c>
      <c r="W10" s="86">
        <f t="shared" si="8"/>
        <v>0</v>
      </c>
      <c r="X10" s="74">
        <f>分析係数表!E13</f>
        <v>0.12199715046769498</v>
      </c>
      <c r="Y10" s="87">
        <f t="shared" si="9"/>
        <v>0</v>
      </c>
    </row>
    <row r="11" spans="1:25">
      <c r="A11" s="10" t="s">
        <v>230</v>
      </c>
      <c r="B11" s="9" t="s">
        <v>275</v>
      </c>
      <c r="C11" s="88"/>
      <c r="D11" s="74">
        <f>投入係数表!X11</f>
        <v>6.2222105693241832E-2</v>
      </c>
      <c r="E11" s="75">
        <f t="shared" si="0"/>
        <v>6.2222105693241829</v>
      </c>
      <c r="F11" s="74">
        <f>分析係数表!C14</f>
        <v>0.21710827927701792</v>
      </c>
      <c r="G11" s="75">
        <f t="shared" si="1"/>
        <v>1.3508934300052473</v>
      </c>
      <c r="H11" s="75">
        <v>1.518413663529621</v>
      </c>
      <c r="I11" s="75">
        <f t="shared" si="2"/>
        <v>1.518413663529621</v>
      </c>
      <c r="J11" s="74">
        <f>分析係数表!G14</f>
        <v>0.17574790290253137</v>
      </c>
      <c r="K11" s="76">
        <f t="shared" si="3"/>
        <v>0.2668580171038808</v>
      </c>
      <c r="L11" s="77"/>
      <c r="M11" s="78"/>
      <c r="N11" s="79">
        <f>分析係数表!I14</f>
        <v>1.1225515443921091E-3</v>
      </c>
      <c r="O11" s="80">
        <f t="shared" si="4"/>
        <v>2.386032500293522E-2</v>
      </c>
      <c r="P11" s="74">
        <f>分析係数表!C14</f>
        <v>0.21710827927701792</v>
      </c>
      <c r="Q11" s="80">
        <f t="shared" si="5"/>
        <v>5.1802741043776735E-3</v>
      </c>
      <c r="R11" s="81">
        <v>2.9146255249954723E-2</v>
      </c>
      <c r="S11" s="82">
        <f t="shared" si="6"/>
        <v>1.5475599187795757</v>
      </c>
      <c r="T11" s="83">
        <f>分析係数表!F14</f>
        <v>0.32729567218469302</v>
      </c>
      <c r="U11" s="84">
        <f t="shared" si="7"/>
        <v>0.50650966386305019</v>
      </c>
      <c r="V11" s="85">
        <f>分析係数表!D14</f>
        <v>4.5196804531672026E-2</v>
      </c>
      <c r="W11" s="86">
        <f t="shared" si="8"/>
        <v>0</v>
      </c>
      <c r="X11" s="74">
        <f>分析係数表!E14</f>
        <v>3.8130342673435243E-2</v>
      </c>
      <c r="Y11" s="87">
        <f t="shared" si="9"/>
        <v>0</v>
      </c>
    </row>
    <row r="12" spans="1:25">
      <c r="A12" s="10" t="s">
        <v>231</v>
      </c>
      <c r="B12" s="9" t="s">
        <v>29</v>
      </c>
      <c r="C12" s="88"/>
      <c r="D12" s="74">
        <f>投入係数表!X12</f>
        <v>3.7390508277563295E-2</v>
      </c>
      <c r="E12" s="75">
        <f t="shared" si="0"/>
        <v>3.7390508277563295</v>
      </c>
      <c r="F12" s="74">
        <f>分析係数表!C15</f>
        <v>0.1777237835164599</v>
      </c>
      <c r="G12" s="75">
        <f t="shared" si="1"/>
        <v>0.6645182598692061</v>
      </c>
      <c r="H12" s="75">
        <v>0.78890382062675179</v>
      </c>
      <c r="I12" s="75">
        <f t="shared" si="2"/>
        <v>0.78890382062675179</v>
      </c>
      <c r="J12" s="74">
        <f>分析係数表!G15</f>
        <v>0.10387096116118634</v>
      </c>
      <c r="K12" s="76">
        <f t="shared" si="3"/>
        <v>8.1944198112232844E-2</v>
      </c>
      <c r="L12" s="77"/>
      <c r="M12" s="78"/>
      <c r="N12" s="79">
        <f>分析係数表!I15</f>
        <v>7.5144901505810619E-3</v>
      </c>
      <c r="O12" s="80">
        <f t="shared" si="4"/>
        <v>0.15972378116615962</v>
      </c>
      <c r="P12" s="74">
        <f>分析係数表!C15</f>
        <v>0.1777237835164599</v>
      </c>
      <c r="Q12" s="80">
        <f t="shared" si="5"/>
        <v>2.8386714706404966E-2</v>
      </c>
      <c r="R12" s="81">
        <v>6.662923014575671E-2</v>
      </c>
      <c r="S12" s="82">
        <f t="shared" si="6"/>
        <v>0.85553305077250852</v>
      </c>
      <c r="T12" s="83">
        <f>分析係数表!F15</f>
        <v>0.33005409485469872</v>
      </c>
      <c r="U12" s="84">
        <f t="shared" si="7"/>
        <v>0.28237218669099928</v>
      </c>
      <c r="V12" s="85">
        <f>分析係数表!D15</f>
        <v>1.862209422908882E-2</v>
      </c>
      <c r="W12" s="86">
        <f t="shared" si="8"/>
        <v>0</v>
      </c>
      <c r="X12" s="74">
        <f>分析係数表!E15</f>
        <v>1.8544573004253467E-2</v>
      </c>
      <c r="Y12" s="87">
        <f t="shared" si="9"/>
        <v>0</v>
      </c>
    </row>
    <row r="13" spans="1:25">
      <c r="A13" s="10" t="s">
        <v>232</v>
      </c>
      <c r="B13" s="9" t="s">
        <v>30</v>
      </c>
      <c r="C13" s="88"/>
      <c r="D13" s="74">
        <f>投入係数表!X13</f>
        <v>8.8707686324377352E-3</v>
      </c>
      <c r="E13" s="75">
        <f t="shared" si="0"/>
        <v>0.88707686324377355</v>
      </c>
      <c r="F13" s="74">
        <f>分析係数表!C16</f>
        <v>0.12368252551663639</v>
      </c>
      <c r="G13" s="75">
        <f t="shared" si="1"/>
        <v>0.10971590677336579</v>
      </c>
      <c r="H13" s="75">
        <v>0.18398328254651583</v>
      </c>
      <c r="I13" s="75">
        <f t="shared" si="2"/>
        <v>0.18398328254651583</v>
      </c>
      <c r="J13" s="74">
        <f>分析係数表!G16</f>
        <v>1.9772048092292722E-2</v>
      </c>
      <c r="K13" s="76">
        <f t="shared" si="3"/>
        <v>3.6377263106875911E-3</v>
      </c>
      <c r="L13" s="77"/>
      <c r="M13" s="78"/>
      <c r="N13" s="79">
        <f>分析係数表!I16</f>
        <v>1.7113434381227897E-2</v>
      </c>
      <c r="O13" s="80">
        <f t="shared" si="4"/>
        <v>0.36375354725793518</v>
      </c>
      <c r="P13" s="74">
        <f>分析係数表!C16</f>
        <v>0.12368252551663639</v>
      </c>
      <c r="Q13" s="80">
        <f t="shared" si="5"/>
        <v>4.498995739049657E-2</v>
      </c>
      <c r="R13" s="81">
        <v>6.5389066825155107E-2</v>
      </c>
      <c r="S13" s="82">
        <f t="shared" si="6"/>
        <v>0.24937234937167094</v>
      </c>
      <c r="T13" s="83">
        <f>分析係数表!F16</f>
        <v>0.17086837167280561</v>
      </c>
      <c r="U13" s="84">
        <f t="shared" si="7"/>
        <v>4.2609847277359399E-2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投入係数表!X14</f>
        <v>5.9246246856448678E-2</v>
      </c>
      <c r="E14" s="75">
        <f t="shared" si="0"/>
        <v>5.9246246856448677</v>
      </c>
      <c r="F14" s="74">
        <f>分析係数表!C17</f>
        <v>0.19283956701830429</v>
      </c>
      <c r="G14" s="75">
        <f t="shared" si="1"/>
        <v>1.1425020591257136</v>
      </c>
      <c r="H14" s="75">
        <v>1.2441387084182398</v>
      </c>
      <c r="I14" s="75">
        <f t="shared" si="2"/>
        <v>1.2441387084182398</v>
      </c>
      <c r="J14" s="74">
        <f>分析係数表!G17</f>
        <v>0.23402763404868787</v>
      </c>
      <c r="K14" s="76">
        <f t="shared" si="3"/>
        <v>0.29116283835951101</v>
      </c>
      <c r="L14" s="77"/>
      <c r="M14" s="78"/>
      <c r="N14" s="79">
        <f>分析係数表!I17</f>
        <v>3.1766349957435482E-3</v>
      </c>
      <c r="O14" s="80">
        <f t="shared" si="4"/>
        <v>6.7520768906147693E-2</v>
      </c>
      <c r="P14" s="74">
        <f>分析係数表!C17</f>
        <v>0.19283956701830429</v>
      </c>
      <c r="Q14" s="80">
        <f t="shared" si="5"/>
        <v>1.3020675840604505E-2</v>
      </c>
      <c r="R14" s="81">
        <v>2.9935070082590425E-2</v>
      </c>
      <c r="S14" s="82">
        <f t="shared" si="6"/>
        <v>1.2740737785008303</v>
      </c>
      <c r="T14" s="83">
        <f>分析係数表!F17</f>
        <v>0.36995154049829787</v>
      </c>
      <c r="U14" s="84">
        <f t="shared" si="7"/>
        <v>0.4713455570648693</v>
      </c>
      <c r="V14" s="85">
        <f>分析係数表!D17</f>
        <v>4.4453920652026524E-2</v>
      </c>
      <c r="W14" s="86">
        <f t="shared" si="8"/>
        <v>0</v>
      </c>
      <c r="X14" s="74">
        <f>分析係数表!E17</f>
        <v>4.2061277361062542E-2</v>
      </c>
      <c r="Y14" s="87">
        <f t="shared" si="9"/>
        <v>0</v>
      </c>
    </row>
    <row r="15" spans="1:25">
      <c r="A15" s="10" t="s">
        <v>3</v>
      </c>
      <c r="B15" s="9" t="s">
        <v>31</v>
      </c>
      <c r="C15" s="88"/>
      <c r="D15" s="74">
        <f>投入係数表!X15</f>
        <v>7.6078858074256637E-3</v>
      </c>
      <c r="E15" s="75">
        <f t="shared" si="0"/>
        <v>0.76078858074256639</v>
      </c>
      <c r="F15" s="74">
        <f>分析係数表!C18</f>
        <v>0.30630539049432115</v>
      </c>
      <c r="G15" s="75">
        <f t="shared" si="1"/>
        <v>0.23303364330797216</v>
      </c>
      <c r="H15" s="75">
        <v>0.25568587721934044</v>
      </c>
      <c r="I15" s="75">
        <f t="shared" si="2"/>
        <v>0.25568587721934044</v>
      </c>
      <c r="J15" s="74">
        <f>分析係数表!G18</f>
        <v>0.21755179396051724</v>
      </c>
      <c r="K15" s="76">
        <f t="shared" si="3"/>
        <v>5.5624921279436058E-2</v>
      </c>
      <c r="L15" s="77"/>
      <c r="M15" s="78"/>
      <c r="N15" s="79">
        <f>分析係数表!I18</f>
        <v>5.3704565311248737E-4</v>
      </c>
      <c r="O15" s="80">
        <f t="shared" si="4"/>
        <v>1.1415140702173027E-2</v>
      </c>
      <c r="P15" s="74">
        <f>分析係数表!C18</f>
        <v>0.30630539049432115</v>
      </c>
      <c r="Q15" s="80">
        <f t="shared" si="5"/>
        <v>3.4965191303267282E-3</v>
      </c>
      <c r="R15" s="81">
        <v>9.2396656777464451E-3</v>
      </c>
      <c r="S15" s="82">
        <f t="shared" si="6"/>
        <v>0.26492554289708686</v>
      </c>
      <c r="T15" s="83">
        <f>分析係数表!F18</f>
        <v>0.4635011306393737</v>
      </c>
      <c r="U15" s="84">
        <f t="shared" si="7"/>
        <v>0.12279328866804966</v>
      </c>
      <c r="V15" s="85">
        <f>分析係数表!D18</f>
        <v>4.1488554421314744E-2</v>
      </c>
      <c r="W15" s="86">
        <f t="shared" si="8"/>
        <v>0</v>
      </c>
      <c r="X15" s="74">
        <f>分析係数表!E18</f>
        <v>3.8178621954614265E-2</v>
      </c>
      <c r="Y15" s="87">
        <f t="shared" si="9"/>
        <v>0</v>
      </c>
    </row>
    <row r="16" spans="1:25">
      <c r="A16" s="10" t="s">
        <v>4</v>
      </c>
      <c r="B16" s="9" t="s">
        <v>32</v>
      </c>
      <c r="C16" s="88"/>
      <c r="D16" s="74">
        <f>投入係数表!X16</f>
        <v>5.5475077728471449E-3</v>
      </c>
      <c r="E16" s="75">
        <f t="shared" si="0"/>
        <v>0.55475077728471445</v>
      </c>
      <c r="F16" s="74">
        <f>分析係数表!C19</f>
        <v>0.36966314955627488</v>
      </c>
      <c r="G16" s="75">
        <f t="shared" si="1"/>
        <v>0.20507091954985915</v>
      </c>
      <c r="H16" s="75">
        <v>0.32626193726981345</v>
      </c>
      <c r="I16" s="75">
        <f t="shared" si="2"/>
        <v>0.32626193726981345</v>
      </c>
      <c r="J16" s="74">
        <f>分析係数表!G19</f>
        <v>4.2381117789262797E-2</v>
      </c>
      <c r="K16" s="76">
        <f t="shared" si="3"/>
        <v>1.3827345593585033E-2</v>
      </c>
      <c r="L16" s="77"/>
      <c r="M16" s="78"/>
      <c r="N16" s="79">
        <f>分析係数表!I19</f>
        <v>-1.254655481313475E-4</v>
      </c>
      <c r="O16" s="80">
        <f t="shared" si="4"/>
        <v>-2.6668252073061838E-3</v>
      </c>
      <c r="P16" s="74">
        <f>分析係数表!C19</f>
        <v>0.36966314955627488</v>
      </c>
      <c r="Q16" s="80">
        <f t="shared" si="5"/>
        <v>-9.8582700544886954E-4</v>
      </c>
      <c r="R16" s="81">
        <v>6.2567057306593503E-3</v>
      </c>
      <c r="S16" s="82">
        <f t="shared" si="6"/>
        <v>0.33251864300047279</v>
      </c>
      <c r="T16" s="83">
        <f>分析係数表!F19</f>
        <v>0.17645477862102601</v>
      </c>
      <c r="U16" s="84">
        <f t="shared" si="7"/>
        <v>5.8674503538012408E-2</v>
      </c>
      <c r="V16" s="85">
        <f>分析係数表!D19</f>
        <v>8.3109656186295868E-3</v>
      </c>
      <c r="W16" s="86">
        <f t="shared" si="8"/>
        <v>0</v>
      </c>
      <c r="X16" s="74">
        <f>分析係数表!E19</f>
        <v>8.1137788631236215E-3</v>
      </c>
      <c r="Y16" s="87">
        <f t="shared" si="9"/>
        <v>0</v>
      </c>
    </row>
    <row r="17" spans="1:25">
      <c r="A17" s="10" t="s">
        <v>5</v>
      </c>
      <c r="B17" s="9" t="s">
        <v>33</v>
      </c>
      <c r="C17" s="88"/>
      <c r="D17" s="74">
        <f>投入係数表!X17</f>
        <v>1.8523738045765299E-2</v>
      </c>
      <c r="E17" s="75">
        <f t="shared" si="0"/>
        <v>1.8523738045765299</v>
      </c>
      <c r="F17" s="74">
        <f>分析係数表!C20</f>
        <v>0.11840151680286914</v>
      </c>
      <c r="G17" s="75">
        <f t="shared" si="1"/>
        <v>0.21932386814776264</v>
      </c>
      <c r="H17" s="75">
        <v>0.24199345961157165</v>
      </c>
      <c r="I17" s="75">
        <f t="shared" si="2"/>
        <v>0.24199345961157165</v>
      </c>
      <c r="J17" s="74">
        <f>分析係数表!G20</f>
        <v>0.11103277983246747</v>
      </c>
      <c r="K17" s="76">
        <f t="shared" si="3"/>
        <v>2.6869206521948744E-2</v>
      </c>
      <c r="L17" s="77"/>
      <c r="M17" s="78"/>
      <c r="N17" s="79">
        <f>分析係数表!I20</f>
        <v>6.0558701736942728E-4</v>
      </c>
      <c r="O17" s="80">
        <f t="shared" si="4"/>
        <v>1.2872017435793999E-2</v>
      </c>
      <c r="P17" s="74">
        <f>分析係数表!C20</f>
        <v>0.11840151680286914</v>
      </c>
      <c r="Q17" s="80">
        <f t="shared" si="5"/>
        <v>1.5240663887109878E-3</v>
      </c>
      <c r="R17" s="81">
        <v>3.9748928979224931E-3</v>
      </c>
      <c r="S17" s="82">
        <f t="shared" si="6"/>
        <v>0.24596835250949414</v>
      </c>
      <c r="T17" s="83">
        <f>分析係数表!F20</f>
        <v>0.24737258814980315</v>
      </c>
      <c r="U17" s="84">
        <f t="shared" si="7"/>
        <v>6.0845827963216692E-2</v>
      </c>
      <c r="V17" s="85">
        <f>分析係数表!D20</f>
        <v>2.4837040813006365E-2</v>
      </c>
      <c r="W17" s="86">
        <f t="shared" si="8"/>
        <v>0</v>
      </c>
      <c r="X17" s="74">
        <f>分析係数表!E20</f>
        <v>2.4562278789456368E-2</v>
      </c>
      <c r="Y17" s="87">
        <f t="shared" si="9"/>
        <v>0</v>
      </c>
    </row>
    <row r="18" spans="1:25">
      <c r="A18" s="10" t="s">
        <v>6</v>
      </c>
      <c r="B18" s="9" t="s">
        <v>34</v>
      </c>
      <c r="C18" s="88"/>
      <c r="D18" s="74">
        <f>投入係数表!X18</f>
        <v>1.5539139535442654E-2</v>
      </c>
      <c r="E18" s="75">
        <f t="shared" si="0"/>
        <v>1.5539139535442654</v>
      </c>
      <c r="F18" s="74">
        <f>分析係数表!C21</f>
        <v>0.26258212636596168</v>
      </c>
      <c r="G18" s="75">
        <f t="shared" si="1"/>
        <v>0.40803003011139138</v>
      </c>
      <c r="H18" s="75">
        <v>0.45046610637384737</v>
      </c>
      <c r="I18" s="75">
        <f t="shared" si="2"/>
        <v>0.45046610637384737</v>
      </c>
      <c r="J18" s="74">
        <f>分析係数表!G21</f>
        <v>0.28467983327929475</v>
      </c>
      <c r="K18" s="76">
        <f t="shared" si="3"/>
        <v>0.12823861606047993</v>
      </c>
      <c r="L18" s="77"/>
      <c r="M18" s="78"/>
      <c r="N18" s="79">
        <f>分析係数表!I21</f>
        <v>1.0324354165676096E-3</v>
      </c>
      <c r="O18" s="80">
        <f t="shared" si="4"/>
        <v>2.1944867215147844E-2</v>
      </c>
      <c r="P18" s="74">
        <f>分析係数表!C21</f>
        <v>0.26258212636596168</v>
      </c>
      <c r="Q18" s="80">
        <f t="shared" si="5"/>
        <v>5.7623298961722007E-3</v>
      </c>
      <c r="R18" s="81">
        <v>1.6739947137548599E-2</v>
      </c>
      <c r="S18" s="82">
        <f t="shared" si="6"/>
        <v>0.46720605351139599</v>
      </c>
      <c r="T18" s="83">
        <f>分析係数表!F21</f>
        <v>0.42515189534375575</v>
      </c>
      <c r="U18" s="84">
        <f t="shared" si="7"/>
        <v>0.19863353916644619</v>
      </c>
      <c r="V18" s="85">
        <f>分析係数表!D21</f>
        <v>6.1343946819791585E-2</v>
      </c>
      <c r="W18" s="86">
        <f t="shared" si="8"/>
        <v>0</v>
      </c>
      <c r="X18" s="74">
        <f>分析係数表!E21</f>
        <v>5.4343995376178865E-2</v>
      </c>
      <c r="Y18" s="87">
        <f t="shared" si="9"/>
        <v>0</v>
      </c>
    </row>
    <row r="19" spans="1:25">
      <c r="A19" s="10" t="s">
        <v>7</v>
      </c>
      <c r="B19" s="9" t="s">
        <v>276</v>
      </c>
      <c r="C19" s="88"/>
      <c r="D19" s="74">
        <f>投入係数表!X19</f>
        <v>1.7260855220753229E-4</v>
      </c>
      <c r="E19" s="75">
        <f t="shared" si="0"/>
        <v>1.726085522075323E-2</v>
      </c>
      <c r="F19" s="74">
        <f>分析係数表!C22</f>
        <v>0.19256748567873505</v>
      </c>
      <c r="G19" s="75">
        <f t="shared" si="1"/>
        <v>3.3238794905251167E-3</v>
      </c>
      <c r="H19" s="75">
        <v>2.2524390870579735E-2</v>
      </c>
      <c r="I19" s="75">
        <f t="shared" si="2"/>
        <v>2.2524390870579735E-2</v>
      </c>
      <c r="J19" s="74">
        <f>分析係数表!G22</f>
        <v>0.19753386347788673</v>
      </c>
      <c r="K19" s="76">
        <f t="shared" si="3"/>
        <v>4.4493299511516558E-3</v>
      </c>
      <c r="L19" s="77"/>
      <c r="M19" s="78"/>
      <c r="N19" s="79">
        <f>分析係数表!I22</f>
        <v>4.8211298587508529E-5</v>
      </c>
      <c r="O19" s="80">
        <f t="shared" si="4"/>
        <v>1.0247522787333945E-3</v>
      </c>
      <c r="P19" s="74">
        <f>分析係数表!C22</f>
        <v>0.19256748567873505</v>
      </c>
      <c r="Q19" s="80">
        <f t="shared" si="5"/>
        <v>1.9733396975924405E-4</v>
      </c>
      <c r="R19" s="81">
        <v>4.8169867463404275E-3</v>
      </c>
      <c r="S19" s="82">
        <f t="shared" si="6"/>
        <v>2.7341377616920161E-2</v>
      </c>
      <c r="T19" s="83">
        <f>分析係数表!F22</f>
        <v>0.41915604646677446</v>
      </c>
      <c r="U19" s="84">
        <f t="shared" si="7"/>
        <v>1.1460303746863415E-2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投入係数表!X20</f>
        <v>4.5883286029850352E-5</v>
      </c>
      <c r="E20" s="75">
        <f t="shared" si="0"/>
        <v>4.5883286029850352E-3</v>
      </c>
      <c r="F20" s="74">
        <f>分析係数表!C23</f>
        <v>0.20116432520583094</v>
      </c>
      <c r="G20" s="75">
        <f t="shared" si="1"/>
        <v>9.2300802724209759E-4</v>
      </c>
      <c r="H20" s="75">
        <v>2.2921162347690958E-2</v>
      </c>
      <c r="I20" s="75">
        <f t="shared" si="2"/>
        <v>2.2921162347690958E-2</v>
      </c>
      <c r="J20" s="74">
        <f>分析係数表!G23</f>
        <v>0.20785566100352021</v>
      </c>
      <c r="K20" s="76">
        <f t="shared" si="3"/>
        <v>4.764293350748303E-3</v>
      </c>
      <c r="L20" s="77"/>
      <c r="M20" s="78"/>
      <c r="N20" s="79">
        <f>分析係数表!I23</f>
        <v>2.5225877402069866E-5</v>
      </c>
      <c r="O20" s="80">
        <f t="shared" si="4"/>
        <v>5.3618707871764539E-4</v>
      </c>
      <c r="P20" s="74">
        <f>分析係数表!C23</f>
        <v>0.20116432520583094</v>
      </c>
      <c r="Q20" s="80">
        <f t="shared" si="5"/>
        <v>1.0786171187432089E-4</v>
      </c>
      <c r="R20" s="81">
        <v>4.5917709169373032E-3</v>
      </c>
      <c r="S20" s="82">
        <f t="shared" si="6"/>
        <v>2.751293326462826E-2</v>
      </c>
      <c r="T20" s="83">
        <f>分析係数表!F23</f>
        <v>0.42478695148042223</v>
      </c>
      <c r="U20" s="84">
        <f t="shared" si="7"/>
        <v>1.1687135047765739E-2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投入係数表!X21</f>
        <v>1.1361575588343897E-4</v>
      </c>
      <c r="E21" s="75">
        <f t="shared" si="0"/>
        <v>1.1361575588343897E-2</v>
      </c>
      <c r="F21" s="74">
        <f>分析係数表!C24</f>
        <v>0.46796458506974481</v>
      </c>
      <c r="G21" s="75">
        <f t="shared" si="1"/>
        <v>5.3168150059378933E-3</v>
      </c>
      <c r="H21" s="75">
        <v>2.6892882978212098E-2</v>
      </c>
      <c r="I21" s="75">
        <f t="shared" si="2"/>
        <v>2.6892882978212098E-2</v>
      </c>
      <c r="J21" s="74">
        <f>分析係数表!G24</f>
        <v>0.19290112247208774</v>
      </c>
      <c r="K21" s="76">
        <f t="shared" si="3"/>
        <v>5.1876673130076155E-3</v>
      </c>
      <c r="L21" s="77"/>
      <c r="M21" s="78"/>
      <c r="N21" s="79">
        <f>分析係数表!I24</f>
        <v>1.1220536652328578E-3</v>
      </c>
      <c r="O21" s="80">
        <f t="shared" si="4"/>
        <v>2.3849742363223687E-2</v>
      </c>
      <c r="P21" s="74">
        <f>分析係数表!C24</f>
        <v>0.46796458506974481</v>
      </c>
      <c r="Q21" s="80">
        <f t="shared" si="5"/>
        <v>1.1160834789026288E-2</v>
      </c>
      <c r="R21" s="81">
        <v>2.265021536476489E-2</v>
      </c>
      <c r="S21" s="82">
        <f t="shared" si="6"/>
        <v>4.9543098342976988E-2</v>
      </c>
      <c r="T21" s="83">
        <f>分析係数表!F24</f>
        <v>0.36341689561906876</v>
      </c>
      <c r="U21" s="84">
        <f t="shared" si="7"/>
        <v>1.8004798999154928E-2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投入係数表!X22</f>
        <v>1.4333064588372302E-3</v>
      </c>
      <c r="E22" s="75">
        <f t="shared" si="0"/>
        <v>0.14333064588372302</v>
      </c>
      <c r="F22" s="74">
        <f>分析係数表!C25</f>
        <v>0.11839811615034102</v>
      </c>
      <c r="G22" s="75">
        <f t="shared" si="1"/>
        <v>1.6970078459244434E-2</v>
      </c>
      <c r="H22" s="75">
        <v>3.4116337246956112E-2</v>
      </c>
      <c r="I22" s="75">
        <f t="shared" si="2"/>
        <v>3.4116337246956112E-2</v>
      </c>
      <c r="J22" s="74">
        <f>分析係数表!G25</f>
        <v>0.19601885967651284</v>
      </c>
      <c r="K22" s="76">
        <f t="shared" si="3"/>
        <v>6.6874455234876787E-3</v>
      </c>
      <c r="L22" s="77"/>
      <c r="M22" s="78"/>
      <c r="N22" s="79">
        <f>分析係数表!I25</f>
        <v>4.7721717414244671E-4</v>
      </c>
      <c r="O22" s="80">
        <f t="shared" si="4"/>
        <v>1.0143460163503877E-2</v>
      </c>
      <c r="P22" s="74">
        <f>分析係数表!C25</f>
        <v>0.11839811615034102</v>
      </c>
      <c r="Q22" s="80">
        <f t="shared" si="5"/>
        <v>1.2009665746048892E-3</v>
      </c>
      <c r="R22" s="81">
        <v>7.5763119988574313E-3</v>
      </c>
      <c r="S22" s="82">
        <f t="shared" si="6"/>
        <v>4.1692649245813541E-2</v>
      </c>
      <c r="T22" s="83">
        <f>分析係数表!F25</f>
        <v>0.34892899519140697</v>
      </c>
      <c r="U22" s="84">
        <f t="shared" si="7"/>
        <v>1.4547774208209491E-2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投入係数表!X23</f>
        <v>1.3371700500127818E-3</v>
      </c>
      <c r="E23" s="75">
        <f t="shared" si="0"/>
        <v>0.13371700500127817</v>
      </c>
      <c r="F23" s="74">
        <f>分析係数表!C26</f>
        <v>0.29113960871661038</v>
      </c>
      <c r="G23" s="75">
        <f t="shared" si="1"/>
        <v>3.8930316514829158E-2</v>
      </c>
      <c r="H23" s="75">
        <v>6.1017929248250488E-2</v>
      </c>
      <c r="I23" s="75">
        <f t="shared" si="2"/>
        <v>6.1017929248250488E-2</v>
      </c>
      <c r="J23" s="74">
        <f>分析係数表!G26</f>
        <v>0.2004458717578543</v>
      </c>
      <c r="K23" s="76">
        <f t="shared" si="3"/>
        <v>1.2230792021024645E-2</v>
      </c>
      <c r="L23" s="77"/>
      <c r="M23" s="78"/>
      <c r="N23" s="79">
        <f>分析係数表!I26</f>
        <v>1.0726059667332082E-2</v>
      </c>
      <c r="O23" s="80">
        <f t="shared" si="4"/>
        <v>0.22798709862539984</v>
      </c>
      <c r="P23" s="74">
        <f>分析係数表!C26</f>
        <v>0.29113960871661038</v>
      </c>
      <c r="Q23" s="80">
        <f t="shared" si="5"/>
        <v>6.6376074686234174E-2</v>
      </c>
      <c r="R23" s="81">
        <v>7.4680465971458249E-2</v>
      </c>
      <c r="S23" s="82">
        <f t="shared" si="6"/>
        <v>0.13569839521970872</v>
      </c>
      <c r="T23" s="83">
        <f>分析係数表!F26</f>
        <v>0.34176102976079403</v>
      </c>
      <c r="U23" s="84">
        <f t="shared" si="7"/>
        <v>4.637642328717486E-2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投入係数表!X24</f>
        <v>5.6807877941719487E-5</v>
      </c>
      <c r="E24" s="75">
        <f t="shared" si="0"/>
        <v>5.6807877941719483E-3</v>
      </c>
      <c r="F24" s="74">
        <f>分析係数表!C27</f>
        <v>0.22390034937983039</v>
      </c>
      <c r="G24" s="75">
        <f t="shared" si="1"/>
        <v>1.2719303718677752E-3</v>
      </c>
      <c r="H24" s="75">
        <v>3.9870802020290814E-3</v>
      </c>
      <c r="I24" s="75">
        <f t="shared" si="2"/>
        <v>3.9870802020290814E-3</v>
      </c>
      <c r="J24" s="74">
        <f>分析係数表!G27</f>
        <v>0.17801424712710151</v>
      </c>
      <c r="K24" s="76">
        <f t="shared" si="3"/>
        <v>7.0975708039957869E-4</v>
      </c>
      <c r="L24" s="77"/>
      <c r="M24" s="78"/>
      <c r="N24" s="79">
        <f>分析係数表!I27</f>
        <v>1.001616696609949E-2</v>
      </c>
      <c r="O24" s="80">
        <f t="shared" si="4"/>
        <v>0.21289801817003978</v>
      </c>
      <c r="P24" s="74">
        <f>分析係数表!C27</f>
        <v>0.22390034937983039</v>
      </c>
      <c r="Q24" s="80">
        <f t="shared" si="5"/>
        <v>4.7667940650545387E-2</v>
      </c>
      <c r="R24" s="81">
        <v>4.8679892544364403E-2</v>
      </c>
      <c r="S24" s="82">
        <f t="shared" si="6"/>
        <v>5.2666972746393481E-2</v>
      </c>
      <c r="T24" s="83">
        <f>分析係数表!F27</f>
        <v>0.3354402389489512</v>
      </c>
      <c r="U24" s="84">
        <f t="shared" si="7"/>
        <v>1.766662192276813E-2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投入係数表!X25</f>
        <v>2.1849183823738266E-6</v>
      </c>
      <c r="E25" s="75">
        <f t="shared" si="0"/>
        <v>2.1849183823738266E-4</v>
      </c>
      <c r="F25" s="74">
        <f>分析係数表!C28</f>
        <v>0.22512814125204084</v>
      </c>
      <c r="G25" s="75">
        <f t="shared" si="1"/>
        <v>4.9188661421123537E-5</v>
      </c>
      <c r="H25" s="75">
        <v>5.0981021440603257E-2</v>
      </c>
      <c r="I25" s="75">
        <f t="shared" si="2"/>
        <v>5.0981021440603257E-2</v>
      </c>
      <c r="J25" s="74">
        <f>分析係数表!G28</f>
        <v>0.17968722251031818</v>
      </c>
      <c r="K25" s="76">
        <f t="shared" si="3"/>
        <v>9.1606381434009791E-3</v>
      </c>
      <c r="L25" s="77"/>
      <c r="M25" s="78"/>
      <c r="N25" s="79">
        <f>分析係数表!I28</f>
        <v>8.1409051127791718E-3</v>
      </c>
      <c r="O25" s="80">
        <f t="shared" si="4"/>
        <v>0.17303850569655274</v>
      </c>
      <c r="P25" s="74">
        <f>分析係数表!C28</f>
        <v>0.22512814125204084</v>
      </c>
      <c r="Q25" s="80">
        <f t="shared" si="5"/>
        <v>3.89558371524956E-2</v>
      </c>
      <c r="R25" s="81">
        <v>5.0130822486625558E-2</v>
      </c>
      <c r="S25" s="82">
        <f t="shared" si="6"/>
        <v>0.10111184392722881</v>
      </c>
      <c r="T25" s="83">
        <f>分析係数表!F28</f>
        <v>0.30733691598411605</v>
      </c>
      <c r="U25" s="84">
        <f t="shared" si="7"/>
        <v>3.1075402282061779E-2</v>
      </c>
      <c r="V25" s="85">
        <f>分析係数表!D28</f>
        <v>2.8688437249149327E-2</v>
      </c>
      <c r="W25" s="86">
        <f t="shared" si="8"/>
        <v>0</v>
      </c>
      <c r="X25" s="74">
        <f>分析係数表!E28</f>
        <v>2.8133457885501985E-2</v>
      </c>
      <c r="Y25" s="87">
        <f t="shared" si="9"/>
        <v>0</v>
      </c>
    </row>
    <row r="26" spans="1:25">
      <c r="A26" s="10" t="s">
        <v>14</v>
      </c>
      <c r="B26" s="9" t="s">
        <v>55</v>
      </c>
      <c r="C26" s="73">
        <f>最終需要_まとめ!C27</f>
        <v>100</v>
      </c>
      <c r="D26" s="74">
        <f>投入係数表!X26</f>
        <v>5.7830419744670437E-2</v>
      </c>
      <c r="E26" s="75">
        <f t="shared" si="0"/>
        <v>5.7830419744670438</v>
      </c>
      <c r="F26" s="74">
        <f>分析係数表!C29</f>
        <v>0.20292812083079403</v>
      </c>
      <c r="G26" s="75">
        <f t="shared" si="1"/>
        <v>1.173541840564202</v>
      </c>
      <c r="H26" s="75">
        <v>1.2321885576498659</v>
      </c>
      <c r="I26" s="75">
        <f t="shared" si="2"/>
        <v>101.23218855764986</v>
      </c>
      <c r="J26" s="74">
        <f>分析係数表!G29</f>
        <v>0.25422836329948895</v>
      </c>
      <c r="K26" s="76">
        <f t="shared" si="3"/>
        <v>25.736093610236576</v>
      </c>
      <c r="L26" s="77"/>
      <c r="M26" s="78"/>
      <c r="N26" s="79">
        <f>分析係数表!I29</f>
        <v>1.2173975242294967E-2</v>
      </c>
      <c r="O26" s="80">
        <f t="shared" si="4"/>
        <v>0.25876317867982157</v>
      </c>
      <c r="P26" s="74">
        <f>分析係数表!C29</f>
        <v>0.20292812083079403</v>
      </c>
      <c r="Q26" s="80">
        <f t="shared" si="5"/>
        <v>5.2510325589699175E-2</v>
      </c>
      <c r="R26" s="81">
        <v>7.6572525315915158E-2</v>
      </c>
      <c r="S26" s="82">
        <f t="shared" si="6"/>
        <v>101.30876108296577</v>
      </c>
      <c r="T26" s="83">
        <f>分析係数表!F29</f>
        <v>0.40384720428768384</v>
      </c>
      <c r="U26" s="84">
        <f t="shared" si="7"/>
        <v>40.913259933204635</v>
      </c>
      <c r="V26" s="85">
        <f>分析係数表!D29</f>
        <v>7.670374473161555E-2</v>
      </c>
      <c r="W26" s="86">
        <f t="shared" si="8"/>
        <v>8</v>
      </c>
      <c r="X26" s="74">
        <f>分析係数表!E29</f>
        <v>6.1557890505000185E-2</v>
      </c>
      <c r="Y26" s="87">
        <f t="shared" si="9"/>
        <v>6</v>
      </c>
    </row>
    <row r="27" spans="1:25">
      <c r="A27" s="10" t="s">
        <v>15</v>
      </c>
      <c r="B27" s="9" t="s">
        <v>36</v>
      </c>
      <c r="C27" s="88"/>
      <c r="D27" s="74">
        <f>投入係数表!X27</f>
        <v>1.5250730308969309E-3</v>
      </c>
      <c r="E27" s="75">
        <f t="shared" si="0"/>
        <v>0.1525073030896931</v>
      </c>
      <c r="F27" s="74">
        <f>分析係数表!C30</f>
        <v>1</v>
      </c>
      <c r="G27" s="75">
        <f t="shared" si="1"/>
        <v>0.1525073030896931</v>
      </c>
      <c r="H27" s="75">
        <v>0.28141543396553659</v>
      </c>
      <c r="I27" s="75">
        <f t="shared" si="2"/>
        <v>0.28141543396553659</v>
      </c>
      <c r="J27" s="74">
        <f>分析係数表!G30</f>
        <v>0.34673715455884868</v>
      </c>
      <c r="K27" s="76">
        <f t="shared" si="3"/>
        <v>9.757718682215373E-2</v>
      </c>
      <c r="L27" s="77"/>
      <c r="M27" s="78"/>
      <c r="N27" s="79">
        <f>分析係数表!I30</f>
        <v>0</v>
      </c>
      <c r="O27" s="80">
        <f t="shared" si="4"/>
        <v>0</v>
      </c>
      <c r="P27" s="74">
        <f>分析係数表!C30</f>
        <v>1</v>
      </c>
      <c r="Q27" s="80">
        <f t="shared" si="5"/>
        <v>0</v>
      </c>
      <c r="R27" s="81">
        <v>9.1392889705932914E-2</v>
      </c>
      <c r="S27" s="82">
        <f t="shared" si="6"/>
        <v>0.37280832367146949</v>
      </c>
      <c r="T27" s="83">
        <f>分析係数表!F30</f>
        <v>0.44336430675838301</v>
      </c>
      <c r="U27" s="84">
        <f t="shared" si="7"/>
        <v>0.16528990397835594</v>
      </c>
      <c r="V27" s="85">
        <f>分析係数表!D30</f>
        <v>8.6867041025616112E-2</v>
      </c>
      <c r="W27" s="86">
        <f t="shared" si="8"/>
        <v>0</v>
      </c>
      <c r="X27" s="74">
        <f>分析係数表!E30</f>
        <v>6.5897217034789901E-2</v>
      </c>
      <c r="Y27" s="87">
        <f t="shared" si="9"/>
        <v>0</v>
      </c>
    </row>
    <row r="28" spans="1:25">
      <c r="A28" s="10" t="s">
        <v>16</v>
      </c>
      <c r="B28" s="9" t="s">
        <v>197</v>
      </c>
      <c r="C28" s="88"/>
      <c r="D28" s="74">
        <f>投入係数表!X28</f>
        <v>1.4603994467786655E-2</v>
      </c>
      <c r="E28" s="75">
        <f t="shared" si="0"/>
        <v>1.4603994467786656</v>
      </c>
      <c r="F28" s="74">
        <f>分析係数表!C31</f>
        <v>0.99667993786519227</v>
      </c>
      <c r="G28" s="75">
        <f t="shared" si="1"/>
        <v>1.4555508298737216</v>
      </c>
      <c r="H28" s="75">
        <v>2.1338356067302469</v>
      </c>
      <c r="I28" s="75">
        <f t="shared" si="2"/>
        <v>2.1338356067302469</v>
      </c>
      <c r="J28" s="74">
        <f>分析係数表!G31</f>
        <v>7.0744430198025232E-2</v>
      </c>
      <c r="K28" s="76">
        <f t="shared" si="3"/>
        <v>0.15095698413438877</v>
      </c>
      <c r="L28" s="77"/>
      <c r="M28" s="78"/>
      <c r="N28" s="79">
        <f>分析係数表!I31</f>
        <v>1.5783931066306964E-2</v>
      </c>
      <c r="O28" s="80">
        <f t="shared" si="4"/>
        <v>0.33549437168157298</v>
      </c>
      <c r="P28" s="74">
        <f>分析係数表!C31</f>
        <v>0.99667993786519227</v>
      </c>
      <c r="Q28" s="80">
        <f t="shared" si="5"/>
        <v>0.33438050952171189</v>
      </c>
      <c r="R28" s="81">
        <v>0.63400822337973051</v>
      </c>
      <c r="S28" s="82">
        <f t="shared" si="6"/>
        <v>2.7678438301099773</v>
      </c>
      <c r="T28" s="83">
        <f>分析係数表!F31</f>
        <v>0.308369223350977</v>
      </c>
      <c r="U28" s="84">
        <f t="shared" si="7"/>
        <v>0.85351785224780718</v>
      </c>
      <c r="V28" s="85">
        <f>分析係数表!D31</f>
        <v>6.5953615120199595E-3</v>
      </c>
      <c r="W28" s="86">
        <f t="shared" si="8"/>
        <v>0</v>
      </c>
      <c r="X28" s="74">
        <f>分析係数表!E31</f>
        <v>6.5953615120199595E-3</v>
      </c>
      <c r="Y28" s="87">
        <f t="shared" si="9"/>
        <v>0</v>
      </c>
    </row>
    <row r="29" spans="1:25">
      <c r="A29" s="10" t="s">
        <v>17</v>
      </c>
      <c r="B29" s="9" t="s">
        <v>280</v>
      </c>
      <c r="C29" s="88"/>
      <c r="D29" s="74">
        <f>投入係数表!X29</f>
        <v>1.0400211500099414E-3</v>
      </c>
      <c r="E29" s="75">
        <f t="shared" si="0"/>
        <v>0.10400211500099414</v>
      </c>
      <c r="F29" s="74">
        <f>分析係数表!C32</f>
        <v>0.99973750468741629</v>
      </c>
      <c r="G29" s="75">
        <f t="shared" si="1"/>
        <v>0.10397481493330758</v>
      </c>
      <c r="H29" s="75">
        <v>0.16769613997458538</v>
      </c>
      <c r="I29" s="75">
        <f t="shared" si="2"/>
        <v>0.16769613997458538</v>
      </c>
      <c r="J29" s="74">
        <f>分析係数表!G32</f>
        <v>0.13654952076677315</v>
      </c>
      <c r="K29" s="76">
        <f t="shared" si="3"/>
        <v>2.2898827547967345E-2</v>
      </c>
      <c r="L29" s="77"/>
      <c r="M29" s="78"/>
      <c r="N29" s="79">
        <f>分析係数表!I32</f>
        <v>6.1925380029087757E-3</v>
      </c>
      <c r="O29" s="80">
        <f t="shared" si="4"/>
        <v>0.13162510895875565</v>
      </c>
      <c r="P29" s="74">
        <f>分析係数表!C32</f>
        <v>0.99973750468741629</v>
      </c>
      <c r="Q29" s="80">
        <f t="shared" si="5"/>
        <v>0.13159055798463565</v>
      </c>
      <c r="R29" s="81">
        <v>0.1959819442620658</v>
      </c>
      <c r="S29" s="82">
        <f t="shared" si="6"/>
        <v>0.36367808423665116</v>
      </c>
      <c r="T29" s="83">
        <f>分析係数表!F32</f>
        <v>0.46980830670926516</v>
      </c>
      <c r="U29" s="84">
        <f t="shared" si="7"/>
        <v>0.17085898494249058</v>
      </c>
      <c r="V29" s="85">
        <f>分析係数表!D32</f>
        <v>1.7896698615548455E-2</v>
      </c>
      <c r="W29" s="86">
        <f t="shared" si="8"/>
        <v>0</v>
      </c>
      <c r="X29" s="74">
        <f>分析係数表!E32</f>
        <v>1.7896698615548455E-2</v>
      </c>
      <c r="Y29" s="87">
        <f t="shared" si="9"/>
        <v>0</v>
      </c>
    </row>
    <row r="30" spans="1:25">
      <c r="A30" s="10" t="s">
        <v>18</v>
      </c>
      <c r="B30" s="9" t="s">
        <v>281</v>
      </c>
      <c r="C30" s="88"/>
      <c r="D30" s="74">
        <f>投入係数表!X30</f>
        <v>2.1630691985500883E-4</v>
      </c>
      <c r="E30" s="75">
        <f t="shared" si="0"/>
        <v>2.1630691985500883E-2</v>
      </c>
      <c r="F30" s="74">
        <f>分析係数表!C33</f>
        <v>0.92720800471848297</v>
      </c>
      <c r="G30" s="75">
        <f t="shared" si="1"/>
        <v>2.0056150756556354E-2</v>
      </c>
      <c r="H30" s="75">
        <v>9.3765479669883814E-2</v>
      </c>
      <c r="I30" s="75">
        <f t="shared" si="2"/>
        <v>9.3765479669883814E-2</v>
      </c>
      <c r="J30" s="74">
        <f>分析係数表!G33</f>
        <v>0.48251618559482062</v>
      </c>
      <c r="K30" s="76">
        <f t="shared" si="3"/>
        <v>4.5243361590781038E-2</v>
      </c>
      <c r="L30" s="77"/>
      <c r="M30" s="78"/>
      <c r="N30" s="79">
        <f>分析係数表!I33</f>
        <v>1.0711870111293417E-3</v>
      </c>
      <c r="O30" s="80">
        <f t="shared" si="4"/>
        <v>2.2768549339362117E-2</v>
      </c>
      <c r="P30" s="74">
        <f>分析係数表!C33</f>
        <v>0.92720800471848297</v>
      </c>
      <c r="Q30" s="80">
        <f t="shared" si="5"/>
        <v>2.1111181203284281E-2</v>
      </c>
      <c r="R30" s="81">
        <v>8.5761453790003356E-2</v>
      </c>
      <c r="S30" s="82">
        <f t="shared" si="6"/>
        <v>0.17952693345988718</v>
      </c>
      <c r="T30" s="83">
        <f>分析係数表!F33</f>
        <v>0.61375438359859724</v>
      </c>
      <c r="U30" s="84">
        <f t="shared" si="7"/>
        <v>0.11018544238501944</v>
      </c>
      <c r="V30" s="85">
        <f>分析係数表!D33</f>
        <v>6.3927479543206545E-2</v>
      </c>
      <c r="W30" s="86">
        <f t="shared" si="8"/>
        <v>0</v>
      </c>
      <c r="X30" s="74">
        <f>分析係数表!E33</f>
        <v>6.2471900008991998E-2</v>
      </c>
      <c r="Y30" s="87">
        <f t="shared" si="9"/>
        <v>0</v>
      </c>
    </row>
    <row r="31" spans="1:25">
      <c r="A31" s="10" t="s">
        <v>19</v>
      </c>
      <c r="B31" s="9" t="s">
        <v>282</v>
      </c>
      <c r="C31" s="88"/>
      <c r="D31" s="74">
        <f>投入係数表!X31</f>
        <v>7.6920051651470561E-2</v>
      </c>
      <c r="E31" s="75">
        <f t="shared" si="0"/>
        <v>7.692005165147056</v>
      </c>
      <c r="F31" s="74">
        <f>分析係数表!C34</f>
        <v>0.43058167090385968</v>
      </c>
      <c r="G31" s="75">
        <f t="shared" si="1"/>
        <v>3.3120364366101387</v>
      </c>
      <c r="H31" s="75">
        <v>3.6736072357571983</v>
      </c>
      <c r="I31" s="75">
        <f t="shared" si="2"/>
        <v>3.6736072357571983</v>
      </c>
      <c r="J31" s="74">
        <f>分析係数表!G34</f>
        <v>0.40252218378442245</v>
      </c>
      <c r="K31" s="76">
        <f t="shared" si="3"/>
        <v>1.478708406903243</v>
      </c>
      <c r="L31" s="77"/>
      <c r="M31" s="78"/>
      <c r="N31" s="79">
        <f>分析係数表!I34</f>
        <v>0.17332617383102331</v>
      </c>
      <c r="O31" s="80">
        <f t="shared" si="4"/>
        <v>3.6841237801360887</v>
      </c>
      <c r="P31" s="74">
        <f>分析係数表!C34</f>
        <v>0.43058167090385968</v>
      </c>
      <c r="Q31" s="80">
        <f t="shared" si="5"/>
        <v>1.5863161730676407</v>
      </c>
      <c r="R31" s="81">
        <v>1.7819866152284722</v>
      </c>
      <c r="S31" s="82">
        <f t="shared" si="6"/>
        <v>5.4555938509856707</v>
      </c>
      <c r="T31" s="83">
        <f>分析係数表!F34</f>
        <v>0.66293540075026103</v>
      </c>
      <c r="U31" s="84">
        <f t="shared" si="7"/>
        <v>3.6167062959338456</v>
      </c>
      <c r="V31" s="85">
        <f>分析係数表!D34</f>
        <v>0.16067471370017011</v>
      </c>
      <c r="W31" s="86">
        <f t="shared" si="8"/>
        <v>1</v>
      </c>
      <c r="X31" s="74">
        <f>分析係数表!E34</f>
        <v>0.14658203786750718</v>
      </c>
      <c r="Y31" s="87">
        <f t="shared" si="9"/>
        <v>1</v>
      </c>
    </row>
    <row r="32" spans="1:25">
      <c r="A32" s="10" t="s">
        <v>20</v>
      </c>
      <c r="B32" s="9" t="s">
        <v>37</v>
      </c>
      <c r="C32" s="88"/>
      <c r="D32" s="74">
        <f>投入係数表!X32</f>
        <v>1.8139192410467506E-2</v>
      </c>
      <c r="E32" s="75">
        <f t="shared" si="0"/>
        <v>1.8139192410467506</v>
      </c>
      <c r="F32" s="74">
        <f>分析係数表!C35</f>
        <v>0.85041941808411148</v>
      </c>
      <c r="G32" s="75">
        <f t="shared" si="1"/>
        <v>1.5425921454225509</v>
      </c>
      <c r="H32" s="75">
        <v>1.958266560915197</v>
      </c>
      <c r="I32" s="75">
        <f t="shared" si="2"/>
        <v>1.958266560915197</v>
      </c>
      <c r="J32" s="74">
        <f>分析係数表!G35</f>
        <v>0.31439227022235533</v>
      </c>
      <c r="K32" s="76">
        <f t="shared" si="3"/>
        <v>0.61566386978665311</v>
      </c>
      <c r="L32" s="77"/>
      <c r="M32" s="78"/>
      <c r="N32" s="79">
        <f>分析係数表!I35</f>
        <v>5.0116599150103677E-2</v>
      </c>
      <c r="O32" s="80">
        <f t="shared" si="4"/>
        <v>1.0652502771361441</v>
      </c>
      <c r="P32" s="74">
        <f>分析係数表!C35</f>
        <v>0.85041941808411148</v>
      </c>
      <c r="Q32" s="80">
        <f t="shared" si="5"/>
        <v>0.90590952079605813</v>
      </c>
      <c r="R32" s="81">
        <v>1.3911963931133289</v>
      </c>
      <c r="S32" s="82">
        <f t="shared" si="6"/>
        <v>3.3494629540285259</v>
      </c>
      <c r="T32" s="83">
        <f>分析係数表!F35</f>
        <v>0.64510687312527537</v>
      </c>
      <c r="U32" s="84">
        <f t="shared" si="7"/>
        <v>2.1607615729222904</v>
      </c>
      <c r="V32" s="85">
        <f>分析係数表!D35</f>
        <v>4.4457450663799247E-2</v>
      </c>
      <c r="W32" s="86">
        <f t="shared" si="8"/>
        <v>0</v>
      </c>
      <c r="X32" s="74">
        <f>分析係数表!E35</f>
        <v>4.3787951741632962E-2</v>
      </c>
      <c r="Y32" s="87">
        <f t="shared" si="9"/>
        <v>0</v>
      </c>
    </row>
    <row r="33" spans="1:25">
      <c r="A33" s="10" t="s">
        <v>21</v>
      </c>
      <c r="B33" s="9" t="s">
        <v>38</v>
      </c>
      <c r="C33" s="88"/>
      <c r="D33" s="74">
        <f>投入係数表!X33</f>
        <v>2.742072569879152E-3</v>
      </c>
      <c r="E33" s="75">
        <f t="shared" si="0"/>
        <v>0.2742072569879152</v>
      </c>
      <c r="F33" s="74">
        <f>分析係数表!C36</f>
        <v>0.99367212085214862</v>
      </c>
      <c r="G33" s="75">
        <f t="shared" si="1"/>
        <v>0.27247210660423188</v>
      </c>
      <c r="H33" s="75">
        <v>0.6577159402137589</v>
      </c>
      <c r="I33" s="75">
        <f t="shared" si="2"/>
        <v>0.6577159402137589</v>
      </c>
      <c r="J33" s="74">
        <f>分析係数表!G36</f>
        <v>5.4622350270852466E-2</v>
      </c>
      <c r="K33" s="76">
        <f t="shared" si="3"/>
        <v>3.5925990465078994E-2</v>
      </c>
      <c r="L33" s="77"/>
      <c r="M33" s="78"/>
      <c r="N33" s="79">
        <f>分析係数表!I36</f>
        <v>0.22260102528255266</v>
      </c>
      <c r="O33" s="80">
        <f t="shared" si="4"/>
        <v>4.7314823410666023</v>
      </c>
      <c r="P33" s="74">
        <f>分析係数表!C36</f>
        <v>0.99367212085214862</v>
      </c>
      <c r="Q33" s="80">
        <f t="shared" si="5"/>
        <v>4.7015420926221401</v>
      </c>
      <c r="R33" s="81">
        <v>5.0101426075841999</v>
      </c>
      <c r="S33" s="82">
        <f t="shared" si="6"/>
        <v>5.6678585477979588</v>
      </c>
      <c r="T33" s="83">
        <f>分析係数表!F36</f>
        <v>0.84078106922799567</v>
      </c>
      <c r="U33" s="84">
        <f t="shared" si="7"/>
        <v>4.7654281700506029</v>
      </c>
      <c r="V33" s="85">
        <f>分析係数表!D36</f>
        <v>1.6146279761308086E-2</v>
      </c>
      <c r="W33" s="86">
        <f t="shared" si="8"/>
        <v>0</v>
      </c>
      <c r="X33" s="74">
        <f>分析係数表!E36</f>
        <v>1.4152245516969955E-2</v>
      </c>
      <c r="Y33" s="87">
        <f t="shared" si="9"/>
        <v>0</v>
      </c>
    </row>
    <row r="34" spans="1:25">
      <c r="A34" s="10" t="s">
        <v>22</v>
      </c>
      <c r="B34" s="9" t="s">
        <v>406</v>
      </c>
      <c r="C34" s="88"/>
      <c r="D34" s="74">
        <f>投入係数表!X34</f>
        <v>9.5891697965622497E-2</v>
      </c>
      <c r="E34" s="75">
        <f t="shared" si="0"/>
        <v>9.5891697965622491</v>
      </c>
      <c r="F34" s="74">
        <f>分析係数表!C37</f>
        <v>0.57178358697686016</v>
      </c>
      <c r="G34" s="75">
        <f t="shared" si="1"/>
        <v>5.4829299024085314</v>
      </c>
      <c r="H34" s="75">
        <v>6.1093464610231658</v>
      </c>
      <c r="I34" s="75">
        <f t="shared" si="2"/>
        <v>6.1093464610231658</v>
      </c>
      <c r="J34" s="74">
        <f>分析係数表!G37</f>
        <v>0.36884830758302428</v>
      </c>
      <c r="K34" s="76">
        <f t="shared" si="3"/>
        <v>2.2534221025867334</v>
      </c>
      <c r="L34" s="77"/>
      <c r="M34" s="78"/>
      <c r="N34" s="79">
        <f>分析係数表!I37</f>
        <v>4.5622990798280361E-2</v>
      </c>
      <c r="O34" s="80">
        <f t="shared" si="4"/>
        <v>0.9697366624197078</v>
      </c>
      <c r="P34" s="74">
        <f>分析係数表!C37</f>
        <v>0.57178358697686016</v>
      </c>
      <c r="Q34" s="80">
        <f t="shared" si="5"/>
        <v>0.55447950726130912</v>
      </c>
      <c r="R34" s="81">
        <v>0.74894842975168385</v>
      </c>
      <c r="S34" s="82">
        <f t="shared" si="6"/>
        <v>6.8582948907748493</v>
      </c>
      <c r="T34" s="83">
        <f>分析係数表!F37</f>
        <v>0.64429400301330442</v>
      </c>
      <c r="U34" s="84">
        <f t="shared" si="7"/>
        <v>4.4187582690230212</v>
      </c>
      <c r="V34" s="85">
        <f>分析係数表!D37</f>
        <v>7.2142948725191447E-2</v>
      </c>
      <c r="W34" s="86">
        <f t="shared" si="8"/>
        <v>0</v>
      </c>
      <c r="X34" s="74">
        <f>分析係数表!E37</f>
        <v>6.9101643267789628E-2</v>
      </c>
      <c r="Y34" s="87">
        <f t="shared" si="9"/>
        <v>0</v>
      </c>
    </row>
    <row r="35" spans="1:25">
      <c r="A35" s="10" t="s">
        <v>23</v>
      </c>
      <c r="B35" s="9" t="s">
        <v>198</v>
      </c>
      <c r="C35" s="88"/>
      <c r="D35" s="74">
        <f>投入係数表!X35</f>
        <v>6.519796453003498E-3</v>
      </c>
      <c r="E35" s="75">
        <f t="shared" si="0"/>
        <v>0.6519796453003498</v>
      </c>
      <c r="F35" s="74">
        <f>分析係数表!C38</f>
        <v>0.42668283982472699</v>
      </c>
      <c r="G35" s="75">
        <f t="shared" si="1"/>
        <v>0.27818852656467147</v>
      </c>
      <c r="H35" s="75">
        <v>0.58239287396907669</v>
      </c>
      <c r="I35" s="75">
        <f t="shared" si="2"/>
        <v>0.58239287396907669</v>
      </c>
      <c r="J35" s="74">
        <f>分析係数表!G38</f>
        <v>0.18042179614021467</v>
      </c>
      <c r="K35" s="76">
        <f t="shared" si="3"/>
        <v>0.10507636838076249</v>
      </c>
      <c r="L35" s="77"/>
      <c r="M35" s="78"/>
      <c r="N35" s="79">
        <f>分析係数表!I38</f>
        <v>3.1385057501308801E-2</v>
      </c>
      <c r="O35" s="80">
        <f t="shared" si="4"/>
        <v>0.66710315081572835</v>
      </c>
      <c r="P35" s="74">
        <f>分析係数表!C38</f>
        <v>0.42668283982472699</v>
      </c>
      <c r="Q35" s="80">
        <f t="shared" si="5"/>
        <v>0.28464146684607811</v>
      </c>
      <c r="R35" s="81">
        <v>0.45612801035648171</v>
      </c>
      <c r="S35" s="82">
        <f t="shared" si="6"/>
        <v>1.0385208843255584</v>
      </c>
      <c r="T35" s="83">
        <f>分析係数表!F38</f>
        <v>0.52437100026299643</v>
      </c>
      <c r="U35" s="84">
        <f t="shared" si="7"/>
        <v>0.54457023490780465</v>
      </c>
      <c r="V35" s="85">
        <f>分析係数表!D38</f>
        <v>3.745569762927526E-2</v>
      </c>
      <c r="W35" s="86">
        <f t="shared" si="8"/>
        <v>0</v>
      </c>
      <c r="X35" s="74">
        <f>分析係数表!E38</f>
        <v>3.4218337111297577E-2</v>
      </c>
      <c r="Y35" s="87">
        <f t="shared" si="9"/>
        <v>0</v>
      </c>
    </row>
    <row r="36" spans="1:25">
      <c r="A36" s="10" t="s">
        <v>24</v>
      </c>
      <c r="B36" s="9" t="s">
        <v>39</v>
      </c>
      <c r="C36" s="88"/>
      <c r="D36" s="74">
        <f>投入係数表!X36</f>
        <v>0</v>
      </c>
      <c r="E36" s="75">
        <f t="shared" si="0"/>
        <v>0</v>
      </c>
      <c r="F36" s="74">
        <f>分析係数表!C39</f>
        <v>1</v>
      </c>
      <c r="G36" s="75">
        <f t="shared" si="1"/>
        <v>0</v>
      </c>
      <c r="H36" s="75">
        <v>8.4156296526591387E-2</v>
      </c>
      <c r="I36" s="75">
        <f t="shared" si="2"/>
        <v>8.4156296526591387E-2</v>
      </c>
      <c r="J36" s="74">
        <f>分析係数表!G39</f>
        <v>0.351753812215997</v>
      </c>
      <c r="K36" s="76">
        <f t="shared" si="3"/>
        <v>2.9602298125208388E-2</v>
      </c>
      <c r="L36" s="77"/>
      <c r="M36" s="78"/>
      <c r="N36" s="79">
        <f>分析係数表!I39</f>
        <v>2.6196741762610056E-3</v>
      </c>
      <c r="O36" s="80">
        <f t="shared" si="4"/>
        <v>5.5682322615513369E-2</v>
      </c>
      <c r="P36" s="74">
        <f>分析係数表!C39</f>
        <v>1</v>
      </c>
      <c r="Q36" s="80">
        <f t="shared" si="5"/>
        <v>5.5682322615513369E-2</v>
      </c>
      <c r="R36" s="81">
        <v>7.2441230075638893E-2</v>
      </c>
      <c r="S36" s="82">
        <f t="shared" si="6"/>
        <v>0.15659752660223028</v>
      </c>
      <c r="T36" s="83">
        <f>分析係数表!F39</f>
        <v>0.70125652740175148</v>
      </c>
      <c r="U36" s="84">
        <f t="shared" si="7"/>
        <v>0.1098150377047834</v>
      </c>
      <c r="V36" s="85">
        <f>分析係数表!D39</f>
        <v>5.4632803645743147E-2</v>
      </c>
      <c r="W36" s="86">
        <f t="shared" si="8"/>
        <v>0</v>
      </c>
      <c r="X36" s="74">
        <f>分析係数表!E39</f>
        <v>5.4632803645743147E-2</v>
      </c>
      <c r="Y36" s="87">
        <f t="shared" si="9"/>
        <v>0</v>
      </c>
    </row>
    <row r="37" spans="1:25">
      <c r="A37" s="10" t="s">
        <v>25</v>
      </c>
      <c r="B37" s="9" t="s">
        <v>40</v>
      </c>
      <c r="C37" s="88"/>
      <c r="D37" s="74">
        <f>投入係数表!X37</f>
        <v>4.5883286029850352E-5</v>
      </c>
      <c r="E37" s="75">
        <f t="shared" si="0"/>
        <v>4.5883286029850352E-3</v>
      </c>
      <c r="F37" s="74">
        <f>分析係数表!C40</f>
        <v>0.86812466863195592</v>
      </c>
      <c r="G37" s="75">
        <f t="shared" si="1"/>
        <v>3.9832412480409092E-3</v>
      </c>
      <c r="H37" s="75">
        <v>1.7579367032213751E-2</v>
      </c>
      <c r="I37" s="75">
        <f t="shared" si="2"/>
        <v>1.7579367032213751E-2</v>
      </c>
      <c r="J37" s="74">
        <f>分析係数表!G40</f>
        <v>0.5308449982881025</v>
      </c>
      <c r="K37" s="76">
        <f t="shared" si="3"/>
        <v>9.331919062121434E-3</v>
      </c>
      <c r="L37" s="77"/>
      <c r="M37" s="78"/>
      <c r="N37" s="79">
        <f>分析係数表!I40</f>
        <v>3.1726768564274997E-2</v>
      </c>
      <c r="O37" s="80">
        <f t="shared" si="4"/>
        <v>0.67436636920441018</v>
      </c>
      <c r="P37" s="74">
        <f>分析係数表!C40</f>
        <v>0.86812466863195592</v>
      </c>
      <c r="Q37" s="80">
        <f t="shared" si="5"/>
        <v>0.58543408080211379</v>
      </c>
      <c r="R37" s="81">
        <v>0.59055205510642395</v>
      </c>
      <c r="S37" s="82">
        <f t="shared" si="6"/>
        <v>0.60813142213863769</v>
      </c>
      <c r="T37" s="83">
        <f>分析係数表!F40</f>
        <v>0.72849135138041188</v>
      </c>
      <c r="U37" s="84">
        <f t="shared" si="7"/>
        <v>0.44301848153066792</v>
      </c>
      <c r="V37" s="85">
        <f>分析係数表!D40</f>
        <v>7.8167788596215718E-2</v>
      </c>
      <c r="W37" s="86">
        <f t="shared" si="8"/>
        <v>0</v>
      </c>
      <c r="X37" s="74">
        <f>分析係数表!E40</f>
        <v>7.1051953968348291E-2</v>
      </c>
      <c r="Y37" s="87">
        <f t="shared" si="9"/>
        <v>0</v>
      </c>
    </row>
    <row r="38" spans="1:25">
      <c r="A38" s="10" t="s">
        <v>26</v>
      </c>
      <c r="B38" s="9" t="s">
        <v>284</v>
      </c>
      <c r="C38" s="88"/>
      <c r="D38" s="74">
        <f>投入係数表!X38</f>
        <v>6.5547551471214793E-6</v>
      </c>
      <c r="E38" s="75">
        <f t="shared" si="0"/>
        <v>6.5547551471214788E-4</v>
      </c>
      <c r="F38" s="74">
        <f>分析係数表!C41</f>
        <v>0.9999434031873089</v>
      </c>
      <c r="G38" s="75">
        <f t="shared" si="1"/>
        <v>6.5543841688721816E-4</v>
      </c>
      <c r="H38" s="75">
        <v>1.4007920503674047E-2</v>
      </c>
      <c r="I38" s="75">
        <f t="shared" si="2"/>
        <v>1.4007920503674047E-2</v>
      </c>
      <c r="J38" s="74">
        <f>分析係数表!G41</f>
        <v>0.50163334603597476</v>
      </c>
      <c r="K38" s="76">
        <f t="shared" si="3"/>
        <v>7.0268400332639492E-3</v>
      </c>
      <c r="L38" s="77"/>
      <c r="M38" s="78"/>
      <c r="N38" s="79">
        <f>分析係数表!I41</f>
        <v>4.605647758626856E-2</v>
      </c>
      <c r="O38" s="80">
        <f t="shared" si="4"/>
        <v>0.978950614061882</v>
      </c>
      <c r="P38" s="74">
        <f>分析係数表!C41</f>
        <v>0.9999434031873089</v>
      </c>
      <c r="Q38" s="80">
        <f t="shared" si="5"/>
        <v>0.97889520857734413</v>
      </c>
      <c r="R38" s="81">
        <v>0.99725207891281431</v>
      </c>
      <c r="S38" s="82">
        <f t="shared" si="6"/>
        <v>1.0112599994164884</v>
      </c>
      <c r="T38" s="83">
        <f>分析係数表!F41</f>
        <v>0.6065809667987323</v>
      </c>
      <c r="U38" s="84">
        <f t="shared" si="7"/>
        <v>0.61341106813093893</v>
      </c>
      <c r="V38" s="85">
        <f>分析係数表!D41</f>
        <v>0.10372147914479408</v>
      </c>
      <c r="W38" s="86">
        <f t="shared" si="8"/>
        <v>0</v>
      </c>
      <c r="X38" s="74">
        <f>分析係数表!E41</f>
        <v>9.872112035903656E-2</v>
      </c>
      <c r="Y38" s="87">
        <f t="shared" si="9"/>
        <v>0</v>
      </c>
    </row>
    <row r="39" spans="1:25">
      <c r="A39" s="10" t="s">
        <v>56</v>
      </c>
      <c r="B39" s="9" t="s">
        <v>388</v>
      </c>
      <c r="C39" s="88"/>
      <c r="D39" s="74">
        <f>投入係数表!X39</f>
        <v>8.7396735294953062E-4</v>
      </c>
      <c r="E39" s="75">
        <f>$C$26*D39</f>
        <v>8.7396735294953065E-2</v>
      </c>
      <c r="F39" s="74">
        <f>分析係数表!C42</f>
        <v>0.93692850875802069</v>
      </c>
      <c r="G39" s="75">
        <f>E39*F39</f>
        <v>8.1884492870219844E-2</v>
      </c>
      <c r="H39" s="75">
        <v>0.12531839132339326</v>
      </c>
      <c r="I39" s="75">
        <f>C39+H39</f>
        <v>0.12531839132339326</v>
      </c>
      <c r="J39" s="74">
        <f>分析係数表!G42</f>
        <v>0.49922072097325781</v>
      </c>
      <c r="K39" s="76">
        <f>I39*J39</f>
        <v>6.2561537667673237E-2</v>
      </c>
      <c r="L39" s="77"/>
      <c r="M39" s="78"/>
      <c r="N39" s="79">
        <f>分析係数表!I42</f>
        <v>1.1809361738003208E-2</v>
      </c>
      <c r="O39" s="80">
        <f t="shared" si="4"/>
        <v>0.25101315886440928</v>
      </c>
      <c r="P39" s="74">
        <f>分析係数表!C42</f>
        <v>0.93692850875802069</v>
      </c>
      <c r="Q39" s="80">
        <f>O39*P39</f>
        <v>0.23518138461347113</v>
      </c>
      <c r="R39" s="81">
        <v>0.25697407629802177</v>
      </c>
      <c r="S39" s="82">
        <f>I39+R39</f>
        <v>0.382292467621415</v>
      </c>
      <c r="T39" s="83">
        <f>分析係数表!F42</f>
        <v>0.57339238661209846</v>
      </c>
      <c r="U39" s="84">
        <f>S39*T39</f>
        <v>0.21920359039327153</v>
      </c>
      <c r="V39" s="85">
        <f>分析係数表!D42</f>
        <v>0.13686157986208444</v>
      </c>
      <c r="W39" s="86">
        <f>ROUND(S39*V39,0)</f>
        <v>0</v>
      </c>
      <c r="X39" s="74">
        <f>分析係数表!E42</f>
        <v>0.12798116275158378</v>
      </c>
      <c r="Y39" s="87">
        <f>ROUND(S39*X39,0)</f>
        <v>0</v>
      </c>
    </row>
    <row r="40" spans="1:25">
      <c r="A40" s="10" t="s">
        <v>199</v>
      </c>
      <c r="B40" s="9" t="s">
        <v>41</v>
      </c>
      <c r="C40" s="88"/>
      <c r="D40" s="74">
        <f>投入係数表!X40</f>
        <v>4.6162955582794207E-2</v>
      </c>
      <c r="E40" s="75">
        <f>$C$26*D40</f>
        <v>4.616295558279421</v>
      </c>
      <c r="F40" s="74">
        <f>分析係数表!C43</f>
        <v>0.64668770435795053</v>
      </c>
      <c r="G40" s="75">
        <f>E40*F40</f>
        <v>2.9853015772215223</v>
      </c>
      <c r="H40" s="75">
        <v>4.4422009075761677</v>
      </c>
      <c r="I40" s="75">
        <f>C40+H40</f>
        <v>4.4422009075761677</v>
      </c>
      <c r="J40" s="74">
        <f>分析係数表!G43</f>
        <v>0.34525361813281841</v>
      </c>
      <c r="K40" s="76">
        <f>I40*J40</f>
        <v>1.5336859358135615</v>
      </c>
      <c r="L40" s="77"/>
      <c r="M40" s="78"/>
      <c r="N40" s="79">
        <f>分析係数表!I43</f>
        <v>1.6687581740348217E-2</v>
      </c>
      <c r="O40" s="80">
        <f t="shared" si="4"/>
        <v>0.35470186275800442</v>
      </c>
      <c r="P40" s="74">
        <f>分析係数表!C43</f>
        <v>0.64668770435795053</v>
      </c>
      <c r="Q40" s="80">
        <f>O40*P40</f>
        <v>0.2293813333584627</v>
      </c>
      <c r="R40" s="81">
        <v>0.92447726645334793</v>
      </c>
      <c r="S40" s="82">
        <f>I40+R40</f>
        <v>5.3666781740295155</v>
      </c>
      <c r="T40" s="83">
        <f>分析係数表!F43</f>
        <v>0.5971160790993254</v>
      </c>
      <c r="U40" s="84">
        <f>S40*T40</f>
        <v>3.2045298290644313</v>
      </c>
      <c r="V40" s="85">
        <f>分析係数表!D43</f>
        <v>0.11965406207615147</v>
      </c>
      <c r="W40" s="86">
        <f>ROUND(S40*V40,0)</f>
        <v>1</v>
      </c>
      <c r="X40" s="74">
        <f>分析係数表!E43</f>
        <v>0.10089499703022012</v>
      </c>
      <c r="Y40" s="87">
        <f>ROUND(S40*X40,0)</f>
        <v>1</v>
      </c>
    </row>
    <row r="41" spans="1:25">
      <c r="A41" s="10" t="s">
        <v>350</v>
      </c>
      <c r="B41" s="9" t="s">
        <v>42</v>
      </c>
      <c r="C41" s="88"/>
      <c r="D41" s="74">
        <f>投入係数表!X41</f>
        <v>1.1143083750106514E-4</v>
      </c>
      <c r="E41" s="75">
        <f>$C$26*D41</f>
        <v>1.1143083750106515E-2</v>
      </c>
      <c r="F41" s="74">
        <f>分析係数表!C44</f>
        <v>0.69156580457188765</v>
      </c>
      <c r="G41" s="75">
        <f>E41*F41</f>
        <v>7.7061756790543388E-3</v>
      </c>
      <c r="H41" s="75">
        <v>2.144365762225367E-2</v>
      </c>
      <c r="I41" s="75">
        <f>C41+H41</f>
        <v>2.144365762225367E-2</v>
      </c>
      <c r="J41" s="74">
        <f>分析係数表!G44</f>
        <v>0.27271905819722003</v>
      </c>
      <c r="K41" s="76">
        <f>I41*J41</f>
        <v>5.8480941110446594E-3</v>
      </c>
      <c r="L41" s="77"/>
      <c r="M41" s="78"/>
      <c r="N41" s="79">
        <f>分析係数表!I44</f>
        <v>0.15674397651271663</v>
      </c>
      <c r="O41" s="80">
        <f t="shared" si="4"/>
        <v>3.3316619094503586</v>
      </c>
      <c r="P41" s="74">
        <f>分析係数表!C44</f>
        <v>0.69156580457188765</v>
      </c>
      <c r="Q41" s="80">
        <f>O41*P41</f>
        <v>2.3040634489705489</v>
      </c>
      <c r="R41" s="81">
        <v>2.347907113512091</v>
      </c>
      <c r="S41" s="82">
        <f>I41+R41</f>
        <v>2.3693507711343447</v>
      </c>
      <c r="T41" s="83">
        <f>分析係数表!F44</f>
        <v>0.50862281906626206</v>
      </c>
      <c r="U41" s="84">
        <f>S41*T41</f>
        <v>1.2051058685711722</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投入係数表!X42</f>
        <v>1.2169995389822213E-3</v>
      </c>
      <c r="E42" s="75">
        <f>$C$26*D42</f>
        <v>0.12169995389822214</v>
      </c>
      <c r="F42" s="74">
        <f>分析係数表!C45</f>
        <v>1</v>
      </c>
      <c r="G42" s="75">
        <f>E42*F42</f>
        <v>0.12169995389822214</v>
      </c>
      <c r="H42" s="75">
        <v>0.16436069949817528</v>
      </c>
      <c r="I42" s="75">
        <f>C42+H42</f>
        <v>0.16436069949817528</v>
      </c>
      <c r="J42" s="74">
        <f>分析係数表!G45</f>
        <v>0</v>
      </c>
      <c r="K42" s="76">
        <f>I42*J42</f>
        <v>0</v>
      </c>
      <c r="L42" s="77"/>
      <c r="M42" s="78"/>
      <c r="N42" s="79">
        <f>分析係数表!I45</f>
        <v>0</v>
      </c>
      <c r="O42" s="80">
        <f t="shared" si="4"/>
        <v>0</v>
      </c>
      <c r="P42" s="74">
        <f>分析係数表!C45</f>
        <v>1</v>
      </c>
      <c r="Q42" s="80">
        <f>O42*P42</f>
        <v>0</v>
      </c>
      <c r="R42" s="81">
        <v>2.5988134395950817E-2</v>
      </c>
      <c r="S42" s="82">
        <f>I42+R42</f>
        <v>0.1903488338941261</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投入係数表!X43</f>
        <v>1.9249130948713411E-3</v>
      </c>
      <c r="E43" s="75">
        <f>$C$26*D43</f>
        <v>0.19249130948713411</v>
      </c>
      <c r="F43" s="74">
        <f>分析係数表!C46</f>
        <v>0.99300149364803736</v>
      </c>
      <c r="G43" s="75">
        <f>E43*F43</f>
        <v>0.19114415783499081</v>
      </c>
      <c r="H43" s="75">
        <v>0.3412652194999809</v>
      </c>
      <c r="I43" s="75">
        <f>C43+H43</f>
        <v>0.3412652194999809</v>
      </c>
      <c r="J43" s="74">
        <f>分析係数表!G46</f>
        <v>1.2662527198429125E-2</v>
      </c>
      <c r="K43" s="76">
        <f>I43*J43</f>
        <v>4.3212801237963935E-3</v>
      </c>
      <c r="L43" s="77"/>
      <c r="M43" s="78"/>
      <c r="N43" s="79">
        <f>分析係数表!I46</f>
        <v>3.642815848522589E-5</v>
      </c>
      <c r="O43" s="80">
        <f t="shared" si="4"/>
        <v>7.7429647222712595E-4</v>
      </c>
      <c r="P43" s="74">
        <f>分析係数表!C46</f>
        <v>0.99300149364803736</v>
      </c>
      <c r="Q43" s="80">
        <f>O43*P43</f>
        <v>7.6887755344794216E-4</v>
      </c>
      <c r="R43" s="81">
        <v>6.7959647334913997E-2</v>
      </c>
      <c r="S43" s="82">
        <f>I43+R43</f>
        <v>0.4092248668348949</v>
      </c>
      <c r="T43" s="83">
        <f>分析係数表!F46</f>
        <v>0.42786180544499286</v>
      </c>
      <c r="U43" s="84">
        <f>S43*T43</f>
        <v>0.17509169035696492</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投入係数表!X44</f>
        <v>0.57674416572168952</v>
      </c>
      <c r="E44" s="89">
        <f>SUM(E5:E43)</f>
        <v>57.67441657216893</v>
      </c>
      <c r="F44" s="90">
        <f>分析係数表!C47</f>
        <v>0.58532523599566522</v>
      </c>
      <c r="G44" s="89">
        <f>SUM(G5:G43)</f>
        <v>22.575301166444717</v>
      </c>
      <c r="H44" s="89">
        <f>SUM(H5:H43)</f>
        <v>28.441726811182455</v>
      </c>
      <c r="I44" s="89">
        <f>SUM(I5:I43)</f>
        <v>128.44172681118243</v>
      </c>
      <c r="J44" s="90">
        <f>分析係数表!G47</f>
        <v>0.25475569279079324</v>
      </c>
      <c r="K44" s="91">
        <f>SUM(K5:K43)</f>
        <v>33.298336640345717</v>
      </c>
      <c r="L44" s="92">
        <f>最終需要_まとめ!$L$34</f>
        <v>0.63833333333333331</v>
      </c>
      <c r="M44" s="89">
        <f>K44*L44</f>
        <v>21.255438222087349</v>
      </c>
      <c r="N44" s="93">
        <f>分析係数表!I47</f>
        <v>1</v>
      </c>
      <c r="O44" s="94">
        <f>SUM(O5:O43)</f>
        <v>21.255438222087353</v>
      </c>
      <c r="P44" s="90">
        <f>分析係数表!C47</f>
        <v>0.58532523599566522</v>
      </c>
      <c r="Q44" s="94">
        <f>SUM(Q5:Q43)</f>
        <v>13.802489937415368</v>
      </c>
      <c r="R44" s="89">
        <f>SUM(R5:R43)</f>
        <v>16.947404914270432</v>
      </c>
      <c r="S44" s="95">
        <f>SUM(S5:S43)</f>
        <v>145.3891317254529</v>
      </c>
      <c r="T44" s="96">
        <f>分析係数表!F47</f>
        <v>0.5063294671067512</v>
      </c>
      <c r="U44" s="97">
        <f>SUM(U5:U43)</f>
        <v>66.367554220703767</v>
      </c>
      <c r="V44" s="98">
        <f>分析係数表!D47</f>
        <v>6.4581730562403572E-2</v>
      </c>
      <c r="W44" s="99">
        <f>SUM(W5:W43)</f>
        <v>10</v>
      </c>
      <c r="X44" s="90">
        <f>分析係数表!E47</f>
        <v>5.7136770824146227E-2</v>
      </c>
      <c r="Y44" s="100">
        <f>SUM(Y5:Y43)</f>
        <v>8</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L49"/>
  <sheetViews>
    <sheetView workbookViewId="0">
      <pane xSplit="2" ySplit="5" topLeftCell="C21" activePane="bottomRight" state="frozen"/>
      <selection activeCell="D5" sqref="D5"/>
      <selection pane="topRight" activeCell="D5" sqref="D5"/>
      <selection pane="bottomLeft" activeCell="D5" sqref="D5"/>
      <selection pane="bottomRight" activeCell="L34" sqref="L34"/>
    </sheetView>
  </sheetViews>
  <sheetFormatPr defaultRowHeight="13"/>
  <cols>
    <col min="1" max="1" width="3.26953125" customWidth="1"/>
    <col min="2" max="2" width="19.7265625" bestFit="1" customWidth="1"/>
    <col min="3" max="3" width="10.08984375" customWidth="1"/>
    <col min="4" max="5" width="10.90625" customWidth="1"/>
    <col min="6" max="7" width="9.26953125" customWidth="1"/>
    <col min="8" max="8" width="6.90625" customWidth="1"/>
    <col min="9" max="9" width="4" customWidth="1"/>
    <col min="10" max="10" width="12.7265625" customWidth="1"/>
    <col min="11" max="12" width="11.08984375" customWidth="1"/>
  </cols>
  <sheetData>
    <row r="1" spans="1:12">
      <c r="A1" s="19" t="s">
        <v>379</v>
      </c>
    </row>
    <row r="2" spans="1:12">
      <c r="A2" s="41" t="s">
        <v>378</v>
      </c>
      <c r="B2" s="42"/>
      <c r="C2" s="42"/>
      <c r="D2" s="42"/>
      <c r="E2" s="42"/>
      <c r="F2" s="42"/>
      <c r="G2" s="43"/>
      <c r="H2" s="44"/>
      <c r="I2" s="44"/>
      <c r="J2" s="44"/>
    </row>
    <row r="3" spans="1:12">
      <c r="A3" s="19" t="s">
        <v>123</v>
      </c>
      <c r="C3" s="45" t="s">
        <v>124</v>
      </c>
      <c r="I3" s="46"/>
      <c r="J3" s="19" t="s">
        <v>125</v>
      </c>
      <c r="K3" s="1"/>
      <c r="L3" s="1"/>
    </row>
    <row r="4" spans="1:12">
      <c r="A4" s="47"/>
      <c r="B4" s="48"/>
      <c r="C4" s="128" t="s">
        <v>126</v>
      </c>
      <c r="D4" s="121" t="s">
        <v>127</v>
      </c>
      <c r="E4" s="121"/>
      <c r="F4" s="49" t="s">
        <v>128</v>
      </c>
      <c r="G4" s="112"/>
      <c r="H4" s="103" t="s">
        <v>129</v>
      </c>
      <c r="I4" s="46"/>
      <c r="J4" s="20"/>
      <c r="K4" s="102" t="s">
        <v>130</v>
      </c>
      <c r="L4" s="50"/>
    </row>
    <row r="5" spans="1:12">
      <c r="A5" s="101"/>
      <c r="B5" s="46"/>
      <c r="C5" s="129" t="s">
        <v>131</v>
      </c>
      <c r="D5" s="123" t="s">
        <v>132</v>
      </c>
      <c r="E5" s="122" t="s">
        <v>133</v>
      </c>
      <c r="F5" s="123" t="s">
        <v>134</v>
      </c>
      <c r="G5" s="122" t="s">
        <v>135</v>
      </c>
      <c r="H5" s="162" t="s">
        <v>136</v>
      </c>
      <c r="J5" s="166"/>
      <c r="K5" s="167" t="s">
        <v>137</v>
      </c>
      <c r="L5" s="53" t="s">
        <v>138</v>
      </c>
    </row>
    <row r="6" spans="1:12">
      <c r="A6" s="3" t="s">
        <v>271</v>
      </c>
      <c r="B6" s="14" t="s">
        <v>272</v>
      </c>
      <c r="C6" s="130">
        <v>100</v>
      </c>
      <c r="D6" s="125">
        <f>'1'!S44</f>
        <v>131.23566399047016</v>
      </c>
      <c r="E6" s="173">
        <f>'1'!U44</f>
        <v>62.063211643643783</v>
      </c>
      <c r="F6" s="118">
        <f>'1'!W44</f>
        <v>29</v>
      </c>
      <c r="G6" s="176">
        <f>'1'!Y44</f>
        <v>6</v>
      </c>
      <c r="H6" s="50">
        <v>1</v>
      </c>
      <c r="I6" s="54"/>
      <c r="J6" s="102" t="s">
        <v>107</v>
      </c>
      <c r="K6" s="190">
        <v>0.75600000000000001</v>
      </c>
      <c r="L6" s="191">
        <v>0.73199999999999998</v>
      </c>
    </row>
    <row r="7" spans="1:12">
      <c r="A7" s="163" t="s">
        <v>225</v>
      </c>
      <c r="B7" s="5" t="s">
        <v>273</v>
      </c>
      <c r="C7" s="131">
        <v>100</v>
      </c>
      <c r="D7" s="126">
        <f>'2'!S44</f>
        <v>129.55017155877346</v>
      </c>
      <c r="E7" s="174">
        <f>'2'!U44</f>
        <v>92.891750043552477</v>
      </c>
      <c r="F7" s="119">
        <f>'2'!W44</f>
        <v>15</v>
      </c>
      <c r="G7" s="177">
        <f>'2'!Y44</f>
        <v>12</v>
      </c>
      <c r="H7" s="160">
        <v>2</v>
      </c>
      <c r="I7" s="54"/>
      <c r="J7" s="101" t="s">
        <v>139</v>
      </c>
      <c r="K7" s="192">
        <v>0.74099999999999999</v>
      </c>
      <c r="L7" s="193">
        <v>0.71099999999999997</v>
      </c>
    </row>
    <row r="8" spans="1:12">
      <c r="A8" s="163" t="s">
        <v>226</v>
      </c>
      <c r="B8" s="5" t="s">
        <v>274</v>
      </c>
      <c r="C8" s="131">
        <v>100</v>
      </c>
      <c r="D8" s="126">
        <f>'3'!S44</f>
        <v>133.4721059357303</v>
      </c>
      <c r="E8" s="174">
        <f>'3'!U44</f>
        <v>69.979821716898968</v>
      </c>
      <c r="F8" s="119">
        <f>'3'!W44</f>
        <v>11</v>
      </c>
      <c r="G8" s="177">
        <f>'3'!Y44</f>
        <v>4</v>
      </c>
      <c r="H8" s="160">
        <v>3</v>
      </c>
      <c r="I8" s="54"/>
      <c r="J8" s="101" t="s">
        <v>140</v>
      </c>
      <c r="K8" s="192">
        <v>0.90500000000000003</v>
      </c>
      <c r="L8" s="193">
        <v>0.73599999999999999</v>
      </c>
    </row>
    <row r="9" spans="1:12">
      <c r="A9" s="163" t="s">
        <v>227</v>
      </c>
      <c r="B9" s="5" t="s">
        <v>27</v>
      </c>
      <c r="C9" s="131">
        <v>100</v>
      </c>
      <c r="D9" s="126">
        <f>'4'!S44</f>
        <v>152.65316041509439</v>
      </c>
      <c r="E9" s="174">
        <f>'4'!U44</f>
        <v>69.02239162576835</v>
      </c>
      <c r="F9" s="119">
        <f>'4'!W44</f>
        <v>5</v>
      </c>
      <c r="G9" s="177">
        <f>'4'!Y44</f>
        <v>4</v>
      </c>
      <c r="H9" s="160">
        <v>4</v>
      </c>
      <c r="I9" s="54"/>
      <c r="J9" s="101" t="s">
        <v>141</v>
      </c>
      <c r="K9" s="192">
        <v>0.871</v>
      </c>
      <c r="L9" s="193">
        <v>0.74299999999999999</v>
      </c>
    </row>
    <row r="10" spans="1:12">
      <c r="A10" s="3" t="s">
        <v>228</v>
      </c>
      <c r="B10" s="14" t="s">
        <v>195</v>
      </c>
      <c r="C10" s="130">
        <v>100</v>
      </c>
      <c r="D10" s="125">
        <f>'5'!S44</f>
        <v>138.40948398837008</v>
      </c>
      <c r="E10" s="173">
        <f>'5'!U44</f>
        <v>53.88345861088127</v>
      </c>
      <c r="F10" s="118">
        <f>'5'!W44</f>
        <v>7</v>
      </c>
      <c r="G10" s="176">
        <f>'5'!Y44</f>
        <v>5</v>
      </c>
      <c r="H10" s="50">
        <v>5</v>
      </c>
      <c r="I10" s="54"/>
      <c r="J10" s="101" t="s">
        <v>142</v>
      </c>
      <c r="K10" s="192">
        <v>0.82499999999999996</v>
      </c>
      <c r="L10" s="193">
        <v>0.73499999999999999</v>
      </c>
    </row>
    <row r="11" spans="1:12">
      <c r="A11" s="163" t="s">
        <v>229</v>
      </c>
      <c r="B11" s="5" t="s">
        <v>28</v>
      </c>
      <c r="C11" s="131">
        <v>100</v>
      </c>
      <c r="D11" s="126">
        <f>'6'!S44</f>
        <v>135.9145242815739</v>
      </c>
      <c r="E11" s="174">
        <f>'6'!U44</f>
        <v>57.041478483941411</v>
      </c>
      <c r="F11" s="119">
        <f>'6'!W44</f>
        <v>18</v>
      </c>
      <c r="G11" s="177">
        <f>'6'!Y44</f>
        <v>13</v>
      </c>
      <c r="H11" s="160">
        <v>6</v>
      </c>
      <c r="I11" s="54"/>
      <c r="J11" s="101" t="s">
        <v>143</v>
      </c>
      <c r="K11" s="192">
        <v>0.86899999999999999</v>
      </c>
      <c r="L11" s="193">
        <v>0.76500000000000001</v>
      </c>
    </row>
    <row r="12" spans="1:12">
      <c r="A12" s="163" t="s">
        <v>230</v>
      </c>
      <c r="B12" s="5" t="s">
        <v>275</v>
      </c>
      <c r="C12" s="131">
        <v>100</v>
      </c>
      <c r="D12" s="126">
        <f>'7'!S44</f>
        <v>143.08735325097982</v>
      </c>
      <c r="E12" s="174">
        <f>'7'!U44</f>
        <v>55.225572524299942</v>
      </c>
      <c r="F12" s="119">
        <f>'7'!W44</f>
        <v>6</v>
      </c>
      <c r="G12" s="177">
        <f>'7'!Y44</f>
        <v>5</v>
      </c>
      <c r="H12" s="160">
        <v>7</v>
      </c>
      <c r="I12" s="54"/>
      <c r="J12" s="101" t="s">
        <v>144</v>
      </c>
      <c r="K12" s="192">
        <v>0.80400000000000005</v>
      </c>
      <c r="L12" s="193">
        <v>0.749</v>
      </c>
    </row>
    <row r="13" spans="1:12">
      <c r="A13" s="163" t="s">
        <v>231</v>
      </c>
      <c r="B13" s="5" t="s">
        <v>29</v>
      </c>
      <c r="C13" s="131">
        <v>100</v>
      </c>
      <c r="D13" s="126">
        <f>'8'!S44</f>
        <v>135.5003767791859</v>
      </c>
      <c r="E13" s="174">
        <f>'8'!U44</f>
        <v>50.858963438623491</v>
      </c>
      <c r="F13" s="119">
        <f>'8'!W44</f>
        <v>4</v>
      </c>
      <c r="G13" s="177">
        <f>'8'!Y44</f>
        <v>3</v>
      </c>
      <c r="H13" s="160">
        <v>8</v>
      </c>
      <c r="I13" s="54"/>
      <c r="J13" s="101" t="s">
        <v>200</v>
      </c>
      <c r="K13" s="165">
        <v>0.78600000000000003</v>
      </c>
      <c r="L13" s="194">
        <v>0.73599999999999999</v>
      </c>
    </row>
    <row r="14" spans="1:12">
      <c r="A14" s="163" t="s">
        <v>232</v>
      </c>
      <c r="B14" s="5" t="s">
        <v>30</v>
      </c>
      <c r="C14" s="131">
        <v>100</v>
      </c>
      <c r="D14" s="126">
        <f>'9'!S44</f>
        <v>112.75892532815392</v>
      </c>
      <c r="E14" s="174">
        <f>'9'!U44</f>
        <v>23.673629183117086</v>
      </c>
      <c r="F14" s="119">
        <f>'9'!W44</f>
        <v>1</v>
      </c>
      <c r="G14" s="177">
        <f>'9'!Y44</f>
        <v>1</v>
      </c>
      <c r="H14" s="160">
        <v>9</v>
      </c>
      <c r="I14" s="54"/>
      <c r="J14" s="101" t="s">
        <v>201</v>
      </c>
      <c r="K14" s="165">
        <v>0.69399999999999995</v>
      </c>
      <c r="L14" s="194">
        <v>0.751</v>
      </c>
    </row>
    <row r="15" spans="1:12">
      <c r="A15" s="163" t="s">
        <v>2</v>
      </c>
      <c r="B15" s="5" t="s">
        <v>385</v>
      </c>
      <c r="C15" s="131">
        <v>100</v>
      </c>
      <c r="D15" s="126">
        <f>'10'!S44</f>
        <v>138.82800146649242</v>
      </c>
      <c r="E15" s="174">
        <f>'10'!U44</f>
        <v>57.542311694326926</v>
      </c>
      <c r="F15" s="119">
        <f>'10'!W44</f>
        <v>7</v>
      </c>
      <c r="G15" s="177">
        <f>'10'!Y44</f>
        <v>5</v>
      </c>
      <c r="H15" s="160">
        <v>10</v>
      </c>
      <c r="I15" s="54"/>
      <c r="J15" s="101" t="s">
        <v>202</v>
      </c>
      <c r="K15" s="165">
        <v>0.66300000000000003</v>
      </c>
      <c r="L15" s="194">
        <v>0.73499999999999999</v>
      </c>
    </row>
    <row r="16" spans="1:12">
      <c r="A16" s="163" t="s">
        <v>3</v>
      </c>
      <c r="B16" s="5" t="s">
        <v>31</v>
      </c>
      <c r="C16" s="131">
        <v>100</v>
      </c>
      <c r="D16" s="126">
        <f>'11'!S44</f>
        <v>142.56718391761927</v>
      </c>
      <c r="E16" s="174">
        <f>'11'!U44</f>
        <v>69.217364635449243</v>
      </c>
      <c r="F16" s="119">
        <f>'11'!W44</f>
        <v>6</v>
      </c>
      <c r="G16" s="177">
        <f>'11'!Y44</f>
        <v>6</v>
      </c>
      <c r="H16" s="160">
        <v>11</v>
      </c>
      <c r="I16" s="54"/>
      <c r="J16" s="101" t="s">
        <v>203</v>
      </c>
      <c r="K16" s="165">
        <v>0.66</v>
      </c>
      <c r="L16" s="194">
        <v>0.72199999999999998</v>
      </c>
    </row>
    <row r="17" spans="1:12">
      <c r="A17" s="163" t="s">
        <v>4</v>
      </c>
      <c r="B17" s="5" t="s">
        <v>32</v>
      </c>
      <c r="C17" s="131">
        <v>100</v>
      </c>
      <c r="D17" s="126">
        <f>'12'!S44</f>
        <v>151.21729465778864</v>
      </c>
      <c r="E17" s="174">
        <f>'12'!U44</f>
        <v>33.671958054741687</v>
      </c>
      <c r="F17" s="119">
        <f>'12'!W44</f>
        <v>1</v>
      </c>
      <c r="G17" s="177">
        <f>'12'!Y44</f>
        <v>1</v>
      </c>
      <c r="H17" s="160">
        <v>12</v>
      </c>
      <c r="I17" s="54"/>
      <c r="J17" s="101" t="s">
        <v>204</v>
      </c>
      <c r="K17" s="165">
        <v>0.69299999999999995</v>
      </c>
      <c r="L17" s="194">
        <v>0.73899999999999999</v>
      </c>
    </row>
    <row r="18" spans="1:12">
      <c r="A18" s="163" t="s">
        <v>5</v>
      </c>
      <c r="B18" s="5" t="s">
        <v>33</v>
      </c>
      <c r="C18" s="131">
        <v>100</v>
      </c>
      <c r="D18" s="126">
        <f>'13'!S44</f>
        <v>128.63730152017973</v>
      </c>
      <c r="E18" s="174">
        <f>'13'!U44</f>
        <v>38.421286217011357</v>
      </c>
      <c r="F18" s="119">
        <f>'13'!W44</f>
        <v>3</v>
      </c>
      <c r="G18" s="177">
        <f>'13'!Y44</f>
        <v>3</v>
      </c>
      <c r="H18" s="160">
        <v>13</v>
      </c>
      <c r="I18" s="54"/>
      <c r="J18" s="101" t="s">
        <v>221</v>
      </c>
      <c r="K18" s="165">
        <v>0.75800000000000001</v>
      </c>
      <c r="L18" s="194">
        <v>0.74199999999999999</v>
      </c>
    </row>
    <row r="19" spans="1:12">
      <c r="A19" s="163" t="s">
        <v>6</v>
      </c>
      <c r="B19" s="5" t="s">
        <v>34</v>
      </c>
      <c r="C19" s="131">
        <v>100</v>
      </c>
      <c r="D19" s="126">
        <f>'14'!S44</f>
        <v>146.16228033373326</v>
      </c>
      <c r="E19" s="174">
        <f>'14'!U44</f>
        <v>64.781778107181466</v>
      </c>
      <c r="F19" s="119">
        <f>'14'!W44</f>
        <v>7</v>
      </c>
      <c r="G19" s="177">
        <f>'14'!Y44</f>
        <v>7</v>
      </c>
      <c r="H19" s="160">
        <v>14</v>
      </c>
      <c r="I19" s="54"/>
      <c r="J19" s="101" t="s">
        <v>222</v>
      </c>
      <c r="K19" s="165">
        <v>0.752</v>
      </c>
      <c r="L19" s="194">
        <v>0.72199999999999998</v>
      </c>
    </row>
    <row r="20" spans="1:12">
      <c r="A20" s="163" t="s">
        <v>7</v>
      </c>
      <c r="B20" s="5" t="s">
        <v>276</v>
      </c>
      <c r="C20" s="131">
        <v>100</v>
      </c>
      <c r="D20" s="126">
        <f>'15'!S44</f>
        <v>138.64782478632341</v>
      </c>
      <c r="E20" s="174">
        <f>'15'!U44</f>
        <v>60.879607310105563</v>
      </c>
      <c r="F20" s="119">
        <f>'15'!W44</f>
        <v>4</v>
      </c>
      <c r="G20" s="177">
        <f>'15'!Y44</f>
        <v>4</v>
      </c>
      <c r="H20" s="160">
        <v>15</v>
      </c>
      <c r="I20" s="54"/>
      <c r="J20" s="101" t="s">
        <v>223</v>
      </c>
      <c r="K20" s="165">
        <v>0.71899999999999997</v>
      </c>
      <c r="L20" s="194">
        <v>0.74399999999999999</v>
      </c>
    </row>
    <row r="21" spans="1:12">
      <c r="A21" s="163" t="s">
        <v>8</v>
      </c>
      <c r="B21" s="5" t="s">
        <v>277</v>
      </c>
      <c r="C21" s="131">
        <v>100</v>
      </c>
      <c r="D21" s="126">
        <f>'16'!S44</f>
        <v>137.85699601318089</v>
      </c>
      <c r="E21" s="174">
        <f>'16'!U44</f>
        <v>61.674605484636778</v>
      </c>
      <c r="F21" s="119">
        <f>'16'!W44</f>
        <v>6</v>
      </c>
      <c r="G21" s="177">
        <f>'16'!Y44</f>
        <v>5</v>
      </c>
      <c r="H21" s="160">
        <v>16</v>
      </c>
      <c r="I21" s="54"/>
      <c r="J21" s="101" t="s">
        <v>224</v>
      </c>
      <c r="K21" s="165">
        <v>0.82599999999999996</v>
      </c>
      <c r="L21" s="194">
        <v>0.75</v>
      </c>
    </row>
    <row r="22" spans="1:12">
      <c r="A22" s="163" t="s">
        <v>9</v>
      </c>
      <c r="B22" s="5" t="s">
        <v>278</v>
      </c>
      <c r="C22" s="131">
        <v>100</v>
      </c>
      <c r="D22" s="126">
        <f>'17'!S44</f>
        <v>140.46949717599574</v>
      </c>
      <c r="E22" s="174">
        <f>'17'!U44</f>
        <v>57.201429852950348</v>
      </c>
      <c r="F22" s="119">
        <f>'17'!W44</f>
        <v>7</v>
      </c>
      <c r="G22" s="177">
        <f>'17'!Y44</f>
        <v>6</v>
      </c>
      <c r="H22" s="160">
        <v>17</v>
      </c>
      <c r="I22" s="54"/>
      <c r="J22" s="101" t="s">
        <v>258</v>
      </c>
      <c r="K22" s="165">
        <v>0.84399999999999997</v>
      </c>
      <c r="L22" s="194">
        <v>0.76200000000000001</v>
      </c>
    </row>
    <row r="23" spans="1:12">
      <c r="A23" s="163" t="s">
        <v>10</v>
      </c>
      <c r="B23" s="5" t="s">
        <v>279</v>
      </c>
      <c r="C23" s="131">
        <v>100</v>
      </c>
      <c r="D23" s="126">
        <f>'18'!S44</f>
        <v>134.92175695794967</v>
      </c>
      <c r="E23" s="174">
        <f>'18'!U44</f>
        <v>53.300790583954708</v>
      </c>
      <c r="F23" s="119">
        <f>'18'!W44</f>
        <v>6</v>
      </c>
      <c r="G23" s="177">
        <f>'18'!Y44</f>
        <v>5</v>
      </c>
      <c r="H23" s="160">
        <v>18</v>
      </c>
      <c r="I23" s="54"/>
      <c r="J23" s="195" t="s">
        <v>270</v>
      </c>
      <c r="K23" s="751">
        <v>0.94499999999999995</v>
      </c>
      <c r="L23" s="752">
        <v>0.77200000000000002</v>
      </c>
    </row>
    <row r="24" spans="1:12">
      <c r="A24" s="163" t="s">
        <v>11</v>
      </c>
      <c r="B24" s="5" t="s">
        <v>35</v>
      </c>
      <c r="C24" s="131">
        <v>100</v>
      </c>
      <c r="D24" s="126">
        <f>'19'!S44</f>
        <v>138.35376629409208</v>
      </c>
      <c r="E24" s="174">
        <f>'19'!U44</f>
        <v>53.822181454359281</v>
      </c>
      <c r="F24" s="119">
        <f>'19'!W44</f>
        <v>4</v>
      </c>
      <c r="G24" s="177">
        <f>'19'!Y44</f>
        <v>4</v>
      </c>
      <c r="H24" s="160">
        <v>19</v>
      </c>
      <c r="I24" s="54"/>
      <c r="J24" s="101" t="s">
        <v>349</v>
      </c>
      <c r="K24" s="165">
        <v>0.80800000000000005</v>
      </c>
      <c r="L24" s="194">
        <v>0.74199999999999999</v>
      </c>
    </row>
    <row r="25" spans="1:12">
      <c r="A25" s="163" t="s">
        <v>12</v>
      </c>
      <c r="B25" s="5" t="s">
        <v>387</v>
      </c>
      <c r="C25" s="131">
        <v>100</v>
      </c>
      <c r="D25" s="126">
        <f>'20'!S44</f>
        <v>131.21098282060592</v>
      </c>
      <c r="E25" s="174">
        <f>'20'!U44</f>
        <v>50.336354230929928</v>
      </c>
      <c r="F25" s="119">
        <f>'20'!W44</f>
        <v>3</v>
      </c>
      <c r="G25" s="177">
        <f>'20'!Y44</f>
        <v>3</v>
      </c>
      <c r="H25" s="160">
        <v>20</v>
      </c>
      <c r="I25" s="54"/>
      <c r="J25" s="101" t="s">
        <v>391</v>
      </c>
      <c r="K25" s="165">
        <v>0.82699999999999996</v>
      </c>
      <c r="L25" s="165">
        <v>0.69599999999999995</v>
      </c>
    </row>
    <row r="26" spans="1:12">
      <c r="A26" s="163" t="s">
        <v>13</v>
      </c>
      <c r="B26" s="5" t="s">
        <v>196</v>
      </c>
      <c r="C26" s="131">
        <v>100</v>
      </c>
      <c r="D26" s="126">
        <f>'21'!S44</f>
        <v>140.11087959465965</v>
      </c>
      <c r="E26" s="174">
        <f>'21'!U44</f>
        <v>49.743902599529171</v>
      </c>
      <c r="F26" s="119">
        <f>'21'!W44</f>
        <v>4</v>
      </c>
      <c r="G26" s="177">
        <f>'21'!Y44</f>
        <v>3</v>
      </c>
      <c r="H26" s="160">
        <v>21</v>
      </c>
      <c r="I26" s="54"/>
      <c r="J26" s="206" t="s">
        <v>392</v>
      </c>
      <c r="K26" s="165">
        <v>0.78</v>
      </c>
      <c r="L26" s="165">
        <v>0.71399999999999997</v>
      </c>
    </row>
    <row r="27" spans="1:12">
      <c r="A27" s="15" t="s">
        <v>14</v>
      </c>
      <c r="B27" s="16" t="s">
        <v>55</v>
      </c>
      <c r="C27" s="132">
        <v>100</v>
      </c>
      <c r="D27" s="127">
        <f>'22'!S44</f>
        <v>145.3891317254529</v>
      </c>
      <c r="E27" s="175">
        <f>'22'!U44</f>
        <v>66.367554220703767</v>
      </c>
      <c r="F27" s="120">
        <f>'22'!W44</f>
        <v>10</v>
      </c>
      <c r="G27" s="178">
        <f>'22'!Y44</f>
        <v>8</v>
      </c>
      <c r="H27" s="161">
        <v>22</v>
      </c>
      <c r="I27" s="54"/>
      <c r="J27" s="205" t="s">
        <v>393</v>
      </c>
      <c r="K27" s="753">
        <v>0.82799999999999996</v>
      </c>
      <c r="L27" s="753">
        <v>0.68200000000000005</v>
      </c>
    </row>
    <row r="28" spans="1:12">
      <c r="A28" s="163" t="s">
        <v>15</v>
      </c>
      <c r="B28" s="5" t="s">
        <v>36</v>
      </c>
      <c r="C28" s="131">
        <v>100</v>
      </c>
      <c r="D28" s="126">
        <f>'23'!S44</f>
        <v>149.89945957198168</v>
      </c>
      <c r="E28" s="174">
        <f>'23'!U44</f>
        <v>72.880433207815372</v>
      </c>
      <c r="F28" s="119">
        <f>'23'!W44</f>
        <v>11</v>
      </c>
      <c r="G28" s="177">
        <f>'23'!Y44</f>
        <v>9</v>
      </c>
      <c r="H28" s="160">
        <v>23</v>
      </c>
      <c r="I28" s="54"/>
      <c r="J28" s="113" t="s">
        <v>1065</v>
      </c>
      <c r="K28" s="754">
        <v>0.67200000000000004</v>
      </c>
      <c r="L28" s="191">
        <v>0.67900000000000005</v>
      </c>
    </row>
    <row r="29" spans="1:12">
      <c r="A29" s="163" t="s">
        <v>16</v>
      </c>
      <c r="B29" s="5" t="s">
        <v>197</v>
      </c>
      <c r="C29" s="131">
        <v>100</v>
      </c>
      <c r="D29" s="126">
        <f>'24'!S44</f>
        <v>134.5619408087982</v>
      </c>
      <c r="E29" s="174">
        <f>'24'!U44</f>
        <v>48.151397408391198</v>
      </c>
      <c r="F29" s="119">
        <f>'24'!W44</f>
        <v>2</v>
      </c>
      <c r="G29" s="177">
        <f>'24'!Y44</f>
        <v>1</v>
      </c>
      <c r="H29" s="160">
        <v>24</v>
      </c>
      <c r="I29" s="54"/>
      <c r="J29" s="206" t="s">
        <v>1066</v>
      </c>
      <c r="K29" s="165">
        <v>0.59799999999999998</v>
      </c>
      <c r="L29" s="194">
        <v>0.61099999999999999</v>
      </c>
    </row>
    <row r="30" spans="1:12">
      <c r="A30" s="163" t="s">
        <v>17</v>
      </c>
      <c r="B30" s="5" t="s">
        <v>280</v>
      </c>
      <c r="C30" s="131">
        <v>100</v>
      </c>
      <c r="D30" s="126">
        <f>'25'!S44</f>
        <v>157.99010109659818</v>
      </c>
      <c r="E30" s="174">
        <f>'25'!U44</f>
        <v>78.070698420316617</v>
      </c>
      <c r="F30" s="119">
        <f>'25'!W44</f>
        <v>4</v>
      </c>
      <c r="G30" s="177">
        <f>'25'!Y44</f>
        <v>3</v>
      </c>
      <c r="H30" s="160">
        <v>25</v>
      </c>
      <c r="I30" s="54"/>
      <c r="J30" s="548" t="s">
        <v>1067</v>
      </c>
      <c r="K30" s="828">
        <v>0.71299999999999997</v>
      </c>
      <c r="L30" s="829">
        <v>0.622</v>
      </c>
    </row>
    <row r="31" spans="1:12">
      <c r="A31" s="163" t="s">
        <v>18</v>
      </c>
      <c r="B31" s="5" t="s">
        <v>281</v>
      </c>
      <c r="C31" s="131">
        <v>100</v>
      </c>
      <c r="D31" s="126">
        <f>'26'!S44</f>
        <v>160.13966861708127</v>
      </c>
      <c r="E31" s="174">
        <f>'26'!U44</f>
        <v>94.714457296106005</v>
      </c>
      <c r="F31" s="119">
        <f>'26'!W44</f>
        <v>9</v>
      </c>
      <c r="G31" s="177">
        <f>'26'!Y44</f>
        <v>8</v>
      </c>
      <c r="H31" s="160">
        <v>26</v>
      </c>
      <c r="I31" s="54"/>
      <c r="J31" s="548" t="s">
        <v>1068</v>
      </c>
      <c r="K31" s="828">
        <v>0.64</v>
      </c>
      <c r="L31" s="829">
        <v>0.64900000000000002</v>
      </c>
    </row>
    <row r="32" spans="1:12">
      <c r="A32" s="163" t="s">
        <v>19</v>
      </c>
      <c r="B32" s="5" t="s">
        <v>282</v>
      </c>
      <c r="C32" s="131">
        <v>100</v>
      </c>
      <c r="D32" s="126">
        <f>'27'!S44</f>
        <v>148.4980619160533</v>
      </c>
      <c r="E32" s="174">
        <f>'27'!U44</f>
        <v>95.340914261716208</v>
      </c>
      <c r="F32" s="119">
        <f>'27'!W44</f>
        <v>18</v>
      </c>
      <c r="G32" s="177">
        <f>'27'!Y44</f>
        <v>16</v>
      </c>
      <c r="H32" s="160">
        <v>27</v>
      </c>
      <c r="I32" s="54"/>
      <c r="J32" s="755" t="s">
        <v>1069</v>
      </c>
      <c r="K32" s="756">
        <v>0.72499999999999998</v>
      </c>
      <c r="L32" s="757">
        <v>0.64400000000000002</v>
      </c>
    </row>
    <row r="33" spans="1:12">
      <c r="A33" s="163" t="s">
        <v>20</v>
      </c>
      <c r="B33" s="5" t="s">
        <v>37</v>
      </c>
      <c r="C33" s="131">
        <v>100</v>
      </c>
      <c r="D33" s="126">
        <f>'28'!S44</f>
        <v>145.14896213144343</v>
      </c>
      <c r="E33" s="174">
        <f>'28'!U44</f>
        <v>91.988350859365568</v>
      </c>
      <c r="F33" s="119">
        <f>'28'!W44</f>
        <v>6</v>
      </c>
      <c r="G33" s="177">
        <f>'28'!Y44</f>
        <v>6</v>
      </c>
      <c r="H33" s="160">
        <v>28</v>
      </c>
      <c r="I33" s="54"/>
      <c r="J33" s="196" t="s">
        <v>145</v>
      </c>
      <c r="K33" s="196"/>
      <c r="L33" s="45" t="s">
        <v>124</v>
      </c>
    </row>
    <row r="34" spans="1:12">
      <c r="A34" s="163" t="s">
        <v>21</v>
      </c>
      <c r="B34" s="5" t="s">
        <v>38</v>
      </c>
      <c r="C34" s="131">
        <v>100</v>
      </c>
      <c r="D34" s="126">
        <f>'29'!S44</f>
        <v>120.86145494900896</v>
      </c>
      <c r="E34" s="174">
        <f>'29'!U44</f>
        <v>97.360623838866516</v>
      </c>
      <c r="F34" s="119">
        <f>'29'!W44</f>
        <v>2</v>
      </c>
      <c r="G34" s="177">
        <f>'29'!Y44</f>
        <v>1</v>
      </c>
      <c r="H34" s="160">
        <v>29</v>
      </c>
      <c r="I34" s="54"/>
      <c r="J34" s="55" t="s">
        <v>146</v>
      </c>
      <c r="L34" s="56">
        <f>AVERAGE(L30:L32)</f>
        <v>0.63833333333333331</v>
      </c>
    </row>
    <row r="35" spans="1:12">
      <c r="A35" s="163" t="s">
        <v>22</v>
      </c>
      <c r="B35" s="5" t="s">
        <v>406</v>
      </c>
      <c r="C35" s="131">
        <v>100</v>
      </c>
      <c r="D35" s="126">
        <f>'30'!S44</f>
        <v>147.04426302497288</v>
      </c>
      <c r="E35" s="174">
        <f>'30'!U44</f>
        <v>92.92329810683222</v>
      </c>
      <c r="F35" s="119">
        <f>'30'!W44</f>
        <v>9</v>
      </c>
      <c r="G35" s="177">
        <f>'30'!Y44</f>
        <v>8</v>
      </c>
      <c r="H35" s="160">
        <v>30</v>
      </c>
      <c r="I35" s="54"/>
    </row>
    <row r="36" spans="1:12">
      <c r="A36" s="163" t="s">
        <v>23</v>
      </c>
      <c r="B36" s="5" t="s">
        <v>198</v>
      </c>
      <c r="C36" s="131">
        <v>100</v>
      </c>
      <c r="D36" s="126">
        <f>'31'!S44</f>
        <v>145.69630980558588</v>
      </c>
      <c r="E36" s="174">
        <f>'31'!U44</f>
        <v>79.46367872845434</v>
      </c>
      <c r="F36" s="119">
        <f>'31'!W44</f>
        <v>6</v>
      </c>
      <c r="G36" s="177">
        <f>'31'!Y44</f>
        <v>5</v>
      </c>
      <c r="H36" s="160">
        <v>31</v>
      </c>
      <c r="I36" s="54"/>
    </row>
    <row r="37" spans="1:12">
      <c r="A37" s="163" t="s">
        <v>24</v>
      </c>
      <c r="B37" s="5" t="s">
        <v>39</v>
      </c>
      <c r="C37" s="131">
        <v>100</v>
      </c>
      <c r="D37" s="126">
        <f>'32'!S44</f>
        <v>143.94841487541959</v>
      </c>
      <c r="E37" s="174">
        <f>'32'!U44</f>
        <v>96.169520074815154</v>
      </c>
      <c r="F37" s="119">
        <f>'32'!W44</f>
        <v>6</v>
      </c>
      <c r="G37" s="177">
        <f>'32'!Y44</f>
        <v>6</v>
      </c>
      <c r="H37" s="160">
        <v>32</v>
      </c>
      <c r="I37" s="54"/>
    </row>
    <row r="38" spans="1:12">
      <c r="A38" s="163" t="s">
        <v>25</v>
      </c>
      <c r="B38" s="5" t="s">
        <v>40</v>
      </c>
      <c r="C38" s="131">
        <v>100</v>
      </c>
      <c r="D38" s="126">
        <f>'33'!S44</f>
        <v>149.62377686042711</v>
      </c>
      <c r="E38" s="174">
        <f>'33'!U44</f>
        <v>102.38082978606522</v>
      </c>
      <c r="F38" s="119">
        <f>'33'!W44</f>
        <v>11</v>
      </c>
      <c r="G38" s="177">
        <f>'33'!Y44</f>
        <v>10</v>
      </c>
      <c r="H38" s="160">
        <v>33</v>
      </c>
      <c r="I38" s="54"/>
    </row>
    <row r="39" spans="1:12">
      <c r="A39" s="163" t="s">
        <v>26</v>
      </c>
      <c r="B39" s="5" t="s">
        <v>284</v>
      </c>
      <c r="C39" s="131">
        <v>100</v>
      </c>
      <c r="D39" s="126">
        <f>'34'!S44</f>
        <v>150.80187875663574</v>
      </c>
      <c r="E39" s="174">
        <f>'34'!U44</f>
        <v>90.866526214939199</v>
      </c>
      <c r="F39" s="119">
        <f>'34'!W44</f>
        <v>14</v>
      </c>
      <c r="G39" s="177">
        <f>'34'!Y44</f>
        <v>13</v>
      </c>
      <c r="H39" s="160">
        <v>34</v>
      </c>
      <c r="I39" s="54"/>
    </row>
    <row r="40" spans="1:12">
      <c r="A40" s="163" t="s">
        <v>56</v>
      </c>
      <c r="B40" s="5" t="s">
        <v>388</v>
      </c>
      <c r="C40" s="131">
        <v>100</v>
      </c>
      <c r="D40" s="126">
        <f>'35'!S44</f>
        <v>152.77486147792442</v>
      </c>
      <c r="E40" s="174">
        <f>'35'!U44</f>
        <v>89.41022143536307</v>
      </c>
      <c r="F40" s="119">
        <f>'35'!W44</f>
        <v>17</v>
      </c>
      <c r="G40" s="177">
        <f>'35'!Y44</f>
        <v>15</v>
      </c>
      <c r="H40" s="160">
        <v>35</v>
      </c>
      <c r="I40" s="54"/>
    </row>
    <row r="41" spans="1:12">
      <c r="A41" s="163" t="s">
        <v>199</v>
      </c>
      <c r="B41" s="5" t="s">
        <v>41</v>
      </c>
      <c r="C41" s="131">
        <v>100</v>
      </c>
      <c r="D41" s="126">
        <f>'36'!S44</f>
        <v>143.74482202381128</v>
      </c>
      <c r="E41" s="174">
        <f>'36'!U44</f>
        <v>85.606177961941995</v>
      </c>
      <c r="F41" s="119">
        <f>'36'!W44</f>
        <v>14</v>
      </c>
      <c r="G41" s="177">
        <f>'36'!Y44</f>
        <v>12</v>
      </c>
      <c r="H41" s="160">
        <v>36</v>
      </c>
      <c r="I41" s="54"/>
    </row>
    <row r="42" spans="1:12">
      <c r="A42" s="163" t="s">
        <v>205</v>
      </c>
      <c r="B42" s="5" t="s">
        <v>355</v>
      </c>
      <c r="C42" s="131">
        <v>100</v>
      </c>
      <c r="D42" s="126">
        <f>'37'!S44</f>
        <v>147.35937535934107</v>
      </c>
      <c r="E42" s="174">
        <f>'37'!U44</f>
        <v>77.428218968351402</v>
      </c>
      <c r="F42" s="119">
        <f>'37'!W44</f>
        <v>17</v>
      </c>
      <c r="G42" s="177">
        <f>'37'!Y44</f>
        <v>14</v>
      </c>
      <c r="H42" s="160">
        <v>37</v>
      </c>
      <c r="I42" s="54"/>
    </row>
    <row r="43" spans="1:12">
      <c r="A43" s="163" t="s">
        <v>206</v>
      </c>
      <c r="B43" s="5" t="s">
        <v>286</v>
      </c>
      <c r="C43" s="131">
        <v>100</v>
      </c>
      <c r="D43" s="126">
        <f>'38'!S44</f>
        <v>145.22351046840575</v>
      </c>
      <c r="E43" s="174">
        <f>'38'!U44</f>
        <v>24.169143780431664</v>
      </c>
      <c r="F43" s="119">
        <f>'38'!W44</f>
        <v>3</v>
      </c>
      <c r="G43" s="177">
        <f>'38'!Y44</f>
        <v>3</v>
      </c>
      <c r="H43" s="160">
        <v>38</v>
      </c>
      <c r="I43" s="54"/>
    </row>
    <row r="44" spans="1:12">
      <c r="A44" s="163" t="s">
        <v>207</v>
      </c>
      <c r="B44" s="5" t="s">
        <v>287</v>
      </c>
      <c r="C44" s="131">
        <v>100</v>
      </c>
      <c r="D44" s="126">
        <f>'39'!S44</f>
        <v>161.22244734543784</v>
      </c>
      <c r="E44" s="174">
        <f>'39'!U44</f>
        <v>82.034345379757795</v>
      </c>
      <c r="F44" s="119">
        <f>'39'!W44</f>
        <v>2</v>
      </c>
      <c r="G44" s="177">
        <f>'39'!Y44</f>
        <v>2</v>
      </c>
      <c r="H44" s="160">
        <v>39</v>
      </c>
      <c r="I44" s="54"/>
    </row>
    <row r="45" spans="1:12">
      <c r="A45" s="104"/>
      <c r="B45" s="92" t="s">
        <v>88</v>
      </c>
      <c r="C45" s="133">
        <f>SUM(C6:C44)</f>
        <v>3900</v>
      </c>
      <c r="D45" s="215">
        <f>SUM(D6:D44)</f>
        <v>5531.4939718813339</v>
      </c>
      <c r="E45" s="216">
        <f>SUM(E6:E44)</f>
        <v>2650.5602374461364</v>
      </c>
      <c r="F45" s="217">
        <f>SUM(F6:F44)</f>
        <v>315</v>
      </c>
      <c r="G45" s="218">
        <f>SUM(G6:G44)</f>
        <v>245</v>
      </c>
      <c r="H45" s="164"/>
      <c r="I45" s="54"/>
    </row>
    <row r="46" spans="1:12">
      <c r="A46" s="60" t="s">
        <v>389</v>
      </c>
      <c r="B46" s="58"/>
      <c r="C46" s="58"/>
      <c r="D46" s="58"/>
      <c r="E46" s="58"/>
      <c r="F46" s="58"/>
      <c r="G46" s="58"/>
      <c r="H46" s="46"/>
      <c r="I46" s="46"/>
      <c r="J46" s="46"/>
    </row>
    <row r="47" spans="1:12">
      <c r="A47" s="57" t="s">
        <v>390</v>
      </c>
      <c r="B47" s="58"/>
      <c r="C47" s="58"/>
      <c r="D47" s="58"/>
      <c r="E47" s="58"/>
      <c r="F47" s="58"/>
      <c r="G47" s="58"/>
      <c r="H47" s="46"/>
      <c r="I47" s="46"/>
      <c r="J47" s="46"/>
    </row>
    <row r="48" spans="1:12">
      <c r="A48" s="57" t="s">
        <v>394</v>
      </c>
      <c r="B48" s="58"/>
      <c r="C48" s="58"/>
      <c r="D48" s="58"/>
      <c r="E48" s="58"/>
      <c r="F48" s="58"/>
      <c r="G48" s="58"/>
      <c r="H48" s="46"/>
      <c r="I48" s="46"/>
      <c r="J48" s="46"/>
    </row>
    <row r="49" spans="1:10">
      <c r="A49" s="57" t="s">
        <v>257</v>
      </c>
      <c r="B49" s="58"/>
      <c r="C49" s="58"/>
      <c r="D49" s="58"/>
      <c r="E49" s="58"/>
      <c r="F49" s="58"/>
      <c r="G49" s="58"/>
      <c r="H49" s="46"/>
      <c r="I49" s="46"/>
      <c r="J49" s="46"/>
    </row>
  </sheetData>
  <phoneticPr fontId="5"/>
  <pageMargins left="0.75" right="0.75" top="0.62" bottom="0.62" header="0.51200000000000001" footer="0.51200000000000001"/>
  <pageSetup paperSize="9"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302</v>
      </c>
      <c r="S2" s="5" t="s">
        <v>157</v>
      </c>
      <c r="U2" s="62" t="s">
        <v>215</v>
      </c>
      <c r="W2" s="5" t="s">
        <v>134</v>
      </c>
      <c r="Y2" s="5" t="s">
        <v>158</v>
      </c>
    </row>
    <row r="3" spans="1:25" ht="44">
      <c r="B3" s="63"/>
      <c r="C3" s="64" t="s">
        <v>233</v>
      </c>
      <c r="D3" s="64" t="s">
        <v>241</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投入係数表!Y5</f>
        <v>1.0047332058115799E-3</v>
      </c>
      <c r="E5" s="75">
        <f t="shared" ref="E5:E38" si="0">$C$27*D5</f>
        <v>0.10047332058115799</v>
      </c>
      <c r="F5" s="74">
        <f>分析係数表!C8</f>
        <v>0.16988323914406789</v>
      </c>
      <c r="G5" s="75">
        <f t="shared" ref="G5:G38" si="1">E5*F5</f>
        <v>1.7068733147887462E-2</v>
      </c>
      <c r="H5" s="75">
        <f t="array" ref="H5:H43">MMULT(逆行列係数!C5:AO43,'23'!G5:G43)</f>
        <v>1.8398730684404084E-2</v>
      </c>
      <c r="I5" s="75">
        <f t="shared" ref="I5:I38" si="2">C5+H5</f>
        <v>1.8398730684404084E-2</v>
      </c>
      <c r="J5" s="74">
        <f>分析係数表!G8</f>
        <v>0.11982810575688495</v>
      </c>
      <c r="K5" s="76">
        <f t="shared" ref="K5:K38" si="3">I5*J5</f>
        <v>2.2046850462432168E-3</v>
      </c>
      <c r="L5" s="77" t="s">
        <v>188</v>
      </c>
      <c r="M5" s="78" t="s">
        <v>188</v>
      </c>
      <c r="N5" s="79">
        <f>分析係数表!I8</f>
        <v>1.1007693311748612E-2</v>
      </c>
      <c r="O5" s="80">
        <f t="shared" ref="O5:O43" si="4">$M$44*N5</f>
        <v>0.29636540406120632</v>
      </c>
      <c r="P5" s="74">
        <f>分析係数表!C8</f>
        <v>0.16988323914406789</v>
      </c>
      <c r="Q5" s="80">
        <f t="shared" ref="Q5:Q38" si="5">O5*P5</f>
        <v>5.0347514812158219E-2</v>
      </c>
      <c r="R5" s="81">
        <f t="array" ref="R5:R43">MMULT(逆行列係数!C5:AO43,'23'!Q5:Q43)</f>
        <v>8.4371989100556974E-2</v>
      </c>
      <c r="S5" s="82">
        <f t="shared" ref="S5:S38" si="6">I5+R5</f>
        <v>0.10277071978496105</v>
      </c>
      <c r="T5" s="83">
        <f>分析係数表!F8</f>
        <v>0.4520504153237429</v>
      </c>
      <c r="U5" s="84">
        <f t="shared" ref="U5:U38" si="7">S5*T5</f>
        <v>4.6457546561911645E-2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投入係数表!Y6</f>
        <v>2.9693888403888712E-5</v>
      </c>
      <c r="E6" s="75">
        <f t="shared" si="0"/>
        <v>2.9693888403888712E-3</v>
      </c>
      <c r="F6" s="74">
        <f>分析係数表!C9</f>
        <v>0.40976645435244163</v>
      </c>
      <c r="G6" s="75">
        <f t="shared" si="1"/>
        <v>1.2167559367198559E-3</v>
      </c>
      <c r="H6" s="75">
        <v>1.0140882650993414E-2</v>
      </c>
      <c r="I6" s="75">
        <f t="shared" si="2"/>
        <v>1.0140882650993414E-2</v>
      </c>
      <c r="J6" s="74">
        <f>分析係数表!G9</f>
        <v>0.27278621711745094</v>
      </c>
      <c r="K6" s="76">
        <f t="shared" si="3"/>
        <v>2.7662930165964807E-3</v>
      </c>
      <c r="L6" s="77"/>
      <c r="M6" s="78"/>
      <c r="N6" s="79">
        <f>分析係数表!I9</f>
        <v>5.6766522140644718E-4</v>
      </c>
      <c r="O6" s="80">
        <f t="shared" si="4"/>
        <v>1.5283522891581263E-2</v>
      </c>
      <c r="P6" s="74">
        <f>分析係数表!C9</f>
        <v>0.40976645435244163</v>
      </c>
      <c r="Q6" s="80">
        <f t="shared" si="5"/>
        <v>6.2626749852976301E-3</v>
      </c>
      <c r="R6" s="81">
        <v>8.4300800762011803E-3</v>
      </c>
      <c r="S6" s="82">
        <f t="shared" si="6"/>
        <v>1.8570962727194593E-2</v>
      </c>
      <c r="T6" s="83">
        <f>分析係数表!F9</f>
        <v>0.74407187847350875</v>
      </c>
      <c r="U6" s="84">
        <f t="shared" si="7"/>
        <v>1.3818131121485196E-2</v>
      </c>
      <c r="V6" s="85">
        <f>分析係数表!D9</f>
        <v>0.14440533530937386</v>
      </c>
      <c r="W6" s="172">
        <f t="shared" si="8"/>
        <v>0</v>
      </c>
      <c r="X6" s="74">
        <f>分析係数表!E9</f>
        <v>0.11439422008151168</v>
      </c>
      <c r="Y6" s="171">
        <f t="shared" si="9"/>
        <v>0</v>
      </c>
    </row>
    <row r="7" spans="1:25">
      <c r="A7" s="10" t="s">
        <v>226</v>
      </c>
      <c r="B7" s="9" t="s">
        <v>274</v>
      </c>
      <c r="C7" s="88"/>
      <c r="D7" s="74">
        <f>投入係数表!Y7</f>
        <v>0</v>
      </c>
      <c r="E7" s="75">
        <f t="shared" si="0"/>
        <v>0</v>
      </c>
      <c r="F7" s="74">
        <f>分析係数表!C10</f>
        <v>0.68007710705743762</v>
      </c>
      <c r="G7" s="75">
        <f t="shared" si="1"/>
        <v>0</v>
      </c>
      <c r="H7" s="75">
        <v>8.3413168944276221E-4</v>
      </c>
      <c r="I7" s="75">
        <f t="shared" si="2"/>
        <v>8.3413168944276221E-4</v>
      </c>
      <c r="J7" s="74">
        <f>分析係数表!G10</f>
        <v>0.17854260725424764</v>
      </c>
      <c r="K7" s="76">
        <f t="shared" si="3"/>
        <v>1.4892804662650116E-4</v>
      </c>
      <c r="L7" s="77"/>
      <c r="M7" s="78"/>
      <c r="N7" s="79">
        <f>分析係数表!I10</f>
        <v>1.290834700219075E-3</v>
      </c>
      <c r="O7" s="80">
        <f t="shared" si="4"/>
        <v>3.4753761453214169E-2</v>
      </c>
      <c r="P7" s="74">
        <f>分析係数表!C10</f>
        <v>0.68007710705743762</v>
      </c>
      <c r="Q7" s="80">
        <f t="shared" si="5"/>
        <v>2.3635237548466182E-2</v>
      </c>
      <c r="R7" s="81">
        <v>3.9866217214347813E-2</v>
      </c>
      <c r="S7" s="82">
        <f t="shared" si="6"/>
        <v>4.0700348903790574E-2</v>
      </c>
      <c r="T7" s="83">
        <f>分析係数表!F10</f>
        <v>0.51654343606185527</v>
      </c>
      <c r="U7" s="84">
        <f t="shared" si="7"/>
        <v>2.1023498071680347E-2</v>
      </c>
      <c r="V7" s="85">
        <f>分析係数表!D10</f>
        <v>9.7799297694606213E-2</v>
      </c>
      <c r="W7" s="172">
        <f t="shared" si="8"/>
        <v>0</v>
      </c>
      <c r="X7" s="74">
        <f>分析係数表!E10</f>
        <v>2.6958057972911079E-2</v>
      </c>
      <c r="Y7" s="171">
        <f t="shared" si="9"/>
        <v>0</v>
      </c>
    </row>
    <row r="8" spans="1:25">
      <c r="A8" s="10" t="s">
        <v>227</v>
      </c>
      <c r="B8" s="9" t="s">
        <v>27</v>
      </c>
      <c r="C8" s="88"/>
      <c r="D8" s="74">
        <f>投入係数表!Y8</f>
        <v>6.5520914485380621E-3</v>
      </c>
      <c r="E8" s="75">
        <f t="shared" si="0"/>
        <v>0.65520914485380621</v>
      </c>
      <c r="F8" s="74">
        <f>分析係数表!C11</f>
        <v>2.1147201560344109E-2</v>
      </c>
      <c r="G8" s="75">
        <f t="shared" si="1"/>
        <v>1.3855839850404139E-2</v>
      </c>
      <c r="H8" s="75">
        <v>2.8259149376801837E-2</v>
      </c>
      <c r="I8" s="75">
        <f t="shared" si="2"/>
        <v>2.8259149376801837E-2</v>
      </c>
      <c r="J8" s="74">
        <f>分析係数表!G11</f>
        <v>0.2349962690544718</v>
      </c>
      <c r="K8" s="76">
        <f t="shared" si="3"/>
        <v>6.6407946702014336E-3</v>
      </c>
      <c r="L8" s="77"/>
      <c r="M8" s="78"/>
      <c r="N8" s="79">
        <f>分析係数表!I11</f>
        <v>-2.2238602446561594E-5</v>
      </c>
      <c r="O8" s="80">
        <f t="shared" si="4"/>
        <v>-5.9874055473524022E-4</v>
      </c>
      <c r="P8" s="74">
        <f>分析係数表!C11</f>
        <v>2.1147201560344109E-2</v>
      </c>
      <c r="Q8" s="80">
        <f t="shared" si="5"/>
        <v>-1.2661687193338369E-5</v>
      </c>
      <c r="R8" s="81">
        <v>6.9624555763183344E-3</v>
      </c>
      <c r="S8" s="82">
        <f t="shared" si="6"/>
        <v>3.522160495312017E-2</v>
      </c>
      <c r="T8" s="83">
        <f>分析係数表!F11</f>
        <v>0.38828483104146677</v>
      </c>
      <c r="U8" s="84">
        <f t="shared" si="7"/>
        <v>1.3676014928231554E-2</v>
      </c>
      <c r="V8" s="85">
        <f>分析係数表!D11</f>
        <v>2.238567316917173E-2</v>
      </c>
      <c r="W8" s="172">
        <f t="shared" si="8"/>
        <v>0</v>
      </c>
      <c r="X8" s="74">
        <f>分析係数表!E11</f>
        <v>2.1852680950858117E-2</v>
      </c>
      <c r="Y8" s="171">
        <f t="shared" si="9"/>
        <v>0</v>
      </c>
    </row>
    <row r="9" spans="1:25">
      <c r="A9" s="10" t="s">
        <v>228</v>
      </c>
      <c r="B9" s="9" t="s">
        <v>195</v>
      </c>
      <c r="C9" s="88"/>
      <c r="D9" s="74">
        <f>投入係数表!Y9</f>
        <v>1.3497222001767595E-5</v>
      </c>
      <c r="E9" s="75">
        <f t="shared" si="0"/>
        <v>1.3497222001767595E-3</v>
      </c>
      <c r="F9" s="74">
        <f>分析係数表!C12</f>
        <v>0.26979296775158057</v>
      </c>
      <c r="G9" s="75">
        <f t="shared" si="1"/>
        <v>3.6414555802588084E-4</v>
      </c>
      <c r="H9" s="75">
        <v>5.2838812706202318E-3</v>
      </c>
      <c r="I9" s="75">
        <f t="shared" si="2"/>
        <v>5.2838812706202318E-3</v>
      </c>
      <c r="J9" s="74">
        <f>分析係数表!G12</f>
        <v>0.14399966915404239</v>
      </c>
      <c r="K9" s="76">
        <f t="shared" si="3"/>
        <v>7.6087715481855443E-4</v>
      </c>
      <c r="L9" s="77"/>
      <c r="M9" s="78"/>
      <c r="N9" s="79">
        <f>分析係数表!I12</f>
        <v>8.4790563397567215E-2</v>
      </c>
      <c r="O9" s="80">
        <f t="shared" si="4"/>
        <v>2.2828569864929773</v>
      </c>
      <c r="P9" s="74">
        <f>分析係数表!C12</f>
        <v>0.26979296775158057</v>
      </c>
      <c r="Q9" s="80">
        <f t="shared" si="5"/>
        <v>0.61589876133837018</v>
      </c>
      <c r="R9" s="81">
        <v>0.77807269157916858</v>
      </c>
      <c r="S9" s="82">
        <f t="shared" si="6"/>
        <v>0.78335657284978877</v>
      </c>
      <c r="T9" s="83">
        <f>分析係数表!F12</f>
        <v>0.33481714299007204</v>
      </c>
      <c r="U9" s="84">
        <f t="shared" si="7"/>
        <v>0.26228120966406049</v>
      </c>
      <c r="V9" s="85">
        <f>分析係数表!D12</f>
        <v>3.7088865741159563E-2</v>
      </c>
      <c r="W9" s="172">
        <f t="shared" si="8"/>
        <v>0</v>
      </c>
      <c r="X9" s="74">
        <f>分析係数表!E12</f>
        <v>3.539948357013805E-2</v>
      </c>
      <c r="Y9" s="171">
        <f t="shared" si="9"/>
        <v>0</v>
      </c>
    </row>
    <row r="10" spans="1:25">
      <c r="A10" s="10" t="s">
        <v>229</v>
      </c>
      <c r="B10" s="9" t="s">
        <v>28</v>
      </c>
      <c r="C10" s="88"/>
      <c r="D10" s="74">
        <f>投入係数表!Y10</f>
        <v>3.2220568362619608E-3</v>
      </c>
      <c r="E10" s="75">
        <f t="shared" si="0"/>
        <v>0.32220568362619606</v>
      </c>
      <c r="F10" s="74">
        <f>分析係数表!C13</f>
        <v>6.684233532602335E-2</v>
      </c>
      <c r="G10" s="75">
        <f t="shared" si="1"/>
        <v>2.1536980348892787E-2</v>
      </c>
      <c r="H10" s="75">
        <v>2.6261943365567975E-2</v>
      </c>
      <c r="I10" s="75">
        <f t="shared" si="2"/>
        <v>2.6261943365567975E-2</v>
      </c>
      <c r="J10" s="74">
        <f>分析係数表!G13</f>
        <v>0.23596605339775753</v>
      </c>
      <c r="K10" s="76">
        <f t="shared" si="3"/>
        <v>6.1969271305284965E-3</v>
      </c>
      <c r="L10" s="77"/>
      <c r="M10" s="78"/>
      <c r="N10" s="79">
        <f>分析係数表!I13</f>
        <v>1.6879182236800124E-2</v>
      </c>
      <c r="O10" s="80">
        <f t="shared" si="4"/>
        <v>0.45444631515059486</v>
      </c>
      <c r="P10" s="74">
        <f>分析係数表!C13</f>
        <v>6.684233532602335E-2</v>
      </c>
      <c r="Q10" s="80">
        <f t="shared" si="5"/>
        <v>3.0376252984971746E-2</v>
      </c>
      <c r="R10" s="81">
        <v>3.393665645181701E-2</v>
      </c>
      <c r="S10" s="82">
        <f t="shared" si="6"/>
        <v>6.0198599817384985E-2</v>
      </c>
      <c r="T10" s="83">
        <f>分析係数表!F13</f>
        <v>0.36934894381465649</v>
      </c>
      <c r="U10" s="84">
        <f t="shared" si="7"/>
        <v>2.2234289261672317E-2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投入係数表!Y11</f>
        <v>5.08613117248208E-2</v>
      </c>
      <c r="E11" s="75">
        <f t="shared" si="0"/>
        <v>5.0861311724820801</v>
      </c>
      <c r="F11" s="74">
        <f>分析係数表!C14</f>
        <v>0.21710827927701792</v>
      </c>
      <c r="G11" s="75">
        <f t="shared" si="1"/>
        <v>1.1042411870347861</v>
      </c>
      <c r="H11" s="75">
        <v>1.2309246216181835</v>
      </c>
      <c r="I11" s="75">
        <f t="shared" si="2"/>
        <v>1.2309246216181835</v>
      </c>
      <c r="J11" s="74">
        <f>分析係数表!G14</f>
        <v>0.17574790290253137</v>
      </c>
      <c r="K11" s="76">
        <f t="shared" si="3"/>
        <v>0.21633242088048768</v>
      </c>
      <c r="L11" s="77"/>
      <c r="M11" s="78"/>
      <c r="N11" s="79">
        <f>分析係数表!I14</f>
        <v>1.1225515443921091E-3</v>
      </c>
      <c r="O11" s="80">
        <f t="shared" si="4"/>
        <v>3.0222993374844517E-2</v>
      </c>
      <c r="P11" s="74">
        <f>分析係数表!C14</f>
        <v>0.21710827927701792</v>
      </c>
      <c r="Q11" s="80">
        <f t="shared" si="5"/>
        <v>6.5616620862132061E-3</v>
      </c>
      <c r="R11" s="81">
        <v>3.6918486198848716E-2</v>
      </c>
      <c r="S11" s="82">
        <f t="shared" si="6"/>
        <v>1.2678431078170322</v>
      </c>
      <c r="T11" s="83">
        <f>分析係数表!F14</f>
        <v>0.32729567218469302</v>
      </c>
      <c r="U11" s="84">
        <f t="shared" si="7"/>
        <v>0.4149595621977058</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投入係数表!Y12</f>
        <v>4.6937939233346994E-3</v>
      </c>
      <c r="E12" s="75">
        <f t="shared" si="0"/>
        <v>0.46937939233346992</v>
      </c>
      <c r="F12" s="74">
        <f>分析係数表!C15</f>
        <v>0.1777237835164599</v>
      </c>
      <c r="G12" s="75">
        <f t="shared" si="1"/>
        <v>8.3419881510161109E-2</v>
      </c>
      <c r="H12" s="75">
        <v>0.13703182514044523</v>
      </c>
      <c r="I12" s="75">
        <f t="shared" si="2"/>
        <v>0.13703182514044523</v>
      </c>
      <c r="J12" s="74">
        <f>分析係数表!G15</f>
        <v>0.10387096116118634</v>
      </c>
      <c r="K12" s="76">
        <f t="shared" si="3"/>
        <v>1.4233627387009664E-2</v>
      </c>
      <c r="L12" s="77"/>
      <c r="M12" s="78"/>
      <c r="N12" s="79">
        <f>分析係数表!I15</f>
        <v>7.5144901505810619E-3</v>
      </c>
      <c r="O12" s="80">
        <f t="shared" si="4"/>
        <v>0.20231622073027569</v>
      </c>
      <c r="P12" s="74">
        <f>分析係数表!C15</f>
        <v>0.1777237835164599</v>
      </c>
      <c r="Q12" s="80">
        <f t="shared" si="5"/>
        <v>3.595640421493583E-2</v>
      </c>
      <c r="R12" s="81">
        <v>8.4396787596919695E-2</v>
      </c>
      <c r="S12" s="82">
        <f t="shared" si="6"/>
        <v>0.22142861273736492</v>
      </c>
      <c r="T12" s="83">
        <f>分析係数表!F15</f>
        <v>0.33005409485469872</v>
      </c>
      <c r="U12" s="84">
        <f t="shared" si="7"/>
        <v>7.3083420351962594E-2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投入係数表!Y13</f>
        <v>1.7452447937165574E-2</v>
      </c>
      <c r="E13" s="75">
        <f t="shared" si="0"/>
        <v>1.7452447937165574</v>
      </c>
      <c r="F13" s="74">
        <f>分析係数表!C16</f>
        <v>0.12368252551663639</v>
      </c>
      <c r="G13" s="75">
        <f t="shared" si="1"/>
        <v>0.21585628373162491</v>
      </c>
      <c r="H13" s="75">
        <v>0.26599518644232339</v>
      </c>
      <c r="I13" s="75">
        <f t="shared" si="2"/>
        <v>0.26599518644232339</v>
      </c>
      <c r="J13" s="74">
        <f>分析係数表!G16</f>
        <v>1.9772048092292722E-2</v>
      </c>
      <c r="K13" s="76">
        <f t="shared" si="3"/>
        <v>5.2592696186559871E-3</v>
      </c>
      <c r="L13" s="77"/>
      <c r="M13" s="78"/>
      <c r="N13" s="79">
        <f>分析係数表!I16</f>
        <v>1.7113434381227897E-2</v>
      </c>
      <c r="O13" s="80">
        <f t="shared" si="4"/>
        <v>0.46075319793424252</v>
      </c>
      <c r="P13" s="74">
        <f>分析係数表!C16</f>
        <v>0.12368252551663639</v>
      </c>
      <c r="Q13" s="80">
        <f t="shared" si="5"/>
        <v>5.6987119160373766E-2</v>
      </c>
      <c r="R13" s="81">
        <v>8.2825918473483306E-2</v>
      </c>
      <c r="S13" s="82">
        <f t="shared" si="6"/>
        <v>0.3488211049158067</v>
      </c>
      <c r="T13" s="83">
        <f>分析係数表!F16</f>
        <v>0.17086837167280561</v>
      </c>
      <c r="U13" s="84">
        <f t="shared" si="7"/>
        <v>5.9602494202072781E-2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投入係数表!Y14</f>
        <v>1.3399502114474798E-2</v>
      </c>
      <c r="E14" s="75">
        <f t="shared" si="0"/>
        <v>1.3399502114474799</v>
      </c>
      <c r="F14" s="74">
        <f>分析係数表!C17</f>
        <v>0.19283956701830429</v>
      </c>
      <c r="G14" s="75">
        <f t="shared" si="1"/>
        <v>0.2583954186016173</v>
      </c>
      <c r="H14" s="75">
        <v>0.31444297627504775</v>
      </c>
      <c r="I14" s="75">
        <f t="shared" si="2"/>
        <v>0.31444297627504775</v>
      </c>
      <c r="J14" s="74">
        <f>分析係数表!G17</f>
        <v>0.23402763404868787</v>
      </c>
      <c r="K14" s="76">
        <f t="shared" si="3"/>
        <v>7.3588345780877112E-2</v>
      </c>
      <c r="L14" s="77"/>
      <c r="M14" s="78"/>
      <c r="N14" s="79">
        <f>分析係数表!I17</f>
        <v>3.1766349957435482E-3</v>
      </c>
      <c r="O14" s="80">
        <f t="shared" si="4"/>
        <v>8.5526066852143534E-2</v>
      </c>
      <c r="P14" s="74">
        <f>分析係数表!C17</f>
        <v>0.19283956701830429</v>
      </c>
      <c r="Q14" s="80">
        <f t="shared" si="5"/>
        <v>1.6492809700545907E-2</v>
      </c>
      <c r="R14" s="81">
        <v>3.7917648844696776E-2</v>
      </c>
      <c r="S14" s="82">
        <f t="shared" si="6"/>
        <v>0.35236062511974453</v>
      </c>
      <c r="T14" s="83">
        <f>分析係数表!F17</f>
        <v>0.36995154049829787</v>
      </c>
      <c r="U14" s="84">
        <f t="shared" si="7"/>
        <v>0.13035635607399274</v>
      </c>
      <c r="V14" s="85">
        <f>分析係数表!D17</f>
        <v>4.4453920652026524E-2</v>
      </c>
      <c r="W14" s="172">
        <f t="shared" si="8"/>
        <v>0</v>
      </c>
      <c r="X14" s="74">
        <f>分析係数表!E17</f>
        <v>4.2061277361062542E-2</v>
      </c>
      <c r="Y14" s="171">
        <f t="shared" si="9"/>
        <v>0</v>
      </c>
    </row>
    <row r="15" spans="1:25">
      <c r="A15" s="10" t="s">
        <v>3</v>
      </c>
      <c r="B15" s="9" t="s">
        <v>31</v>
      </c>
      <c r="C15" s="88"/>
      <c r="D15" s="74">
        <f>投入係数表!Y15</f>
        <v>5.3076475799750895E-2</v>
      </c>
      <c r="E15" s="75">
        <f t="shared" si="0"/>
        <v>5.3076475799750895</v>
      </c>
      <c r="F15" s="74">
        <f>分析係数表!C18</f>
        <v>0.30630539049432115</v>
      </c>
      <c r="G15" s="75">
        <f t="shared" si="1"/>
        <v>1.6257610645905085</v>
      </c>
      <c r="H15" s="75">
        <v>1.6846505298039682</v>
      </c>
      <c r="I15" s="75">
        <f t="shared" si="2"/>
        <v>1.6846505298039682</v>
      </c>
      <c r="J15" s="74">
        <f>分析係数表!G18</f>
        <v>0.21755179396051724</v>
      </c>
      <c r="K15" s="76">
        <f t="shared" si="3"/>
        <v>0.36649874495538909</v>
      </c>
      <c r="L15" s="77"/>
      <c r="M15" s="78"/>
      <c r="N15" s="79">
        <f>分析係数表!I18</f>
        <v>5.3704565311248737E-4</v>
      </c>
      <c r="O15" s="80">
        <f t="shared" si="4"/>
        <v>1.4459137575546547E-2</v>
      </c>
      <c r="P15" s="74">
        <f>分析係数表!C18</f>
        <v>0.30630539049432115</v>
      </c>
      <c r="Q15" s="80">
        <f t="shared" si="5"/>
        <v>4.4289117812888971E-3</v>
      </c>
      <c r="R15" s="81">
        <v>1.1703543624403968E-2</v>
      </c>
      <c r="S15" s="82">
        <f t="shared" si="6"/>
        <v>1.6963540734283722</v>
      </c>
      <c r="T15" s="83">
        <f>分析係数表!F18</f>
        <v>0.4635011306393737</v>
      </c>
      <c r="U15" s="84">
        <f t="shared" si="7"/>
        <v>0.78626203099875769</v>
      </c>
      <c r="V15" s="85">
        <f>分析係数表!D18</f>
        <v>4.1488554421314744E-2</v>
      </c>
      <c r="W15" s="172">
        <f t="shared" si="8"/>
        <v>0</v>
      </c>
      <c r="X15" s="74">
        <f>分析係数表!E18</f>
        <v>3.8178621954614265E-2</v>
      </c>
      <c r="Y15" s="171">
        <f t="shared" si="9"/>
        <v>0</v>
      </c>
    </row>
    <row r="16" spans="1:25">
      <c r="A16" s="10" t="s">
        <v>4</v>
      </c>
      <c r="B16" s="9" t="s">
        <v>32</v>
      </c>
      <c r="C16" s="88"/>
      <c r="D16" s="74">
        <f>投入係数表!Y16</f>
        <v>2.356452994844601E-2</v>
      </c>
      <c r="E16" s="75">
        <f t="shared" si="0"/>
        <v>2.3564529948446009</v>
      </c>
      <c r="F16" s="74">
        <f>分析係数表!C19</f>
        <v>0.36966314955627488</v>
      </c>
      <c r="G16" s="75">
        <f t="shared" si="1"/>
        <v>0.87109383585557154</v>
      </c>
      <c r="H16" s="75">
        <v>1.408639835206418</v>
      </c>
      <c r="I16" s="75">
        <f t="shared" si="2"/>
        <v>1.408639835206418</v>
      </c>
      <c r="J16" s="74">
        <f>分析係数表!G19</f>
        <v>4.2381117789262797E-2</v>
      </c>
      <c r="K16" s="76">
        <f t="shared" si="3"/>
        <v>5.9699730778530934E-2</v>
      </c>
      <c r="L16" s="77"/>
      <c r="M16" s="78"/>
      <c r="N16" s="79">
        <f>分析係数表!I19</f>
        <v>-1.254655481313475E-4</v>
      </c>
      <c r="O16" s="80">
        <f t="shared" si="4"/>
        <v>-3.3779690998495646E-3</v>
      </c>
      <c r="P16" s="74">
        <f>分析係数表!C19</f>
        <v>0.36966314955627488</v>
      </c>
      <c r="Q16" s="80">
        <f t="shared" si="5"/>
        <v>-1.2487106965541649E-3</v>
      </c>
      <c r="R16" s="81">
        <v>7.9251383131959518E-3</v>
      </c>
      <c r="S16" s="82">
        <f t="shared" si="6"/>
        <v>1.416564973519614</v>
      </c>
      <c r="T16" s="83">
        <f>分析係数表!F19</f>
        <v>0.17645477862102601</v>
      </c>
      <c r="U16" s="84">
        <f t="shared" si="7"/>
        <v>0.24995965880470306</v>
      </c>
      <c r="V16" s="85">
        <f>分析係数表!D19</f>
        <v>8.3109656186295868E-3</v>
      </c>
      <c r="W16" s="172">
        <f t="shared" si="8"/>
        <v>0</v>
      </c>
      <c r="X16" s="74">
        <f>分析係数表!E19</f>
        <v>8.1137788631236215E-3</v>
      </c>
      <c r="Y16" s="171">
        <f t="shared" si="9"/>
        <v>0</v>
      </c>
    </row>
    <row r="17" spans="1:25">
      <c r="A17" s="10" t="s">
        <v>5</v>
      </c>
      <c r="B17" s="9" t="s">
        <v>33</v>
      </c>
      <c r="C17" s="88"/>
      <c r="D17" s="74">
        <f>投入係数表!Y17</f>
        <v>8.4551997507872935E-3</v>
      </c>
      <c r="E17" s="75">
        <f t="shared" si="0"/>
        <v>0.84551997507872934</v>
      </c>
      <c r="F17" s="74">
        <f>分析係数表!C20</f>
        <v>0.11840151680286914</v>
      </c>
      <c r="G17" s="75">
        <f t="shared" si="1"/>
        <v>0.10011084753644567</v>
      </c>
      <c r="H17" s="75">
        <v>0.13822038864644204</v>
      </c>
      <c r="I17" s="75">
        <f t="shared" si="2"/>
        <v>0.13822038864644204</v>
      </c>
      <c r="J17" s="74">
        <f>分析係数表!G20</f>
        <v>0.11103277983246747</v>
      </c>
      <c r="K17" s="76">
        <f t="shared" si="3"/>
        <v>1.5346993980938485E-2</v>
      </c>
      <c r="L17" s="77"/>
      <c r="M17" s="78"/>
      <c r="N17" s="79">
        <f>分析係数表!I20</f>
        <v>6.0558701736942728E-4</v>
      </c>
      <c r="O17" s="80">
        <f t="shared" si="4"/>
        <v>1.6304509583797699E-2</v>
      </c>
      <c r="P17" s="74">
        <f>分析係数表!C20</f>
        <v>0.11840151680286914</v>
      </c>
      <c r="Q17" s="80">
        <f t="shared" si="5"/>
        <v>1.9304786654485643E-3</v>
      </c>
      <c r="R17" s="81">
        <v>5.0348501835096393E-3</v>
      </c>
      <c r="S17" s="82">
        <f t="shared" si="6"/>
        <v>0.14325523882995167</v>
      </c>
      <c r="T17" s="83">
        <f>分析係数表!F20</f>
        <v>0.24737258814980315</v>
      </c>
      <c r="U17" s="84">
        <f t="shared" si="7"/>
        <v>3.5437419195383325E-2</v>
      </c>
      <c r="V17" s="85">
        <f>分析係数表!D20</f>
        <v>2.4837040813006365E-2</v>
      </c>
      <c r="W17" s="172">
        <f t="shared" si="8"/>
        <v>0</v>
      </c>
      <c r="X17" s="74">
        <f>分析係数表!E20</f>
        <v>2.4562278789456368E-2</v>
      </c>
      <c r="Y17" s="171">
        <f t="shared" si="9"/>
        <v>0</v>
      </c>
    </row>
    <row r="18" spans="1:25">
      <c r="A18" s="10" t="s">
        <v>6</v>
      </c>
      <c r="B18" s="9" t="s">
        <v>34</v>
      </c>
      <c r="C18" s="88"/>
      <c r="D18" s="74">
        <f>投入係数表!Y18</f>
        <v>9.503286033668551E-2</v>
      </c>
      <c r="E18" s="75">
        <f t="shared" si="0"/>
        <v>9.5032860336685516</v>
      </c>
      <c r="F18" s="74">
        <f>分析係数表!C21</f>
        <v>0.26258212636596168</v>
      </c>
      <c r="G18" s="75">
        <f t="shared" si="1"/>
        <v>2.4953930541846345</v>
      </c>
      <c r="H18" s="75">
        <v>2.5859751044375856</v>
      </c>
      <c r="I18" s="75">
        <f t="shared" si="2"/>
        <v>2.5859751044375856</v>
      </c>
      <c r="J18" s="74">
        <f>分析係数表!G21</f>
        <v>0.28467983327929475</v>
      </c>
      <c r="K18" s="76">
        <f t="shared" si="3"/>
        <v>0.73617496159569873</v>
      </c>
      <c r="L18" s="77"/>
      <c r="M18" s="78"/>
      <c r="N18" s="79">
        <f>分析係数表!I21</f>
        <v>1.0324354165676096E-3</v>
      </c>
      <c r="O18" s="80">
        <f t="shared" si="4"/>
        <v>2.7796753664238283E-2</v>
      </c>
      <c r="P18" s="74">
        <f>分析係数表!C21</f>
        <v>0.26258212636596168</v>
      </c>
      <c r="Q18" s="80">
        <f t="shared" si="5"/>
        <v>7.2989306832265252E-3</v>
      </c>
      <c r="R18" s="81">
        <v>2.120387343303751E-2</v>
      </c>
      <c r="S18" s="82">
        <f t="shared" si="6"/>
        <v>2.6071789778706229</v>
      </c>
      <c r="T18" s="83">
        <f>分析係数表!F21</f>
        <v>0.42515189534375575</v>
      </c>
      <c r="U18" s="84">
        <f t="shared" si="7"/>
        <v>1.1084470839420912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投入係数表!Y19</f>
        <v>7.0909005508486243E-3</v>
      </c>
      <c r="E19" s="75">
        <f t="shared" si="0"/>
        <v>0.70909005508486245</v>
      </c>
      <c r="F19" s="74">
        <f>分析係数表!C22</f>
        <v>0.19256748567873505</v>
      </c>
      <c r="G19" s="75">
        <f t="shared" si="1"/>
        <v>0.13654768902748771</v>
      </c>
      <c r="H19" s="75">
        <v>0.17504326463563688</v>
      </c>
      <c r="I19" s="75">
        <f t="shared" si="2"/>
        <v>0.17504326463563688</v>
      </c>
      <c r="J19" s="74">
        <f>分析係数表!G22</f>
        <v>0.19753386347788673</v>
      </c>
      <c r="K19" s="76">
        <f t="shared" si="3"/>
        <v>3.4576972339259493E-2</v>
      </c>
      <c r="L19" s="77"/>
      <c r="M19" s="78"/>
      <c r="N19" s="79">
        <f>分析係数表!I22</f>
        <v>4.8211298587508529E-5</v>
      </c>
      <c r="O19" s="80">
        <f t="shared" si="4"/>
        <v>1.2980159041088605E-3</v>
      </c>
      <c r="P19" s="74">
        <f>分析係数表!C22</f>
        <v>0.19256748567873505</v>
      </c>
      <c r="Q19" s="80">
        <f t="shared" si="5"/>
        <v>2.4995565902525332E-4</v>
      </c>
      <c r="R19" s="81">
        <v>6.1014993929651576E-3</v>
      </c>
      <c r="S19" s="82">
        <f t="shared" si="6"/>
        <v>0.18114476402860205</v>
      </c>
      <c r="T19" s="83">
        <f>分析係数表!F22</f>
        <v>0.41915604646677446</v>
      </c>
      <c r="U19" s="84">
        <f t="shared" si="7"/>
        <v>7.5927923128385616E-2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投入係数表!Y20</f>
        <v>6.1007443447989538E-5</v>
      </c>
      <c r="E20" s="75">
        <f t="shared" si="0"/>
        <v>6.1007443447989541E-3</v>
      </c>
      <c r="F20" s="74">
        <f>分析係数表!C23</f>
        <v>0.20116432520583094</v>
      </c>
      <c r="G20" s="75">
        <f t="shared" si="1"/>
        <v>1.2272521193747708E-3</v>
      </c>
      <c r="H20" s="75">
        <v>4.0398835531241448E-2</v>
      </c>
      <c r="I20" s="75">
        <f t="shared" si="2"/>
        <v>4.0398835531241448E-2</v>
      </c>
      <c r="J20" s="74">
        <f>分析係数表!G23</f>
        <v>0.20785566100352021</v>
      </c>
      <c r="K20" s="76">
        <f t="shared" si="3"/>
        <v>8.3971266631186897E-3</v>
      </c>
      <c r="L20" s="77"/>
      <c r="M20" s="78"/>
      <c r="N20" s="79">
        <f>分析係数表!I23</f>
        <v>2.5225877402069866E-5</v>
      </c>
      <c r="O20" s="80">
        <f t="shared" si="4"/>
        <v>6.791683904459442E-4</v>
      </c>
      <c r="P20" s="74">
        <f>分析係数表!C23</f>
        <v>0.20116432520583094</v>
      </c>
      <c r="Q20" s="80">
        <f t="shared" si="5"/>
        <v>1.3662445096518868E-4</v>
      </c>
      <c r="R20" s="81">
        <v>5.8162268110064693E-3</v>
      </c>
      <c r="S20" s="82">
        <f t="shared" si="6"/>
        <v>4.6215062342247919E-2</v>
      </c>
      <c r="T20" s="83">
        <f>分析係数表!F23</f>
        <v>0.42478695148042223</v>
      </c>
      <c r="U20" s="84">
        <f t="shared" si="7"/>
        <v>1.9631555444841155E-2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投入係数表!Y21</f>
        <v>2.262134407496249E-4</v>
      </c>
      <c r="E21" s="75">
        <f t="shared" si="0"/>
        <v>2.2621344074962489E-2</v>
      </c>
      <c r="F21" s="74">
        <f>分析係数表!C24</f>
        <v>0.46796458506974481</v>
      </c>
      <c r="G21" s="75">
        <f t="shared" si="1"/>
        <v>1.0585987893759752E-2</v>
      </c>
      <c r="H21" s="75">
        <v>4.5863495572010422E-2</v>
      </c>
      <c r="I21" s="75">
        <f t="shared" si="2"/>
        <v>4.5863495572010422E-2</v>
      </c>
      <c r="J21" s="74">
        <f>分析係数表!G24</f>
        <v>0.19290112247208774</v>
      </c>
      <c r="K21" s="76">
        <f t="shared" si="3"/>
        <v>8.8471197763344365E-3</v>
      </c>
      <c r="L21" s="77"/>
      <c r="M21" s="78"/>
      <c r="N21" s="79">
        <f>分析係数表!I24</f>
        <v>1.1220536652328578E-3</v>
      </c>
      <c r="O21" s="80">
        <f t="shared" si="4"/>
        <v>3.0209588735559401E-2</v>
      </c>
      <c r="P21" s="74">
        <f>分析係数表!C24</f>
        <v>0.46796458506974481</v>
      </c>
      <c r="Q21" s="80">
        <f t="shared" si="5"/>
        <v>1.4137017657763692E-2</v>
      </c>
      <c r="R21" s="81">
        <v>2.8690192142138839E-2</v>
      </c>
      <c r="S21" s="82">
        <f t="shared" si="6"/>
        <v>7.4553687714149261E-2</v>
      </c>
      <c r="T21" s="83">
        <f>分析係数表!F24</f>
        <v>0.36341689561906876</v>
      </c>
      <c r="U21" s="84">
        <f t="shared" si="7"/>
        <v>2.7094069746029632E-2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投入係数表!Y22</f>
        <v>3.5416710532638174E-4</v>
      </c>
      <c r="E22" s="75">
        <f t="shared" si="0"/>
        <v>3.5416710532638174E-2</v>
      </c>
      <c r="F22" s="74">
        <f>分析係数表!C25</f>
        <v>0.11839811615034102</v>
      </c>
      <c r="G22" s="75">
        <f t="shared" si="1"/>
        <v>4.1932718073063001E-3</v>
      </c>
      <c r="H22" s="75">
        <v>3.7738085949558714E-2</v>
      </c>
      <c r="I22" s="75">
        <f t="shared" si="2"/>
        <v>3.7738085949558714E-2</v>
      </c>
      <c r="J22" s="74">
        <f>分析係数表!G25</f>
        <v>0.19601885967651284</v>
      </c>
      <c r="K22" s="76">
        <f t="shared" si="3"/>
        <v>7.3973765742067306E-3</v>
      </c>
      <c r="L22" s="77"/>
      <c r="M22" s="78"/>
      <c r="N22" s="79">
        <f>分析係数表!I25</f>
        <v>4.7721717414244671E-4</v>
      </c>
      <c r="O22" s="80">
        <f t="shared" si="4"/>
        <v>1.284834675478495E-2</v>
      </c>
      <c r="P22" s="74">
        <f>分析係数表!C25</f>
        <v>0.11839811615034102</v>
      </c>
      <c r="Q22" s="80">
        <f t="shared" si="5"/>
        <v>1.5212200514128854E-3</v>
      </c>
      <c r="R22" s="81">
        <v>9.5966348873728624E-3</v>
      </c>
      <c r="S22" s="82">
        <f t="shared" si="6"/>
        <v>4.7334720836931576E-2</v>
      </c>
      <c r="T22" s="83">
        <f>分析係数表!F25</f>
        <v>0.34892899519140697</v>
      </c>
      <c r="U22" s="84">
        <f t="shared" si="7"/>
        <v>1.651645657929629E-2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投入係数表!Y23</f>
        <v>8.4379233066250309E-3</v>
      </c>
      <c r="E23" s="75">
        <f t="shared" si="0"/>
        <v>0.84379233066250303</v>
      </c>
      <c r="F23" s="74">
        <f>分析係数表!C26</f>
        <v>0.29113960871661038</v>
      </c>
      <c r="G23" s="75">
        <f t="shared" si="1"/>
        <v>0.24566136898715785</v>
      </c>
      <c r="H23" s="75">
        <v>0.29210306242030021</v>
      </c>
      <c r="I23" s="75">
        <f t="shared" si="2"/>
        <v>0.29210306242030021</v>
      </c>
      <c r="J23" s="74">
        <f>分析係数表!G26</f>
        <v>0.2004458717578543</v>
      </c>
      <c r="K23" s="76">
        <f t="shared" si="3"/>
        <v>5.8550852989976004E-2</v>
      </c>
      <c r="L23" s="77"/>
      <c r="M23" s="78"/>
      <c r="N23" s="79">
        <f>分析係数表!I26</f>
        <v>1.0726059667332082E-2</v>
      </c>
      <c r="O23" s="80">
        <f t="shared" si="4"/>
        <v>0.28878284643892493</v>
      </c>
      <c r="P23" s="74">
        <f>分析係数表!C26</f>
        <v>0.29113960871661038</v>
      </c>
      <c r="Q23" s="80">
        <f t="shared" si="5"/>
        <v>8.4076124916297582E-2</v>
      </c>
      <c r="R23" s="81">
        <v>9.4594990973845813E-2</v>
      </c>
      <c r="S23" s="82">
        <f t="shared" si="6"/>
        <v>0.38669805339414604</v>
      </c>
      <c r="T23" s="83">
        <f>分析係数表!F26</f>
        <v>0.34176102976079403</v>
      </c>
      <c r="U23" s="84">
        <f t="shared" si="7"/>
        <v>0.13215832493447785</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投入係数表!Y24</f>
        <v>1.7044291943832121E-3</v>
      </c>
      <c r="E24" s="75">
        <f t="shared" si="0"/>
        <v>0.17044291943832121</v>
      </c>
      <c r="F24" s="74">
        <f>分析係数表!C27</f>
        <v>0.22390034937983039</v>
      </c>
      <c r="G24" s="75">
        <f t="shared" si="1"/>
        <v>3.8162229211558402E-2</v>
      </c>
      <c r="H24" s="75">
        <v>4.2461046469560955E-2</v>
      </c>
      <c r="I24" s="75">
        <f t="shared" si="2"/>
        <v>4.2461046469560955E-2</v>
      </c>
      <c r="J24" s="74">
        <f>分析係数表!G27</f>
        <v>0.17801424712710151</v>
      </c>
      <c r="K24" s="76">
        <f t="shared" si="3"/>
        <v>7.5586712195077647E-3</v>
      </c>
      <c r="L24" s="77"/>
      <c r="M24" s="78"/>
      <c r="N24" s="79">
        <f>分析係数表!I27</f>
        <v>1.001616696609949E-2</v>
      </c>
      <c r="O24" s="80">
        <f t="shared" si="4"/>
        <v>0.26967006492489515</v>
      </c>
      <c r="P24" s="74">
        <f>分析係数表!C27</f>
        <v>0.22390034937983039</v>
      </c>
      <c r="Q24" s="80">
        <f t="shared" si="5"/>
        <v>6.0379221753965567E-2</v>
      </c>
      <c r="R24" s="81">
        <v>6.1661023882762692E-2</v>
      </c>
      <c r="S24" s="82">
        <f t="shared" si="6"/>
        <v>0.10412207035232365</v>
      </c>
      <c r="T24" s="83">
        <f>分析係数表!F27</f>
        <v>0.3354402389489512</v>
      </c>
      <c r="U24" s="84">
        <f t="shared" si="7"/>
        <v>3.4926732158842955E-2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投入係数表!Y25</f>
        <v>1.6196666402121115E-6</v>
      </c>
      <c r="E25" s="75">
        <f t="shared" si="0"/>
        <v>1.6196666402121116E-4</v>
      </c>
      <c r="F25" s="74">
        <f>分析係数表!C28</f>
        <v>0.22512814125204084</v>
      </c>
      <c r="G25" s="75">
        <f t="shared" si="1"/>
        <v>3.6463254015889065E-5</v>
      </c>
      <c r="H25" s="75">
        <v>5.0566810928938485E-2</v>
      </c>
      <c r="I25" s="75">
        <f t="shared" si="2"/>
        <v>5.0566810928938485E-2</v>
      </c>
      <c r="J25" s="74">
        <f>分析係数表!G28</f>
        <v>0.17968722251031818</v>
      </c>
      <c r="K25" s="76">
        <f t="shared" si="3"/>
        <v>9.0862098070253593E-3</v>
      </c>
      <c r="L25" s="77"/>
      <c r="M25" s="78"/>
      <c r="N25" s="79">
        <f>分析係数表!I28</f>
        <v>8.1409051127791718E-3</v>
      </c>
      <c r="O25" s="80">
        <f t="shared" si="4"/>
        <v>0.21918149105750079</v>
      </c>
      <c r="P25" s="74">
        <f>分析係数表!C28</f>
        <v>0.22512814125204084</v>
      </c>
      <c r="Q25" s="80">
        <f t="shared" si="5"/>
        <v>4.934392167862596E-2</v>
      </c>
      <c r="R25" s="81">
        <v>6.349886330980016E-2</v>
      </c>
      <c r="S25" s="82">
        <f t="shared" si="6"/>
        <v>0.11406567423873865</v>
      </c>
      <c r="T25" s="83">
        <f>分析係数表!F28</f>
        <v>0.30733691598411605</v>
      </c>
      <c r="U25" s="84">
        <f t="shared" si="7"/>
        <v>3.5056592540182771E-2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投入係数表!Y26</f>
        <v>3.2819845019498085E-3</v>
      </c>
      <c r="E26" s="75">
        <f t="shared" si="0"/>
        <v>0.32819845019498084</v>
      </c>
      <c r="F26" s="74">
        <f>分析係数表!C29</f>
        <v>0.20292812083079403</v>
      </c>
      <c r="G26" s="75">
        <f t="shared" si="1"/>
        <v>6.6600694757646406E-2</v>
      </c>
      <c r="H26" s="75">
        <v>0.11557222336946392</v>
      </c>
      <c r="I26" s="75">
        <f t="shared" si="2"/>
        <v>0.11557222336946392</v>
      </c>
      <c r="J26" s="74">
        <f>分析係数表!G29</f>
        <v>0.25422836329948895</v>
      </c>
      <c r="K26" s="76">
        <f t="shared" si="3"/>
        <v>2.9381737190101759E-2</v>
      </c>
      <c r="L26" s="77"/>
      <c r="M26" s="78"/>
      <c r="N26" s="79">
        <f>分析係数表!I29</f>
        <v>1.2173975242294967E-2</v>
      </c>
      <c r="O26" s="80">
        <f t="shared" si="4"/>
        <v>0.32776577158659365</v>
      </c>
      <c r="P26" s="74">
        <f>分析係数表!C29</f>
        <v>0.20292812083079403</v>
      </c>
      <c r="Q26" s="80">
        <f t="shared" si="5"/>
        <v>6.6512892100722712E-2</v>
      </c>
      <c r="R26" s="81">
        <v>9.699159273955095E-2</v>
      </c>
      <c r="S26" s="82">
        <f t="shared" si="6"/>
        <v>0.21256381610901487</v>
      </c>
      <c r="T26" s="83">
        <f>分析係数表!F29</f>
        <v>0.40384720428768384</v>
      </c>
      <c r="U26" s="84">
        <f t="shared" si="7"/>
        <v>8.5843302868346988E-2</v>
      </c>
      <c r="V26" s="85">
        <f>分析係数表!D29</f>
        <v>7.670374473161555E-2</v>
      </c>
      <c r="W26" s="172">
        <f t="shared" si="8"/>
        <v>0</v>
      </c>
      <c r="X26" s="74">
        <f>分析係数表!E29</f>
        <v>6.1557890505000185E-2</v>
      </c>
      <c r="Y26" s="171">
        <f t="shared" si="9"/>
        <v>0</v>
      </c>
    </row>
    <row r="27" spans="1:25">
      <c r="A27" s="10" t="s">
        <v>15</v>
      </c>
      <c r="B27" s="9" t="s">
        <v>36</v>
      </c>
      <c r="C27" s="73">
        <f>最終需要_まとめ!C28</f>
        <v>100</v>
      </c>
      <c r="D27" s="74">
        <f>投入係数表!Y27</f>
        <v>8.2009120882739917E-4</v>
      </c>
      <c r="E27" s="75">
        <f t="shared" si="0"/>
        <v>8.2009120882739914E-2</v>
      </c>
      <c r="F27" s="74">
        <f>分析係数表!C30</f>
        <v>1</v>
      </c>
      <c r="G27" s="75">
        <f t="shared" si="1"/>
        <v>8.2009120882739914E-2</v>
      </c>
      <c r="H27" s="75">
        <v>0.18437746795785587</v>
      </c>
      <c r="I27" s="75">
        <f t="shared" si="2"/>
        <v>100.18437746795786</v>
      </c>
      <c r="J27" s="74">
        <f>分析係数表!G30</f>
        <v>0.34673715455884868</v>
      </c>
      <c r="K27" s="76">
        <f t="shared" si="3"/>
        <v>34.73764597448934</v>
      </c>
      <c r="L27" s="77"/>
      <c r="M27" s="78"/>
      <c r="N27" s="79">
        <f>分析係数表!I30</f>
        <v>0</v>
      </c>
      <c r="O27" s="80">
        <f t="shared" si="4"/>
        <v>0</v>
      </c>
      <c r="P27" s="74">
        <f>分析係数表!C30</f>
        <v>1</v>
      </c>
      <c r="Q27" s="80">
        <f t="shared" si="5"/>
        <v>0</v>
      </c>
      <c r="R27" s="81">
        <v>0.11576400152766207</v>
      </c>
      <c r="S27" s="82">
        <f t="shared" si="6"/>
        <v>100.30014146948552</v>
      </c>
      <c r="T27" s="83">
        <f>分析係数表!F30</f>
        <v>0.44336430675838301</v>
      </c>
      <c r="U27" s="84">
        <f t="shared" si="7"/>
        <v>44.469502690386193</v>
      </c>
      <c r="V27" s="85">
        <f>分析係数表!D30</f>
        <v>8.6867041025616112E-2</v>
      </c>
      <c r="W27" s="172">
        <f t="shared" si="8"/>
        <v>9</v>
      </c>
      <c r="X27" s="74">
        <f>分析係数表!E30</f>
        <v>6.5897217034789901E-2</v>
      </c>
      <c r="Y27" s="171">
        <f t="shared" si="9"/>
        <v>7</v>
      </c>
    </row>
    <row r="28" spans="1:25">
      <c r="A28" s="10" t="s">
        <v>16</v>
      </c>
      <c r="B28" s="9" t="s">
        <v>197</v>
      </c>
      <c r="C28" s="88"/>
      <c r="D28" s="74">
        <f>投入係数表!Y28</f>
        <v>3.4223556107681919E-3</v>
      </c>
      <c r="E28" s="75">
        <f t="shared" si="0"/>
        <v>0.34223556107681918</v>
      </c>
      <c r="F28" s="74">
        <f>分析係数表!C31</f>
        <v>0.99667993786519227</v>
      </c>
      <c r="G28" s="75">
        <f t="shared" si="1"/>
        <v>0.34109931774930335</v>
      </c>
      <c r="H28" s="75">
        <v>0.96600419850454899</v>
      </c>
      <c r="I28" s="75">
        <f t="shared" si="2"/>
        <v>0.96600419850454899</v>
      </c>
      <c r="J28" s="74">
        <f>分析係数表!G31</f>
        <v>7.0744430198025232E-2</v>
      </c>
      <c r="K28" s="76">
        <f t="shared" si="3"/>
        <v>6.8339416592104379E-2</v>
      </c>
      <c r="L28" s="77"/>
      <c r="M28" s="78"/>
      <c r="N28" s="79">
        <f>分析係数表!I31</f>
        <v>1.5783931066306964E-2</v>
      </c>
      <c r="O28" s="80">
        <f t="shared" si="4"/>
        <v>0.42495834282988426</v>
      </c>
      <c r="P28" s="74">
        <f>分析係数表!C31</f>
        <v>0.99667993786519227</v>
      </c>
      <c r="Q28" s="80">
        <f t="shared" si="5"/>
        <v>0.42354745472698413</v>
      </c>
      <c r="R28" s="81">
        <v>0.80307482536157138</v>
      </c>
      <c r="S28" s="82">
        <f t="shared" si="6"/>
        <v>1.7690790238661203</v>
      </c>
      <c r="T28" s="83">
        <f>分析係数表!F31</f>
        <v>0.308369223350977</v>
      </c>
      <c r="U28" s="84">
        <f t="shared" si="7"/>
        <v>0.54552952463610005</v>
      </c>
      <c r="V28" s="85">
        <f>分析係数表!D31</f>
        <v>6.5953615120199595E-3</v>
      </c>
      <c r="W28" s="172">
        <f t="shared" si="8"/>
        <v>0</v>
      </c>
      <c r="X28" s="74">
        <f>分析係数表!E31</f>
        <v>6.5953615120199595E-3</v>
      </c>
      <c r="Y28" s="171">
        <f t="shared" si="9"/>
        <v>0</v>
      </c>
    </row>
    <row r="29" spans="1:25">
      <c r="A29" s="10" t="s">
        <v>17</v>
      </c>
      <c r="B29" s="9" t="s">
        <v>280</v>
      </c>
      <c r="C29" s="88"/>
      <c r="D29" s="74">
        <f>投入係数表!Y29</f>
        <v>8.6490198587326752E-4</v>
      </c>
      <c r="E29" s="75">
        <f t="shared" si="0"/>
        <v>8.6490198587326747E-2</v>
      </c>
      <c r="F29" s="74">
        <f>分析係数表!C32</f>
        <v>0.99973750468741629</v>
      </c>
      <c r="G29" s="75">
        <f t="shared" si="1"/>
        <v>8.6467495315613138E-2</v>
      </c>
      <c r="H29" s="75">
        <v>0.1430891619137877</v>
      </c>
      <c r="I29" s="75">
        <f t="shared" si="2"/>
        <v>0.1430891619137877</v>
      </c>
      <c r="J29" s="74">
        <f>分析係数表!G32</f>
        <v>0.13654952076677315</v>
      </c>
      <c r="K29" s="76">
        <f t="shared" si="3"/>
        <v>1.9538756486246919E-2</v>
      </c>
      <c r="L29" s="77"/>
      <c r="M29" s="78"/>
      <c r="N29" s="79">
        <f>分析係数表!I32</f>
        <v>6.1925380029087757E-3</v>
      </c>
      <c r="O29" s="80">
        <f t="shared" si="4"/>
        <v>0.16672466932174168</v>
      </c>
      <c r="P29" s="74">
        <f>分析係数表!C32</f>
        <v>0.99973750468741629</v>
      </c>
      <c r="Q29" s="80">
        <f t="shared" si="5"/>
        <v>0.16668090487755266</v>
      </c>
      <c r="R29" s="81">
        <v>0.24824309820980703</v>
      </c>
      <c r="S29" s="82">
        <f t="shared" si="6"/>
        <v>0.39133226012359473</v>
      </c>
      <c r="T29" s="83">
        <f>分析係数表!F32</f>
        <v>0.46980830670926516</v>
      </c>
      <c r="U29" s="84">
        <f t="shared" si="7"/>
        <v>0.18385114648937573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投入係数表!Y30</f>
        <v>1.7006499722227171E-3</v>
      </c>
      <c r="E30" s="75">
        <f t="shared" si="0"/>
        <v>0.1700649972222717</v>
      </c>
      <c r="F30" s="74">
        <f>分析係数表!C33</f>
        <v>0.92720800471848297</v>
      </c>
      <c r="G30" s="75">
        <f t="shared" si="1"/>
        <v>0.15768562674691688</v>
      </c>
      <c r="H30" s="75">
        <v>0.22728624096641173</v>
      </c>
      <c r="I30" s="75">
        <f t="shared" si="2"/>
        <v>0.22728624096641173</v>
      </c>
      <c r="J30" s="74">
        <f>分析係数表!G33</f>
        <v>0.48251618559482062</v>
      </c>
      <c r="K30" s="76">
        <f t="shared" si="3"/>
        <v>0.10966929002929825</v>
      </c>
      <c r="L30" s="77"/>
      <c r="M30" s="78"/>
      <c r="N30" s="79">
        <f>分析係数表!I33</f>
        <v>1.0711870111293417E-3</v>
      </c>
      <c r="O30" s="80">
        <f t="shared" si="4"/>
        <v>2.8840081421929911E-2</v>
      </c>
      <c r="P30" s="74">
        <f>分析係数表!C33</f>
        <v>0.92720800471848297</v>
      </c>
      <c r="Q30" s="80">
        <f t="shared" si="5"/>
        <v>2.6740754351146222E-2</v>
      </c>
      <c r="R30" s="81">
        <v>0.10863086941998694</v>
      </c>
      <c r="S30" s="82">
        <f t="shared" si="6"/>
        <v>0.33591711038639865</v>
      </c>
      <c r="T30" s="83">
        <f>分析係数表!F33</f>
        <v>0.61375438359859724</v>
      </c>
      <c r="U30" s="84">
        <f t="shared" si="7"/>
        <v>0.20617059902542606</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投入係数表!Y31</f>
        <v>5.7636377280828058E-2</v>
      </c>
      <c r="E31" s="75">
        <f t="shared" si="0"/>
        <v>5.7636377280828057</v>
      </c>
      <c r="F31" s="74">
        <f>分析係数表!C34</f>
        <v>0.43058167090385968</v>
      </c>
      <c r="G31" s="75">
        <f t="shared" si="1"/>
        <v>2.48171676344242</v>
      </c>
      <c r="H31" s="75">
        <v>2.8213065681712726</v>
      </c>
      <c r="I31" s="75">
        <f t="shared" si="2"/>
        <v>2.8213065681712726</v>
      </c>
      <c r="J31" s="74">
        <f>分析係数表!G34</f>
        <v>0.40252218378442245</v>
      </c>
      <c r="K31" s="76">
        <f t="shared" si="3"/>
        <v>1.1356384809456352</v>
      </c>
      <c r="L31" s="77"/>
      <c r="M31" s="78"/>
      <c r="N31" s="79">
        <f>分析係数表!I34</f>
        <v>0.17332617383102331</v>
      </c>
      <c r="O31" s="80">
        <f t="shared" si="4"/>
        <v>4.6665436696886076</v>
      </c>
      <c r="P31" s="74">
        <f>分析係数表!C34</f>
        <v>0.43058167090385968</v>
      </c>
      <c r="Q31" s="80">
        <f t="shared" si="5"/>
        <v>2.0093281706403499</v>
      </c>
      <c r="R31" s="81">
        <v>2.2571767006311285</v>
      </c>
      <c r="S31" s="82">
        <f t="shared" si="6"/>
        <v>5.0784832688024011</v>
      </c>
      <c r="T31" s="83">
        <f>分析係数表!F34</f>
        <v>0.66293540075026103</v>
      </c>
      <c r="U31" s="84">
        <f t="shared" si="7"/>
        <v>3.3667063410070153</v>
      </c>
      <c r="V31" s="85">
        <f>分析係数表!D34</f>
        <v>0.16067471370017011</v>
      </c>
      <c r="W31" s="172">
        <f t="shared" si="8"/>
        <v>1</v>
      </c>
      <c r="X31" s="74">
        <f>分析係数表!E34</f>
        <v>0.14658203786750718</v>
      </c>
      <c r="Y31" s="171">
        <f t="shared" si="9"/>
        <v>1</v>
      </c>
    </row>
    <row r="32" spans="1:25">
      <c r="A32" s="10" t="s">
        <v>20</v>
      </c>
      <c r="B32" s="9" t="s">
        <v>37</v>
      </c>
      <c r="C32" s="88"/>
      <c r="D32" s="74">
        <f>投入係数表!Y32</f>
        <v>1.3393023447913951E-2</v>
      </c>
      <c r="E32" s="75">
        <f t="shared" si="0"/>
        <v>1.3393023447913952</v>
      </c>
      <c r="F32" s="74">
        <f>分析係数表!C35</f>
        <v>0.85041941808411148</v>
      </c>
      <c r="G32" s="75">
        <f t="shared" si="1"/>
        <v>1.1389687206961843</v>
      </c>
      <c r="H32" s="75">
        <v>1.5010941962045181</v>
      </c>
      <c r="I32" s="75">
        <f t="shared" si="2"/>
        <v>1.5010941962045181</v>
      </c>
      <c r="J32" s="74">
        <f>分析係数表!G35</f>
        <v>0.31439227022235533</v>
      </c>
      <c r="K32" s="76">
        <f t="shared" si="3"/>
        <v>0.47193241216234011</v>
      </c>
      <c r="L32" s="77"/>
      <c r="M32" s="78"/>
      <c r="N32" s="79">
        <f>分析係数表!I35</f>
        <v>5.0116599150103677E-2</v>
      </c>
      <c r="O32" s="80">
        <f t="shared" si="4"/>
        <v>1.3493132245464567</v>
      </c>
      <c r="P32" s="74">
        <f>分析係数表!C35</f>
        <v>0.85041941808411148</v>
      </c>
      <c r="Q32" s="80">
        <f t="shared" si="5"/>
        <v>1.1474821672319937</v>
      </c>
      <c r="R32" s="81">
        <v>1.7621771441503564</v>
      </c>
      <c r="S32" s="82">
        <f t="shared" si="6"/>
        <v>3.2632713403548745</v>
      </c>
      <c r="T32" s="83">
        <f>分析係数表!F35</f>
        <v>0.64510687312527537</v>
      </c>
      <c r="U32" s="84">
        <f t="shared" si="7"/>
        <v>2.1051587705356591</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投入係数表!Y33</f>
        <v>5.3108869132555137E-3</v>
      </c>
      <c r="E33" s="75">
        <f t="shared" si="0"/>
        <v>0.53108869132555137</v>
      </c>
      <c r="F33" s="74">
        <f>分析係数表!C36</f>
        <v>0.99367212085214862</v>
      </c>
      <c r="G33" s="75">
        <f t="shared" si="1"/>
        <v>0.52772802627005277</v>
      </c>
      <c r="H33" s="75">
        <v>0.8551850771313444</v>
      </c>
      <c r="I33" s="75">
        <f t="shared" si="2"/>
        <v>0.8551850771313444</v>
      </c>
      <c r="J33" s="74">
        <f>分析係数表!G36</f>
        <v>5.4622350270852466E-2</v>
      </c>
      <c r="K33" s="76">
        <f t="shared" si="3"/>
        <v>4.6712218829474274E-2</v>
      </c>
      <c r="L33" s="77"/>
      <c r="M33" s="78"/>
      <c r="N33" s="79">
        <f>分析係数表!I36</f>
        <v>0.22260102528255266</v>
      </c>
      <c r="O33" s="80">
        <f t="shared" si="4"/>
        <v>5.9931941174170262</v>
      </c>
      <c r="P33" s="74">
        <f>分析係数表!C36</f>
        <v>0.99367212085214862</v>
      </c>
      <c r="Q33" s="80">
        <f t="shared" si="5"/>
        <v>5.9552699093323973</v>
      </c>
      <c r="R33" s="81">
        <v>6.3461627960816189</v>
      </c>
      <c r="S33" s="82">
        <f t="shared" si="6"/>
        <v>7.2013478732129634</v>
      </c>
      <c r="T33" s="83">
        <f>分析係数表!F36</f>
        <v>0.84078106922799567</v>
      </c>
      <c r="U33" s="84">
        <f t="shared" si="7"/>
        <v>6.0547569647227482</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投入係数表!Y34</f>
        <v>2.8728567086322293E-2</v>
      </c>
      <c r="E34" s="75">
        <f t="shared" si="0"/>
        <v>2.8728567086322294</v>
      </c>
      <c r="F34" s="74">
        <f>分析係数表!C37</f>
        <v>0.57178358697686016</v>
      </c>
      <c r="G34" s="75">
        <f t="shared" si="1"/>
        <v>1.6426523137322726</v>
      </c>
      <c r="H34" s="75">
        <v>2.0952691181153336</v>
      </c>
      <c r="I34" s="75">
        <f t="shared" si="2"/>
        <v>2.0952691181153336</v>
      </c>
      <c r="J34" s="74">
        <f>分析係数表!G37</f>
        <v>0.36884830758302428</v>
      </c>
      <c r="K34" s="76">
        <f t="shared" si="3"/>
        <v>0.77283646814781659</v>
      </c>
      <c r="L34" s="77"/>
      <c r="M34" s="78"/>
      <c r="N34" s="79">
        <f>分析係数表!I37</f>
        <v>4.5622990798280361E-2</v>
      </c>
      <c r="O34" s="80">
        <f t="shared" si="4"/>
        <v>1.2283296526786305</v>
      </c>
      <c r="P34" s="74">
        <f>分析係数表!C37</f>
        <v>0.57178358697686016</v>
      </c>
      <c r="Q34" s="80">
        <f t="shared" si="5"/>
        <v>0.70233873479862818</v>
      </c>
      <c r="R34" s="81">
        <v>0.94866534415188397</v>
      </c>
      <c r="S34" s="82">
        <f t="shared" si="6"/>
        <v>3.0439344622672175</v>
      </c>
      <c r="T34" s="83">
        <f>分析係数表!F37</f>
        <v>0.64429400301330442</v>
      </c>
      <c r="U34" s="84">
        <f t="shared" si="7"/>
        <v>1.9611887196042959</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投入係数表!Y35</f>
        <v>8.03138697993179E-3</v>
      </c>
      <c r="E35" s="75">
        <f t="shared" si="0"/>
        <v>0.80313869799317894</v>
      </c>
      <c r="F35" s="74">
        <f>分析係数表!C38</f>
        <v>0.42668283982472699</v>
      </c>
      <c r="G35" s="75">
        <f t="shared" si="1"/>
        <v>0.34268550043286333</v>
      </c>
      <c r="H35" s="75">
        <v>0.70369422930742398</v>
      </c>
      <c r="I35" s="75">
        <f t="shared" si="2"/>
        <v>0.70369422930742398</v>
      </c>
      <c r="J35" s="74">
        <f>分析係数表!G38</f>
        <v>0.18042179614021467</v>
      </c>
      <c r="K35" s="76">
        <f t="shared" si="3"/>
        <v>0.12696177678514953</v>
      </c>
      <c r="L35" s="77"/>
      <c r="M35" s="78"/>
      <c r="N35" s="79">
        <f>分析係数表!I38</f>
        <v>3.1385057501308801E-2</v>
      </c>
      <c r="O35" s="80">
        <f t="shared" si="4"/>
        <v>0.84499494893558302</v>
      </c>
      <c r="P35" s="74">
        <f>分析係数表!C38</f>
        <v>0.42668283982472699</v>
      </c>
      <c r="Q35" s="80">
        <f t="shared" si="5"/>
        <v>0.36054484444938473</v>
      </c>
      <c r="R35" s="81">
        <v>0.57776052226401375</v>
      </c>
      <c r="S35" s="82">
        <f t="shared" si="6"/>
        <v>1.2814547515714376</v>
      </c>
      <c r="T35" s="83">
        <f>分析係数表!F38</f>
        <v>0.52437100026299643</v>
      </c>
      <c r="U35" s="84">
        <f t="shared" si="7"/>
        <v>0.67195770987328429</v>
      </c>
      <c r="V35" s="85">
        <f>分析係数表!D38</f>
        <v>3.745569762927526E-2</v>
      </c>
      <c r="W35" s="172">
        <f t="shared" si="8"/>
        <v>0</v>
      </c>
      <c r="X35" s="74">
        <f>分析係数表!E38</f>
        <v>3.4218337111297577E-2</v>
      </c>
      <c r="Y35" s="171">
        <f t="shared" si="9"/>
        <v>0</v>
      </c>
    </row>
    <row r="36" spans="1:25">
      <c r="A36" s="10" t="s">
        <v>24</v>
      </c>
      <c r="B36" s="9" t="s">
        <v>39</v>
      </c>
      <c r="C36" s="88"/>
      <c r="D36" s="74">
        <f>投入係数表!Y36</f>
        <v>0</v>
      </c>
      <c r="E36" s="75">
        <f t="shared" si="0"/>
        <v>0</v>
      </c>
      <c r="F36" s="74">
        <f>分析係数表!C39</f>
        <v>1</v>
      </c>
      <c r="G36" s="75">
        <f t="shared" si="1"/>
        <v>0</v>
      </c>
      <c r="H36" s="75">
        <v>0.38151388447798895</v>
      </c>
      <c r="I36" s="75">
        <f t="shared" si="2"/>
        <v>0.38151388447798895</v>
      </c>
      <c r="J36" s="74">
        <f>分析係数表!G39</f>
        <v>0.351753812215997</v>
      </c>
      <c r="K36" s="76">
        <f t="shared" si="3"/>
        <v>0.13419896327846609</v>
      </c>
      <c r="L36" s="77"/>
      <c r="M36" s="78"/>
      <c r="N36" s="79">
        <f>分析係数表!I39</f>
        <v>2.6196741762610056E-3</v>
      </c>
      <c r="O36" s="80">
        <f t="shared" si="4"/>
        <v>7.05307437051923E-2</v>
      </c>
      <c r="P36" s="74">
        <f>分析係数表!C39</f>
        <v>1</v>
      </c>
      <c r="Q36" s="80">
        <f t="shared" si="5"/>
        <v>7.05307437051923E-2</v>
      </c>
      <c r="R36" s="81">
        <v>9.1758633479313026E-2</v>
      </c>
      <c r="S36" s="82">
        <f t="shared" si="6"/>
        <v>0.47327251795730196</v>
      </c>
      <c r="T36" s="83">
        <f>分析係数表!F39</f>
        <v>0.70125652740175148</v>
      </c>
      <c r="U36" s="84">
        <f t="shared" si="7"/>
        <v>0.33188544245742063</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投入係数表!Y37</f>
        <v>1.7384421938276663E-4</v>
      </c>
      <c r="E37" s="75">
        <f t="shared" si="0"/>
        <v>1.7384421938276662E-2</v>
      </c>
      <c r="F37" s="74">
        <f>分析係数表!C40</f>
        <v>0.86812466863195592</v>
      </c>
      <c r="G37" s="75">
        <f t="shared" si="1"/>
        <v>1.5091845534524532E-2</v>
      </c>
      <c r="H37" s="75">
        <v>2.6505073184389247E-2</v>
      </c>
      <c r="I37" s="75">
        <f t="shared" si="2"/>
        <v>2.6505073184389247E-2</v>
      </c>
      <c r="J37" s="74">
        <f>分析係数表!G40</f>
        <v>0.5308449982881025</v>
      </c>
      <c r="K37" s="76">
        <f t="shared" si="3"/>
        <v>1.4070085529193142E-2</v>
      </c>
      <c r="L37" s="77"/>
      <c r="M37" s="78"/>
      <c r="N37" s="79">
        <f>分析係数表!I40</f>
        <v>3.1726768564274997E-2</v>
      </c>
      <c r="O37" s="80">
        <f t="shared" si="4"/>
        <v>0.85419499969826851</v>
      </c>
      <c r="P37" s="74">
        <f>分析係数表!C40</f>
        <v>0.86812466863195592</v>
      </c>
      <c r="Q37" s="80">
        <f t="shared" si="5"/>
        <v>0.74154775106013304</v>
      </c>
      <c r="R37" s="81">
        <v>0.74803050028809881</v>
      </c>
      <c r="S37" s="82">
        <f t="shared" si="6"/>
        <v>0.77453557347248803</v>
      </c>
      <c r="T37" s="83">
        <f>分析係数表!F40</f>
        <v>0.72849135138041188</v>
      </c>
      <c r="U37" s="84">
        <f t="shared" si="7"/>
        <v>0.56424246661117505</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投入係数表!Y38</f>
        <v>0</v>
      </c>
      <c r="E38" s="75">
        <f t="shared" si="0"/>
        <v>0</v>
      </c>
      <c r="F38" s="74">
        <f>分析係数表!C41</f>
        <v>0.9999434031873089</v>
      </c>
      <c r="G38" s="75">
        <f t="shared" si="1"/>
        <v>0</v>
      </c>
      <c r="H38" s="75">
        <v>8.9389873401778588E-3</v>
      </c>
      <c r="I38" s="75">
        <f t="shared" si="2"/>
        <v>8.9389873401778588E-3</v>
      </c>
      <c r="J38" s="74">
        <f>分析係数表!G41</f>
        <v>0.50163334603597476</v>
      </c>
      <c r="K38" s="76">
        <f t="shared" si="3"/>
        <v>4.4840941296266376E-3</v>
      </c>
      <c r="L38" s="77"/>
      <c r="M38" s="78"/>
      <c r="N38" s="79">
        <f>分析係数表!I41</f>
        <v>4.605647758626856E-2</v>
      </c>
      <c r="O38" s="80">
        <f t="shared" si="4"/>
        <v>1.2400006252828726</v>
      </c>
      <c r="P38" s="74">
        <f>分析係数表!C41</f>
        <v>0.9999434031873089</v>
      </c>
      <c r="Q38" s="80">
        <f t="shared" si="5"/>
        <v>1.2399304451997466</v>
      </c>
      <c r="R38" s="81">
        <v>1.2631824155925866</v>
      </c>
      <c r="S38" s="82">
        <f t="shared" si="6"/>
        <v>1.2721214029327645</v>
      </c>
      <c r="T38" s="83">
        <f>分析係数表!F41</f>
        <v>0.6065809667987323</v>
      </c>
      <c r="U38" s="84">
        <f t="shared" si="7"/>
        <v>0.77164463047631604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投入係数表!Y39</f>
        <v>9.750393174076912E-4</v>
      </c>
      <c r="E39" s="75">
        <f>$C$27*D39</f>
        <v>9.7503931740769115E-2</v>
      </c>
      <c r="F39" s="74">
        <f>分析係数表!C42</f>
        <v>0.93692850875802069</v>
      </c>
      <c r="G39" s="75">
        <f>E39*F39</f>
        <v>9.1354213363922646E-2</v>
      </c>
      <c r="H39" s="75">
        <v>0.13259571499953529</v>
      </c>
      <c r="I39" s="75">
        <f>C39+H39</f>
        <v>0.13259571499953529</v>
      </c>
      <c r="J39" s="74">
        <f>分析係数表!G42</f>
        <v>0.49922072097325781</v>
      </c>
      <c r="K39" s="76">
        <f>I39*J39</f>
        <v>6.6194528440032624E-2</v>
      </c>
      <c r="L39" s="77"/>
      <c r="M39" s="78"/>
      <c r="N39" s="79">
        <f>分析係数表!I42</f>
        <v>1.1809361738003208E-2</v>
      </c>
      <c r="O39" s="80">
        <f t="shared" si="4"/>
        <v>0.31794910741679272</v>
      </c>
      <c r="P39" s="74">
        <f>分析係数表!C42</f>
        <v>0.93692850875802069</v>
      </c>
      <c r="Q39" s="80">
        <f>O39*P39</f>
        <v>0.29789558307295932</v>
      </c>
      <c r="R39" s="81">
        <v>0.32549958160697673</v>
      </c>
      <c r="S39" s="82">
        <f>I39+R39</f>
        <v>0.45809529660651205</v>
      </c>
      <c r="T39" s="83">
        <f>分析係数表!F42</f>
        <v>0.57339238661209846</v>
      </c>
      <c r="U39" s="84">
        <f>S39*T39</f>
        <v>0.26266835541698508</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投入係数表!Y40</f>
        <v>0.10016828336391803</v>
      </c>
      <c r="E40" s="75">
        <f>$C$27*D40</f>
        <v>10.016828336391804</v>
      </c>
      <c r="F40" s="74">
        <f>分析係数表!C43</f>
        <v>0.64668770435795053</v>
      </c>
      <c r="G40" s="75">
        <f>E40*F40</f>
        <v>6.4777597218088845</v>
      </c>
      <c r="H40" s="75">
        <v>8.0268626053491836</v>
      </c>
      <c r="I40" s="75">
        <f>C40+H40</f>
        <v>8.0268626053491836</v>
      </c>
      <c r="J40" s="74">
        <f>分析係数表!G43</f>
        <v>0.34525361813281841</v>
      </c>
      <c r="K40" s="76">
        <f>I40*J40</f>
        <v>2.7713033567518268</v>
      </c>
      <c r="L40" s="77"/>
      <c r="M40" s="78"/>
      <c r="N40" s="79">
        <f>分析係数表!I43</f>
        <v>1.6687581740348217E-2</v>
      </c>
      <c r="O40" s="80">
        <f t="shared" si="4"/>
        <v>0.44928776313237218</v>
      </c>
      <c r="P40" s="74">
        <f>分析係数表!C43</f>
        <v>0.64668770435795053</v>
      </c>
      <c r="Q40" s="80">
        <f>O40*P40</f>
        <v>0.2905488721361924</v>
      </c>
      <c r="R40" s="81">
        <v>1.1710012456149177</v>
      </c>
      <c r="S40" s="82">
        <f>I40+R40</f>
        <v>9.1978638509641009</v>
      </c>
      <c r="T40" s="83">
        <f>分析係数表!F43</f>
        <v>0.5971160790993254</v>
      </c>
      <c r="U40" s="84">
        <f>S40*T40</f>
        <v>5.4921923987771057</v>
      </c>
      <c r="V40" s="85">
        <f>分析係数表!D43</f>
        <v>0.11965406207615147</v>
      </c>
      <c r="W40" s="172">
        <f>ROUND(S40*V40,0)</f>
        <v>1</v>
      </c>
      <c r="X40" s="74">
        <f>分析係数表!E43</f>
        <v>0.10089499703022012</v>
      </c>
      <c r="Y40" s="171">
        <f>ROUND(S40*X40,0)</f>
        <v>1</v>
      </c>
    </row>
    <row r="41" spans="1:25">
      <c r="A41" s="10" t="s">
        <v>350</v>
      </c>
      <c r="B41" s="9" t="s">
        <v>42</v>
      </c>
      <c r="C41" s="88"/>
      <c r="D41" s="74">
        <f>投入係数表!Y41</f>
        <v>2.537477736332308E-4</v>
      </c>
      <c r="E41" s="75">
        <f>$C$27*D41</f>
        <v>2.5374777363323081E-2</v>
      </c>
      <c r="F41" s="74">
        <f>分析係数表!C44</f>
        <v>0.69156580457188765</v>
      </c>
      <c r="G41" s="75">
        <f>E41*F41</f>
        <v>1.7548328323099049E-2</v>
      </c>
      <c r="H41" s="75">
        <v>3.3037448762754107E-2</v>
      </c>
      <c r="I41" s="75">
        <f>C41+H41</f>
        <v>3.3037448762754107E-2</v>
      </c>
      <c r="J41" s="74">
        <f>分析係数表!G44</f>
        <v>0.27271905819722003</v>
      </c>
      <c r="K41" s="76">
        <f>I41*J41</f>
        <v>9.0099419118172125E-3</v>
      </c>
      <c r="L41" s="77"/>
      <c r="M41" s="78"/>
      <c r="N41" s="79">
        <f>分析係数表!I44</f>
        <v>0.15674397651271663</v>
      </c>
      <c r="O41" s="80">
        <f t="shared" si="4"/>
        <v>4.2200932218715845</v>
      </c>
      <c r="P41" s="74">
        <f>分析係数表!C44</f>
        <v>0.69156580457188765</v>
      </c>
      <c r="Q41" s="80">
        <f>O41*P41</f>
        <v>2.918472164351992</v>
      </c>
      <c r="R41" s="81">
        <v>2.9740073166520937</v>
      </c>
      <c r="S41" s="82">
        <f>I41+R41</f>
        <v>3.007044765414848</v>
      </c>
      <c r="T41" s="83">
        <f>分析係数表!F44</f>
        <v>0.50862281906626206</v>
      </c>
      <c r="U41" s="84">
        <f>S41*T41</f>
        <v>1.5294515856437467</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投入係数表!Y42</f>
        <v>8.5842331931241915E-4</v>
      </c>
      <c r="E42" s="75">
        <f>$C$27*D42</f>
        <v>8.5842331931241911E-2</v>
      </c>
      <c r="F42" s="74">
        <f>分析係数表!C45</f>
        <v>1</v>
      </c>
      <c r="G42" s="75">
        <f>E42*F42</f>
        <v>8.5842331931241911E-2</v>
      </c>
      <c r="H42" s="75">
        <v>0.12415039287606094</v>
      </c>
      <c r="I42" s="75">
        <f>C42+H42</f>
        <v>0.12415039287606094</v>
      </c>
      <c r="J42" s="74">
        <f>分析係数表!G45</f>
        <v>0</v>
      </c>
      <c r="K42" s="76">
        <f>I42*J42</f>
        <v>0</v>
      </c>
      <c r="L42" s="77"/>
      <c r="M42" s="78"/>
      <c r="N42" s="79">
        <f>分析係数表!I45</f>
        <v>0</v>
      </c>
      <c r="O42" s="80">
        <f t="shared" si="4"/>
        <v>0</v>
      </c>
      <c r="P42" s="74">
        <f>分析係数表!C45</f>
        <v>1</v>
      </c>
      <c r="Q42" s="80">
        <f>O42*P42</f>
        <v>0</v>
      </c>
      <c r="R42" s="81">
        <v>3.2918211029261679E-2</v>
      </c>
      <c r="S42" s="82">
        <f>I42+R42</f>
        <v>0.15706860390532262</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投入係数表!Y43</f>
        <v>1.4280600766750187E-2</v>
      </c>
      <c r="E43" s="75">
        <f>$C$27*D43</f>
        <v>1.4280600766750187</v>
      </c>
      <c r="F43" s="74">
        <f>分析係数表!C46</f>
        <v>0.99300149364803736</v>
      </c>
      <c r="G43" s="75">
        <f>E43*F43</f>
        <v>1.4180657891574242</v>
      </c>
      <c r="H43" s="75">
        <v>1.54709065040109</v>
      </c>
      <c r="I43" s="75">
        <f>C43+H43</f>
        <v>1.54709065040109</v>
      </c>
      <c r="J43" s="74">
        <f>分析係数表!G46</f>
        <v>1.2662527198429125E-2</v>
      </c>
      <c r="K43" s="76">
        <f>I43*J43</f>
        <v>1.9590077439139209E-2</v>
      </c>
      <c r="L43" s="77"/>
      <c r="M43" s="78"/>
      <c r="N43" s="79">
        <f>分析係数表!I46</f>
        <v>3.642815848522589E-5</v>
      </c>
      <c r="O43" s="80">
        <f t="shared" si="4"/>
        <v>9.807727743610837E-4</v>
      </c>
      <c r="P43" s="74">
        <f>分析係数表!C46</f>
        <v>0.99300149364803736</v>
      </c>
      <c r="Q43" s="80">
        <f>O43*P43</f>
        <v>9.7390882986988559E-4</v>
      </c>
      <c r="R43" s="81">
        <v>8.608197796581589E-2</v>
      </c>
      <c r="S43" s="82">
        <f>I43+R43</f>
        <v>1.6331726283669059</v>
      </c>
      <c r="T43" s="83">
        <f>分析係数表!F46</f>
        <v>0.42786180544499286</v>
      </c>
      <c r="U43" s="84">
        <f>S43*T43</f>
        <v>0.69877218937640873</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投入係数表!Y44</f>
        <v>0.5351346185928012</v>
      </c>
      <c r="E44" s="89">
        <f>SUM(E5:E43)</f>
        <v>53.513461859280113</v>
      </c>
      <c r="F44" s="90">
        <f>分析係数表!C47</f>
        <v>0.58532523599566522</v>
      </c>
      <c r="G44" s="89">
        <f>SUM(G5:G43)</f>
        <v>22.218004100333047</v>
      </c>
      <c r="H44" s="89">
        <f>SUM(H5:H43)</f>
        <v>28.43280702714863</v>
      </c>
      <c r="I44" s="89">
        <f>SUM(I5:I43)</f>
        <v>128.43280702714864</v>
      </c>
      <c r="J44" s="90">
        <f>分析係数表!G47</f>
        <v>0.25475569279079324</v>
      </c>
      <c r="K44" s="91">
        <f>SUM(K5:K43)</f>
        <v>42.177774508549653</v>
      </c>
      <c r="L44" s="92">
        <f>最終需要_まとめ!$L$34</f>
        <v>0.63833333333333331</v>
      </c>
      <c r="M44" s="89">
        <f>K44*L44</f>
        <v>26.923479394624195</v>
      </c>
      <c r="N44" s="93">
        <f>分析係数表!I47</f>
        <v>1</v>
      </c>
      <c r="O44" s="94">
        <f>SUM(O5:O43)</f>
        <v>26.923479394624195</v>
      </c>
      <c r="P44" s="90">
        <f>分析係数表!C47</f>
        <v>0.58532523599566522</v>
      </c>
      <c r="Q44" s="94">
        <f>SUM(Q5:Q43)</f>
        <v>17.483104772610851</v>
      </c>
      <c r="R44" s="89">
        <f>SUM(R5:R43)</f>
        <v>21.466652544833039</v>
      </c>
      <c r="S44" s="95">
        <f>SUM(S5:S43)</f>
        <v>149.89945957198168</v>
      </c>
      <c r="T44" s="96">
        <f>分析係数表!F47</f>
        <v>0.5063294671067512</v>
      </c>
      <c r="U44" s="97">
        <f>SUM(U5:U43)</f>
        <v>72.880433207815372</v>
      </c>
      <c r="V44" s="98">
        <f>分析係数表!D47</f>
        <v>6.4581730562403572E-2</v>
      </c>
      <c r="W44" s="169">
        <f>SUM(W5:W43)</f>
        <v>11</v>
      </c>
      <c r="X44" s="90">
        <f>分析係数表!E47</f>
        <v>5.7136770824146227E-2</v>
      </c>
      <c r="Y44" s="170">
        <f>SUM(Y5:Y43)</f>
        <v>9</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46"/>
  <sheetViews>
    <sheetView showGridLines="0" workbookViewId="0">
      <pane xSplit="2" ySplit="4" topLeftCell="C5" activePane="bottomRight" state="frozen"/>
      <selection activeCell="A19" sqref="A19"/>
      <selection pane="topRight" activeCell="A19" sqref="A19"/>
      <selection pane="bottomLeft" activeCell="A19" sqref="A19"/>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301</v>
      </c>
      <c r="S2" s="5" t="s">
        <v>157</v>
      </c>
      <c r="U2" s="62" t="s">
        <v>215</v>
      </c>
      <c r="W2" s="5" t="s">
        <v>134</v>
      </c>
      <c r="Y2" s="5" t="s">
        <v>158</v>
      </c>
    </row>
    <row r="3" spans="1:25" ht="44">
      <c r="B3" s="63"/>
      <c r="C3" s="64" t="s">
        <v>233</v>
      </c>
      <c r="D3" s="64" t="s">
        <v>323</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投入係数表!Z5</f>
        <v>0</v>
      </c>
      <c r="E5" s="75">
        <f t="shared" ref="E5:E38" si="0">$C$28*D5</f>
        <v>0</v>
      </c>
      <c r="F5" s="74">
        <f>分析係数表!C8</f>
        <v>0.16988323914406789</v>
      </c>
      <c r="G5" s="75">
        <f t="shared" ref="G5:G38" si="1">E5*F5</f>
        <v>0</v>
      </c>
      <c r="H5" s="75">
        <f t="array" ref="H5:H43">MMULT(逆行列係数!C5:AO43,'24'!G5:G43)</f>
        <v>8.5892605230560926E-4</v>
      </c>
      <c r="I5" s="75">
        <f t="shared" ref="I5:I38" si="2">C5+H5</f>
        <v>8.5892605230560926E-4</v>
      </c>
      <c r="J5" s="74">
        <f>分析係数表!G8</f>
        <v>0.11982810575688495</v>
      </c>
      <c r="K5" s="76">
        <f t="shared" ref="K5:K38" si="3">I5*J5</f>
        <v>1.0292348183302024E-4</v>
      </c>
      <c r="L5" s="77" t="s">
        <v>188</v>
      </c>
      <c r="M5" s="78" t="s">
        <v>188</v>
      </c>
      <c r="N5" s="79">
        <f>分析係数表!I8</f>
        <v>1.1007693311748612E-2</v>
      </c>
      <c r="O5" s="80">
        <f t="shared" ref="O5:O43" si="4">$M$44*N5</f>
        <v>9.1986678257713866E-2</v>
      </c>
      <c r="P5" s="74">
        <f>分析係数表!C8</f>
        <v>0.16988323914406789</v>
      </c>
      <c r="Q5" s="80">
        <f t="shared" ref="Q5:Q38" si="5">O5*P5</f>
        <v>1.5626994860523633E-2</v>
      </c>
      <c r="R5" s="81">
        <f t="array" ref="R5:R43">MMULT(逆行列係数!C5:AO43,'24'!Q5:Q43)</f>
        <v>2.6187601214591939E-2</v>
      </c>
      <c r="S5" s="82">
        <f t="shared" ref="S5:S38" si="6">I5+R5</f>
        <v>2.704652726689755E-2</v>
      </c>
      <c r="T5" s="83">
        <f>分析係数表!F8</f>
        <v>0.4520504153237429</v>
      </c>
      <c r="U5" s="84">
        <f t="shared" ref="U5:U38" si="7">S5*T5</f>
        <v>1.2226393884065975E-2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投入係数表!Z6</f>
        <v>0</v>
      </c>
      <c r="E6" s="75">
        <f t="shared" si="0"/>
        <v>0</v>
      </c>
      <c r="F6" s="74">
        <f>分析係数表!C9</f>
        <v>0.40976645435244163</v>
      </c>
      <c r="G6" s="75">
        <f t="shared" si="1"/>
        <v>0</v>
      </c>
      <c r="H6" s="75">
        <v>1.1315163232172244E-3</v>
      </c>
      <c r="I6" s="75">
        <f t="shared" si="2"/>
        <v>1.1315163232172244E-3</v>
      </c>
      <c r="J6" s="74">
        <f>分析係数表!G9</f>
        <v>0.27278621711745094</v>
      </c>
      <c r="K6" s="76">
        <f t="shared" si="3"/>
        <v>3.0866205741707356E-4</v>
      </c>
      <c r="L6" s="77"/>
      <c r="M6" s="78"/>
      <c r="N6" s="79">
        <f>分析係数表!I9</f>
        <v>5.6766522140644718E-4</v>
      </c>
      <c r="O6" s="80">
        <f t="shared" si="4"/>
        <v>4.7437402733483134E-3</v>
      </c>
      <c r="P6" s="74">
        <f>分析係数表!C9</f>
        <v>0.40976645435244163</v>
      </c>
      <c r="Q6" s="80">
        <f t="shared" si="5"/>
        <v>1.9438256321788207E-3</v>
      </c>
      <c r="R6" s="81">
        <v>2.6165505589718979E-3</v>
      </c>
      <c r="S6" s="82">
        <f t="shared" si="6"/>
        <v>3.7480668821891225E-3</v>
      </c>
      <c r="T6" s="83">
        <f>分析係数表!F9</f>
        <v>0.74407187847350875</v>
      </c>
      <c r="U6" s="84">
        <f t="shared" si="7"/>
        <v>2.7888311656748075E-3</v>
      </c>
      <c r="V6" s="85">
        <f>分析係数表!D9</f>
        <v>0.14440533530937386</v>
      </c>
      <c r="W6" s="172">
        <f t="shared" si="8"/>
        <v>0</v>
      </c>
      <c r="X6" s="74">
        <f>分析係数表!E9</f>
        <v>0.11439422008151168</v>
      </c>
      <c r="Y6" s="171">
        <f t="shared" si="9"/>
        <v>0</v>
      </c>
    </row>
    <row r="7" spans="1:25">
      <c r="A7" s="10" t="s">
        <v>226</v>
      </c>
      <c r="B7" s="9" t="s">
        <v>274</v>
      </c>
      <c r="C7" s="88"/>
      <c r="D7" s="74">
        <f>投入係数表!Z7</f>
        <v>0</v>
      </c>
      <c r="E7" s="75">
        <f t="shared" si="0"/>
        <v>0</v>
      </c>
      <c r="F7" s="74">
        <f>分析係数表!C10</f>
        <v>0.68007710705743762</v>
      </c>
      <c r="G7" s="75">
        <f t="shared" si="1"/>
        <v>0</v>
      </c>
      <c r="H7" s="75">
        <v>1.8474234672911211E-3</v>
      </c>
      <c r="I7" s="75">
        <f t="shared" si="2"/>
        <v>1.8474234672911211E-3</v>
      </c>
      <c r="J7" s="74">
        <f>分析係数表!G10</f>
        <v>0.17854260725424764</v>
      </c>
      <c r="K7" s="76">
        <f t="shared" si="3"/>
        <v>3.2984380255283904E-4</v>
      </c>
      <c r="L7" s="77"/>
      <c r="M7" s="78"/>
      <c r="N7" s="79">
        <f>分析係数表!I10</f>
        <v>1.290834700219075E-3</v>
      </c>
      <c r="O7" s="80">
        <f t="shared" si="4"/>
        <v>1.0786964433884865E-2</v>
      </c>
      <c r="P7" s="74">
        <f>分析係数表!C10</f>
        <v>0.68007710705743762</v>
      </c>
      <c r="Q7" s="80">
        <f t="shared" si="5"/>
        <v>7.335967566127889E-3</v>
      </c>
      <c r="R7" s="81">
        <v>1.2373781979933775E-2</v>
      </c>
      <c r="S7" s="82">
        <f t="shared" si="6"/>
        <v>1.4221205447224897E-2</v>
      </c>
      <c r="T7" s="83">
        <f>分析係数表!F10</f>
        <v>0.51654343606185527</v>
      </c>
      <c r="U7" s="84">
        <f t="shared" si="7"/>
        <v>7.3458703266511211E-3</v>
      </c>
      <c r="V7" s="85">
        <f>分析係数表!D10</f>
        <v>9.7799297694606213E-2</v>
      </c>
      <c r="W7" s="172">
        <f t="shared" si="8"/>
        <v>0</v>
      </c>
      <c r="X7" s="74">
        <f>分析係数表!E10</f>
        <v>2.6958057972911079E-2</v>
      </c>
      <c r="Y7" s="171">
        <f t="shared" si="9"/>
        <v>0</v>
      </c>
    </row>
    <row r="8" spans="1:25">
      <c r="A8" s="10" t="s">
        <v>227</v>
      </c>
      <c r="B8" s="9" t="s">
        <v>27</v>
      </c>
      <c r="C8" s="88"/>
      <c r="D8" s="74">
        <f>投入係数表!Z8</f>
        <v>0.34118073591887577</v>
      </c>
      <c r="E8" s="75">
        <f t="shared" si="0"/>
        <v>34.11807359188758</v>
      </c>
      <c r="F8" s="74">
        <f>分析係数表!C11</f>
        <v>2.1147201560344109E-2</v>
      </c>
      <c r="G8" s="75">
        <f t="shared" si="1"/>
        <v>0.72150177909830016</v>
      </c>
      <c r="H8" s="75">
        <v>0.80821313025728392</v>
      </c>
      <c r="I8" s="75">
        <f t="shared" si="2"/>
        <v>0.80821313025728392</v>
      </c>
      <c r="J8" s="74">
        <f>分析係数表!G11</f>
        <v>0.2349962690544718</v>
      </c>
      <c r="K8" s="76">
        <f t="shared" si="3"/>
        <v>0.18992707021129754</v>
      </c>
      <c r="L8" s="77"/>
      <c r="M8" s="78"/>
      <c r="N8" s="79">
        <f>分析係数表!I11</f>
        <v>-2.2238602446561594E-5</v>
      </c>
      <c r="O8" s="80">
        <f t="shared" si="4"/>
        <v>-1.8583867757014297E-4</v>
      </c>
      <c r="P8" s="74">
        <f>分析係数表!C11</f>
        <v>2.1147201560344109E-2</v>
      </c>
      <c r="Q8" s="80">
        <f t="shared" si="5"/>
        <v>-3.9299679722836128E-6</v>
      </c>
      <c r="R8" s="81">
        <v>2.1610253835503421E-3</v>
      </c>
      <c r="S8" s="82">
        <f t="shared" si="6"/>
        <v>0.81037415564083426</v>
      </c>
      <c r="T8" s="83">
        <f>分析係数表!F11</f>
        <v>0.38828483104146677</v>
      </c>
      <c r="U8" s="84">
        <f t="shared" si="7"/>
        <v>0.31465599210337264</v>
      </c>
      <c r="V8" s="85">
        <f>分析係数表!D11</f>
        <v>2.238567316917173E-2</v>
      </c>
      <c r="W8" s="172">
        <f t="shared" si="8"/>
        <v>0</v>
      </c>
      <c r="X8" s="74">
        <f>分析係数表!E11</f>
        <v>2.1852680950858117E-2</v>
      </c>
      <c r="Y8" s="171">
        <f t="shared" si="9"/>
        <v>0</v>
      </c>
    </row>
    <row r="9" spans="1:25">
      <c r="A9" s="10" t="s">
        <v>228</v>
      </c>
      <c r="B9" s="9" t="s">
        <v>195</v>
      </c>
      <c r="C9" s="88"/>
      <c r="D9" s="74">
        <f>投入係数表!Z9</f>
        <v>0</v>
      </c>
      <c r="E9" s="75">
        <f t="shared" si="0"/>
        <v>0</v>
      </c>
      <c r="F9" s="74">
        <f>分析係数表!C12</f>
        <v>0.26979296775158057</v>
      </c>
      <c r="G9" s="75">
        <f t="shared" si="1"/>
        <v>0</v>
      </c>
      <c r="H9" s="75">
        <v>2.2458059650935394E-3</v>
      </c>
      <c r="I9" s="75">
        <f t="shared" si="2"/>
        <v>2.2458059650935394E-3</v>
      </c>
      <c r="J9" s="74">
        <f>分析係数表!G12</f>
        <v>0.14399966915404239</v>
      </c>
      <c r="K9" s="76">
        <f t="shared" si="3"/>
        <v>3.2339531595764452E-4</v>
      </c>
      <c r="L9" s="77"/>
      <c r="M9" s="78"/>
      <c r="N9" s="79">
        <f>分析係数表!I12</f>
        <v>8.4790563397567215E-2</v>
      </c>
      <c r="O9" s="80">
        <f t="shared" si="4"/>
        <v>0.70855919161716818</v>
      </c>
      <c r="P9" s="74">
        <f>分析係数表!C12</f>
        <v>0.26979296775158057</v>
      </c>
      <c r="Q9" s="80">
        <f t="shared" si="5"/>
        <v>0.19116428713405664</v>
      </c>
      <c r="R9" s="81">
        <v>0.24150026069380587</v>
      </c>
      <c r="S9" s="82">
        <f t="shared" si="6"/>
        <v>0.24374606665889942</v>
      </c>
      <c r="T9" s="83">
        <f>分析係数表!F12</f>
        <v>0.33481714299007204</v>
      </c>
      <c r="U9" s="84">
        <f t="shared" si="7"/>
        <v>8.1610361653800353E-2</v>
      </c>
      <c r="V9" s="85">
        <f>分析係数表!D12</f>
        <v>3.7088865741159563E-2</v>
      </c>
      <c r="W9" s="172">
        <f t="shared" si="8"/>
        <v>0</v>
      </c>
      <c r="X9" s="74">
        <f>分析係数表!E12</f>
        <v>3.539948357013805E-2</v>
      </c>
      <c r="Y9" s="171">
        <f t="shared" si="9"/>
        <v>0</v>
      </c>
    </row>
    <row r="10" spans="1:25">
      <c r="A10" s="10" t="s">
        <v>229</v>
      </c>
      <c r="B10" s="9" t="s">
        <v>28</v>
      </c>
      <c r="C10" s="88"/>
      <c r="D10" s="74">
        <f>投入係数表!Z10</f>
        <v>1.8629932822653998E-4</v>
      </c>
      <c r="E10" s="75">
        <f t="shared" si="0"/>
        <v>1.8629932822653999E-2</v>
      </c>
      <c r="F10" s="74">
        <f>分析係数表!C13</f>
        <v>6.684233532602335E-2</v>
      </c>
      <c r="G10" s="75">
        <f t="shared" si="1"/>
        <v>1.2452682168331273E-3</v>
      </c>
      <c r="H10" s="75">
        <v>4.3762122672260269E-3</v>
      </c>
      <c r="I10" s="75">
        <f t="shared" si="2"/>
        <v>4.3762122672260269E-3</v>
      </c>
      <c r="J10" s="74">
        <f>分析係数表!G13</f>
        <v>0.23596605339775753</v>
      </c>
      <c r="K10" s="76">
        <f t="shared" si="3"/>
        <v>1.0326375375281783E-3</v>
      </c>
      <c r="L10" s="77"/>
      <c r="M10" s="78"/>
      <c r="N10" s="79">
        <f>分析係数表!I13</f>
        <v>1.6879182236800124E-2</v>
      </c>
      <c r="O10" s="80">
        <f t="shared" si="4"/>
        <v>0.14105224970363989</v>
      </c>
      <c r="P10" s="74">
        <f>分析係数表!C13</f>
        <v>6.684233532602335E-2</v>
      </c>
      <c r="Q10" s="80">
        <f t="shared" si="5"/>
        <v>9.4282617731806743E-3</v>
      </c>
      <c r="R10" s="81">
        <v>1.0533349221595222E-2</v>
      </c>
      <c r="S10" s="82">
        <f t="shared" si="6"/>
        <v>1.4909561488821249E-2</v>
      </c>
      <c r="T10" s="83">
        <f>分析係数表!F13</f>
        <v>0.36934894381465649</v>
      </c>
      <c r="U10" s="84">
        <f t="shared" si="7"/>
        <v>5.5068307886358058E-3</v>
      </c>
      <c r="V10" s="85">
        <f>分析係数表!D13</f>
        <v>0.1651861487951434</v>
      </c>
      <c r="W10" s="172">
        <f t="shared" si="8"/>
        <v>0</v>
      </c>
      <c r="X10" s="74">
        <f>分析係数表!E13</f>
        <v>0.12199715046769498</v>
      </c>
      <c r="Y10" s="171">
        <f t="shared" si="9"/>
        <v>0</v>
      </c>
    </row>
    <row r="11" spans="1:25">
      <c r="A11" s="10" t="s">
        <v>230</v>
      </c>
      <c r="B11" s="9" t="s">
        <v>275</v>
      </c>
      <c r="C11" s="88"/>
      <c r="D11" s="74">
        <f>投入係数表!Z11</f>
        <v>3.6593206284497339E-3</v>
      </c>
      <c r="E11" s="75">
        <f t="shared" si="0"/>
        <v>0.36593206284497337</v>
      </c>
      <c r="F11" s="74">
        <f>分析係数表!C14</f>
        <v>0.21710827927701792</v>
      </c>
      <c r="G11" s="75">
        <f t="shared" si="1"/>
        <v>7.9446880496561748E-2</v>
      </c>
      <c r="H11" s="75">
        <v>0.13894616764352125</v>
      </c>
      <c r="I11" s="75">
        <f t="shared" si="2"/>
        <v>0.13894616764352125</v>
      </c>
      <c r="J11" s="74">
        <f>分析係数表!G14</f>
        <v>0.17574790290253137</v>
      </c>
      <c r="K11" s="76">
        <f t="shared" si="3"/>
        <v>2.4419497579692417E-2</v>
      </c>
      <c r="L11" s="77"/>
      <c r="M11" s="78"/>
      <c r="N11" s="79">
        <f>分析係数表!I14</f>
        <v>1.1225515443921091E-3</v>
      </c>
      <c r="O11" s="80">
        <f t="shared" si="4"/>
        <v>9.3806926498839344E-3</v>
      </c>
      <c r="P11" s="74">
        <f>分析係数表!C14</f>
        <v>0.21710827927701792</v>
      </c>
      <c r="Q11" s="80">
        <f t="shared" si="5"/>
        <v>2.0366260396428707E-3</v>
      </c>
      <c r="R11" s="81">
        <v>1.1458857428021496E-2</v>
      </c>
      <c r="S11" s="82">
        <f t="shared" si="6"/>
        <v>0.15040502507154274</v>
      </c>
      <c r="T11" s="83">
        <f>分析係数表!F14</f>
        <v>0.32729567218469302</v>
      </c>
      <c r="U11" s="84">
        <f t="shared" si="7"/>
        <v>4.9226913780746187E-2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投入係数表!Z12</f>
        <v>1.1086636493481349E-3</v>
      </c>
      <c r="E12" s="75">
        <f t="shared" si="0"/>
        <v>0.11086636493481349</v>
      </c>
      <c r="F12" s="74">
        <f>分析係数表!C15</f>
        <v>0.1777237835164599</v>
      </c>
      <c r="G12" s="75">
        <f t="shared" si="1"/>
        <v>1.9703589840931634E-2</v>
      </c>
      <c r="H12" s="75">
        <v>3.9713262421061692E-2</v>
      </c>
      <c r="I12" s="75">
        <f t="shared" si="2"/>
        <v>3.9713262421061692E-2</v>
      </c>
      <c r="J12" s="74">
        <f>分析係数表!G15</f>
        <v>0.10387096116118634</v>
      </c>
      <c r="K12" s="76">
        <f t="shared" si="3"/>
        <v>4.1250547385220998E-3</v>
      </c>
      <c r="L12" s="77"/>
      <c r="M12" s="78"/>
      <c r="N12" s="79">
        <f>分析係数表!I15</f>
        <v>7.5144901505810619E-3</v>
      </c>
      <c r="O12" s="80">
        <f t="shared" si="4"/>
        <v>6.2795443893272407E-2</v>
      </c>
      <c r="P12" s="74">
        <f>分析係数表!C15</f>
        <v>0.1777237835164599</v>
      </c>
      <c r="Q12" s="80">
        <f t="shared" si="5"/>
        <v>1.1160243876307948E-2</v>
      </c>
      <c r="R12" s="81">
        <v>2.6195298237506656E-2</v>
      </c>
      <c r="S12" s="82">
        <f t="shared" si="6"/>
        <v>6.5908560658568344E-2</v>
      </c>
      <c r="T12" s="83">
        <f>分析係数表!F15</f>
        <v>0.33005409485469872</v>
      </c>
      <c r="U12" s="84">
        <f t="shared" si="7"/>
        <v>2.1753390331339779E-2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投入係数表!Z13</f>
        <v>6.7637614930247336E-2</v>
      </c>
      <c r="E13" s="75">
        <f t="shared" si="0"/>
        <v>6.7637614930247336</v>
      </c>
      <c r="F13" s="74">
        <f>分析係数表!C16</f>
        <v>0.12368252551663639</v>
      </c>
      <c r="G13" s="75">
        <f t="shared" si="1"/>
        <v>0.83655910344947426</v>
      </c>
      <c r="H13" s="75">
        <v>0.97295638580113208</v>
      </c>
      <c r="I13" s="75">
        <f t="shared" si="2"/>
        <v>0.97295638580113208</v>
      </c>
      <c r="J13" s="74">
        <f>分析係数表!G16</f>
        <v>1.9772048092292722E-2</v>
      </c>
      <c r="K13" s="76">
        <f t="shared" si="3"/>
        <v>1.9237340451763296E-2</v>
      </c>
      <c r="L13" s="77"/>
      <c r="M13" s="78"/>
      <c r="N13" s="79">
        <f>分析係数表!I16</f>
        <v>1.7113434381227897E-2</v>
      </c>
      <c r="O13" s="80">
        <f t="shared" si="4"/>
        <v>0.14300979666923883</v>
      </c>
      <c r="P13" s="74">
        <f>分析係数表!C16</f>
        <v>0.12368252551663639</v>
      </c>
      <c r="Q13" s="80">
        <f t="shared" si="5"/>
        <v>1.7687812825672111E-2</v>
      </c>
      <c r="R13" s="81">
        <v>2.5707727722654408E-2</v>
      </c>
      <c r="S13" s="82">
        <f t="shared" si="6"/>
        <v>0.99866411352378648</v>
      </c>
      <c r="T13" s="83">
        <f>分析係数表!F16</f>
        <v>0.17086837167280561</v>
      </c>
      <c r="U13" s="84">
        <f t="shared" si="7"/>
        <v>0.17064011092587528</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投入係数表!Z14</f>
        <v>1.3698480016657352E-5</v>
      </c>
      <c r="E14" s="75">
        <f t="shared" si="0"/>
        <v>1.3698480016657352E-3</v>
      </c>
      <c r="F14" s="74">
        <f>分析係数表!C17</f>
        <v>0.19283956701830429</v>
      </c>
      <c r="G14" s="75">
        <f t="shared" si="1"/>
        <v>2.6416089552210975E-4</v>
      </c>
      <c r="H14" s="75">
        <v>2.8115905099760755E-2</v>
      </c>
      <c r="I14" s="75">
        <f t="shared" si="2"/>
        <v>2.8115905099760755E-2</v>
      </c>
      <c r="J14" s="74">
        <f>分析係数表!G17</f>
        <v>0.23402763404868787</v>
      </c>
      <c r="K14" s="76">
        <f t="shared" si="3"/>
        <v>6.5798987496344472E-3</v>
      </c>
      <c r="L14" s="77"/>
      <c r="M14" s="78"/>
      <c r="N14" s="79">
        <f>分析係数表!I17</f>
        <v>3.1766349957435482E-3</v>
      </c>
      <c r="O14" s="80">
        <f t="shared" si="4"/>
        <v>2.6545806920672439E-2</v>
      </c>
      <c r="P14" s="74">
        <f>分析係数表!C17</f>
        <v>0.19283956701830429</v>
      </c>
      <c r="Q14" s="80">
        <f t="shared" si="5"/>
        <v>5.1190819127339788E-3</v>
      </c>
      <c r="R14" s="81">
        <v>1.1768980173697208E-2</v>
      </c>
      <c r="S14" s="82">
        <f t="shared" si="6"/>
        <v>3.988488527345796E-2</v>
      </c>
      <c r="T14" s="83">
        <f>分析係数表!F17</f>
        <v>0.36995154049829787</v>
      </c>
      <c r="U14" s="84">
        <f t="shared" si="7"/>
        <v>1.4755474749513647E-2</v>
      </c>
      <c r="V14" s="85">
        <f>分析係数表!D17</f>
        <v>4.4453920652026524E-2</v>
      </c>
      <c r="W14" s="172">
        <f t="shared" si="8"/>
        <v>0</v>
      </c>
      <c r="X14" s="74">
        <f>分析係数表!E17</f>
        <v>4.2061277361062542E-2</v>
      </c>
      <c r="Y14" s="171">
        <f t="shared" si="9"/>
        <v>0</v>
      </c>
    </row>
    <row r="15" spans="1:25">
      <c r="A15" s="10" t="s">
        <v>3</v>
      </c>
      <c r="B15" s="9" t="s">
        <v>31</v>
      </c>
      <c r="C15" s="88"/>
      <c r="D15" s="74">
        <f>投入係数表!Z15</f>
        <v>5.1140992062187447E-5</v>
      </c>
      <c r="E15" s="75">
        <f t="shared" si="0"/>
        <v>5.1140992062187448E-3</v>
      </c>
      <c r="F15" s="74">
        <f>分析係数表!C18</f>
        <v>0.30630539049432115</v>
      </c>
      <c r="G15" s="75">
        <f t="shared" si="1"/>
        <v>1.5664761543875303E-3</v>
      </c>
      <c r="H15" s="75">
        <v>3.5703436742488319E-2</v>
      </c>
      <c r="I15" s="75">
        <f t="shared" si="2"/>
        <v>3.5703436742488319E-2</v>
      </c>
      <c r="J15" s="74">
        <f>分析係数表!G18</f>
        <v>0.21755179396051724</v>
      </c>
      <c r="K15" s="76">
        <f t="shared" si="3"/>
        <v>7.7673467138841797E-3</v>
      </c>
      <c r="L15" s="77"/>
      <c r="M15" s="78"/>
      <c r="N15" s="79">
        <f>分析係数表!I18</f>
        <v>5.3704565311248737E-4</v>
      </c>
      <c r="O15" s="80">
        <f t="shared" si="4"/>
        <v>4.487865377738676E-3</v>
      </c>
      <c r="P15" s="74">
        <f>分析係数表!C18</f>
        <v>0.30630539049432115</v>
      </c>
      <c r="Q15" s="80">
        <f t="shared" si="5"/>
        <v>1.3746573570141893E-3</v>
      </c>
      <c r="R15" s="81">
        <v>3.6325768362316336E-3</v>
      </c>
      <c r="S15" s="82">
        <f t="shared" si="6"/>
        <v>3.933601357871995E-2</v>
      </c>
      <c r="T15" s="83">
        <f>分析係数表!F18</f>
        <v>0.4635011306393737</v>
      </c>
      <c r="U15" s="84">
        <f t="shared" si="7"/>
        <v>1.8232286768582455E-2</v>
      </c>
      <c r="V15" s="85">
        <f>分析係数表!D18</f>
        <v>4.1488554421314744E-2</v>
      </c>
      <c r="W15" s="172">
        <f t="shared" si="8"/>
        <v>0</v>
      </c>
      <c r="X15" s="74">
        <f>分析係数表!E18</f>
        <v>3.8178621954614265E-2</v>
      </c>
      <c r="Y15" s="171">
        <f t="shared" si="9"/>
        <v>0</v>
      </c>
    </row>
    <row r="16" spans="1:25">
      <c r="A16" s="10" t="s">
        <v>4</v>
      </c>
      <c r="B16" s="9" t="s">
        <v>32</v>
      </c>
      <c r="C16" s="88"/>
      <c r="D16" s="74">
        <f>投入係数表!Z16</f>
        <v>0</v>
      </c>
      <c r="E16" s="75">
        <f t="shared" si="0"/>
        <v>0</v>
      </c>
      <c r="F16" s="74">
        <f>分析係数表!C19</f>
        <v>0.36966314955627488</v>
      </c>
      <c r="G16" s="75">
        <f t="shared" si="1"/>
        <v>0</v>
      </c>
      <c r="H16" s="75">
        <v>3.5202073029596076E-2</v>
      </c>
      <c r="I16" s="75">
        <f t="shared" si="2"/>
        <v>3.5202073029596076E-2</v>
      </c>
      <c r="J16" s="74">
        <f>分析係数表!G19</f>
        <v>4.2381117789262797E-2</v>
      </c>
      <c r="K16" s="76">
        <f t="shared" si="3"/>
        <v>1.4919032034935425E-3</v>
      </c>
      <c r="L16" s="77"/>
      <c r="M16" s="78"/>
      <c r="N16" s="79">
        <f>分析係数表!I19</f>
        <v>-1.254655481313475E-4</v>
      </c>
      <c r="O16" s="80">
        <f t="shared" si="4"/>
        <v>-1.0484629868882695E-3</v>
      </c>
      <c r="P16" s="74">
        <f>分析係数表!C19</f>
        <v>0.36966314955627488</v>
      </c>
      <c r="Q16" s="80">
        <f t="shared" si="5"/>
        <v>-3.8757812992629701E-4</v>
      </c>
      <c r="R16" s="81">
        <v>2.4598253985585999E-3</v>
      </c>
      <c r="S16" s="82">
        <f t="shared" si="6"/>
        <v>3.7661898428154678E-2</v>
      </c>
      <c r="T16" s="83">
        <f>分析係数表!F19</f>
        <v>0.17645477862102601</v>
      </c>
      <c r="U16" s="84">
        <f t="shared" si="7"/>
        <v>6.6456219495876013E-3</v>
      </c>
      <c r="V16" s="85">
        <f>分析係数表!D19</f>
        <v>8.3109656186295868E-3</v>
      </c>
      <c r="W16" s="172">
        <f t="shared" si="8"/>
        <v>0</v>
      </c>
      <c r="X16" s="74">
        <f>分析係数表!E19</f>
        <v>8.1137788631236215E-3</v>
      </c>
      <c r="Y16" s="171">
        <f t="shared" si="9"/>
        <v>0</v>
      </c>
    </row>
    <row r="17" spans="1:25">
      <c r="A17" s="10" t="s">
        <v>5</v>
      </c>
      <c r="B17" s="9" t="s">
        <v>33</v>
      </c>
      <c r="C17" s="88"/>
      <c r="D17" s="74">
        <f>投入係数表!Z17</f>
        <v>1.7625377621432458E-4</v>
      </c>
      <c r="E17" s="75">
        <f t="shared" si="0"/>
        <v>1.7625377621432459E-2</v>
      </c>
      <c r="F17" s="74">
        <f>分析係数表!C20</f>
        <v>0.11840151680286914</v>
      </c>
      <c r="G17" s="75">
        <f t="shared" si="1"/>
        <v>2.0868714446009491E-3</v>
      </c>
      <c r="H17" s="75">
        <v>7.0189121870742749E-3</v>
      </c>
      <c r="I17" s="75">
        <f t="shared" si="2"/>
        <v>7.0189121870742749E-3</v>
      </c>
      <c r="J17" s="74">
        <f>分析係数表!G20</f>
        <v>0.11103277983246747</v>
      </c>
      <c r="K17" s="76">
        <f t="shared" si="3"/>
        <v>7.793293315308407E-4</v>
      </c>
      <c r="L17" s="77"/>
      <c r="M17" s="78"/>
      <c r="N17" s="79">
        <f>分析係数表!I20</f>
        <v>6.0558701736942728E-4</v>
      </c>
      <c r="O17" s="80">
        <f t="shared" si="4"/>
        <v>5.0606368242794905E-3</v>
      </c>
      <c r="P17" s="74">
        <f>分析係数表!C20</f>
        <v>0.11840151680286914</v>
      </c>
      <c r="Q17" s="80">
        <f t="shared" si="5"/>
        <v>5.9918707598314647E-4</v>
      </c>
      <c r="R17" s="81">
        <v>1.562730121531472E-3</v>
      </c>
      <c r="S17" s="82">
        <f t="shared" si="6"/>
        <v>8.5816423086057473E-3</v>
      </c>
      <c r="T17" s="83">
        <f>分析係数表!F20</f>
        <v>0.24737258814980315</v>
      </c>
      <c r="U17" s="84">
        <f t="shared" si="7"/>
        <v>2.1228630684556552E-3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投入係数表!Z18</f>
        <v>5.9999342472959205E-4</v>
      </c>
      <c r="E18" s="75">
        <f t="shared" si="0"/>
        <v>5.9999342472959204E-2</v>
      </c>
      <c r="F18" s="74">
        <f>分析係数表!C21</f>
        <v>0.26258212636596168</v>
      </c>
      <c r="G18" s="75">
        <f t="shared" si="1"/>
        <v>1.5754754927109184E-2</v>
      </c>
      <c r="H18" s="75">
        <v>7.8433320028618289E-2</v>
      </c>
      <c r="I18" s="75">
        <f t="shared" si="2"/>
        <v>7.8433320028618289E-2</v>
      </c>
      <c r="J18" s="74">
        <f>分析係数表!G21</f>
        <v>0.28467983327929475</v>
      </c>
      <c r="K18" s="76">
        <f t="shared" si="3"/>
        <v>2.2328384469288625E-2</v>
      </c>
      <c r="L18" s="77"/>
      <c r="M18" s="78"/>
      <c r="N18" s="79">
        <f>分析係数表!I21</f>
        <v>1.0324354165676096E-3</v>
      </c>
      <c r="O18" s="80">
        <f t="shared" si="4"/>
        <v>8.6276299489840263E-3</v>
      </c>
      <c r="P18" s="74">
        <f>分析係数表!C21</f>
        <v>0.26258212636596168</v>
      </c>
      <c r="Q18" s="80">
        <f t="shared" si="5"/>
        <v>2.2654614175028789E-3</v>
      </c>
      <c r="R18" s="81">
        <v>6.581314338900671E-3</v>
      </c>
      <c r="S18" s="82">
        <f t="shared" si="6"/>
        <v>8.5014634367518965E-2</v>
      </c>
      <c r="T18" s="83">
        <f>分析係数表!F21</f>
        <v>0.42515189534375575</v>
      </c>
      <c r="U18" s="84">
        <f t="shared" si="7"/>
        <v>3.6144132933307087E-2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投入係数表!Z19</f>
        <v>0</v>
      </c>
      <c r="E19" s="75">
        <f t="shared" si="0"/>
        <v>0</v>
      </c>
      <c r="F19" s="74">
        <f>分析係数表!C22</f>
        <v>0.19256748567873505</v>
      </c>
      <c r="G19" s="75">
        <f t="shared" si="1"/>
        <v>0</v>
      </c>
      <c r="H19" s="75">
        <v>2.1032929448370725E-2</v>
      </c>
      <c r="I19" s="75">
        <f t="shared" si="2"/>
        <v>2.1032929448370725E-2</v>
      </c>
      <c r="J19" s="74">
        <f>分析係数表!G22</f>
        <v>0.19753386347788673</v>
      </c>
      <c r="K19" s="76">
        <f t="shared" si="3"/>
        <v>4.1547158141944859E-3</v>
      </c>
      <c r="L19" s="77"/>
      <c r="M19" s="78"/>
      <c r="N19" s="79">
        <f>分析係数表!I22</f>
        <v>4.8211298587508529E-5</v>
      </c>
      <c r="O19" s="80">
        <f t="shared" si="4"/>
        <v>4.0288161070243682E-4</v>
      </c>
      <c r="P19" s="74">
        <f>分析係数表!C22</f>
        <v>0.19256748567873505</v>
      </c>
      <c r="Q19" s="80">
        <f t="shared" si="5"/>
        <v>7.7581898799167215E-5</v>
      </c>
      <c r="R19" s="81">
        <v>1.893799525380533E-3</v>
      </c>
      <c r="S19" s="82">
        <f t="shared" si="6"/>
        <v>2.2926728973751257E-2</v>
      </c>
      <c r="T19" s="83">
        <f>分析係数表!F22</f>
        <v>0.41915604646677446</v>
      </c>
      <c r="U19" s="84">
        <f t="shared" si="7"/>
        <v>9.6098770750528261E-3</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投入係数表!Z20</f>
        <v>9.1323200111049004E-6</v>
      </c>
      <c r="E20" s="75">
        <f t="shared" si="0"/>
        <v>9.1323200111049E-4</v>
      </c>
      <c r="F20" s="74">
        <f>分析係数表!C23</f>
        <v>0.20116432520583094</v>
      </c>
      <c r="G20" s="75">
        <f t="shared" si="1"/>
        <v>1.8370969925976237E-4</v>
      </c>
      <c r="H20" s="75">
        <v>2.2087063027281344E-2</v>
      </c>
      <c r="I20" s="75">
        <f t="shared" si="2"/>
        <v>2.2087063027281344E-2</v>
      </c>
      <c r="J20" s="74">
        <f>分析係数表!G23</f>
        <v>0.20785566100352021</v>
      </c>
      <c r="K20" s="76">
        <f t="shared" si="3"/>
        <v>4.590921085161976E-3</v>
      </c>
      <c r="L20" s="77"/>
      <c r="M20" s="78"/>
      <c r="N20" s="79">
        <f>分析係数表!I23</f>
        <v>2.5225877402069866E-5</v>
      </c>
      <c r="O20" s="80">
        <f t="shared" si="4"/>
        <v>2.1080208201986367E-4</v>
      </c>
      <c r="P20" s="74">
        <f>分析係数表!C23</f>
        <v>0.20116432520583094</v>
      </c>
      <c r="Q20" s="80">
        <f t="shared" si="5"/>
        <v>4.2405858581510106E-5</v>
      </c>
      <c r="R20" s="81">
        <v>1.8052558665971963E-3</v>
      </c>
      <c r="S20" s="82">
        <f t="shared" si="6"/>
        <v>2.389231889387854E-2</v>
      </c>
      <c r="T20" s="83">
        <f>分析係数表!F23</f>
        <v>0.42478695148042223</v>
      </c>
      <c r="U20" s="84">
        <f t="shared" si="7"/>
        <v>1.0149145306728759E-2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投入係数表!Z21</f>
        <v>0</v>
      </c>
      <c r="E21" s="75">
        <f t="shared" si="0"/>
        <v>0</v>
      </c>
      <c r="F21" s="74">
        <f>分析係数表!C24</f>
        <v>0.46796458506974481</v>
      </c>
      <c r="G21" s="75">
        <f t="shared" si="1"/>
        <v>0</v>
      </c>
      <c r="H21" s="75">
        <v>1.8724863572430007E-2</v>
      </c>
      <c r="I21" s="75">
        <f t="shared" si="2"/>
        <v>1.8724863572430007E-2</v>
      </c>
      <c r="J21" s="74">
        <f>分析係数表!G24</f>
        <v>0.19290112247208774</v>
      </c>
      <c r="K21" s="76">
        <f t="shared" si="3"/>
        <v>3.6120472012584554E-3</v>
      </c>
      <c r="L21" s="77"/>
      <c r="M21" s="78"/>
      <c r="N21" s="79">
        <f>分析係数表!I24</f>
        <v>1.1220536652328578E-3</v>
      </c>
      <c r="O21" s="80">
        <f t="shared" si="4"/>
        <v>9.3765320824756478E-3</v>
      </c>
      <c r="P21" s="74">
        <f>分析係数表!C24</f>
        <v>0.46796458506974481</v>
      </c>
      <c r="Q21" s="80">
        <f t="shared" si="5"/>
        <v>4.3878849453688664E-3</v>
      </c>
      <c r="R21" s="81">
        <v>8.9049377476794721E-3</v>
      </c>
      <c r="S21" s="82">
        <f t="shared" si="6"/>
        <v>2.762980132010948E-2</v>
      </c>
      <c r="T21" s="83">
        <f>分析係数表!F24</f>
        <v>0.36341689561906876</v>
      </c>
      <c r="U21" s="84">
        <f t="shared" si="7"/>
        <v>1.0041136622325834E-2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投入係数表!Z22</f>
        <v>4.5661600055524502E-6</v>
      </c>
      <c r="E22" s="75">
        <f t="shared" si="0"/>
        <v>4.56616000555245E-4</v>
      </c>
      <c r="F22" s="74">
        <f>分析係数表!C25</f>
        <v>0.11839811615034102</v>
      </c>
      <c r="G22" s="75">
        <f t="shared" si="1"/>
        <v>5.4062474269844072E-5</v>
      </c>
      <c r="H22" s="75">
        <v>1.5136779086799227E-2</v>
      </c>
      <c r="I22" s="75">
        <f t="shared" si="2"/>
        <v>1.5136779086799227E-2</v>
      </c>
      <c r="J22" s="74">
        <f>分析係数表!G25</f>
        <v>0.19601885967651284</v>
      </c>
      <c r="K22" s="76">
        <f t="shared" si="3"/>
        <v>2.9670941757696718E-3</v>
      </c>
      <c r="L22" s="77"/>
      <c r="M22" s="78"/>
      <c r="N22" s="79">
        <f>分析係数表!I25</f>
        <v>4.7721717414244671E-4</v>
      </c>
      <c r="O22" s="80">
        <f t="shared" si="4"/>
        <v>3.9879038608428815E-3</v>
      </c>
      <c r="P22" s="74">
        <f>分析係数表!C25</f>
        <v>0.11839811615034102</v>
      </c>
      <c r="Q22" s="80">
        <f t="shared" si="5"/>
        <v>4.7216030451246885E-4</v>
      </c>
      <c r="R22" s="81">
        <v>2.9786289278191489E-3</v>
      </c>
      <c r="S22" s="82">
        <f t="shared" si="6"/>
        <v>1.8115408014618375E-2</v>
      </c>
      <c r="T22" s="83">
        <f>分析係数表!F25</f>
        <v>0.34892899519140697</v>
      </c>
      <c r="U22" s="84">
        <f t="shared" si="7"/>
        <v>6.3209911160231501E-3</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投入係数表!Z23</f>
        <v>2.7396960033314705E-6</v>
      </c>
      <c r="E23" s="75">
        <f t="shared" si="0"/>
        <v>2.7396960033314706E-4</v>
      </c>
      <c r="F23" s="74">
        <f>分析係数表!C26</f>
        <v>0.29113960871661038</v>
      </c>
      <c r="G23" s="75">
        <f t="shared" si="1"/>
        <v>7.976340224123857E-5</v>
      </c>
      <c r="H23" s="75">
        <v>2.3024766224546207E-2</v>
      </c>
      <c r="I23" s="75">
        <f t="shared" si="2"/>
        <v>2.3024766224546207E-2</v>
      </c>
      <c r="J23" s="74">
        <f>分析係数表!G26</f>
        <v>0.2004458717578543</v>
      </c>
      <c r="K23" s="76">
        <f t="shared" si="3"/>
        <v>4.6152193378999644E-3</v>
      </c>
      <c r="L23" s="77"/>
      <c r="M23" s="78"/>
      <c r="N23" s="79">
        <f>分析係数表!I26</f>
        <v>1.0726059667332082E-2</v>
      </c>
      <c r="O23" s="80">
        <f t="shared" si="4"/>
        <v>8.9633183960426299E-2</v>
      </c>
      <c r="P23" s="74">
        <f>分析係数表!C26</f>
        <v>0.29113960871661038</v>
      </c>
      <c r="Q23" s="80">
        <f t="shared" si="5"/>
        <v>2.6095770106262468E-2</v>
      </c>
      <c r="R23" s="81">
        <v>2.9360643584787117E-2</v>
      </c>
      <c r="S23" s="82">
        <f t="shared" si="6"/>
        <v>5.2385409809333323E-2</v>
      </c>
      <c r="T23" s="83">
        <f>分析係数表!F26</f>
        <v>0.34176102976079403</v>
      </c>
      <c r="U23" s="84">
        <f t="shared" si="7"/>
        <v>1.7903291600878956E-2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投入係数表!Z24</f>
        <v>1.2785248015546862E-5</v>
      </c>
      <c r="E24" s="75">
        <f t="shared" si="0"/>
        <v>1.2785248015546862E-3</v>
      </c>
      <c r="F24" s="74">
        <f>分析係数表!C27</f>
        <v>0.22390034937983039</v>
      </c>
      <c r="G24" s="75">
        <f t="shared" si="1"/>
        <v>2.8626214975887253E-4</v>
      </c>
      <c r="H24" s="75">
        <v>3.3340025681993508E-3</v>
      </c>
      <c r="I24" s="75">
        <f t="shared" si="2"/>
        <v>3.3340025681993508E-3</v>
      </c>
      <c r="J24" s="74">
        <f>分析係数表!G27</f>
        <v>0.17801424712710151</v>
      </c>
      <c r="K24" s="76">
        <f t="shared" si="3"/>
        <v>5.934999570978304E-4</v>
      </c>
      <c r="L24" s="77"/>
      <c r="M24" s="78"/>
      <c r="N24" s="79">
        <f>分析係数表!I27</f>
        <v>1.001616696609949E-2</v>
      </c>
      <c r="O24" s="80">
        <f t="shared" si="4"/>
        <v>8.3700908264110738E-2</v>
      </c>
      <c r="P24" s="74">
        <f>分析係数表!C27</f>
        <v>0.22390034937983039</v>
      </c>
      <c r="Q24" s="80">
        <f t="shared" si="5"/>
        <v>1.8740662603743526E-2</v>
      </c>
      <c r="R24" s="81">
        <v>1.9138511739965114E-2</v>
      </c>
      <c r="S24" s="82">
        <f t="shared" si="6"/>
        <v>2.2472514308164465E-2</v>
      </c>
      <c r="T24" s="83">
        <f>分析係数表!F27</f>
        <v>0.3354402389489512</v>
      </c>
      <c r="U24" s="84">
        <f t="shared" si="7"/>
        <v>7.5381855693144127E-3</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投入係数表!Z25</f>
        <v>0</v>
      </c>
      <c r="E25" s="75">
        <f t="shared" si="0"/>
        <v>0</v>
      </c>
      <c r="F25" s="74">
        <f>分析係数表!C28</f>
        <v>0.22512814125204084</v>
      </c>
      <c r="G25" s="75">
        <f t="shared" si="1"/>
        <v>0</v>
      </c>
      <c r="H25" s="75">
        <v>3.3707324341008219E-2</v>
      </c>
      <c r="I25" s="75">
        <f t="shared" si="2"/>
        <v>3.3707324341008219E-2</v>
      </c>
      <c r="J25" s="74">
        <f>分析係数表!G28</f>
        <v>0.17968722251031818</v>
      </c>
      <c r="K25" s="76">
        <f t="shared" si="3"/>
        <v>6.0567754890902079E-3</v>
      </c>
      <c r="L25" s="77"/>
      <c r="M25" s="78"/>
      <c r="N25" s="79">
        <f>分析係数表!I28</f>
        <v>8.1409051127791718E-3</v>
      </c>
      <c r="O25" s="80">
        <f t="shared" si="4"/>
        <v>6.8030131120798559E-2</v>
      </c>
      <c r="P25" s="74">
        <f>分析係数表!C28</f>
        <v>0.22512814125204084</v>
      </c>
      <c r="Q25" s="80">
        <f t="shared" si="5"/>
        <v>1.5315496968357998E-2</v>
      </c>
      <c r="R25" s="81">
        <v>1.9708945204018568E-2</v>
      </c>
      <c r="S25" s="82">
        <f t="shared" si="6"/>
        <v>5.341626954502679E-2</v>
      </c>
      <c r="T25" s="83">
        <f>分析係数表!F28</f>
        <v>0.30733691598411605</v>
      </c>
      <c r="U25" s="84">
        <f t="shared" si="7"/>
        <v>1.6416791545344797E-2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投入係数表!Z26</f>
        <v>1.1934115790511885E-2</v>
      </c>
      <c r="E26" s="75">
        <f t="shared" si="0"/>
        <v>1.1934115790511886</v>
      </c>
      <c r="F26" s="74">
        <f>分析係数表!C29</f>
        <v>0.20292812083079403</v>
      </c>
      <c r="G26" s="75">
        <f t="shared" si="1"/>
        <v>0.24217676911456829</v>
      </c>
      <c r="H26" s="75">
        <v>0.29731715754039539</v>
      </c>
      <c r="I26" s="75">
        <f t="shared" si="2"/>
        <v>0.29731715754039539</v>
      </c>
      <c r="J26" s="74">
        <f>分析係数表!G29</f>
        <v>0.25422836329948895</v>
      </c>
      <c r="K26" s="76">
        <f t="shared" si="3"/>
        <v>7.5586454342351034E-2</v>
      </c>
      <c r="L26" s="77"/>
      <c r="M26" s="78"/>
      <c r="N26" s="79">
        <f>分析係数表!I29</f>
        <v>1.2173975242294967E-2</v>
      </c>
      <c r="O26" s="80">
        <f t="shared" si="4"/>
        <v>0.10173280741162566</v>
      </c>
      <c r="P26" s="74">
        <f>分析係数表!C29</f>
        <v>0.20292812083079403</v>
      </c>
      <c r="Q26" s="80">
        <f t="shared" si="5"/>
        <v>2.0644447434882269E-2</v>
      </c>
      <c r="R26" s="81">
        <v>3.010450718193039E-2</v>
      </c>
      <c r="S26" s="82">
        <f t="shared" si="6"/>
        <v>0.32742166472232581</v>
      </c>
      <c r="T26" s="83">
        <f>分析係数表!F29</f>
        <v>0.40384720428768384</v>
      </c>
      <c r="U26" s="84">
        <f t="shared" si="7"/>
        <v>0.13222832392133063</v>
      </c>
      <c r="V26" s="85">
        <f>分析係数表!D29</f>
        <v>7.670374473161555E-2</v>
      </c>
      <c r="W26" s="172">
        <f t="shared" si="8"/>
        <v>0</v>
      </c>
      <c r="X26" s="74">
        <f>分析係数表!E29</f>
        <v>6.1557890505000185E-2</v>
      </c>
      <c r="Y26" s="171">
        <f t="shared" si="9"/>
        <v>0</v>
      </c>
    </row>
    <row r="27" spans="1:25">
      <c r="A27" s="10" t="s">
        <v>15</v>
      </c>
      <c r="B27" s="9" t="s">
        <v>36</v>
      </c>
      <c r="C27" s="88"/>
      <c r="D27" s="74">
        <f>投入係数表!Z27</f>
        <v>1.5923113171362507E-2</v>
      </c>
      <c r="E27" s="75">
        <f t="shared" si="0"/>
        <v>1.5923113171362506</v>
      </c>
      <c r="F27" s="74">
        <f>分析係数表!C30</f>
        <v>1</v>
      </c>
      <c r="G27" s="75">
        <f t="shared" si="1"/>
        <v>1.5923113171362506</v>
      </c>
      <c r="H27" s="75">
        <v>1.813437294994737</v>
      </c>
      <c r="I27" s="75">
        <f t="shared" si="2"/>
        <v>1.813437294994737</v>
      </c>
      <c r="J27" s="74">
        <f>分析係数表!G30</f>
        <v>0.34673715455884868</v>
      </c>
      <c r="K27" s="76">
        <f t="shared" si="3"/>
        <v>0.62878608763737065</v>
      </c>
      <c r="L27" s="77"/>
      <c r="M27" s="78"/>
      <c r="N27" s="79">
        <f>分析係数表!I30</f>
        <v>0</v>
      </c>
      <c r="O27" s="80">
        <f t="shared" si="4"/>
        <v>0</v>
      </c>
      <c r="P27" s="74">
        <f>分析係数表!C30</f>
        <v>1</v>
      </c>
      <c r="Q27" s="80">
        <f t="shared" si="5"/>
        <v>0</v>
      </c>
      <c r="R27" s="81">
        <v>3.5931137090992354E-2</v>
      </c>
      <c r="S27" s="82">
        <f t="shared" si="6"/>
        <v>1.8493684320857293</v>
      </c>
      <c r="T27" s="83">
        <f>分析係数表!F30</f>
        <v>0.44336430675838301</v>
      </c>
      <c r="U27" s="84">
        <f t="shared" si="7"/>
        <v>0.81994395283252708</v>
      </c>
      <c r="V27" s="85">
        <f>分析係数表!D30</f>
        <v>8.6867041025616112E-2</v>
      </c>
      <c r="W27" s="172">
        <f t="shared" si="8"/>
        <v>0</v>
      </c>
      <c r="X27" s="74">
        <f>分析係数表!E30</f>
        <v>6.5897217034789901E-2</v>
      </c>
      <c r="Y27" s="171">
        <f t="shared" si="9"/>
        <v>0</v>
      </c>
    </row>
    <row r="28" spans="1:25">
      <c r="A28" s="10" t="s">
        <v>16</v>
      </c>
      <c r="B28" s="9" t="s">
        <v>197</v>
      </c>
      <c r="C28" s="73">
        <f>最終需要_まとめ!C29</f>
        <v>100</v>
      </c>
      <c r="D28" s="74">
        <f>投入係数表!Z28</f>
        <v>9.0268417149766397E-2</v>
      </c>
      <c r="E28" s="75">
        <f t="shared" si="0"/>
        <v>9.0268417149766389</v>
      </c>
      <c r="F28" s="74">
        <f>分析係数表!C31</f>
        <v>0.99667993786519227</v>
      </c>
      <c r="G28" s="75">
        <f t="shared" si="1"/>
        <v>8.9968720396018416</v>
      </c>
      <c r="H28" s="75">
        <v>10.161718361058796</v>
      </c>
      <c r="I28" s="75">
        <f t="shared" si="2"/>
        <v>110.1617183610588</v>
      </c>
      <c r="J28" s="74">
        <f>分析係数表!G31</f>
        <v>7.0744430198025232E-2</v>
      </c>
      <c r="K28" s="76">
        <f t="shared" si="3"/>
        <v>7.7933279950884389</v>
      </c>
      <c r="L28" s="77"/>
      <c r="M28" s="78"/>
      <c r="N28" s="79">
        <f>分析係数表!I31</f>
        <v>1.5783931066306964E-2</v>
      </c>
      <c r="O28" s="80">
        <f t="shared" si="4"/>
        <v>0.13189969483331035</v>
      </c>
      <c r="P28" s="74">
        <f>分析係数表!C31</f>
        <v>0.99667993786519227</v>
      </c>
      <c r="Q28" s="80">
        <f t="shared" si="5"/>
        <v>0.13146177965090158</v>
      </c>
      <c r="R28" s="81">
        <v>0.24926048912965662</v>
      </c>
      <c r="S28" s="82">
        <f t="shared" si="6"/>
        <v>110.41097885018846</v>
      </c>
      <c r="T28" s="83">
        <f>分析係数表!F31</f>
        <v>0.308369223350977</v>
      </c>
      <c r="U28" s="84">
        <f t="shared" si="7"/>
        <v>34.04734779745376</v>
      </c>
      <c r="V28" s="85">
        <f>分析係数表!D31</f>
        <v>6.5953615120199595E-3</v>
      </c>
      <c r="W28" s="172">
        <f t="shared" si="8"/>
        <v>1</v>
      </c>
      <c r="X28" s="74">
        <f>分析係数表!E31</f>
        <v>6.5953615120199595E-3</v>
      </c>
      <c r="Y28" s="171">
        <f t="shared" si="9"/>
        <v>1</v>
      </c>
    </row>
    <row r="29" spans="1:25">
      <c r="A29" s="10" t="s">
        <v>17</v>
      </c>
      <c r="B29" s="9" t="s">
        <v>280</v>
      </c>
      <c r="C29" s="88"/>
      <c r="D29" s="74">
        <f>投入係数表!Z29</f>
        <v>8.6939686505718662E-4</v>
      </c>
      <c r="E29" s="75">
        <f t="shared" si="0"/>
        <v>8.6939686505718664E-2</v>
      </c>
      <c r="F29" s="74">
        <f>分析係数表!C32</f>
        <v>0.99973750468741629</v>
      </c>
      <c r="G29" s="75">
        <f t="shared" si="1"/>
        <v>8.6916865245533409E-2</v>
      </c>
      <c r="H29" s="75">
        <v>0.14288784454438971</v>
      </c>
      <c r="I29" s="75">
        <f t="shared" si="2"/>
        <v>0.14288784454438971</v>
      </c>
      <c r="J29" s="74">
        <f>分析係数表!G32</f>
        <v>0.13654952076677315</v>
      </c>
      <c r="K29" s="76">
        <f t="shared" si="3"/>
        <v>1.9511266695933598E-2</v>
      </c>
      <c r="L29" s="77"/>
      <c r="M29" s="78"/>
      <c r="N29" s="79">
        <f>分析係数表!I32</f>
        <v>6.1925380029087757E-3</v>
      </c>
      <c r="O29" s="80">
        <f t="shared" si="4"/>
        <v>5.1748443996369624E-2</v>
      </c>
      <c r="P29" s="74">
        <f>分析係数表!C32</f>
        <v>0.99973750468741629</v>
      </c>
      <c r="Q29" s="80">
        <f t="shared" si="5"/>
        <v>5.1734860272387079E-2</v>
      </c>
      <c r="R29" s="81">
        <v>7.7050349642050736E-2</v>
      </c>
      <c r="S29" s="82">
        <f t="shared" si="6"/>
        <v>0.21993819418644045</v>
      </c>
      <c r="T29" s="83">
        <f>分析係数表!F32</f>
        <v>0.46980830670926516</v>
      </c>
      <c r="U29" s="84">
        <f t="shared" si="7"/>
        <v>0.10332879059142513</v>
      </c>
      <c r="V29" s="85">
        <f>分析係数表!D32</f>
        <v>1.7896698615548455E-2</v>
      </c>
      <c r="W29" s="172">
        <f t="shared" si="8"/>
        <v>0</v>
      </c>
      <c r="X29" s="74">
        <f>分析係数表!E32</f>
        <v>1.7896698615548455E-2</v>
      </c>
      <c r="Y29" s="171">
        <f t="shared" si="9"/>
        <v>0</v>
      </c>
    </row>
    <row r="30" spans="1:25">
      <c r="A30" s="10" t="s">
        <v>18</v>
      </c>
      <c r="B30" s="9" t="s">
        <v>281</v>
      </c>
      <c r="C30" s="88"/>
      <c r="D30" s="74">
        <f>投入係数表!Z30</f>
        <v>6.0410296873458919E-3</v>
      </c>
      <c r="E30" s="75">
        <f t="shared" si="0"/>
        <v>0.60410296873458913</v>
      </c>
      <c r="F30" s="74">
        <f>分析係数表!C33</f>
        <v>0.92720800471848297</v>
      </c>
      <c r="G30" s="75">
        <f t="shared" si="1"/>
        <v>0.56012910828491047</v>
      </c>
      <c r="H30" s="75">
        <v>0.65786886098231878</v>
      </c>
      <c r="I30" s="75">
        <f t="shared" si="2"/>
        <v>0.65786886098231878</v>
      </c>
      <c r="J30" s="74">
        <f>分析係数表!G33</f>
        <v>0.48251618559482062</v>
      </c>
      <c r="K30" s="76">
        <f t="shared" si="3"/>
        <v>0.31743237342279779</v>
      </c>
      <c r="L30" s="77"/>
      <c r="M30" s="78"/>
      <c r="N30" s="79">
        <f>分析係数表!I33</f>
        <v>1.0711870111293417E-3</v>
      </c>
      <c r="O30" s="80">
        <f t="shared" si="4"/>
        <v>8.9514607789290129E-3</v>
      </c>
      <c r="P30" s="74">
        <f>分析係数表!C33</f>
        <v>0.92720800471848297</v>
      </c>
      <c r="Q30" s="80">
        <f t="shared" si="5"/>
        <v>8.2998660881465278E-3</v>
      </c>
      <c r="R30" s="81">
        <v>3.3717136674051087E-2</v>
      </c>
      <c r="S30" s="82">
        <f t="shared" si="6"/>
        <v>0.69158599765636986</v>
      </c>
      <c r="T30" s="83">
        <f>分析係数表!F33</f>
        <v>0.61375438359859724</v>
      </c>
      <c r="U30" s="84">
        <f t="shared" si="7"/>
        <v>0.42446393769700619</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投入係数表!Z31</f>
        <v>2.1315748137919949E-2</v>
      </c>
      <c r="E31" s="75">
        <f t="shared" si="0"/>
        <v>2.1315748137919948</v>
      </c>
      <c r="F31" s="74">
        <f>分析係数表!C34</f>
        <v>0.43058167090385968</v>
      </c>
      <c r="G31" s="75">
        <f t="shared" si="1"/>
        <v>0.91781704497914063</v>
      </c>
      <c r="H31" s="75">
        <v>1.1959322846682918</v>
      </c>
      <c r="I31" s="75">
        <f t="shared" si="2"/>
        <v>1.1959322846682918</v>
      </c>
      <c r="J31" s="74">
        <f>分析係数表!G34</f>
        <v>0.40252218378442245</v>
      </c>
      <c r="K31" s="76">
        <f t="shared" si="3"/>
        <v>0.48138927488297439</v>
      </c>
      <c r="L31" s="77"/>
      <c r="M31" s="78"/>
      <c r="N31" s="79">
        <f>分析係数表!I34</f>
        <v>0.17332617383102331</v>
      </c>
      <c r="O31" s="80">
        <f t="shared" si="4"/>
        <v>1.4484141712794696</v>
      </c>
      <c r="P31" s="74">
        <f>分析係数表!C34</f>
        <v>0.43058167090385968</v>
      </c>
      <c r="Q31" s="80">
        <f t="shared" si="5"/>
        <v>0.62366059403034324</v>
      </c>
      <c r="R31" s="81">
        <v>0.70058847654459477</v>
      </c>
      <c r="S31" s="82">
        <f t="shared" si="6"/>
        <v>1.8965207612128867</v>
      </c>
      <c r="T31" s="83">
        <f>分析係数表!F34</f>
        <v>0.66293540075026103</v>
      </c>
      <c r="U31" s="84">
        <f t="shared" si="7"/>
        <v>1.2572707508658552</v>
      </c>
      <c r="V31" s="85">
        <f>分析係数表!D34</f>
        <v>0.16067471370017011</v>
      </c>
      <c r="W31" s="172">
        <f t="shared" si="8"/>
        <v>0</v>
      </c>
      <c r="X31" s="74">
        <f>分析係数表!E34</f>
        <v>0.14658203786750718</v>
      </c>
      <c r="Y31" s="171">
        <f t="shared" si="9"/>
        <v>0</v>
      </c>
    </row>
    <row r="32" spans="1:25">
      <c r="A32" s="10" t="s">
        <v>20</v>
      </c>
      <c r="B32" s="9" t="s">
        <v>37</v>
      </c>
      <c r="C32" s="88"/>
      <c r="D32" s="74">
        <f>投入係数表!Z32</f>
        <v>1.4472900753599048E-2</v>
      </c>
      <c r="E32" s="75">
        <f t="shared" si="0"/>
        <v>1.4472900753599047</v>
      </c>
      <c r="F32" s="74">
        <f>分析係数表!C35</f>
        <v>0.85041941808411148</v>
      </c>
      <c r="G32" s="75">
        <f t="shared" si="1"/>
        <v>1.2308035836864801</v>
      </c>
      <c r="H32" s="75">
        <v>1.6812744875865075</v>
      </c>
      <c r="I32" s="75">
        <f t="shared" si="2"/>
        <v>1.6812744875865075</v>
      </c>
      <c r="J32" s="74">
        <f>分析係数表!G35</f>
        <v>0.31439227022235533</v>
      </c>
      <c r="K32" s="76">
        <f t="shared" si="3"/>
        <v>0.52857970301924928</v>
      </c>
      <c r="L32" s="77"/>
      <c r="M32" s="78"/>
      <c r="N32" s="79">
        <f>分析係数表!I35</f>
        <v>5.0116599150103677E-2</v>
      </c>
      <c r="O32" s="80">
        <f t="shared" si="4"/>
        <v>0.41880340874604893</v>
      </c>
      <c r="P32" s="74">
        <f>分析係数表!C35</f>
        <v>0.85041941808411148</v>
      </c>
      <c r="Q32" s="80">
        <f t="shared" si="5"/>
        <v>0.3561585511574572</v>
      </c>
      <c r="R32" s="81">
        <v>0.54694920449817108</v>
      </c>
      <c r="S32" s="82">
        <f t="shared" si="6"/>
        <v>2.2282236920846787</v>
      </c>
      <c r="T32" s="83">
        <f>分析係数表!F35</f>
        <v>0.64510687312527537</v>
      </c>
      <c r="U32" s="84">
        <f t="shared" si="7"/>
        <v>1.4374424186244035</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投入係数表!Z33</f>
        <v>5.7122661669461155E-3</v>
      </c>
      <c r="E33" s="75">
        <f t="shared" si="0"/>
        <v>0.5712266166946115</v>
      </c>
      <c r="F33" s="74">
        <f>分析係数表!C36</f>
        <v>0.99367212085214862</v>
      </c>
      <c r="G33" s="75">
        <f t="shared" si="1"/>
        <v>0.56761196369813194</v>
      </c>
      <c r="H33" s="75">
        <v>0.85843153617600587</v>
      </c>
      <c r="I33" s="75">
        <f t="shared" si="2"/>
        <v>0.85843153617600587</v>
      </c>
      <c r="J33" s="74">
        <f>分析係数表!G36</f>
        <v>5.4622350270852466E-2</v>
      </c>
      <c r="K33" s="76">
        <f t="shared" si="3"/>
        <v>4.6889548052551751E-2</v>
      </c>
      <c r="L33" s="77"/>
      <c r="M33" s="78"/>
      <c r="N33" s="79">
        <f>分析係数表!I36</f>
        <v>0.22260102528255266</v>
      </c>
      <c r="O33" s="80">
        <f t="shared" si="4"/>
        <v>1.8601834473939083</v>
      </c>
      <c r="P33" s="74">
        <f>分析係数表!C36</f>
        <v>0.99367212085214862</v>
      </c>
      <c r="Q33" s="80">
        <f t="shared" si="5"/>
        <v>1.848412431345966</v>
      </c>
      <c r="R33" s="81">
        <v>1.9697387997880922</v>
      </c>
      <c r="S33" s="82">
        <f t="shared" si="6"/>
        <v>2.8281703359640979</v>
      </c>
      <c r="T33" s="83">
        <f>分析係数表!F36</f>
        <v>0.84078106922799567</v>
      </c>
      <c r="U33" s="84">
        <f t="shared" si="7"/>
        <v>2.3778720790307939</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投入係数表!Z34</f>
        <v>3.9574908768123092E-2</v>
      </c>
      <c r="E34" s="75">
        <f t="shared" si="0"/>
        <v>3.9574908768123094</v>
      </c>
      <c r="F34" s="74">
        <f>分析係数表!C37</f>
        <v>0.57178358697686016</v>
      </c>
      <c r="G34" s="75">
        <f t="shared" si="1"/>
        <v>2.2628283289719415</v>
      </c>
      <c r="H34" s="75">
        <v>2.8204935162590101</v>
      </c>
      <c r="I34" s="75">
        <f t="shared" si="2"/>
        <v>2.8204935162590101</v>
      </c>
      <c r="J34" s="74">
        <f>分析係数表!G37</f>
        <v>0.36884830758302428</v>
      </c>
      <c r="K34" s="76">
        <f t="shared" si="3"/>
        <v>1.040334260021029</v>
      </c>
      <c r="L34" s="77"/>
      <c r="M34" s="78"/>
      <c r="N34" s="79">
        <f>分析係数表!I37</f>
        <v>4.5622990798280361E-2</v>
      </c>
      <c r="O34" s="80">
        <f t="shared" si="4"/>
        <v>0.38125220760255663</v>
      </c>
      <c r="P34" s="74">
        <f>分析係数表!C37</f>
        <v>0.57178358697686016</v>
      </c>
      <c r="Q34" s="80">
        <f t="shared" si="5"/>
        <v>0.21799375480583638</v>
      </c>
      <c r="R34" s="81">
        <v>0.29444925956580487</v>
      </c>
      <c r="S34" s="82">
        <f t="shared" si="6"/>
        <v>3.1149427758248152</v>
      </c>
      <c r="T34" s="83">
        <f>分析係数表!F37</f>
        <v>0.64429400301330442</v>
      </c>
      <c r="U34" s="84">
        <f t="shared" si="7"/>
        <v>2.0069389501935442</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投入係数表!Z35</f>
        <v>1.0113131180297568E-2</v>
      </c>
      <c r="E35" s="75">
        <f t="shared" si="0"/>
        <v>1.0113131180297568</v>
      </c>
      <c r="F35" s="74">
        <f>分析係数表!C38</f>
        <v>0.42668283982472699</v>
      </c>
      <c r="G35" s="75">
        <f t="shared" si="1"/>
        <v>0.43150995315293594</v>
      </c>
      <c r="H35" s="75">
        <v>0.70951248550966917</v>
      </c>
      <c r="I35" s="75">
        <f t="shared" si="2"/>
        <v>0.70951248550966917</v>
      </c>
      <c r="J35" s="74">
        <f>分析係数表!G38</f>
        <v>0.18042179614021467</v>
      </c>
      <c r="K35" s="76">
        <f t="shared" si="3"/>
        <v>0.12801151701956254</v>
      </c>
      <c r="L35" s="77"/>
      <c r="M35" s="78"/>
      <c r="N35" s="79">
        <f>分析係数表!I38</f>
        <v>3.1385057501308801E-2</v>
      </c>
      <c r="O35" s="80">
        <f t="shared" si="4"/>
        <v>0.26227176799987811</v>
      </c>
      <c r="P35" s="74">
        <f>分析係数表!C38</f>
        <v>0.42668283982472699</v>
      </c>
      <c r="Q35" s="80">
        <f t="shared" si="5"/>
        <v>0.11190686277603995</v>
      </c>
      <c r="R35" s="81">
        <v>0.17932683958122395</v>
      </c>
      <c r="S35" s="82">
        <f t="shared" si="6"/>
        <v>0.88883932509089314</v>
      </c>
      <c r="T35" s="83">
        <f>分析係数表!F38</f>
        <v>0.52437100026299643</v>
      </c>
      <c r="U35" s="84">
        <f t="shared" si="7"/>
        <v>0.46608156597099831</v>
      </c>
      <c r="V35" s="85">
        <f>分析係数表!D38</f>
        <v>3.745569762927526E-2</v>
      </c>
      <c r="W35" s="172">
        <f t="shared" si="8"/>
        <v>0</v>
      </c>
      <c r="X35" s="74">
        <f>分析係数表!E38</f>
        <v>3.4218337111297577E-2</v>
      </c>
      <c r="Y35" s="171">
        <f t="shared" si="9"/>
        <v>0</v>
      </c>
    </row>
    <row r="36" spans="1:25">
      <c r="A36" s="10" t="s">
        <v>24</v>
      </c>
      <c r="B36" s="9" t="s">
        <v>39</v>
      </c>
      <c r="C36" s="88"/>
      <c r="D36" s="74">
        <f>投入係数表!Z36</f>
        <v>0</v>
      </c>
      <c r="E36" s="75">
        <f t="shared" si="0"/>
        <v>0</v>
      </c>
      <c r="F36" s="74">
        <f>分析係数表!C39</f>
        <v>1</v>
      </c>
      <c r="G36" s="75">
        <f t="shared" si="1"/>
        <v>0</v>
      </c>
      <c r="H36" s="75">
        <v>9.0604308801134931E-2</v>
      </c>
      <c r="I36" s="75">
        <f t="shared" si="2"/>
        <v>9.0604308801134931E-2</v>
      </c>
      <c r="J36" s="74">
        <f>分析係数表!G39</f>
        <v>0.351753812215997</v>
      </c>
      <c r="K36" s="76">
        <f t="shared" si="3"/>
        <v>3.187041102399462E-2</v>
      </c>
      <c r="L36" s="77"/>
      <c r="M36" s="78"/>
      <c r="N36" s="79">
        <f>分析係数表!I39</f>
        <v>2.6196741762610056E-3</v>
      </c>
      <c r="O36" s="80">
        <f t="shared" si="4"/>
        <v>2.189151884660229E-2</v>
      </c>
      <c r="P36" s="74">
        <f>分析係数表!C39</f>
        <v>1</v>
      </c>
      <c r="Q36" s="80">
        <f t="shared" si="5"/>
        <v>2.189151884660229E-2</v>
      </c>
      <c r="R36" s="81">
        <v>2.8480287440992558E-2</v>
      </c>
      <c r="S36" s="82">
        <f t="shared" si="6"/>
        <v>0.11908459624212749</v>
      </c>
      <c r="T36" s="83">
        <f>分析係数表!F39</f>
        <v>0.70125652740175148</v>
      </c>
      <c r="U36" s="84">
        <f t="shared" si="7"/>
        <v>8.350885042779399E-2</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投入係数表!Z37</f>
        <v>5.2967456064408427E-4</v>
      </c>
      <c r="E37" s="75">
        <f t="shared" si="0"/>
        <v>5.2967456064408426E-2</v>
      </c>
      <c r="F37" s="74">
        <f>分析係数表!C40</f>
        <v>0.86812466863195592</v>
      </c>
      <c r="G37" s="75">
        <f t="shared" si="1"/>
        <v>4.5982355244192252E-2</v>
      </c>
      <c r="H37" s="75">
        <v>5.9274343471167161E-2</v>
      </c>
      <c r="I37" s="75">
        <f t="shared" si="2"/>
        <v>5.9274343471167161E-2</v>
      </c>
      <c r="J37" s="74">
        <f>分析係数表!G40</f>
        <v>0.5308449982881025</v>
      </c>
      <c r="K37" s="76">
        <f t="shared" si="3"/>
        <v>3.1465488758480133E-2</v>
      </c>
      <c r="L37" s="77"/>
      <c r="M37" s="78"/>
      <c r="N37" s="79">
        <f>分析係数表!I40</f>
        <v>3.1726768564274997E-2</v>
      </c>
      <c r="O37" s="80">
        <f t="shared" si="4"/>
        <v>0.26512730409776558</v>
      </c>
      <c r="P37" s="74">
        <f>分析係数表!C40</f>
        <v>0.86812466863195592</v>
      </c>
      <c r="Q37" s="80">
        <f t="shared" si="5"/>
        <v>0.23016355301515656</v>
      </c>
      <c r="R37" s="81">
        <v>0.23217568587306323</v>
      </c>
      <c r="S37" s="82">
        <f t="shared" si="6"/>
        <v>0.29145002934423037</v>
      </c>
      <c r="T37" s="83">
        <f>分析係数表!F40</f>
        <v>0.72849135138041188</v>
      </c>
      <c r="U37" s="84">
        <f t="shared" si="7"/>
        <v>0.21231882573683908</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投入係数表!Z38</f>
        <v>4.5661600055524502E-6</v>
      </c>
      <c r="E38" s="75">
        <f t="shared" si="0"/>
        <v>4.56616000555245E-4</v>
      </c>
      <c r="F38" s="74">
        <f>分析係数表!C41</f>
        <v>0.9999434031873089</v>
      </c>
      <c r="G38" s="75">
        <f t="shared" si="1"/>
        <v>4.5659015754498979E-4</v>
      </c>
      <c r="H38" s="75">
        <v>7.6965633729994291E-3</v>
      </c>
      <c r="I38" s="75">
        <f t="shared" si="2"/>
        <v>7.6965633729994291E-3</v>
      </c>
      <c r="J38" s="74">
        <f>分析係数表!G41</f>
        <v>0.50163334603597476</v>
      </c>
      <c r="K38" s="76">
        <f t="shared" si="3"/>
        <v>3.8608528377756315E-3</v>
      </c>
      <c r="L38" s="77"/>
      <c r="M38" s="78"/>
      <c r="N38" s="79">
        <f>分析係数表!I41</f>
        <v>4.605647758626856E-2</v>
      </c>
      <c r="O38" s="80">
        <f t="shared" si="4"/>
        <v>0.38487467495937161</v>
      </c>
      <c r="P38" s="74">
        <f>分析係数表!C41</f>
        <v>0.9999434031873089</v>
      </c>
      <c r="Q38" s="80">
        <f t="shared" si="5"/>
        <v>0.38485289227948338</v>
      </c>
      <c r="R38" s="81">
        <v>0.39206990037177186</v>
      </c>
      <c r="S38" s="82">
        <f t="shared" si="6"/>
        <v>0.39976646374477132</v>
      </c>
      <c r="T38" s="83">
        <f>分析係数表!F41</f>
        <v>0.6065809667987323</v>
      </c>
      <c r="U38" s="84">
        <f t="shared" si="7"/>
        <v>0.24249072807201374</v>
      </c>
      <c r="V38" s="85">
        <f>分析係数表!D41</f>
        <v>0.10372147914479408</v>
      </c>
      <c r="W38" s="172">
        <f t="shared" si="8"/>
        <v>0</v>
      </c>
      <c r="X38" s="74">
        <f>分析係数表!E41</f>
        <v>9.872112035903656E-2</v>
      </c>
      <c r="Y38" s="171">
        <f t="shared" si="9"/>
        <v>0</v>
      </c>
    </row>
    <row r="39" spans="1:25">
      <c r="A39" s="10" t="s">
        <v>56</v>
      </c>
      <c r="B39" s="9" t="s">
        <v>388</v>
      </c>
      <c r="C39" s="88"/>
      <c r="D39" s="74">
        <f>投入係数表!Z39</f>
        <v>1.6091147859566837E-3</v>
      </c>
      <c r="E39" s="75">
        <f>$C$28*D39</f>
        <v>0.16091147859566837</v>
      </c>
      <c r="F39" s="74">
        <f>分析係数表!C42</f>
        <v>0.93692850875802069</v>
      </c>
      <c r="G39" s="75">
        <f>E39*F39</f>
        <v>0.15076255168268773</v>
      </c>
      <c r="H39" s="75">
        <v>0.19350572184447706</v>
      </c>
      <c r="I39" s="75">
        <f>C39+H39</f>
        <v>0.19350572184447706</v>
      </c>
      <c r="J39" s="74">
        <f>分析係数表!G42</f>
        <v>0.49922072097325781</v>
      </c>
      <c r="K39" s="76">
        <f>I39*J39</f>
        <v>9.6602065971650525E-2</v>
      </c>
      <c r="L39" s="77"/>
      <c r="M39" s="78"/>
      <c r="N39" s="79">
        <f>分析係数表!I42</f>
        <v>1.1809361738003208E-2</v>
      </c>
      <c r="O39" s="80">
        <f t="shared" si="4"/>
        <v>9.8685885212956972E-2</v>
      </c>
      <c r="P39" s="74">
        <f>分析係数表!C42</f>
        <v>0.93692850875802069</v>
      </c>
      <c r="Q39" s="80">
        <f>O39*P39</f>
        <v>9.2461619268040987E-2</v>
      </c>
      <c r="R39" s="81">
        <v>0.1010294213697015</v>
      </c>
      <c r="S39" s="82">
        <f>I39+R39</f>
        <v>0.29453514321417856</v>
      </c>
      <c r="T39" s="83">
        <f>分析係数表!F42</f>
        <v>0.57339238661209846</v>
      </c>
      <c r="U39" s="84">
        <f>S39*T39</f>
        <v>0.16888420870871407</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投入係数表!Z40</f>
        <v>4.7298111801514504E-2</v>
      </c>
      <c r="E40" s="75">
        <f>$C$28*D40</f>
        <v>4.7298111801514509</v>
      </c>
      <c r="F40" s="74">
        <f>分析係数表!C43</f>
        <v>0.64668770435795053</v>
      </c>
      <c r="G40" s="75">
        <f>E40*F40</f>
        <v>3.0587107341387108</v>
      </c>
      <c r="H40" s="75">
        <v>4.4986130432781719</v>
      </c>
      <c r="I40" s="75">
        <f>C40+H40</f>
        <v>4.4986130432781719</v>
      </c>
      <c r="J40" s="74">
        <f>分析係数表!G43</f>
        <v>0.34525361813281841</v>
      </c>
      <c r="K40" s="76">
        <f>I40*J40</f>
        <v>1.5531624297712781</v>
      </c>
      <c r="L40" s="77"/>
      <c r="M40" s="78"/>
      <c r="N40" s="79">
        <f>分析係数表!I43</f>
        <v>1.6687581740348217E-2</v>
      </c>
      <c r="O40" s="80">
        <f t="shared" si="4"/>
        <v>0.13945112467935086</v>
      </c>
      <c r="P40" s="74">
        <f>分析係数表!C43</f>
        <v>0.64668770435795053</v>
      </c>
      <c r="Q40" s="80">
        <f>O40*P40</f>
        <v>9.0181327689023746E-2</v>
      </c>
      <c r="R40" s="81">
        <v>0.36345846493444173</v>
      </c>
      <c r="S40" s="82">
        <f>I40+R40</f>
        <v>4.8620715082126136</v>
      </c>
      <c r="T40" s="83">
        <f>分析係数表!F43</f>
        <v>0.5971160790993254</v>
      </c>
      <c r="U40" s="84">
        <f>S40*T40</f>
        <v>2.9032210752844594</v>
      </c>
      <c r="V40" s="85">
        <f>分析係数表!D43</f>
        <v>0.11965406207615147</v>
      </c>
      <c r="W40" s="172">
        <f>ROUND(S40*V40,0)</f>
        <v>1</v>
      </c>
      <c r="X40" s="74">
        <f>分析係数表!E43</f>
        <v>0.10089499703022012</v>
      </c>
      <c r="Y40" s="171">
        <f>ROUND(S40*X40,0)</f>
        <v>0</v>
      </c>
    </row>
    <row r="41" spans="1:25">
      <c r="A41" s="10" t="s">
        <v>350</v>
      </c>
      <c r="B41" s="9" t="s">
        <v>42</v>
      </c>
      <c r="C41" s="88"/>
      <c r="D41" s="74">
        <f>投入係数表!Z41</f>
        <v>7.1232096086618234E-5</v>
      </c>
      <c r="E41" s="75">
        <f>$C$28*D41</f>
        <v>7.1232096086618233E-3</v>
      </c>
      <c r="F41" s="74">
        <f>分析係数表!C44</f>
        <v>0.69156580457188765</v>
      </c>
      <c r="G41" s="75">
        <f>E41*F41</f>
        <v>4.9261681841484151E-3</v>
      </c>
      <c r="H41" s="75">
        <v>1.6293637062384733E-2</v>
      </c>
      <c r="I41" s="75">
        <f>C41+H41</f>
        <v>1.6293637062384733E-2</v>
      </c>
      <c r="J41" s="74">
        <f>分析係数表!G44</f>
        <v>0.27271905819722003</v>
      </c>
      <c r="K41" s="76">
        <f>I41*J41</f>
        <v>4.4435853542608827E-3</v>
      </c>
      <c r="L41" s="77"/>
      <c r="M41" s="78"/>
      <c r="N41" s="79">
        <f>分析係数表!I44</f>
        <v>0.15674397651271663</v>
      </c>
      <c r="O41" s="80">
        <f t="shared" si="4"/>
        <v>1.3098437000348726</v>
      </c>
      <c r="P41" s="74">
        <f>分析係数表!C44</f>
        <v>0.69156580457188765</v>
      </c>
      <c r="Q41" s="80">
        <f>O41*P41</f>
        <v>0.90584311227803493</v>
      </c>
      <c r="R41" s="81">
        <v>0.9230802597878961</v>
      </c>
      <c r="S41" s="82">
        <f>I41+R41</f>
        <v>0.93937389685028083</v>
      </c>
      <c r="T41" s="83">
        <f>分析係数表!F44</f>
        <v>0.50862281906626206</v>
      </c>
      <c r="U41" s="84">
        <f>S41*T41</f>
        <v>0.47778699957324988</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投入係数表!Z42</f>
        <v>4.7488064057745487E-5</v>
      </c>
      <c r="E42" s="75">
        <f>$C$28*D42</f>
        <v>4.7488064057745489E-3</v>
      </c>
      <c r="F42" s="74">
        <f>分析係数表!C45</f>
        <v>1</v>
      </c>
      <c r="G42" s="75">
        <f>E42*F42</f>
        <v>4.7488064057745489E-3</v>
      </c>
      <c r="H42" s="75">
        <v>3.4979955616701572E-2</v>
      </c>
      <c r="I42" s="75">
        <f>C42+H42</f>
        <v>3.4979955616701572E-2</v>
      </c>
      <c r="J42" s="74">
        <f>分析係数表!G45</f>
        <v>0</v>
      </c>
      <c r="K42" s="76">
        <f>I42*J42</f>
        <v>0</v>
      </c>
      <c r="L42" s="77"/>
      <c r="M42" s="78"/>
      <c r="N42" s="79">
        <f>分析係数表!I45</f>
        <v>0</v>
      </c>
      <c r="O42" s="80">
        <f t="shared" si="4"/>
        <v>0</v>
      </c>
      <c r="P42" s="74">
        <f>分析係数表!C45</f>
        <v>1</v>
      </c>
      <c r="Q42" s="80">
        <f>O42*P42</f>
        <v>0</v>
      </c>
      <c r="R42" s="81">
        <v>1.0217241436665336E-2</v>
      </c>
      <c r="S42" s="82">
        <f>I42+R42</f>
        <v>4.519719705336691E-2</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投入係数表!Z43</f>
        <v>2.2712079867617889E-3</v>
      </c>
      <c r="E43" s="75">
        <f>$C$28*D43</f>
        <v>0.2271207986761789</v>
      </c>
      <c r="F43" s="74">
        <f>分析係数表!C46</f>
        <v>0.99300149364803736</v>
      </c>
      <c r="G43" s="75">
        <f>E43*F43</f>
        <v>0.22553129232398084</v>
      </c>
      <c r="H43" s="75">
        <v>0.36741278557681478</v>
      </c>
      <c r="I43" s="75">
        <f>C43+H43</f>
        <v>0.36741278557681478</v>
      </c>
      <c r="J43" s="74">
        <f>分析係数表!G46</f>
        <v>1.2662527198429125E-2</v>
      </c>
      <c r="K43" s="76">
        <f>I43*J43</f>
        <v>4.652374390417025E-3</v>
      </c>
      <c r="L43" s="77"/>
      <c r="M43" s="78"/>
      <c r="N43" s="79">
        <f>分析係数表!I46</f>
        <v>3.642815848522589E-5</v>
      </c>
      <c r="O43" s="80">
        <f t="shared" si="4"/>
        <v>3.0441484870631625E-4</v>
      </c>
      <c r="P43" s="74">
        <f>分析係数表!C46</f>
        <v>0.99300149364803736</v>
      </c>
      <c r="Q43" s="80">
        <f>O43*P43</f>
        <v>3.0228439945401337E-4</v>
      </c>
      <c r="R43" s="81">
        <v>2.6718352083004226E-2</v>
      </c>
      <c r="S43" s="82">
        <f>I43+R43</f>
        <v>0.394131137659819</v>
      </c>
      <c r="T43" s="83">
        <f>分析係数表!F46</f>
        <v>0.42786180544499286</v>
      </c>
      <c r="U43" s="84">
        <f>S43*T43</f>
        <v>0.16863366014121917</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投入係数表!Z44</f>
        <v>0.68269936767816242</v>
      </c>
      <c r="E44" s="89">
        <f>SUM(E5:E43)</f>
        <v>68.269936767816233</v>
      </c>
      <c r="F44" s="90">
        <f>分析係数表!C47</f>
        <v>0.58532523599566522</v>
      </c>
      <c r="G44" s="89">
        <f>SUM(G5:G43)</f>
        <v>22.058828154258023</v>
      </c>
      <c r="H44" s="89">
        <f>SUM(H5:H43)</f>
        <v>27.899064393898282</v>
      </c>
      <c r="I44" s="89">
        <f>SUM(I5:I43)</f>
        <v>127.89906439389827</v>
      </c>
      <c r="J44" s="90">
        <f>分析係数表!G47</f>
        <v>0.25475569279079324</v>
      </c>
      <c r="K44" s="91">
        <f>SUM(K5:K43)</f>
        <v>13.091249248994984</v>
      </c>
      <c r="L44" s="92">
        <f>最終需要_まとめ!$L$34</f>
        <v>0.63833333333333331</v>
      </c>
      <c r="M44" s="89">
        <f>K44*L44</f>
        <v>8.3565807706084652</v>
      </c>
      <c r="N44" s="93">
        <f>分析係数表!I47</f>
        <v>1</v>
      </c>
      <c r="O44" s="94">
        <f>SUM(O5:O43)</f>
        <v>8.3565807706084652</v>
      </c>
      <c r="P44" s="90">
        <f>分析係数表!C47</f>
        <v>0.58532523599566522</v>
      </c>
      <c r="Q44" s="94">
        <f>SUM(Q5:Q43)</f>
        <v>5.4264523173964081</v>
      </c>
      <c r="R44" s="89">
        <f>SUM(R7:R43)</f>
        <v>6.6340722631263382</v>
      </c>
      <c r="S44" s="95">
        <f>SUM(S5:S43)</f>
        <v>134.5619408087982</v>
      </c>
      <c r="T44" s="96">
        <f>分析係数表!F47</f>
        <v>0.5063294671067512</v>
      </c>
      <c r="U44" s="97">
        <f>SUM(U5:U43)</f>
        <v>48.151397408391198</v>
      </c>
      <c r="V44" s="98">
        <f>分析係数表!D47</f>
        <v>6.4581730562403572E-2</v>
      </c>
      <c r="W44" s="169">
        <f>SUM(W5:W43)</f>
        <v>2</v>
      </c>
      <c r="X44" s="90">
        <f>分析係数表!E47</f>
        <v>5.7136770824146227E-2</v>
      </c>
      <c r="Y44" s="170">
        <f>SUM(Y5:Y43)</f>
        <v>1</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294</v>
      </c>
      <c r="S2" s="5" t="s">
        <v>157</v>
      </c>
      <c r="U2" s="62" t="s">
        <v>215</v>
      </c>
      <c r="W2" s="5" t="s">
        <v>134</v>
      </c>
      <c r="Y2" s="5" t="s">
        <v>158</v>
      </c>
    </row>
    <row r="3" spans="1:25" ht="44">
      <c r="B3" s="63"/>
      <c r="C3" s="64" t="s">
        <v>233</v>
      </c>
      <c r="D3" s="64" t="s">
        <v>324</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投入係数表!AA5</f>
        <v>0</v>
      </c>
      <c r="E5" s="75">
        <f t="shared" ref="E5:E38" si="0">$C$29*D5</f>
        <v>0</v>
      </c>
      <c r="F5" s="74">
        <f>分析係数表!C8</f>
        <v>0.16988323914406789</v>
      </c>
      <c r="G5" s="75">
        <f t="shared" ref="G5:G38" si="1">E5*F5</f>
        <v>0</v>
      </c>
      <c r="H5" s="75">
        <f t="array" ref="H5:H43">MMULT(逆行列係数!C5:AO43,'25'!G5:G43)</f>
        <v>2.3575114403805806E-3</v>
      </c>
      <c r="I5" s="75">
        <f t="shared" ref="I5:I38" si="2">C5+H5</f>
        <v>2.3575114403805806E-3</v>
      </c>
      <c r="J5" s="74">
        <f>分析係数表!G8</f>
        <v>0.11982810575688495</v>
      </c>
      <c r="K5" s="76">
        <f t="shared" ref="K5:K38" si="3">I5*J5</f>
        <v>2.8249613020099037E-4</v>
      </c>
      <c r="L5" s="77" t="s">
        <v>189</v>
      </c>
      <c r="M5" s="78" t="s">
        <v>189</v>
      </c>
      <c r="N5" s="79">
        <f>分析係数表!I8</f>
        <v>1.1007693311748612E-2</v>
      </c>
      <c r="O5" s="80">
        <f t="shared" ref="O5:O43" si="4">$M$44*N5</f>
        <v>0.17296419748311412</v>
      </c>
      <c r="P5" s="74">
        <f>分析係数表!C8</f>
        <v>0.16988323914406789</v>
      </c>
      <c r="Q5" s="80">
        <f t="shared" ref="Q5:Q38" si="5">O5*P5</f>
        <v>2.9383718124385661E-2</v>
      </c>
      <c r="R5" s="81">
        <f t="array" ref="R5:R43">MMULT(逆行列係数!C5:AO43,'25'!Q5:Q43)</f>
        <v>4.9241015263097418E-2</v>
      </c>
      <c r="S5" s="82">
        <f t="shared" ref="S5:S38" si="6">I5+R5</f>
        <v>5.1598526703477997E-2</v>
      </c>
      <c r="T5" s="83">
        <f>分析係数表!F8</f>
        <v>0.4520504153237429</v>
      </c>
      <c r="U5" s="84">
        <f t="shared" ref="U5:U38" si="7">S5*T5</f>
        <v>2.3325135426400467E-2</v>
      </c>
      <c r="V5" s="85">
        <f>分析係数表!D8</f>
        <v>0.2736524906322878</v>
      </c>
      <c r="W5" s="172">
        <f t="shared" ref="W5:W38" si="8">ROUND(S5*V5,0)</f>
        <v>0</v>
      </c>
      <c r="X5" s="74">
        <f>分析係数表!E8</f>
        <v>4.6479574456934729E-2</v>
      </c>
      <c r="Y5" s="171">
        <f t="shared" ref="Y5:Y38" si="9">ROUND(S5*X5,0)</f>
        <v>0</v>
      </c>
    </row>
    <row r="6" spans="1:25">
      <c r="A6" s="10" t="s">
        <v>225</v>
      </c>
      <c r="B6" s="9" t="s">
        <v>273</v>
      </c>
      <c r="C6" s="88"/>
      <c r="D6" s="74">
        <f>投入係数表!AA6</f>
        <v>0</v>
      </c>
      <c r="E6" s="75">
        <f t="shared" si="0"/>
        <v>0</v>
      </c>
      <c r="F6" s="74">
        <f>分析係数表!C9</f>
        <v>0.40976645435244163</v>
      </c>
      <c r="G6" s="75">
        <f t="shared" si="1"/>
        <v>0</v>
      </c>
      <c r="H6" s="75">
        <v>1.3949571726374905E-3</v>
      </c>
      <c r="I6" s="75">
        <f t="shared" si="2"/>
        <v>1.3949571726374905E-3</v>
      </c>
      <c r="J6" s="74">
        <f>分析係数表!G9</f>
        <v>0.27278621711745094</v>
      </c>
      <c r="K6" s="76">
        <f t="shared" si="3"/>
        <v>3.8052509016463595E-4</v>
      </c>
      <c r="L6" s="77"/>
      <c r="M6" s="78"/>
      <c r="N6" s="79">
        <f>分析係数表!I9</f>
        <v>5.6766522140644718E-4</v>
      </c>
      <c r="O6" s="80">
        <f t="shared" si="4"/>
        <v>8.9197397382833939E-3</v>
      </c>
      <c r="P6" s="74">
        <f>分析係数表!C9</f>
        <v>0.40976645435244163</v>
      </c>
      <c r="Q6" s="80">
        <f t="shared" si="5"/>
        <v>3.6550101263029622E-3</v>
      </c>
      <c r="R6" s="81">
        <v>4.9199468464186692E-3</v>
      </c>
      <c r="S6" s="82">
        <f t="shared" si="6"/>
        <v>6.31490401905616E-3</v>
      </c>
      <c r="T6" s="83">
        <f>分析係数表!F9</f>
        <v>0.74407187847350875</v>
      </c>
      <c r="U6" s="84">
        <f t="shared" si="7"/>
        <v>4.6987424958390266E-3</v>
      </c>
      <c r="V6" s="85">
        <f>分析係数表!D9</f>
        <v>0.14440533530937386</v>
      </c>
      <c r="W6" s="172">
        <f t="shared" si="8"/>
        <v>0</v>
      </c>
      <c r="X6" s="74">
        <f>分析係数表!E9</f>
        <v>0.11439422008151168</v>
      </c>
      <c r="Y6" s="171">
        <f t="shared" si="9"/>
        <v>0</v>
      </c>
    </row>
    <row r="7" spans="1:25">
      <c r="A7" s="10" t="s">
        <v>226</v>
      </c>
      <c r="B7" s="9" t="s">
        <v>274</v>
      </c>
      <c r="C7" s="88"/>
      <c r="D7" s="74">
        <f>投入係数表!AA7</f>
        <v>0</v>
      </c>
      <c r="E7" s="75">
        <f t="shared" si="0"/>
        <v>0</v>
      </c>
      <c r="F7" s="74">
        <f>分析係数表!C10</f>
        <v>0.68007710705743762</v>
      </c>
      <c r="G7" s="75">
        <f t="shared" si="1"/>
        <v>0</v>
      </c>
      <c r="H7" s="75">
        <v>1.145359180783979E-3</v>
      </c>
      <c r="I7" s="75">
        <f t="shared" si="2"/>
        <v>1.145359180783979E-3</v>
      </c>
      <c r="J7" s="74">
        <f>分析係数表!G10</f>
        <v>0.17854260725424764</v>
      </c>
      <c r="K7" s="76">
        <f t="shared" si="3"/>
        <v>2.044954143797608E-4</v>
      </c>
      <c r="L7" s="77"/>
      <c r="M7" s="78"/>
      <c r="N7" s="79">
        <f>分析係数表!I10</f>
        <v>1.290834700219075E-3</v>
      </c>
      <c r="O7" s="80">
        <f t="shared" si="4"/>
        <v>2.0282922287492542E-2</v>
      </c>
      <c r="P7" s="74">
        <f>分析係数表!C10</f>
        <v>0.68007710705743762</v>
      </c>
      <c r="Q7" s="80">
        <f t="shared" si="5"/>
        <v>1.3793951111948753E-2</v>
      </c>
      <c r="R7" s="81">
        <v>2.3266643719801781E-2</v>
      </c>
      <c r="S7" s="82">
        <f t="shared" si="6"/>
        <v>2.4412002900585761E-2</v>
      </c>
      <c r="T7" s="83">
        <f>分析係数表!F10</f>
        <v>0.51654343606185527</v>
      </c>
      <c r="U7" s="84">
        <f t="shared" si="7"/>
        <v>1.2609859859420546E-2</v>
      </c>
      <c r="V7" s="85">
        <f>分析係数表!D10</f>
        <v>9.7799297694606213E-2</v>
      </c>
      <c r="W7" s="172">
        <f t="shared" si="8"/>
        <v>0</v>
      </c>
      <c r="X7" s="74">
        <f>分析係数表!E10</f>
        <v>2.6958057972911079E-2</v>
      </c>
      <c r="Y7" s="171">
        <f t="shared" si="9"/>
        <v>0</v>
      </c>
    </row>
    <row r="8" spans="1:25">
      <c r="A8" s="10" t="s">
        <v>227</v>
      </c>
      <c r="B8" s="9" t="s">
        <v>27</v>
      </c>
      <c r="C8" s="88"/>
      <c r="D8" s="74">
        <f>投入係数表!AA8</f>
        <v>0</v>
      </c>
      <c r="E8" s="75">
        <f t="shared" si="0"/>
        <v>0</v>
      </c>
      <c r="F8" s="74">
        <f>分析係数表!C11</f>
        <v>2.1147201560344109E-2</v>
      </c>
      <c r="G8" s="75">
        <f t="shared" si="1"/>
        <v>0</v>
      </c>
      <c r="H8" s="75">
        <v>4.5840176039199869E-2</v>
      </c>
      <c r="I8" s="75">
        <f t="shared" si="2"/>
        <v>4.5840176039199869E-2</v>
      </c>
      <c r="J8" s="74">
        <f>分析係数表!G11</f>
        <v>0.2349962690544718</v>
      </c>
      <c r="K8" s="76">
        <f t="shared" si="3"/>
        <v>1.0772270342012164E-2</v>
      </c>
      <c r="L8" s="77"/>
      <c r="M8" s="78"/>
      <c r="N8" s="79">
        <f>分析係数表!I11</f>
        <v>-2.2238602446561594E-5</v>
      </c>
      <c r="O8" s="80">
        <f t="shared" si="4"/>
        <v>-3.4943579153047066E-4</v>
      </c>
      <c r="P8" s="74">
        <f>分析係数表!C11</f>
        <v>2.1147201560344109E-2</v>
      </c>
      <c r="Q8" s="80">
        <f t="shared" si="5"/>
        <v>-7.3895891158932479E-6</v>
      </c>
      <c r="R8" s="81">
        <v>4.0634147061950144E-3</v>
      </c>
      <c r="S8" s="82">
        <f t="shared" si="6"/>
        <v>4.9903590745394882E-2</v>
      </c>
      <c r="T8" s="83">
        <f>分析係数表!F11</f>
        <v>0.38828483104146677</v>
      </c>
      <c r="U8" s="84">
        <f t="shared" si="7"/>
        <v>1.9376807300938156E-2</v>
      </c>
      <c r="V8" s="85">
        <f>分析係数表!D11</f>
        <v>2.238567316917173E-2</v>
      </c>
      <c r="W8" s="172">
        <f t="shared" si="8"/>
        <v>0</v>
      </c>
      <c r="X8" s="74">
        <f>分析係数表!E11</f>
        <v>2.1852680950858117E-2</v>
      </c>
      <c r="Y8" s="171">
        <f t="shared" si="9"/>
        <v>0</v>
      </c>
    </row>
    <row r="9" spans="1:25">
      <c r="A9" s="10" t="s">
        <v>228</v>
      </c>
      <c r="B9" s="9" t="s">
        <v>195</v>
      </c>
      <c r="C9" s="88"/>
      <c r="D9" s="74">
        <f>投入係数表!AA9</f>
        <v>0</v>
      </c>
      <c r="E9" s="75">
        <f t="shared" si="0"/>
        <v>0</v>
      </c>
      <c r="F9" s="74">
        <f>分析係数表!C12</f>
        <v>0.26979296775158057</v>
      </c>
      <c r="G9" s="75">
        <f t="shared" si="1"/>
        <v>0</v>
      </c>
      <c r="H9" s="75">
        <v>4.7922747706468614E-3</v>
      </c>
      <c r="I9" s="75">
        <f t="shared" si="2"/>
        <v>4.7922747706468614E-3</v>
      </c>
      <c r="J9" s="74">
        <f>分析係数表!G12</f>
        <v>0.14399966915404239</v>
      </c>
      <c r="K9" s="76">
        <f t="shared" si="3"/>
        <v>6.9008598146841241E-4</v>
      </c>
      <c r="L9" s="77"/>
      <c r="M9" s="78"/>
      <c r="N9" s="79">
        <f>分析係数表!I12</f>
        <v>8.4790563397567215E-2</v>
      </c>
      <c r="O9" s="80">
        <f t="shared" si="4"/>
        <v>1.3323165296173771</v>
      </c>
      <c r="P9" s="74">
        <f>分析係数表!C12</f>
        <v>0.26979296775158057</v>
      </c>
      <c r="Q9" s="80">
        <f t="shared" si="5"/>
        <v>0.35944963050995876</v>
      </c>
      <c r="R9" s="81">
        <v>0.4540972624953345</v>
      </c>
      <c r="S9" s="82">
        <f t="shared" si="6"/>
        <v>0.45888953726598136</v>
      </c>
      <c r="T9" s="83">
        <f>分析係数表!F12</f>
        <v>0.33481714299007204</v>
      </c>
      <c r="U9" s="84">
        <f t="shared" si="7"/>
        <v>0.15364408381543207</v>
      </c>
      <c r="V9" s="85">
        <f>分析係数表!D12</f>
        <v>3.7088865741159563E-2</v>
      </c>
      <c r="W9" s="172">
        <f t="shared" si="8"/>
        <v>0</v>
      </c>
      <c r="X9" s="74">
        <f>分析係数表!E12</f>
        <v>3.539948357013805E-2</v>
      </c>
      <c r="Y9" s="171">
        <f t="shared" si="9"/>
        <v>0</v>
      </c>
    </row>
    <row r="10" spans="1:25">
      <c r="A10" s="10" t="s">
        <v>229</v>
      </c>
      <c r="B10" s="9" t="s">
        <v>28</v>
      </c>
      <c r="C10" s="88"/>
      <c r="D10" s="74">
        <f>投入係数表!AA10</f>
        <v>9.8509052183173591E-4</v>
      </c>
      <c r="E10" s="75">
        <f t="shared" si="0"/>
        <v>9.8509052183173587E-2</v>
      </c>
      <c r="F10" s="74">
        <f>分析係数表!C13</f>
        <v>6.684233532602335E-2</v>
      </c>
      <c r="G10" s="75">
        <f t="shared" si="1"/>
        <v>6.5845750986764217E-3</v>
      </c>
      <c r="H10" s="75">
        <v>1.3209645895679838E-2</v>
      </c>
      <c r="I10" s="75">
        <f t="shared" si="2"/>
        <v>1.3209645895679838E-2</v>
      </c>
      <c r="J10" s="74">
        <f>分析係数表!G13</f>
        <v>0.23596605339775753</v>
      </c>
      <c r="K10" s="76">
        <f t="shared" si="3"/>
        <v>3.1170280087854572E-3</v>
      </c>
      <c r="L10" s="77"/>
      <c r="M10" s="78"/>
      <c r="N10" s="79">
        <f>分析係数表!I13</f>
        <v>1.6879182236800124E-2</v>
      </c>
      <c r="O10" s="80">
        <f t="shared" si="4"/>
        <v>0.26522306963652098</v>
      </c>
      <c r="P10" s="74">
        <f>分析係数表!C13</f>
        <v>6.684233532602335E-2</v>
      </c>
      <c r="Q10" s="80">
        <f t="shared" si="5"/>
        <v>1.7728129356841576E-2</v>
      </c>
      <c r="R10" s="81">
        <v>1.9806045064681102E-2</v>
      </c>
      <c r="S10" s="82">
        <f t="shared" si="6"/>
        <v>3.3015690960360944E-2</v>
      </c>
      <c r="T10" s="83">
        <f>分析係数表!F13</f>
        <v>0.36934894381465649</v>
      </c>
      <c r="U10" s="84">
        <f t="shared" si="7"/>
        <v>1.2194310585520417E-2</v>
      </c>
      <c r="V10" s="85">
        <f>分析係数表!D13</f>
        <v>0.1651861487951434</v>
      </c>
      <c r="W10" s="172">
        <f t="shared" si="8"/>
        <v>0</v>
      </c>
      <c r="X10" s="74">
        <f>分析係数表!E13</f>
        <v>0.12199715046769498</v>
      </c>
      <c r="Y10" s="171">
        <f t="shared" si="9"/>
        <v>0</v>
      </c>
    </row>
    <row r="11" spans="1:25">
      <c r="A11" s="10" t="s">
        <v>230</v>
      </c>
      <c r="B11" s="9" t="s">
        <v>275</v>
      </c>
      <c r="C11" s="88"/>
      <c r="D11" s="74">
        <f>投入係数表!AA11</f>
        <v>3.1043663471778489E-3</v>
      </c>
      <c r="E11" s="75">
        <f t="shared" si="0"/>
        <v>0.31043663471778488</v>
      </c>
      <c r="F11" s="74">
        <f>分析係数表!C14</f>
        <v>0.21710827927701792</v>
      </c>
      <c r="G11" s="75">
        <f t="shared" si="1"/>
        <v>6.7398363588126439E-2</v>
      </c>
      <c r="H11" s="75">
        <v>0.17467477771218448</v>
      </c>
      <c r="I11" s="75">
        <f t="shared" si="2"/>
        <v>0.17467477771218448</v>
      </c>
      <c r="J11" s="74">
        <f>分析係数表!G14</f>
        <v>0.17574790290253137</v>
      </c>
      <c r="K11" s="76">
        <f t="shared" si="3"/>
        <v>3.0698725872882249E-2</v>
      </c>
      <c r="L11" s="77"/>
      <c r="M11" s="78"/>
      <c r="N11" s="79">
        <f>分析係数表!I14</f>
        <v>1.1225515443921091E-3</v>
      </c>
      <c r="O11" s="80">
        <f t="shared" si="4"/>
        <v>1.7638684282926146E-2</v>
      </c>
      <c r="P11" s="74">
        <f>分析係数表!C14</f>
        <v>0.21710827927701792</v>
      </c>
      <c r="Q11" s="80">
        <f t="shared" si="5"/>
        <v>3.8295043933766764E-3</v>
      </c>
      <c r="R11" s="81">
        <v>2.1546294709744607E-2</v>
      </c>
      <c r="S11" s="82">
        <f t="shared" si="6"/>
        <v>0.1962210724219291</v>
      </c>
      <c r="T11" s="83">
        <f>分析係数表!F14</f>
        <v>0.32729567218469302</v>
      </c>
      <c r="U11" s="84">
        <f t="shared" si="7"/>
        <v>6.4222307795136616E-2</v>
      </c>
      <c r="V11" s="85">
        <f>分析係数表!D14</f>
        <v>4.5196804531672026E-2</v>
      </c>
      <c r="W11" s="172">
        <f t="shared" si="8"/>
        <v>0</v>
      </c>
      <c r="X11" s="74">
        <f>分析係数表!E14</f>
        <v>3.8130342673435243E-2</v>
      </c>
      <c r="Y11" s="171">
        <f t="shared" si="9"/>
        <v>0</v>
      </c>
    </row>
    <row r="12" spans="1:25">
      <c r="A12" s="10" t="s">
        <v>231</v>
      </c>
      <c r="B12" s="9" t="s">
        <v>29</v>
      </c>
      <c r="C12" s="88"/>
      <c r="D12" s="74">
        <f>投入係数表!AA12</f>
        <v>8.9829605963791265E-3</v>
      </c>
      <c r="E12" s="75">
        <f t="shared" si="0"/>
        <v>0.8982960596379127</v>
      </c>
      <c r="F12" s="74">
        <f>分析係数表!C15</f>
        <v>0.1777237835164599</v>
      </c>
      <c r="G12" s="75">
        <f t="shared" si="1"/>
        <v>0.15964857443677735</v>
      </c>
      <c r="H12" s="75">
        <v>0.24187678131427881</v>
      </c>
      <c r="I12" s="75">
        <f t="shared" si="2"/>
        <v>0.24187678131427881</v>
      </c>
      <c r="J12" s="74">
        <f>分析係数表!G15</f>
        <v>0.10387096116118634</v>
      </c>
      <c r="K12" s="76">
        <f t="shared" si="3"/>
        <v>2.5123973757688215E-2</v>
      </c>
      <c r="L12" s="77"/>
      <c r="M12" s="78"/>
      <c r="N12" s="79">
        <f>分析係数表!I15</f>
        <v>7.5144901505810619E-3</v>
      </c>
      <c r="O12" s="80">
        <f t="shared" si="4"/>
        <v>0.11807539705006104</v>
      </c>
      <c r="P12" s="74">
        <f>分析係数表!C15</f>
        <v>0.1777237835164599</v>
      </c>
      <c r="Q12" s="80">
        <f t="shared" si="5"/>
        <v>2.0984806303945096E-2</v>
      </c>
      <c r="R12" s="81">
        <v>4.9255488113043401E-2</v>
      </c>
      <c r="S12" s="82">
        <f t="shared" si="6"/>
        <v>0.29113226942732223</v>
      </c>
      <c r="T12" s="83">
        <f>分析係数表!F15</f>
        <v>0.33005409485469872</v>
      </c>
      <c r="U12" s="84">
        <f t="shared" si="7"/>
        <v>9.608939766882911E-2</v>
      </c>
      <c r="V12" s="85">
        <f>分析係数表!D15</f>
        <v>1.862209422908882E-2</v>
      </c>
      <c r="W12" s="172">
        <f t="shared" si="8"/>
        <v>0</v>
      </c>
      <c r="X12" s="74">
        <f>分析係数表!E15</f>
        <v>1.8544573004253467E-2</v>
      </c>
      <c r="Y12" s="171">
        <f t="shared" si="9"/>
        <v>0</v>
      </c>
    </row>
    <row r="13" spans="1:25">
      <c r="A13" s="10" t="s">
        <v>232</v>
      </c>
      <c r="B13" s="9" t="s">
        <v>30</v>
      </c>
      <c r="C13" s="88"/>
      <c r="D13" s="74">
        <f>投入係数表!AA13</f>
        <v>1.4877529286474973E-2</v>
      </c>
      <c r="E13" s="75">
        <f t="shared" si="0"/>
        <v>1.4877529286474973</v>
      </c>
      <c r="F13" s="74">
        <f>分析係数表!C16</f>
        <v>0.12368252551663639</v>
      </c>
      <c r="G13" s="75">
        <f t="shared" si="1"/>
        <v>0.18400903955989459</v>
      </c>
      <c r="H13" s="75">
        <v>0.2859741583802517</v>
      </c>
      <c r="I13" s="75">
        <f t="shared" si="2"/>
        <v>0.2859741583802517</v>
      </c>
      <c r="J13" s="74">
        <f>分析係数表!G16</f>
        <v>1.9772048092292722E-2</v>
      </c>
      <c r="K13" s="76">
        <f t="shared" si="3"/>
        <v>5.6542948126472722E-3</v>
      </c>
      <c r="L13" s="77"/>
      <c r="M13" s="78"/>
      <c r="N13" s="79">
        <f>分析係数表!I16</f>
        <v>1.7113434381227897E-2</v>
      </c>
      <c r="O13" s="80">
        <f t="shared" si="4"/>
        <v>0.26890388023163486</v>
      </c>
      <c r="P13" s="74">
        <f>分析係数表!C16</f>
        <v>0.12368252551663639</v>
      </c>
      <c r="Q13" s="80">
        <f t="shared" si="5"/>
        <v>3.3258711028271715E-2</v>
      </c>
      <c r="R13" s="81">
        <v>4.833870054754854E-2</v>
      </c>
      <c r="S13" s="82">
        <f t="shared" si="6"/>
        <v>0.33431285892780022</v>
      </c>
      <c r="T13" s="83">
        <f>分析係数表!F16</f>
        <v>0.17086837167280561</v>
      </c>
      <c r="U13" s="84">
        <f t="shared" si="7"/>
        <v>5.7123493834273599E-2</v>
      </c>
      <c r="V13" s="85">
        <f>分析係数表!D16</f>
        <v>1.2952602682604767E-2</v>
      </c>
      <c r="W13" s="172">
        <f t="shared" si="8"/>
        <v>0</v>
      </c>
      <c r="X13" s="74">
        <f>分析係数表!E16</f>
        <v>1.2952602682604767E-2</v>
      </c>
      <c r="Y13" s="171">
        <f t="shared" si="9"/>
        <v>0</v>
      </c>
    </row>
    <row r="14" spans="1:25">
      <c r="A14" s="10" t="s">
        <v>2</v>
      </c>
      <c r="B14" s="9" t="s">
        <v>385</v>
      </c>
      <c r="C14" s="88"/>
      <c r="D14" s="74">
        <f>投入係数表!AA14</f>
        <v>3.9068157614483491E-2</v>
      </c>
      <c r="E14" s="75">
        <f t="shared" si="0"/>
        <v>3.9068157614483492</v>
      </c>
      <c r="F14" s="74">
        <f>分析係数表!C17</f>
        <v>0.19283956701830429</v>
      </c>
      <c r="G14" s="75">
        <f t="shared" si="1"/>
        <v>0.75338865985798642</v>
      </c>
      <c r="H14" s="75">
        <v>0.90778375395101174</v>
      </c>
      <c r="I14" s="75">
        <f t="shared" si="2"/>
        <v>0.90778375395101174</v>
      </c>
      <c r="J14" s="74">
        <f>分析係数表!G17</f>
        <v>0.23402763404868787</v>
      </c>
      <c r="K14" s="76">
        <f t="shared" si="3"/>
        <v>0.21244648416499148</v>
      </c>
      <c r="L14" s="77"/>
      <c r="M14" s="78"/>
      <c r="N14" s="79">
        <f>分析係数表!I17</f>
        <v>3.1766349957435482E-3</v>
      </c>
      <c r="O14" s="80">
        <f t="shared" si="4"/>
        <v>4.9914555863318943E-2</v>
      </c>
      <c r="P14" s="74">
        <f>分析係数表!C17</f>
        <v>0.19283956701830429</v>
      </c>
      <c r="Q14" s="80">
        <f t="shared" si="5"/>
        <v>9.6255013405933867E-3</v>
      </c>
      <c r="R14" s="81">
        <v>2.2129424058939917E-2</v>
      </c>
      <c r="S14" s="82">
        <f t="shared" si="6"/>
        <v>0.92991317800995166</v>
      </c>
      <c r="T14" s="83">
        <f>分析係数表!F17</f>
        <v>0.36995154049829787</v>
      </c>
      <c r="U14" s="84">
        <f t="shared" si="7"/>
        <v>0.34402281273444951</v>
      </c>
      <c r="V14" s="85">
        <f>分析係数表!D17</f>
        <v>4.4453920652026524E-2</v>
      </c>
      <c r="W14" s="172">
        <f t="shared" si="8"/>
        <v>0</v>
      </c>
      <c r="X14" s="74">
        <f>分析係数表!E17</f>
        <v>4.2061277361062542E-2</v>
      </c>
      <c r="Y14" s="171">
        <f t="shared" si="9"/>
        <v>0</v>
      </c>
    </row>
    <row r="15" spans="1:25">
      <c r="A15" s="10" t="s">
        <v>3</v>
      </c>
      <c r="B15" s="9" t="s">
        <v>31</v>
      </c>
      <c r="C15" s="88"/>
      <c r="D15" s="74">
        <f>投入係数表!AA15</f>
        <v>4.680511182108626E-3</v>
      </c>
      <c r="E15" s="75">
        <f t="shared" si="0"/>
        <v>0.46805111821086259</v>
      </c>
      <c r="F15" s="74">
        <f>分析係数表!C18</f>
        <v>0.30630539049432115</v>
      </c>
      <c r="G15" s="75">
        <f t="shared" si="1"/>
        <v>0.14336658053488194</v>
      </c>
      <c r="H15" s="75">
        <v>0.22469707716330045</v>
      </c>
      <c r="I15" s="75">
        <f t="shared" si="2"/>
        <v>0.22469707716330045</v>
      </c>
      <c r="J15" s="74">
        <f>分析係数表!G18</f>
        <v>0.21755179396051724</v>
      </c>
      <c r="K15" s="76">
        <f t="shared" si="3"/>
        <v>4.8883252234560783E-2</v>
      </c>
      <c r="L15" s="77"/>
      <c r="M15" s="78"/>
      <c r="N15" s="79">
        <f>分析係数表!I18</f>
        <v>5.3704565311248737E-4</v>
      </c>
      <c r="O15" s="80">
        <f t="shared" si="4"/>
        <v>8.4386135924821113E-3</v>
      </c>
      <c r="P15" s="74">
        <f>分析係数表!C18</f>
        <v>0.30630539049432115</v>
      </c>
      <c r="Q15" s="80">
        <f t="shared" si="5"/>
        <v>2.5847928316759194E-3</v>
      </c>
      <c r="R15" s="81">
        <v>6.8303992401406799E-3</v>
      </c>
      <c r="S15" s="82">
        <f t="shared" si="6"/>
        <v>0.23152747640344112</v>
      </c>
      <c r="T15" s="83">
        <f>分析係数表!F18</f>
        <v>0.4635011306393737</v>
      </c>
      <c r="U15" s="84">
        <f t="shared" si="7"/>
        <v>0.10731324708707587</v>
      </c>
      <c r="V15" s="85">
        <f>分析係数表!D18</f>
        <v>4.1488554421314744E-2</v>
      </c>
      <c r="W15" s="172">
        <f t="shared" si="8"/>
        <v>0</v>
      </c>
      <c r="X15" s="74">
        <f>分析係数表!E18</f>
        <v>3.8178621954614265E-2</v>
      </c>
      <c r="Y15" s="171">
        <f t="shared" si="9"/>
        <v>0</v>
      </c>
    </row>
    <row r="16" spans="1:25">
      <c r="A16" s="10" t="s">
        <v>4</v>
      </c>
      <c r="B16" s="9" t="s">
        <v>32</v>
      </c>
      <c r="C16" s="88"/>
      <c r="D16" s="74">
        <f>投入係数表!AA16</f>
        <v>3.1948881789137381E-5</v>
      </c>
      <c r="E16" s="75">
        <f t="shared" si="0"/>
        <v>3.1948881789137379E-3</v>
      </c>
      <c r="F16" s="74">
        <f>分析係数表!C19</f>
        <v>0.36966314955627488</v>
      </c>
      <c r="G16" s="75">
        <f t="shared" si="1"/>
        <v>1.1810324266973639E-3</v>
      </c>
      <c r="H16" s="75">
        <v>8.5745270169347632E-2</v>
      </c>
      <c r="I16" s="75">
        <f t="shared" si="2"/>
        <v>8.5745270169347632E-2</v>
      </c>
      <c r="J16" s="74">
        <f>分析係数表!G19</f>
        <v>4.2381117789262797E-2</v>
      </c>
      <c r="K16" s="76">
        <f t="shared" si="3"/>
        <v>3.6339803949192837E-3</v>
      </c>
      <c r="L16" s="77"/>
      <c r="M16" s="78"/>
      <c r="N16" s="79">
        <f>分析係数表!I19</f>
        <v>-1.254655481313475E-4</v>
      </c>
      <c r="O16" s="80">
        <f t="shared" si="4"/>
        <v>-1.9714437193808646E-3</v>
      </c>
      <c r="P16" s="74">
        <f>分析係数表!C19</f>
        <v>0.36966314955627488</v>
      </c>
      <c r="Q16" s="80">
        <f t="shared" si="5"/>
        <v>-7.287700944792674E-4</v>
      </c>
      <c r="R16" s="81">
        <v>4.6252537222648419E-3</v>
      </c>
      <c r="S16" s="82">
        <f t="shared" si="6"/>
        <v>9.0370523891612473E-2</v>
      </c>
      <c r="T16" s="83">
        <f>分析係数表!F19</f>
        <v>0.17645477862102601</v>
      </c>
      <c r="U16" s="84">
        <f t="shared" si="7"/>
        <v>1.594631078716062E-2</v>
      </c>
      <c r="V16" s="85">
        <f>分析係数表!D19</f>
        <v>8.3109656186295868E-3</v>
      </c>
      <c r="W16" s="172">
        <f t="shared" si="8"/>
        <v>0</v>
      </c>
      <c r="X16" s="74">
        <f>分析係数表!E19</f>
        <v>8.1137788631236215E-3</v>
      </c>
      <c r="Y16" s="171">
        <f t="shared" si="9"/>
        <v>0</v>
      </c>
    </row>
    <row r="17" spans="1:25">
      <c r="A17" s="10" t="s">
        <v>5</v>
      </c>
      <c r="B17" s="9" t="s">
        <v>33</v>
      </c>
      <c r="C17" s="88"/>
      <c r="D17" s="74">
        <f>投入係数表!AA17</f>
        <v>2.3429179978700745E-4</v>
      </c>
      <c r="E17" s="75">
        <f t="shared" si="0"/>
        <v>2.3429179978700747E-2</v>
      </c>
      <c r="F17" s="74">
        <f>分析係数表!C20</f>
        <v>0.11840151680286914</v>
      </c>
      <c r="G17" s="75">
        <f t="shared" si="1"/>
        <v>2.7740504469255817E-3</v>
      </c>
      <c r="H17" s="75">
        <v>1.3730914783262913E-2</v>
      </c>
      <c r="I17" s="75">
        <f t="shared" si="2"/>
        <v>1.3730914783262913E-2</v>
      </c>
      <c r="J17" s="74">
        <f>分析係数表!G20</f>
        <v>0.11103277983246747</v>
      </c>
      <c r="K17" s="76">
        <f t="shared" si="3"/>
        <v>1.5245816380284039E-3</v>
      </c>
      <c r="L17" s="77"/>
      <c r="M17" s="78"/>
      <c r="N17" s="79">
        <f>分析係数表!I20</f>
        <v>6.0558701736942728E-4</v>
      </c>
      <c r="O17" s="80">
        <f t="shared" si="4"/>
        <v>9.5156059947364736E-3</v>
      </c>
      <c r="P17" s="74">
        <f>分析係数表!C20</f>
        <v>0.11840151680286914</v>
      </c>
      <c r="Q17" s="80">
        <f t="shared" si="5"/>
        <v>1.1266621830752729E-3</v>
      </c>
      <c r="R17" s="81">
        <v>2.9384294168782405E-3</v>
      </c>
      <c r="S17" s="82">
        <f t="shared" si="6"/>
        <v>1.6669344200141153E-2</v>
      </c>
      <c r="T17" s="83">
        <f>分析係数表!F20</f>
        <v>0.24737258814980315</v>
      </c>
      <c r="U17" s="84">
        <f t="shared" si="7"/>
        <v>4.1235388175488268E-3</v>
      </c>
      <c r="V17" s="85">
        <f>分析係数表!D20</f>
        <v>2.4837040813006365E-2</v>
      </c>
      <c r="W17" s="172">
        <f t="shared" si="8"/>
        <v>0</v>
      </c>
      <c r="X17" s="74">
        <f>分析係数表!E20</f>
        <v>2.4562278789456368E-2</v>
      </c>
      <c r="Y17" s="171">
        <f t="shared" si="9"/>
        <v>0</v>
      </c>
    </row>
    <row r="18" spans="1:25">
      <c r="A18" s="10" t="s">
        <v>6</v>
      </c>
      <c r="B18" s="9" t="s">
        <v>34</v>
      </c>
      <c r="C18" s="88"/>
      <c r="D18" s="74">
        <f>投入係数表!AA18</f>
        <v>7.8807241746538866E-4</v>
      </c>
      <c r="E18" s="75">
        <f t="shared" si="0"/>
        <v>7.8807241746538872E-2</v>
      </c>
      <c r="F18" s="74">
        <f>分析係数表!C21</f>
        <v>0.26258212636596168</v>
      </c>
      <c r="G18" s="75">
        <f t="shared" si="1"/>
        <v>2.0693373110842562E-2</v>
      </c>
      <c r="H18" s="75">
        <v>0.13120724783914531</v>
      </c>
      <c r="I18" s="75">
        <f t="shared" si="2"/>
        <v>0.13120724783914531</v>
      </c>
      <c r="J18" s="74">
        <f>分析係数表!G21</f>
        <v>0.28467983327929475</v>
      </c>
      <c r="K18" s="76">
        <f t="shared" si="3"/>
        <v>3.7352057439882992E-2</v>
      </c>
      <c r="L18" s="77"/>
      <c r="M18" s="78"/>
      <c r="N18" s="79">
        <f>分析係数表!I21</f>
        <v>1.0324354165676096E-3</v>
      </c>
      <c r="O18" s="80">
        <f t="shared" si="4"/>
        <v>1.6222687008291478E-2</v>
      </c>
      <c r="P18" s="74">
        <f>分析係数表!C21</f>
        <v>0.26258212636596168</v>
      </c>
      <c r="Q18" s="80">
        <f t="shared" si="5"/>
        <v>4.259787650006638E-3</v>
      </c>
      <c r="R18" s="81">
        <v>1.2374963142193985E-2</v>
      </c>
      <c r="S18" s="82">
        <f t="shared" si="6"/>
        <v>0.1435822109813393</v>
      </c>
      <c r="T18" s="83">
        <f>分析係数表!F21</f>
        <v>0.42515189534375575</v>
      </c>
      <c r="U18" s="84">
        <f t="shared" si="7"/>
        <v>6.1044249136363422E-2</v>
      </c>
      <c r="V18" s="85">
        <f>分析係数表!D21</f>
        <v>6.1343946819791585E-2</v>
      </c>
      <c r="W18" s="172">
        <f t="shared" si="8"/>
        <v>0</v>
      </c>
      <c r="X18" s="74">
        <f>分析係数表!E21</f>
        <v>5.4343995376178865E-2</v>
      </c>
      <c r="Y18" s="171">
        <f t="shared" si="9"/>
        <v>0</v>
      </c>
    </row>
    <row r="19" spans="1:25">
      <c r="A19" s="10" t="s">
        <v>7</v>
      </c>
      <c r="B19" s="9" t="s">
        <v>276</v>
      </c>
      <c r="C19" s="88"/>
      <c r="D19" s="74">
        <f>投入係数表!AA19</f>
        <v>1.1315228966986156E-2</v>
      </c>
      <c r="E19" s="75">
        <f t="shared" si="0"/>
        <v>1.1315228966986157</v>
      </c>
      <c r="F19" s="74">
        <f>分析係数表!C22</f>
        <v>0.19256748567873505</v>
      </c>
      <c r="G19" s="75">
        <f t="shared" si="1"/>
        <v>0.21789451920517147</v>
      </c>
      <c r="H19" s="75">
        <v>0.30024500017896505</v>
      </c>
      <c r="I19" s="75">
        <f t="shared" si="2"/>
        <v>0.30024500017896505</v>
      </c>
      <c r="J19" s="74">
        <f>分析係数表!G22</f>
        <v>0.19753386347788673</v>
      </c>
      <c r="K19" s="76">
        <f t="shared" si="3"/>
        <v>5.9308554875269759E-2</v>
      </c>
      <c r="L19" s="77"/>
      <c r="M19" s="78"/>
      <c r="N19" s="79">
        <f>分析係数表!I22</f>
        <v>4.8211298587508529E-5</v>
      </c>
      <c r="O19" s="80">
        <f t="shared" si="4"/>
        <v>7.5754550328060988E-4</v>
      </c>
      <c r="P19" s="74">
        <f>分析係数表!C22</f>
        <v>0.19256748567873505</v>
      </c>
      <c r="Q19" s="80">
        <f t="shared" si="5"/>
        <v>1.4587863285397897E-4</v>
      </c>
      <c r="R19" s="81">
        <v>3.5609451423350823E-3</v>
      </c>
      <c r="S19" s="82">
        <f t="shared" si="6"/>
        <v>0.30380594532130012</v>
      </c>
      <c r="T19" s="83">
        <f>分析係数表!F22</f>
        <v>0.41915604646677446</v>
      </c>
      <c r="U19" s="84">
        <f t="shared" si="7"/>
        <v>0.12734209893397722</v>
      </c>
      <c r="V19" s="85">
        <f>分析係数表!D22</f>
        <v>2.9425619037728289E-2</v>
      </c>
      <c r="W19" s="172">
        <f t="shared" si="8"/>
        <v>0</v>
      </c>
      <c r="X19" s="74">
        <f>分析係数表!E22</f>
        <v>2.8940662878506891E-2</v>
      </c>
      <c r="Y19" s="171">
        <f t="shared" si="9"/>
        <v>0</v>
      </c>
    </row>
    <row r="20" spans="1:25">
      <c r="A20" s="10" t="s">
        <v>8</v>
      </c>
      <c r="B20" s="9" t="s">
        <v>277</v>
      </c>
      <c r="C20" s="88"/>
      <c r="D20" s="74">
        <f>投入係数表!AA20</f>
        <v>2.7689030883919062E-4</v>
      </c>
      <c r="E20" s="75">
        <f t="shared" si="0"/>
        <v>2.7689030883919063E-2</v>
      </c>
      <c r="F20" s="74">
        <f>分析係数表!C23</f>
        <v>0.20116432520583094</v>
      </c>
      <c r="G20" s="75">
        <f t="shared" si="1"/>
        <v>5.5700452133669908E-3</v>
      </c>
      <c r="H20" s="75">
        <v>6.7103488989605747E-2</v>
      </c>
      <c r="I20" s="75">
        <f t="shared" si="2"/>
        <v>6.7103488989605747E-2</v>
      </c>
      <c r="J20" s="74">
        <f>分析係数表!G23</f>
        <v>0.20785566100352021</v>
      </c>
      <c r="K20" s="76">
        <f t="shared" si="3"/>
        <v>1.3947840059576944E-2</v>
      </c>
      <c r="L20" s="77"/>
      <c r="M20" s="78"/>
      <c r="N20" s="79">
        <f>分析係数表!I23</f>
        <v>2.5225877402069866E-5</v>
      </c>
      <c r="O20" s="80">
        <f t="shared" si="4"/>
        <v>3.9637492770620549E-4</v>
      </c>
      <c r="P20" s="74">
        <f>分析係数表!C23</f>
        <v>0.20116432520583094</v>
      </c>
      <c r="Q20" s="80">
        <f t="shared" si="5"/>
        <v>7.9736494860528854E-5</v>
      </c>
      <c r="R20" s="81">
        <v>3.3944549159919623E-3</v>
      </c>
      <c r="S20" s="82">
        <f t="shared" si="6"/>
        <v>7.0497943905597715E-2</v>
      </c>
      <c r="T20" s="83">
        <f>分析係数表!F23</f>
        <v>0.42478695148042223</v>
      </c>
      <c r="U20" s="84">
        <f t="shared" si="7"/>
        <v>2.9946606677296664E-2</v>
      </c>
      <c r="V20" s="85">
        <f>分析係数表!D23</f>
        <v>3.5044555722743287E-2</v>
      </c>
      <c r="W20" s="172">
        <f t="shared" si="8"/>
        <v>0</v>
      </c>
      <c r="X20" s="74">
        <f>分析係数表!E23</f>
        <v>3.4275414947972954E-2</v>
      </c>
      <c r="Y20" s="171">
        <f t="shared" si="9"/>
        <v>0</v>
      </c>
    </row>
    <row r="21" spans="1:25">
      <c r="A21" s="10" t="s">
        <v>9</v>
      </c>
      <c r="B21" s="9" t="s">
        <v>278</v>
      </c>
      <c r="C21" s="88"/>
      <c r="D21" s="74">
        <f>投入係数表!AA21</f>
        <v>1.0117145899893504E-4</v>
      </c>
      <c r="E21" s="75">
        <f t="shared" si="0"/>
        <v>1.0117145899893503E-2</v>
      </c>
      <c r="F21" s="74">
        <f>分析係数表!C24</f>
        <v>0.46796458506974481</v>
      </c>
      <c r="G21" s="75">
        <f t="shared" si="1"/>
        <v>4.7344659831337326E-3</v>
      </c>
      <c r="H21" s="75">
        <v>5.8214634954159669E-2</v>
      </c>
      <c r="I21" s="75">
        <f t="shared" si="2"/>
        <v>5.8214634954159669E-2</v>
      </c>
      <c r="J21" s="74">
        <f>分析係数表!G24</f>
        <v>0.19290112247208774</v>
      </c>
      <c r="K21" s="76">
        <f t="shared" si="3"/>
        <v>1.1229668426960234E-2</v>
      </c>
      <c r="L21" s="77"/>
      <c r="M21" s="78"/>
      <c r="N21" s="79">
        <f>分析係数表!I24</f>
        <v>1.1220536652328578E-3</v>
      </c>
      <c r="O21" s="80">
        <f t="shared" si="4"/>
        <v>1.7630861093563523E-2</v>
      </c>
      <c r="P21" s="74">
        <f>分析係数表!C24</f>
        <v>0.46796458506974481</v>
      </c>
      <c r="Q21" s="80">
        <f t="shared" si="5"/>
        <v>8.2506185960717609E-3</v>
      </c>
      <c r="R21" s="81">
        <v>1.6744113825365881E-2</v>
      </c>
      <c r="S21" s="82">
        <f t="shared" si="6"/>
        <v>7.4958748779525547E-2</v>
      </c>
      <c r="T21" s="83">
        <f>分析係数表!F24</f>
        <v>0.36341689561906876</v>
      </c>
      <c r="U21" s="84">
        <f t="shared" si="7"/>
        <v>2.7241275780944832E-2</v>
      </c>
      <c r="V21" s="85">
        <f>分析係数表!D24</f>
        <v>4.5804723184795566E-2</v>
      </c>
      <c r="W21" s="172">
        <f t="shared" si="8"/>
        <v>0</v>
      </c>
      <c r="X21" s="74">
        <f>分析係数表!E24</f>
        <v>4.4933066139114755E-2</v>
      </c>
      <c r="Y21" s="171">
        <f t="shared" si="9"/>
        <v>0</v>
      </c>
    </row>
    <row r="22" spans="1:25">
      <c r="A22" s="10" t="s">
        <v>10</v>
      </c>
      <c r="B22" s="9" t="s">
        <v>279</v>
      </c>
      <c r="C22" s="88"/>
      <c r="D22" s="74">
        <f>投入係数表!AA22</f>
        <v>2.6624068157614482E-5</v>
      </c>
      <c r="E22" s="75">
        <f t="shared" si="0"/>
        <v>2.6624068157614484E-3</v>
      </c>
      <c r="F22" s="74">
        <f>分析係数表!C25</f>
        <v>0.11839811615034102</v>
      </c>
      <c r="G22" s="75">
        <f t="shared" si="1"/>
        <v>3.1522395141198354E-4</v>
      </c>
      <c r="H22" s="75">
        <v>4.3010860279020652E-2</v>
      </c>
      <c r="I22" s="75">
        <f t="shared" si="2"/>
        <v>4.3010860279020652E-2</v>
      </c>
      <c r="J22" s="74">
        <f>分析係数表!G25</f>
        <v>0.19601885967651284</v>
      </c>
      <c r="K22" s="76">
        <f t="shared" si="3"/>
        <v>8.4309397855994485E-3</v>
      </c>
      <c r="L22" s="77"/>
      <c r="M22" s="78"/>
      <c r="N22" s="79">
        <f>分析係数表!I25</f>
        <v>4.7721717414244671E-4</v>
      </c>
      <c r="O22" s="80">
        <f t="shared" si="4"/>
        <v>7.4985270040736447E-3</v>
      </c>
      <c r="P22" s="74">
        <f>分析係数表!C25</f>
        <v>0.11839811615034102</v>
      </c>
      <c r="Q22" s="80">
        <f t="shared" si="5"/>
        <v>8.8781147118478006E-4</v>
      </c>
      <c r="R22" s="81">
        <v>5.6007692837524983E-3</v>
      </c>
      <c r="S22" s="82">
        <f t="shared" si="6"/>
        <v>4.8611629562773151E-2</v>
      </c>
      <c r="T22" s="83">
        <f>分析係数表!F25</f>
        <v>0.34892899519140697</v>
      </c>
      <c r="U22" s="84">
        <f t="shared" si="7"/>
        <v>1.6962007057955329E-2</v>
      </c>
      <c r="V22" s="85">
        <f>分析係数表!D25</f>
        <v>3.4959095734715541E-2</v>
      </c>
      <c r="W22" s="172">
        <f t="shared" si="8"/>
        <v>0</v>
      </c>
      <c r="X22" s="74">
        <f>分析係数表!E25</f>
        <v>3.4440766876912506E-2</v>
      </c>
      <c r="Y22" s="171">
        <f t="shared" si="9"/>
        <v>0</v>
      </c>
    </row>
    <row r="23" spans="1:25">
      <c r="A23" s="10" t="s">
        <v>11</v>
      </c>
      <c r="B23" s="9" t="s">
        <v>35</v>
      </c>
      <c r="C23" s="88"/>
      <c r="D23" s="74">
        <f>投入係数表!AA23</f>
        <v>2.0234291799787007E-4</v>
      </c>
      <c r="E23" s="75">
        <f t="shared" si="0"/>
        <v>2.0234291799787005E-2</v>
      </c>
      <c r="F23" s="74">
        <f>分析係数表!C26</f>
        <v>0.29113960871661038</v>
      </c>
      <c r="G23" s="75">
        <f t="shared" si="1"/>
        <v>5.8910037972477068E-3</v>
      </c>
      <c r="H23" s="75">
        <v>6.7564988190098069E-2</v>
      </c>
      <c r="I23" s="75">
        <f t="shared" si="2"/>
        <v>6.7564988190098069E-2</v>
      </c>
      <c r="J23" s="74">
        <f>分析係数表!G26</f>
        <v>0.2004458717578543</v>
      </c>
      <c r="K23" s="76">
        <f t="shared" si="3"/>
        <v>1.3543122958073339E-2</v>
      </c>
      <c r="L23" s="77"/>
      <c r="M23" s="78"/>
      <c r="N23" s="79">
        <f>分析係数表!I26</f>
        <v>1.0726059667332082E-2</v>
      </c>
      <c r="O23" s="80">
        <f t="shared" si="4"/>
        <v>0.16853888003365733</v>
      </c>
      <c r="P23" s="74">
        <f>分析係数表!C26</f>
        <v>0.29113960871661038</v>
      </c>
      <c r="Q23" s="80">
        <f t="shared" si="5"/>
        <v>4.9068343586534731E-2</v>
      </c>
      <c r="R23" s="81">
        <v>5.5207343622113943E-2</v>
      </c>
      <c r="S23" s="82">
        <f t="shared" si="6"/>
        <v>0.122772331812212</v>
      </c>
      <c r="T23" s="83">
        <f>分析係数表!F26</f>
        <v>0.34176102976079403</v>
      </c>
      <c r="U23" s="84">
        <f t="shared" si="7"/>
        <v>4.1958798546275468E-2</v>
      </c>
      <c r="V23" s="85">
        <f>分析係数表!D26</f>
        <v>2.5195355338839619E-2</v>
      </c>
      <c r="W23" s="172">
        <f t="shared" si="8"/>
        <v>0</v>
      </c>
      <c r="X23" s="74">
        <f>分析係数表!E26</f>
        <v>2.4685974681555249E-2</v>
      </c>
      <c r="Y23" s="171">
        <f t="shared" si="9"/>
        <v>0</v>
      </c>
    </row>
    <row r="24" spans="1:25">
      <c r="A24" s="10" t="s">
        <v>12</v>
      </c>
      <c r="B24" s="9" t="s">
        <v>386</v>
      </c>
      <c r="C24" s="88"/>
      <c r="D24" s="74">
        <f>投入係数表!AA24</f>
        <v>1.0649627263045793E-5</v>
      </c>
      <c r="E24" s="75">
        <f t="shared" si="0"/>
        <v>1.0649627263045792E-3</v>
      </c>
      <c r="F24" s="74">
        <f>分析係数表!C27</f>
        <v>0.22390034937983039</v>
      </c>
      <c r="G24" s="75">
        <f t="shared" si="1"/>
        <v>2.3844552649609197E-4</v>
      </c>
      <c r="H24" s="75">
        <v>7.7250185938708849E-3</v>
      </c>
      <c r="I24" s="75">
        <f t="shared" si="2"/>
        <v>7.7250185938708849E-3</v>
      </c>
      <c r="J24" s="74">
        <f>分析係数表!G27</f>
        <v>0.17801424712710151</v>
      </c>
      <c r="K24" s="76">
        <f t="shared" si="3"/>
        <v>1.375163369030786E-3</v>
      </c>
      <c r="L24" s="77"/>
      <c r="M24" s="78"/>
      <c r="N24" s="79">
        <f>分析係数表!I27</f>
        <v>1.001616696609949E-2</v>
      </c>
      <c r="O24" s="80">
        <f t="shared" si="4"/>
        <v>0.15738431586745144</v>
      </c>
      <c r="P24" s="74">
        <f>分析係数表!C27</f>
        <v>0.22390034937983039</v>
      </c>
      <c r="Q24" s="80">
        <f t="shared" si="5"/>
        <v>3.5238403309627964E-2</v>
      </c>
      <c r="R24" s="81">
        <v>3.5986486161072237E-2</v>
      </c>
      <c r="S24" s="82">
        <f t="shared" si="6"/>
        <v>4.371150475494312E-2</v>
      </c>
      <c r="T24" s="83">
        <f>分析係数表!F27</f>
        <v>0.3354402389489512</v>
      </c>
      <c r="U24" s="84">
        <f t="shared" si="7"/>
        <v>1.4662597599816337E-2</v>
      </c>
      <c r="V24" s="85">
        <f>分析係数表!D27</f>
        <v>2.2648101403620974E-2</v>
      </c>
      <c r="W24" s="172">
        <f t="shared" si="8"/>
        <v>0</v>
      </c>
      <c r="X24" s="74">
        <f>分析係数表!E27</f>
        <v>2.2430380263578655E-2</v>
      </c>
      <c r="Y24" s="171">
        <f t="shared" si="9"/>
        <v>0</v>
      </c>
    </row>
    <row r="25" spans="1:25">
      <c r="A25" s="10" t="s">
        <v>13</v>
      </c>
      <c r="B25" s="9" t="s">
        <v>196</v>
      </c>
      <c r="C25" s="88"/>
      <c r="D25" s="74">
        <f>投入係数表!AA25</f>
        <v>0</v>
      </c>
      <c r="E25" s="75">
        <f t="shared" si="0"/>
        <v>0</v>
      </c>
      <c r="F25" s="74">
        <f>分析係数表!C28</f>
        <v>0.22512814125204084</v>
      </c>
      <c r="G25" s="75">
        <f t="shared" si="1"/>
        <v>0</v>
      </c>
      <c r="H25" s="75">
        <v>7.3378959556343507E-2</v>
      </c>
      <c r="I25" s="75">
        <f t="shared" si="2"/>
        <v>7.3378959556343507E-2</v>
      </c>
      <c r="J25" s="74">
        <f>分析係数表!G28</f>
        <v>0.17968722251031818</v>
      </c>
      <c r="K25" s="76">
        <f t="shared" si="3"/>
        <v>1.3185261433376335E-2</v>
      </c>
      <c r="L25" s="77"/>
      <c r="M25" s="78"/>
      <c r="N25" s="79">
        <f>分析係数表!I28</f>
        <v>8.1409051127791718E-3</v>
      </c>
      <c r="O25" s="80">
        <f t="shared" si="4"/>
        <v>0.12791827313313389</v>
      </c>
      <c r="P25" s="74">
        <f>分析係数表!C28</f>
        <v>0.22512814125204084</v>
      </c>
      <c r="Q25" s="80">
        <f t="shared" si="5"/>
        <v>2.8798003062633307E-2</v>
      </c>
      <c r="R25" s="81">
        <v>3.7059082413010973E-2</v>
      </c>
      <c r="S25" s="82">
        <f t="shared" si="6"/>
        <v>0.11043804196935447</v>
      </c>
      <c r="T25" s="83">
        <f>分析係数表!F28</f>
        <v>0.30733691598411605</v>
      </c>
      <c r="U25" s="84">
        <f t="shared" si="7"/>
        <v>3.3941687226185777E-2</v>
      </c>
      <c r="V25" s="85">
        <f>分析係数表!D28</f>
        <v>2.8688437249149327E-2</v>
      </c>
      <c r="W25" s="172">
        <f t="shared" si="8"/>
        <v>0</v>
      </c>
      <c r="X25" s="74">
        <f>分析係数表!E28</f>
        <v>2.8133457885501985E-2</v>
      </c>
      <c r="Y25" s="171">
        <f t="shared" si="9"/>
        <v>0</v>
      </c>
    </row>
    <row r="26" spans="1:25">
      <c r="A26" s="10" t="s">
        <v>14</v>
      </c>
      <c r="B26" s="9" t="s">
        <v>55</v>
      </c>
      <c r="C26" s="88"/>
      <c r="D26" s="74">
        <f>投入係数表!AA26</f>
        <v>3.8232161874334398E-3</v>
      </c>
      <c r="E26" s="75">
        <f t="shared" si="0"/>
        <v>0.38232161874334397</v>
      </c>
      <c r="F26" s="74">
        <f>分析係数表!C29</f>
        <v>0.20292812083079403</v>
      </c>
      <c r="G26" s="75">
        <f t="shared" si="1"/>
        <v>7.7583807644574079E-2</v>
      </c>
      <c r="H26" s="75">
        <v>0.15908770136849659</v>
      </c>
      <c r="I26" s="75">
        <f t="shared" si="2"/>
        <v>0.15908770136849659</v>
      </c>
      <c r="J26" s="74">
        <f>分析係数表!G29</f>
        <v>0.25422836329948895</v>
      </c>
      <c r="K26" s="76">
        <f t="shared" si="3"/>
        <v>4.0444605939990753E-2</v>
      </c>
      <c r="L26" s="77"/>
      <c r="M26" s="78"/>
      <c r="N26" s="79">
        <f>分析係数表!I29</f>
        <v>1.2173975242294967E-2</v>
      </c>
      <c r="O26" s="80">
        <f t="shared" si="4"/>
        <v>0.19129001856505726</v>
      </c>
      <c r="P26" s="74">
        <f>分析係数表!C29</f>
        <v>0.20292812083079403</v>
      </c>
      <c r="Q26" s="80">
        <f t="shared" si="5"/>
        <v>3.8818124001094773E-2</v>
      </c>
      <c r="R26" s="81">
        <v>5.6606043657311714E-2</v>
      </c>
      <c r="S26" s="82">
        <f t="shared" si="6"/>
        <v>0.21569374502580829</v>
      </c>
      <c r="T26" s="83">
        <f>分析係数表!F29</f>
        <v>0.40384720428768384</v>
      </c>
      <c r="U26" s="84">
        <f t="shared" si="7"/>
        <v>8.7107315911013186E-2</v>
      </c>
      <c r="V26" s="85">
        <f>分析係数表!D29</f>
        <v>7.670374473161555E-2</v>
      </c>
      <c r="W26" s="172">
        <f t="shared" si="8"/>
        <v>0</v>
      </c>
      <c r="X26" s="74">
        <f>分析係数表!E29</f>
        <v>6.1557890505000185E-2</v>
      </c>
      <c r="Y26" s="171">
        <f t="shared" si="9"/>
        <v>0</v>
      </c>
    </row>
    <row r="27" spans="1:25">
      <c r="A27" s="10" t="s">
        <v>15</v>
      </c>
      <c r="B27" s="9" t="s">
        <v>36</v>
      </c>
      <c r="C27" s="88"/>
      <c r="D27" s="74">
        <f>投入係数表!AA27</f>
        <v>2.9350372736954206E-2</v>
      </c>
      <c r="E27" s="75">
        <f t="shared" si="0"/>
        <v>2.9350372736954204</v>
      </c>
      <c r="F27" s="74">
        <f>分析係数表!C30</f>
        <v>1</v>
      </c>
      <c r="G27" s="75">
        <f t="shared" si="1"/>
        <v>2.9350372736954204</v>
      </c>
      <c r="H27" s="75">
        <v>3.3595537632218888</v>
      </c>
      <c r="I27" s="75">
        <f t="shared" si="2"/>
        <v>3.3595537632218888</v>
      </c>
      <c r="J27" s="74">
        <f>分析係数表!G30</f>
        <v>0.34673715455884868</v>
      </c>
      <c r="K27" s="76">
        <f t="shared" si="3"/>
        <v>1.1648821124470299</v>
      </c>
      <c r="L27" s="77"/>
      <c r="M27" s="78"/>
      <c r="N27" s="79">
        <f>分析係数表!I30</f>
        <v>0</v>
      </c>
      <c r="O27" s="80">
        <f t="shared" si="4"/>
        <v>0</v>
      </c>
      <c r="P27" s="74">
        <f>分析係数表!C30</f>
        <v>1</v>
      </c>
      <c r="Q27" s="80">
        <f t="shared" si="5"/>
        <v>0</v>
      </c>
      <c r="R27" s="81">
        <v>6.7561960158922102E-2</v>
      </c>
      <c r="S27" s="82">
        <f t="shared" si="6"/>
        <v>3.4271157233808109</v>
      </c>
      <c r="T27" s="83">
        <f>分析係数表!F30</f>
        <v>0.44336430675838301</v>
      </c>
      <c r="U27" s="84">
        <f t="shared" si="7"/>
        <v>1.5194607868774876</v>
      </c>
      <c r="V27" s="85">
        <f>分析係数表!D30</f>
        <v>8.6867041025616112E-2</v>
      </c>
      <c r="W27" s="172">
        <f t="shared" si="8"/>
        <v>0</v>
      </c>
      <c r="X27" s="74">
        <f>分析係数表!E30</f>
        <v>6.5897217034789901E-2</v>
      </c>
      <c r="Y27" s="171">
        <f t="shared" si="9"/>
        <v>0</v>
      </c>
    </row>
    <row r="28" spans="1:25">
      <c r="A28" s="10" t="s">
        <v>16</v>
      </c>
      <c r="B28" s="9" t="s">
        <v>197</v>
      </c>
      <c r="C28" s="88"/>
      <c r="D28" s="74">
        <f>投入係数表!AA28</f>
        <v>4.4888178913738017E-2</v>
      </c>
      <c r="E28" s="75">
        <f t="shared" si="0"/>
        <v>4.4888178913738015</v>
      </c>
      <c r="F28" s="74">
        <f>分析係数表!C31</f>
        <v>0.99667993786519227</v>
      </c>
      <c r="G28" s="75">
        <f t="shared" si="1"/>
        <v>4.4739147370626036</v>
      </c>
      <c r="H28" s="75">
        <v>5.6932193266763216</v>
      </c>
      <c r="I28" s="75">
        <f t="shared" si="2"/>
        <v>5.6932193266763216</v>
      </c>
      <c r="J28" s="74">
        <f>分析係数表!G31</f>
        <v>7.0744430198025232E-2</v>
      </c>
      <c r="K28" s="76">
        <f t="shared" si="3"/>
        <v>0.40276355725810126</v>
      </c>
      <c r="L28" s="77"/>
      <c r="M28" s="78"/>
      <c r="N28" s="79">
        <f>分析係数表!I31</f>
        <v>1.5783931066306964E-2</v>
      </c>
      <c r="O28" s="80">
        <f t="shared" si="4"/>
        <v>0.24801335690364529</v>
      </c>
      <c r="P28" s="74">
        <f>分析係数表!C31</f>
        <v>0.99667993786519227</v>
      </c>
      <c r="Q28" s="80">
        <f t="shared" si="5"/>
        <v>0.24718993714846293</v>
      </c>
      <c r="R28" s="81">
        <v>0.4686889589139408</v>
      </c>
      <c r="S28" s="82">
        <f t="shared" si="6"/>
        <v>6.161908285590262</v>
      </c>
      <c r="T28" s="83">
        <f>分析係数表!F31</f>
        <v>0.308369223350977</v>
      </c>
      <c r="U28" s="84">
        <f t="shared" si="7"/>
        <v>1.9001428723874192</v>
      </c>
      <c r="V28" s="85">
        <f>分析係数表!D31</f>
        <v>6.5953615120199595E-3</v>
      </c>
      <c r="W28" s="172">
        <f t="shared" si="8"/>
        <v>0</v>
      </c>
      <c r="X28" s="74">
        <f>分析係数表!E31</f>
        <v>6.5953615120199595E-3</v>
      </c>
      <c r="Y28" s="171">
        <f t="shared" si="9"/>
        <v>0</v>
      </c>
    </row>
    <row r="29" spans="1:25">
      <c r="A29" s="10" t="s">
        <v>17</v>
      </c>
      <c r="B29" s="9" t="s">
        <v>280</v>
      </c>
      <c r="C29" s="73">
        <f>最終需要_まとめ!C30</f>
        <v>100</v>
      </c>
      <c r="D29" s="74">
        <f>投入係数表!AA29</f>
        <v>8.3296059637912673E-2</v>
      </c>
      <c r="E29" s="75">
        <f t="shared" si="0"/>
        <v>8.3296059637912681</v>
      </c>
      <c r="F29" s="74">
        <f>分析係数表!C32</f>
        <v>0.99973750468741629</v>
      </c>
      <c r="G29" s="75">
        <f t="shared" si="1"/>
        <v>8.3274194812701037</v>
      </c>
      <c r="H29" s="75">
        <v>9.1406034765396473</v>
      </c>
      <c r="I29" s="75">
        <f t="shared" si="2"/>
        <v>109.14060347653965</v>
      </c>
      <c r="J29" s="74">
        <f>分析係数表!G32</f>
        <v>0.13654952076677315</v>
      </c>
      <c r="K29" s="76">
        <f t="shared" si="3"/>
        <v>14.903097100917906</v>
      </c>
      <c r="L29" s="77"/>
      <c r="M29" s="78"/>
      <c r="N29" s="79">
        <f>分析係数表!I32</f>
        <v>6.1925380029087757E-3</v>
      </c>
      <c r="O29" s="80">
        <f t="shared" si="4"/>
        <v>9.73035254274046E-2</v>
      </c>
      <c r="P29" s="74">
        <f>分析係数表!C32</f>
        <v>0.99973750468741629</v>
      </c>
      <c r="Q29" s="80">
        <f t="shared" si="5"/>
        <v>9.7277983708082036E-2</v>
      </c>
      <c r="R29" s="81">
        <v>0.14487915146031569</v>
      </c>
      <c r="S29" s="82">
        <f t="shared" si="6"/>
        <v>109.28548262799997</v>
      </c>
      <c r="T29" s="83">
        <f>分析係数表!F32</f>
        <v>0.46980830670926516</v>
      </c>
      <c r="U29" s="84">
        <f t="shared" si="7"/>
        <v>51.343227541365479</v>
      </c>
      <c r="V29" s="85">
        <f>分析係数表!D32</f>
        <v>1.7896698615548455E-2</v>
      </c>
      <c r="W29" s="172">
        <f t="shared" si="8"/>
        <v>2</v>
      </c>
      <c r="X29" s="74">
        <f>分析係数表!E32</f>
        <v>1.7896698615548455E-2</v>
      </c>
      <c r="Y29" s="171">
        <f t="shared" si="9"/>
        <v>2</v>
      </c>
    </row>
    <row r="30" spans="1:25">
      <c r="A30" s="10" t="s">
        <v>18</v>
      </c>
      <c r="B30" s="9" t="s">
        <v>281</v>
      </c>
      <c r="C30" s="88"/>
      <c r="D30" s="74">
        <f>投入係数表!AA30</f>
        <v>1.8210862619808307E-3</v>
      </c>
      <c r="E30" s="75">
        <f t="shared" si="0"/>
        <v>0.18210862619808307</v>
      </c>
      <c r="F30" s="74">
        <f>分析係数表!C33</f>
        <v>0.92720800471848297</v>
      </c>
      <c r="G30" s="75">
        <f t="shared" si="1"/>
        <v>0.16885257593914865</v>
      </c>
      <c r="H30" s="75">
        <v>0.28457113792260835</v>
      </c>
      <c r="I30" s="75">
        <f t="shared" si="2"/>
        <v>0.28457113792260835</v>
      </c>
      <c r="J30" s="74">
        <f>分析係数表!G33</f>
        <v>0.48251618559482062</v>
      </c>
      <c r="K30" s="76">
        <f t="shared" si="3"/>
        <v>0.13731018000079459</v>
      </c>
      <c r="L30" s="77"/>
      <c r="M30" s="78"/>
      <c r="N30" s="79">
        <f>分析係数表!I33</f>
        <v>1.0711870111293417E-3</v>
      </c>
      <c r="O30" s="80">
        <f t="shared" si="4"/>
        <v>1.6831591913682258E-2</v>
      </c>
      <c r="P30" s="74">
        <f>分析係数表!C33</f>
        <v>0.92720800471848297</v>
      </c>
      <c r="Q30" s="80">
        <f t="shared" si="5"/>
        <v>1.5606386754521079E-2</v>
      </c>
      <c r="R30" s="81">
        <v>6.339893554930788E-2</v>
      </c>
      <c r="S30" s="82">
        <f t="shared" si="6"/>
        <v>0.34797007347191622</v>
      </c>
      <c r="T30" s="83">
        <f>分析係数表!F33</f>
        <v>0.61375438359859724</v>
      </c>
      <c r="U30" s="84">
        <f t="shared" si="7"/>
        <v>0.21356815795451453</v>
      </c>
      <c r="V30" s="85">
        <f>分析係数表!D33</f>
        <v>6.3927479543206545E-2</v>
      </c>
      <c r="W30" s="172">
        <f t="shared" si="8"/>
        <v>0</v>
      </c>
      <c r="X30" s="74">
        <f>分析係数表!E33</f>
        <v>6.2471900008991998E-2</v>
      </c>
      <c r="Y30" s="171">
        <f t="shared" si="9"/>
        <v>0</v>
      </c>
    </row>
    <row r="31" spans="1:25">
      <c r="A31" s="10" t="s">
        <v>19</v>
      </c>
      <c r="B31" s="9" t="s">
        <v>282</v>
      </c>
      <c r="C31" s="88"/>
      <c r="D31" s="74">
        <f>投入係数表!AA31</f>
        <v>1.9526091586794463E-2</v>
      </c>
      <c r="E31" s="75">
        <f t="shared" si="0"/>
        <v>1.9526091586794463</v>
      </c>
      <c r="F31" s="74">
        <f>分析係数表!C34</f>
        <v>0.43058167090385968</v>
      </c>
      <c r="G31" s="75">
        <f t="shared" si="1"/>
        <v>0.84075771416637568</v>
      </c>
      <c r="H31" s="75">
        <v>1.3335270593487141</v>
      </c>
      <c r="I31" s="75">
        <f t="shared" si="2"/>
        <v>1.3335270593487141</v>
      </c>
      <c r="J31" s="74">
        <f>分析係数表!G34</f>
        <v>0.40252218378442245</v>
      </c>
      <c r="K31" s="76">
        <f t="shared" si="3"/>
        <v>0.53677422406466346</v>
      </c>
      <c r="L31" s="77"/>
      <c r="M31" s="78"/>
      <c r="N31" s="79">
        <f>分析係数表!I34</f>
        <v>0.17332617383102331</v>
      </c>
      <c r="O31" s="80">
        <f t="shared" si="4"/>
        <v>2.7234790896204006</v>
      </c>
      <c r="P31" s="74">
        <f>分析係数表!C34</f>
        <v>0.43058167090385968</v>
      </c>
      <c r="Q31" s="80">
        <f t="shared" si="5"/>
        <v>1.1726801770804747</v>
      </c>
      <c r="R31" s="81">
        <v>1.3173290514085021</v>
      </c>
      <c r="S31" s="82">
        <f t="shared" si="6"/>
        <v>2.6508561107572159</v>
      </c>
      <c r="T31" s="83">
        <f>分析係数表!F34</f>
        <v>0.66293540075026103</v>
      </c>
      <c r="U31" s="84">
        <f t="shared" si="7"/>
        <v>1.7573463581161133</v>
      </c>
      <c r="V31" s="85">
        <f>分析係数表!D34</f>
        <v>0.16067471370017011</v>
      </c>
      <c r="W31" s="172">
        <f t="shared" si="8"/>
        <v>0</v>
      </c>
      <c r="X31" s="74">
        <f>分析係数表!E34</f>
        <v>0.14658203786750718</v>
      </c>
      <c r="Y31" s="171">
        <f t="shared" si="9"/>
        <v>0</v>
      </c>
    </row>
    <row r="32" spans="1:25">
      <c r="A32" s="10" t="s">
        <v>20</v>
      </c>
      <c r="B32" s="9" t="s">
        <v>37</v>
      </c>
      <c r="C32" s="88"/>
      <c r="D32" s="74">
        <f>投入係数表!AA32</f>
        <v>2.562300319488818E-2</v>
      </c>
      <c r="E32" s="75">
        <f t="shared" si="0"/>
        <v>2.5623003194888181</v>
      </c>
      <c r="F32" s="74">
        <f>分析係数表!C35</f>
        <v>0.85041941808411148</v>
      </c>
      <c r="G32" s="75">
        <f t="shared" si="1"/>
        <v>2.1790299466564136</v>
      </c>
      <c r="H32" s="75">
        <v>2.8455856075440771</v>
      </c>
      <c r="I32" s="75">
        <f t="shared" si="2"/>
        <v>2.8455856075440771</v>
      </c>
      <c r="J32" s="74">
        <f>分析係数表!G35</f>
        <v>0.31439227022235533</v>
      </c>
      <c r="K32" s="76">
        <f t="shared" si="3"/>
        <v>0.89463011926784264</v>
      </c>
      <c r="L32" s="77"/>
      <c r="M32" s="78"/>
      <c r="N32" s="79">
        <f>分析係数表!I35</f>
        <v>5.0116599150103677E-2</v>
      </c>
      <c r="O32" s="80">
        <f t="shared" si="4"/>
        <v>0.78748354510647234</v>
      </c>
      <c r="P32" s="74">
        <f>分析係数表!C35</f>
        <v>0.85041941808411148</v>
      </c>
      <c r="Q32" s="80">
        <f t="shared" si="5"/>
        <v>0.66969129818025941</v>
      </c>
      <c r="R32" s="81">
        <v>1.0284383783813895</v>
      </c>
      <c r="S32" s="82">
        <f t="shared" si="6"/>
        <v>3.8740239859254668</v>
      </c>
      <c r="T32" s="83">
        <f>分析係数表!F35</f>
        <v>0.64510687312527537</v>
      </c>
      <c r="U32" s="84">
        <f t="shared" si="7"/>
        <v>2.4991594999726936</v>
      </c>
      <c r="V32" s="85">
        <f>分析係数表!D35</f>
        <v>4.4457450663799247E-2</v>
      </c>
      <c r="W32" s="172">
        <f t="shared" si="8"/>
        <v>0</v>
      </c>
      <c r="X32" s="74">
        <f>分析係数表!E35</f>
        <v>4.3787951741632962E-2</v>
      </c>
      <c r="Y32" s="171">
        <f t="shared" si="9"/>
        <v>0</v>
      </c>
    </row>
    <row r="33" spans="1:25">
      <c r="A33" s="10" t="s">
        <v>21</v>
      </c>
      <c r="B33" s="9" t="s">
        <v>38</v>
      </c>
      <c r="C33" s="88"/>
      <c r="D33" s="74">
        <f>投入係数表!AA33</f>
        <v>1.4749733759318424E-3</v>
      </c>
      <c r="E33" s="75">
        <f t="shared" si="0"/>
        <v>0.14749733759318423</v>
      </c>
      <c r="F33" s="74">
        <f>分析係数表!C36</f>
        <v>0.99367212085214862</v>
      </c>
      <c r="G33" s="75">
        <f t="shared" si="1"/>
        <v>0.14656399226626474</v>
      </c>
      <c r="H33" s="75">
        <v>0.54432203315277394</v>
      </c>
      <c r="I33" s="75">
        <f t="shared" si="2"/>
        <v>0.54432203315277394</v>
      </c>
      <c r="J33" s="74">
        <f>分析係数表!G36</f>
        <v>5.4622350270852466E-2</v>
      </c>
      <c r="K33" s="76">
        <f t="shared" si="3"/>
        <v>2.9732148755013385E-2</v>
      </c>
      <c r="L33" s="77"/>
      <c r="M33" s="78"/>
      <c r="N33" s="79">
        <f>分析係数表!I36</f>
        <v>0.22260102528255266</v>
      </c>
      <c r="O33" s="80">
        <f t="shared" si="4"/>
        <v>3.4977362292444658</v>
      </c>
      <c r="P33" s="74">
        <f>分析係数表!C36</f>
        <v>0.99367212085214862</v>
      </c>
      <c r="Q33" s="80">
        <f t="shared" si="5"/>
        <v>3.4756029770947454</v>
      </c>
      <c r="R33" s="81">
        <v>3.7037351191462293</v>
      </c>
      <c r="S33" s="82">
        <f t="shared" si="6"/>
        <v>4.2480571522990029</v>
      </c>
      <c r="T33" s="83">
        <f>分析係数表!F36</f>
        <v>0.84078106922799567</v>
      </c>
      <c r="U33" s="84">
        <f t="shared" si="7"/>
        <v>3.5716860346515902</v>
      </c>
      <c r="V33" s="85">
        <f>分析係数表!D36</f>
        <v>1.6146279761308086E-2</v>
      </c>
      <c r="W33" s="172">
        <f t="shared" si="8"/>
        <v>0</v>
      </c>
      <c r="X33" s="74">
        <f>分析係数表!E36</f>
        <v>1.4152245516969955E-2</v>
      </c>
      <c r="Y33" s="171">
        <f t="shared" si="9"/>
        <v>0</v>
      </c>
    </row>
    <row r="34" spans="1:25">
      <c r="A34" s="10" t="s">
        <v>22</v>
      </c>
      <c r="B34" s="9" t="s">
        <v>406</v>
      </c>
      <c r="C34" s="88"/>
      <c r="D34" s="74">
        <f>投入係数表!AA34</f>
        <v>1.5005324813631524E-2</v>
      </c>
      <c r="E34" s="75">
        <f t="shared" si="0"/>
        <v>1.5005324813631524</v>
      </c>
      <c r="F34" s="74">
        <f>分析係数表!C37</f>
        <v>0.57178358697686016</v>
      </c>
      <c r="G34" s="75">
        <f t="shared" si="1"/>
        <v>0.85797984456911192</v>
      </c>
      <c r="H34" s="75">
        <v>1.4803599943520835</v>
      </c>
      <c r="I34" s="75">
        <f t="shared" si="2"/>
        <v>1.4803599943520835</v>
      </c>
      <c r="J34" s="74">
        <f>分析係数表!G37</f>
        <v>0.36884830758302428</v>
      </c>
      <c r="K34" s="76">
        <f t="shared" si="3"/>
        <v>0.54602827853038138</v>
      </c>
      <c r="L34" s="77"/>
      <c r="M34" s="78"/>
      <c r="N34" s="79">
        <f>分析係数表!I37</f>
        <v>4.5622990798280361E-2</v>
      </c>
      <c r="O34" s="80">
        <f t="shared" si="4"/>
        <v>0.71687534951412324</v>
      </c>
      <c r="P34" s="74">
        <f>分析係数表!C37</f>
        <v>0.57178358697686016</v>
      </c>
      <c r="Q34" s="80">
        <f t="shared" si="5"/>
        <v>0.40989755876047573</v>
      </c>
      <c r="R34" s="81">
        <v>0.5536582127426235</v>
      </c>
      <c r="S34" s="82">
        <f t="shared" si="6"/>
        <v>2.0340182070947073</v>
      </c>
      <c r="T34" s="83">
        <f>分析係数表!F37</f>
        <v>0.64429400301330442</v>
      </c>
      <c r="U34" s="84">
        <f t="shared" si="7"/>
        <v>1.3105057328509935</v>
      </c>
      <c r="V34" s="85">
        <f>分析係数表!D37</f>
        <v>7.2142948725191447E-2</v>
      </c>
      <c r="W34" s="172">
        <f t="shared" si="8"/>
        <v>0</v>
      </c>
      <c r="X34" s="74">
        <f>分析係数表!E37</f>
        <v>6.9101643267789628E-2</v>
      </c>
      <c r="Y34" s="171">
        <f t="shared" si="9"/>
        <v>0</v>
      </c>
    </row>
    <row r="35" spans="1:25">
      <c r="A35" s="10" t="s">
        <v>23</v>
      </c>
      <c r="B35" s="9" t="s">
        <v>198</v>
      </c>
      <c r="C35" s="88"/>
      <c r="D35" s="74">
        <f>投入係数表!AA35</f>
        <v>4.1432374866879659E-2</v>
      </c>
      <c r="E35" s="75">
        <f t="shared" si="0"/>
        <v>4.1432374866879655</v>
      </c>
      <c r="F35" s="74">
        <f>分析係数表!C38</f>
        <v>0.42668283982472699</v>
      </c>
      <c r="G35" s="75">
        <f t="shared" si="1"/>
        <v>1.7678483368882856</v>
      </c>
      <c r="H35" s="75">
        <v>2.5257594186990513</v>
      </c>
      <c r="I35" s="75">
        <f t="shared" si="2"/>
        <v>2.5257594186990513</v>
      </c>
      <c r="J35" s="74">
        <f>分析係数表!G38</f>
        <v>0.18042179614021467</v>
      </c>
      <c r="K35" s="76">
        <f t="shared" si="3"/>
        <v>0.45570205093974736</v>
      </c>
      <c r="L35" s="77"/>
      <c r="M35" s="78"/>
      <c r="N35" s="79">
        <f>分析係数表!I38</f>
        <v>3.1385057501308801E-2</v>
      </c>
      <c r="O35" s="80">
        <f t="shared" si="4"/>
        <v>0.49315429944631445</v>
      </c>
      <c r="P35" s="74">
        <f>分析係数表!C38</f>
        <v>0.42668283982472699</v>
      </c>
      <c r="Q35" s="80">
        <f t="shared" si="5"/>
        <v>0.21042047695952723</v>
      </c>
      <c r="R35" s="81">
        <v>0.33719146601261796</v>
      </c>
      <c r="S35" s="82">
        <f t="shared" si="6"/>
        <v>2.8629508847116694</v>
      </c>
      <c r="T35" s="83">
        <f>分析係数表!F38</f>
        <v>0.52437100026299643</v>
      </c>
      <c r="U35" s="84">
        <f t="shared" si="7"/>
        <v>1.5012484191200886</v>
      </c>
      <c r="V35" s="85">
        <f>分析係数表!D38</f>
        <v>3.745569762927526E-2</v>
      </c>
      <c r="W35" s="172">
        <f t="shared" si="8"/>
        <v>0</v>
      </c>
      <c r="X35" s="74">
        <f>分析係数表!E38</f>
        <v>3.4218337111297577E-2</v>
      </c>
      <c r="Y35" s="171">
        <f t="shared" si="9"/>
        <v>0</v>
      </c>
    </row>
    <row r="36" spans="1:25">
      <c r="A36" s="10" t="s">
        <v>24</v>
      </c>
      <c r="B36" s="9" t="s">
        <v>39</v>
      </c>
      <c r="C36" s="88"/>
      <c r="D36" s="74">
        <f>投入係数表!AA36</f>
        <v>0</v>
      </c>
      <c r="E36" s="75">
        <f t="shared" si="0"/>
        <v>0</v>
      </c>
      <c r="F36" s="74">
        <f>分析係数表!C39</f>
        <v>1</v>
      </c>
      <c r="G36" s="75">
        <f t="shared" si="1"/>
        <v>0</v>
      </c>
      <c r="H36" s="75">
        <v>0.28955841271935473</v>
      </c>
      <c r="I36" s="75">
        <f t="shared" si="2"/>
        <v>0.28955841271935473</v>
      </c>
      <c r="J36" s="74">
        <f>分析係数表!G39</f>
        <v>0.351753812215997</v>
      </c>
      <c r="K36" s="76">
        <f t="shared" si="3"/>
        <v>0.10185327553324607</v>
      </c>
      <c r="L36" s="77"/>
      <c r="M36" s="78"/>
      <c r="N36" s="79">
        <f>分析係数表!I39</f>
        <v>2.6196741762610056E-3</v>
      </c>
      <c r="O36" s="80">
        <f t="shared" si="4"/>
        <v>4.1163014696331934E-2</v>
      </c>
      <c r="P36" s="74">
        <f>分析係数表!C39</f>
        <v>1</v>
      </c>
      <c r="Q36" s="80">
        <f t="shared" si="5"/>
        <v>4.1163014696331934E-2</v>
      </c>
      <c r="R36" s="81">
        <v>5.355199420853745E-2</v>
      </c>
      <c r="S36" s="82">
        <f t="shared" si="6"/>
        <v>0.34311040692789219</v>
      </c>
      <c r="T36" s="83">
        <f>分析係数表!F39</f>
        <v>0.70125652740175148</v>
      </c>
      <c r="U36" s="84">
        <f t="shared" si="7"/>
        <v>0.24060841247765552</v>
      </c>
      <c r="V36" s="85">
        <f>分析係数表!D39</f>
        <v>5.4632803645743147E-2</v>
      </c>
      <c r="W36" s="172">
        <f t="shared" si="8"/>
        <v>0</v>
      </c>
      <c r="X36" s="74">
        <f>分析係数表!E39</f>
        <v>5.4632803645743147E-2</v>
      </c>
      <c r="Y36" s="171">
        <f t="shared" si="9"/>
        <v>0</v>
      </c>
    </row>
    <row r="37" spans="1:25">
      <c r="A37" s="10" t="s">
        <v>25</v>
      </c>
      <c r="B37" s="9" t="s">
        <v>40</v>
      </c>
      <c r="C37" s="88"/>
      <c r="D37" s="74">
        <f>投入係数表!AA37</f>
        <v>9.5846645367412143E-5</v>
      </c>
      <c r="E37" s="75">
        <f t="shared" si="0"/>
        <v>9.5846645367412137E-3</v>
      </c>
      <c r="F37" s="74">
        <f>分析係数表!C40</f>
        <v>0.86812466863195592</v>
      </c>
      <c r="G37" s="75">
        <f t="shared" si="1"/>
        <v>8.320683724906925E-3</v>
      </c>
      <c r="H37" s="75">
        <v>2.9055002717797526E-2</v>
      </c>
      <c r="I37" s="75">
        <f t="shared" si="2"/>
        <v>2.9055002717797526E-2</v>
      </c>
      <c r="J37" s="74">
        <f>分析係数表!G40</f>
        <v>0.5308449982881025</v>
      </c>
      <c r="K37" s="76">
        <f t="shared" si="3"/>
        <v>1.5423702867990042E-2</v>
      </c>
      <c r="L37" s="77"/>
      <c r="M37" s="78"/>
      <c r="N37" s="79">
        <f>分析係数表!I40</f>
        <v>3.1726768564274997E-2</v>
      </c>
      <c r="O37" s="80">
        <f t="shared" si="4"/>
        <v>0.498523615078861</v>
      </c>
      <c r="P37" s="74">
        <f>分析係数表!C40</f>
        <v>0.86812466863195592</v>
      </c>
      <c r="Q37" s="80">
        <f t="shared" si="5"/>
        <v>0.43278064814554096</v>
      </c>
      <c r="R37" s="81">
        <v>0.43656409757092596</v>
      </c>
      <c r="S37" s="82">
        <f t="shared" si="6"/>
        <v>0.4656191002887235</v>
      </c>
      <c r="T37" s="83">
        <f>分析係数表!F40</f>
        <v>0.72849135138041188</v>
      </c>
      <c r="U37" s="84">
        <f t="shared" si="7"/>
        <v>0.33919948759786372</v>
      </c>
      <c r="V37" s="85">
        <f>分析係数表!D40</f>
        <v>7.8167788596215718E-2</v>
      </c>
      <c r="W37" s="172">
        <f t="shared" si="8"/>
        <v>0</v>
      </c>
      <c r="X37" s="74">
        <f>分析係数表!E40</f>
        <v>7.1051953968348291E-2</v>
      </c>
      <c r="Y37" s="171">
        <f t="shared" si="9"/>
        <v>0</v>
      </c>
    </row>
    <row r="38" spans="1:25">
      <c r="A38" s="10" t="s">
        <v>26</v>
      </c>
      <c r="B38" s="9" t="s">
        <v>284</v>
      </c>
      <c r="C38" s="88"/>
      <c r="D38" s="74">
        <f>投入係数表!AA38</f>
        <v>2.7156549520766771E-4</v>
      </c>
      <c r="E38" s="75">
        <f t="shared" si="0"/>
        <v>2.7156549520766772E-2</v>
      </c>
      <c r="F38" s="74">
        <f>分析係数表!C41</f>
        <v>0.9999434031873089</v>
      </c>
      <c r="G38" s="75">
        <f t="shared" si="1"/>
        <v>2.715501254662021E-2</v>
      </c>
      <c r="H38" s="75">
        <v>3.8707529696167045E-2</v>
      </c>
      <c r="I38" s="75">
        <f t="shared" si="2"/>
        <v>3.8707529696167045E-2</v>
      </c>
      <c r="J38" s="74">
        <f>分析係数表!G41</f>
        <v>0.50163334603597476</v>
      </c>
      <c r="K38" s="76">
        <f t="shared" si="3"/>
        <v>1.9416987638275131E-2</v>
      </c>
      <c r="L38" s="77"/>
      <c r="M38" s="78"/>
      <c r="N38" s="79">
        <f>分析係数表!I41</f>
        <v>4.605647758626856E-2</v>
      </c>
      <c r="O38" s="80">
        <f t="shared" si="4"/>
        <v>0.72368673971917985</v>
      </c>
      <c r="P38" s="74">
        <f>分析係数表!C41</f>
        <v>0.9999434031873089</v>
      </c>
      <c r="Q38" s="80">
        <f t="shared" si="5"/>
        <v>0.72364578135632496</v>
      </c>
      <c r="R38" s="81">
        <v>0.73721605084050568</v>
      </c>
      <c r="S38" s="82">
        <f t="shared" si="6"/>
        <v>0.77592358053667276</v>
      </c>
      <c r="T38" s="83">
        <f>分析係数表!F41</f>
        <v>0.6065809667987323</v>
      </c>
      <c r="U38" s="84">
        <f t="shared" si="7"/>
        <v>0.47066047564386898</v>
      </c>
      <c r="V38" s="85">
        <f>分析係数表!D41</f>
        <v>0.10372147914479408</v>
      </c>
      <c r="W38" s="172">
        <f t="shared" si="8"/>
        <v>0</v>
      </c>
      <c r="X38" s="74">
        <f>分析係数表!E41</f>
        <v>9.872112035903656E-2</v>
      </c>
      <c r="Y38" s="171">
        <f t="shared" si="9"/>
        <v>0</v>
      </c>
    </row>
    <row r="39" spans="1:25">
      <c r="A39" s="10" t="s">
        <v>56</v>
      </c>
      <c r="B39" s="9" t="s">
        <v>388</v>
      </c>
      <c r="C39" s="88"/>
      <c r="D39" s="74">
        <f>投入係数表!AA39</f>
        <v>8.4291799787007456E-3</v>
      </c>
      <c r="E39" s="75">
        <f>$C$29*D39</f>
        <v>0.8429179978700746</v>
      </c>
      <c r="F39" s="74">
        <f>分析係数表!C42</f>
        <v>0.93692850875802069</v>
      </c>
      <c r="G39" s="75">
        <f>E39*F39</f>
        <v>0.78975390274970547</v>
      </c>
      <c r="H39" s="75">
        <v>0.9183444089721694</v>
      </c>
      <c r="I39" s="75">
        <f>C39+H39</f>
        <v>0.9183444089721694</v>
      </c>
      <c r="J39" s="74">
        <f>分析係数表!G42</f>
        <v>0.49922072097325781</v>
      </c>
      <c r="K39" s="76">
        <f>I39*J39</f>
        <v>0.45845655794884677</v>
      </c>
      <c r="L39" s="77"/>
      <c r="M39" s="78"/>
      <c r="N39" s="79">
        <f>分析係数表!I42</f>
        <v>1.1809361738003208E-2</v>
      </c>
      <c r="O39" s="80">
        <f t="shared" si="4"/>
        <v>0.18556083622183009</v>
      </c>
      <c r="P39" s="74">
        <f>分析係数表!C42</f>
        <v>0.93692850875802069</v>
      </c>
      <c r="Q39" s="80">
        <f>O39*P39</f>
        <v>0.17385723756521057</v>
      </c>
      <c r="R39" s="81">
        <v>0.18996742920139539</v>
      </c>
      <c r="S39" s="82">
        <f>I39+R39</f>
        <v>1.1083118381735648</v>
      </c>
      <c r="T39" s="83">
        <f>分析係数表!F42</f>
        <v>0.57339238661209846</v>
      </c>
      <c r="U39" s="84">
        <f>S39*T39</f>
        <v>0.63549757000078222</v>
      </c>
      <c r="V39" s="85">
        <f>分析係数表!D42</f>
        <v>0.13686157986208444</v>
      </c>
      <c r="W39" s="172">
        <f>ROUND(S39*V39,0)</f>
        <v>0</v>
      </c>
      <c r="X39" s="74">
        <f>分析係数表!E42</f>
        <v>0.12798116275158378</v>
      </c>
      <c r="Y39" s="171">
        <f>ROUND(S39*X39,0)</f>
        <v>0</v>
      </c>
    </row>
    <row r="40" spans="1:25">
      <c r="A40" s="10" t="s">
        <v>199</v>
      </c>
      <c r="B40" s="9" t="s">
        <v>41</v>
      </c>
      <c r="C40" s="88"/>
      <c r="D40" s="74">
        <f>投入係数表!AA40</f>
        <v>0.14626198083067093</v>
      </c>
      <c r="E40" s="75">
        <f>$C$29*D40</f>
        <v>14.626198083067093</v>
      </c>
      <c r="F40" s="74">
        <f>分析係数表!C43</f>
        <v>0.64668770435795053</v>
      </c>
      <c r="G40" s="75">
        <f>E40*F40</f>
        <v>9.4585824618233154</v>
      </c>
      <c r="H40" s="75">
        <v>12.683945722861619</v>
      </c>
      <c r="I40" s="75">
        <f>C40+H40</f>
        <v>12.683945722861619</v>
      </c>
      <c r="J40" s="74">
        <f>分析係数表!G43</f>
        <v>0.34525361813281841</v>
      </c>
      <c r="K40" s="76">
        <f>I40*J40</f>
        <v>4.3791781530182607</v>
      </c>
      <c r="L40" s="77"/>
      <c r="M40" s="78"/>
      <c r="N40" s="79">
        <f>分析係数表!I43</f>
        <v>1.6687581740348217E-2</v>
      </c>
      <c r="O40" s="80">
        <f t="shared" si="4"/>
        <v>0.26221244559680507</v>
      </c>
      <c r="P40" s="74">
        <f>分析係数表!C43</f>
        <v>0.64668770435795053</v>
      </c>
      <c r="Q40" s="80">
        <f>O40*P40</f>
        <v>0.16956956449708185</v>
      </c>
      <c r="R40" s="81">
        <v>0.68341745670719989</v>
      </c>
      <c r="S40" s="82">
        <f>I40+R40</f>
        <v>13.367363179568819</v>
      </c>
      <c r="T40" s="83">
        <f>分析係数表!F43</f>
        <v>0.5971160790993254</v>
      </c>
      <c r="U40" s="84">
        <f>S40*T40</f>
        <v>7.981867489680825</v>
      </c>
      <c r="V40" s="85">
        <f>分析係数表!D43</f>
        <v>0.11965406207615147</v>
      </c>
      <c r="W40" s="172">
        <f>ROUND(S40*V40,0)</f>
        <v>2</v>
      </c>
      <c r="X40" s="74">
        <f>分析係数表!E43</f>
        <v>0.10089499703022012</v>
      </c>
      <c r="Y40" s="171">
        <f>ROUND(S40*X40,0)</f>
        <v>1</v>
      </c>
    </row>
    <row r="41" spans="1:25">
      <c r="A41" s="10" t="s">
        <v>350</v>
      </c>
      <c r="B41" s="9" t="s">
        <v>42</v>
      </c>
      <c r="C41" s="88"/>
      <c r="D41" s="74">
        <f>投入係数表!AA41</f>
        <v>2.8221512247071352E-4</v>
      </c>
      <c r="E41" s="75">
        <f>$C$29*D41</f>
        <v>2.8221512247071354E-2</v>
      </c>
      <c r="F41" s="74">
        <f>分析係数表!C44</f>
        <v>0.69156580457188765</v>
      </c>
      <c r="G41" s="75">
        <f>E41*F41</f>
        <v>1.9517032823381283E-2</v>
      </c>
      <c r="H41" s="75">
        <v>4.9003126042438547E-2</v>
      </c>
      <c r="I41" s="75">
        <f>C41+H41</f>
        <v>4.9003126042438547E-2</v>
      </c>
      <c r="J41" s="74">
        <f>分析係数表!G44</f>
        <v>0.27271905819722003</v>
      </c>
      <c r="K41" s="76">
        <f>I41*J41</f>
        <v>1.3364086383013507E-2</v>
      </c>
      <c r="L41" s="77"/>
      <c r="M41" s="78"/>
      <c r="N41" s="79">
        <f>分析係数表!I44</f>
        <v>0.15674397651271663</v>
      </c>
      <c r="O41" s="80">
        <f t="shared" si="4"/>
        <v>2.462922552438684</v>
      </c>
      <c r="P41" s="74">
        <f>分析係数表!C44</f>
        <v>0.69156580457188765</v>
      </c>
      <c r="Q41" s="80">
        <f>O41*P41</f>
        <v>1.7032730165755057</v>
      </c>
      <c r="R41" s="81">
        <v>1.73568433354456</v>
      </c>
      <c r="S41" s="82">
        <f>I41+R41</f>
        <v>1.7846874595869986</v>
      </c>
      <c r="T41" s="83">
        <f>分析係数表!F44</f>
        <v>0.50862281906626206</v>
      </c>
      <c r="U41" s="84">
        <f>S41*T41</f>
        <v>0.90773276684734483</v>
      </c>
      <c r="V41" s="85">
        <f>分析係数表!D44</f>
        <v>0.14406819380410243</v>
      </c>
      <c r="W41" s="172">
        <f>ROUND(S41*V41,0)</f>
        <v>0</v>
      </c>
      <c r="X41" s="74">
        <f>分析係数表!E44</f>
        <v>0.11993705213297758</v>
      </c>
      <c r="Y41" s="171">
        <f>ROUND(S41*X41,0)</f>
        <v>0</v>
      </c>
    </row>
    <row r="42" spans="1:25">
      <c r="A42" s="10" t="s">
        <v>351</v>
      </c>
      <c r="B42" s="9" t="s">
        <v>286</v>
      </c>
      <c r="C42" s="88"/>
      <c r="D42" s="74">
        <f>投入係数表!AA42</f>
        <v>9.9041533546325887E-4</v>
      </c>
      <c r="E42" s="75">
        <f>$C$29*D42</f>
        <v>9.9041533546325888E-2</v>
      </c>
      <c r="F42" s="74">
        <f>分析係数表!C45</f>
        <v>1</v>
      </c>
      <c r="G42" s="75">
        <f>E42*F42</f>
        <v>9.9041533546325888E-2</v>
      </c>
      <c r="H42" s="75">
        <v>0.16070002933064184</v>
      </c>
      <c r="I42" s="75">
        <f>C42+H42</f>
        <v>0.16070002933064184</v>
      </c>
      <c r="J42" s="74">
        <f>分析係数表!G45</f>
        <v>0</v>
      </c>
      <c r="K42" s="76">
        <f>I42*J42</f>
        <v>0</v>
      </c>
      <c r="L42" s="77"/>
      <c r="M42" s="78"/>
      <c r="N42" s="79">
        <f>分析係数表!I45</f>
        <v>0</v>
      </c>
      <c r="O42" s="80">
        <f t="shared" si="4"/>
        <v>0</v>
      </c>
      <c r="P42" s="74">
        <f>分析係数表!C45</f>
        <v>1</v>
      </c>
      <c r="Q42" s="80">
        <f>O42*P42</f>
        <v>0</v>
      </c>
      <c r="R42" s="81">
        <v>1.9211661939057396E-2</v>
      </c>
      <c r="S42" s="82">
        <f>I42+R42</f>
        <v>0.17991169126969925</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74">
        <f>投入係数表!AA43</f>
        <v>9.2811501597444088E-3</v>
      </c>
      <c r="E43" s="75">
        <f>$C$29*D43</f>
        <v>0.9281150159744409</v>
      </c>
      <c r="F43" s="74">
        <f>分析係数表!C46</f>
        <v>0.99300149364803736</v>
      </c>
      <c r="G43" s="75">
        <f>E43*F43</f>
        <v>0.92161959713979191</v>
      </c>
      <c r="H43" s="75">
        <v>1.1741987154046529</v>
      </c>
      <c r="I43" s="75">
        <f>C43+H43</f>
        <v>1.1741987154046529</v>
      </c>
      <c r="J43" s="74">
        <f>分析係数表!G46</f>
        <v>1.2662527198429125E-2</v>
      </c>
      <c r="K43" s="76">
        <f>I43*J43</f>
        <v>1.4868323170171957E-2</v>
      </c>
      <c r="L43" s="77"/>
      <c r="M43" s="78"/>
      <c r="N43" s="79">
        <f>分析係数表!I46</f>
        <v>3.642815848522589E-5</v>
      </c>
      <c r="O43" s="80">
        <f t="shared" si="4"/>
        <v>5.7239668836521116E-4</v>
      </c>
      <c r="P43" s="74">
        <f>分析係数表!C46</f>
        <v>0.99300149364803736</v>
      </c>
      <c r="Q43" s="80">
        <f>O43*P43</f>
        <v>5.683907665058448E-4</v>
      </c>
      <c r="R43" s="81">
        <v>5.0238995620222639E-2</v>
      </c>
      <c r="S43" s="82">
        <f>I43+R43</f>
        <v>1.2244377110248756</v>
      </c>
      <c r="T43" s="83">
        <f>分析係数表!F46</f>
        <v>0.42786180544499286</v>
      </c>
      <c r="U43" s="84">
        <f>S43*T43</f>
        <v>0.5238901296940377</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90">
        <f>投入係数表!AA44</f>
        <v>0.51653887113951014</v>
      </c>
      <c r="E44" s="89">
        <f>SUM(E5:E43)</f>
        <v>51.653887113951022</v>
      </c>
      <c r="F44" s="90">
        <f>分析係数表!C47</f>
        <v>0.58532523599566522</v>
      </c>
      <c r="G44" s="89">
        <f>SUM(G5:G43)</f>
        <v>34.672665887249984</v>
      </c>
      <c r="H44" s="89">
        <f>SUM(H5:H43)</f>
        <v>45.461775323124677</v>
      </c>
      <c r="I44" s="89">
        <f>SUM(I5:I43)</f>
        <v>145.46177532312464</v>
      </c>
      <c r="J44" s="90">
        <f>分析係数表!G47</f>
        <v>0.25475569279079324</v>
      </c>
      <c r="K44" s="91">
        <f>SUM(K5:K43)</f>
        <v>24.615710266871776</v>
      </c>
      <c r="L44" s="92">
        <f>最終需要_まとめ!$L$34</f>
        <v>0.63833333333333331</v>
      </c>
      <c r="M44" s="89">
        <f>K44*L44</f>
        <v>15.713028387019817</v>
      </c>
      <c r="N44" s="93">
        <f>分析係数表!I47</f>
        <v>1</v>
      </c>
      <c r="O44" s="94">
        <f>SUM(O5:O43)</f>
        <v>15.713028387019815</v>
      </c>
      <c r="P44" s="90">
        <f>分析係数表!C47</f>
        <v>0.58532523599566522</v>
      </c>
      <c r="Q44" s="94">
        <f>SUM(Q5:Q43)</f>
        <v>10.2034554137207</v>
      </c>
      <c r="R44" s="89">
        <f>SUM(R5:R43)</f>
        <v>12.528325773473492</v>
      </c>
      <c r="S44" s="95">
        <f>SUM(S5:S43)</f>
        <v>157.99010109659818</v>
      </c>
      <c r="T44" s="96">
        <f>分析係数表!F47</f>
        <v>0.5063294671067512</v>
      </c>
      <c r="U44" s="97">
        <f>SUM(U5:U43)</f>
        <v>78.070698420316617</v>
      </c>
      <c r="V44" s="98">
        <f>分析係数表!D47</f>
        <v>6.4581730562403572E-2</v>
      </c>
      <c r="W44" s="169">
        <f>SUM(W5:W43)</f>
        <v>4</v>
      </c>
      <c r="X44" s="90">
        <f>分析係数表!E47</f>
        <v>5.7136770824146227E-2</v>
      </c>
      <c r="Y44" s="17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290</v>
      </c>
      <c r="S2" s="5" t="s">
        <v>157</v>
      </c>
      <c r="U2" s="62" t="s">
        <v>215</v>
      </c>
      <c r="W2" s="5" t="s">
        <v>134</v>
      </c>
      <c r="Y2" s="5" t="s">
        <v>158</v>
      </c>
    </row>
    <row r="3" spans="1:25" ht="44">
      <c r="B3" s="63"/>
      <c r="C3" s="64" t="s">
        <v>233</v>
      </c>
      <c r="D3" s="64" t="s">
        <v>325</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投入係数表!AB5</f>
        <v>0</v>
      </c>
      <c r="E5" s="75">
        <f t="shared" ref="E5:E38" si="0">$C$30*D5</f>
        <v>0</v>
      </c>
      <c r="F5" s="74">
        <f>分析係数表!C8</f>
        <v>0.16988323914406789</v>
      </c>
      <c r="G5" s="75">
        <f t="shared" ref="G5:G38" si="1">E5*F5</f>
        <v>0</v>
      </c>
      <c r="H5" s="75">
        <f t="array" ref="H5:H43">MMULT(逆行列係数!C5:AO43,'26'!G5:G43)</f>
        <v>9.4547560118175237E-4</v>
      </c>
      <c r="I5" s="75">
        <f t="shared" ref="I5:I38" si="2">C5+H5</f>
        <v>9.4547560118175237E-4</v>
      </c>
      <c r="J5" s="74">
        <f>分析係数表!G8</f>
        <v>0.11982810575688495</v>
      </c>
      <c r="K5" s="76">
        <f t="shared" ref="K5:K38" si="3">I5*J5</f>
        <v>1.132945503289614E-4</v>
      </c>
      <c r="L5" s="77" t="s">
        <v>189</v>
      </c>
      <c r="M5" s="78" t="s">
        <v>189</v>
      </c>
      <c r="N5" s="79">
        <f>分析係数表!I8</f>
        <v>1.1007693311748612E-2</v>
      </c>
      <c r="O5" s="80">
        <f t="shared" ref="O5:O43" si="4">$M$44*N5</f>
        <v>0.3859820685095367</v>
      </c>
      <c r="P5" s="74">
        <f>分析係数表!C8</f>
        <v>0.16988323914406789</v>
      </c>
      <c r="Q5" s="80">
        <f t="shared" ref="Q5:Q38" si="5">O5*P5</f>
        <v>6.5571884049927615E-2</v>
      </c>
      <c r="R5" s="81">
        <f t="array" ref="R5:R43">MMULT(逆行列係数!C5:AO43,'26'!Q5:Q43)</f>
        <v>0.10988487330515623</v>
      </c>
      <c r="S5" s="82">
        <f t="shared" ref="S5:S38" si="6">I5+R5</f>
        <v>0.11083034890633799</v>
      </c>
      <c r="T5" s="83">
        <f>分析係数表!F8</f>
        <v>0.4520504153237429</v>
      </c>
      <c r="U5" s="84">
        <f t="shared" ref="U5:U38" si="7">S5*T5</f>
        <v>5.0100905253585425E-2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投入係数表!AB6</f>
        <v>0</v>
      </c>
      <c r="E6" s="75">
        <f t="shared" si="0"/>
        <v>0</v>
      </c>
      <c r="F6" s="74">
        <f>分析係数表!C9</f>
        <v>0.40976645435244163</v>
      </c>
      <c r="G6" s="75">
        <f t="shared" si="1"/>
        <v>0</v>
      </c>
      <c r="H6" s="75">
        <v>1.2141602813193722E-3</v>
      </c>
      <c r="I6" s="75">
        <f t="shared" si="2"/>
        <v>1.2141602813193722E-3</v>
      </c>
      <c r="J6" s="74">
        <f>分析係数表!G9</f>
        <v>0.27278621711745094</v>
      </c>
      <c r="K6" s="76">
        <f t="shared" si="3"/>
        <v>3.3120619011537159E-4</v>
      </c>
      <c r="L6" s="77"/>
      <c r="M6" s="78"/>
      <c r="N6" s="79">
        <f>分析係数表!I9</f>
        <v>5.6766522140644718E-4</v>
      </c>
      <c r="O6" s="80">
        <f t="shared" si="4"/>
        <v>1.990504188062071E-2</v>
      </c>
      <c r="P6" s="74">
        <f>分析係数表!C9</f>
        <v>0.40976645435244163</v>
      </c>
      <c r="Q6" s="80">
        <f t="shared" si="5"/>
        <v>8.1564184351588052E-3</v>
      </c>
      <c r="R6" s="81">
        <v>1.0979215862999872E-2</v>
      </c>
      <c r="S6" s="82">
        <f t="shared" si="6"/>
        <v>1.2193376144319245E-2</v>
      </c>
      <c r="T6" s="83">
        <f>分析係数表!F9</f>
        <v>0.74407187847350875</v>
      </c>
      <c r="U6" s="84">
        <f t="shared" si="7"/>
        <v>9.0727482926376904E-3</v>
      </c>
      <c r="V6" s="85">
        <f>分析係数表!D9</f>
        <v>0.14440533530937386</v>
      </c>
      <c r="W6" s="86">
        <f t="shared" si="8"/>
        <v>0</v>
      </c>
      <c r="X6" s="74">
        <f>分析係数表!E9</f>
        <v>0.11439422008151168</v>
      </c>
      <c r="Y6" s="87">
        <f t="shared" si="9"/>
        <v>0</v>
      </c>
    </row>
    <row r="7" spans="1:25">
      <c r="A7" s="10" t="s">
        <v>226</v>
      </c>
      <c r="B7" s="9" t="s">
        <v>274</v>
      </c>
      <c r="C7" s="88"/>
      <c r="D7" s="74">
        <f>投入係数表!AB7</f>
        <v>0</v>
      </c>
      <c r="E7" s="75">
        <f t="shared" si="0"/>
        <v>0</v>
      </c>
      <c r="F7" s="74">
        <f>分析係数表!C10</f>
        <v>0.68007710705743762</v>
      </c>
      <c r="G7" s="75">
        <f t="shared" si="1"/>
        <v>0</v>
      </c>
      <c r="H7" s="75">
        <v>9.7779218634611725E-4</v>
      </c>
      <c r="I7" s="75">
        <f t="shared" si="2"/>
        <v>9.7779218634611725E-4</v>
      </c>
      <c r="J7" s="74">
        <f>分析係数表!G10</f>
        <v>0.17854260725424764</v>
      </c>
      <c r="K7" s="76">
        <f t="shared" si="3"/>
        <v>1.7457756630306695E-4</v>
      </c>
      <c r="L7" s="77"/>
      <c r="M7" s="78"/>
      <c r="N7" s="79">
        <f>分析係数表!I10</f>
        <v>1.290834700219075E-3</v>
      </c>
      <c r="O7" s="80">
        <f t="shared" si="4"/>
        <v>4.5262802440423293E-2</v>
      </c>
      <c r="P7" s="74">
        <f>分析係数表!C10</f>
        <v>0.68007710705743762</v>
      </c>
      <c r="Q7" s="80">
        <f t="shared" si="5"/>
        <v>3.0782195740995402E-2</v>
      </c>
      <c r="R7" s="81">
        <v>5.192119178953343E-2</v>
      </c>
      <c r="S7" s="82">
        <f t="shared" si="6"/>
        <v>5.2898983975879547E-2</v>
      </c>
      <c r="T7" s="83">
        <f>分析係数表!F10</f>
        <v>0.51654343606185527</v>
      </c>
      <c r="U7" s="84">
        <f t="shared" si="7"/>
        <v>2.7324622947081843E-2</v>
      </c>
      <c r="V7" s="85">
        <f>分析係数表!D10</f>
        <v>9.7799297694606213E-2</v>
      </c>
      <c r="W7" s="86">
        <f t="shared" si="8"/>
        <v>0</v>
      </c>
      <c r="X7" s="74">
        <f>分析係数表!E10</f>
        <v>2.6958057972911079E-2</v>
      </c>
      <c r="Y7" s="87">
        <f t="shared" si="9"/>
        <v>0</v>
      </c>
    </row>
    <row r="8" spans="1:25">
      <c r="A8" s="10" t="s">
        <v>227</v>
      </c>
      <c r="B8" s="9" t="s">
        <v>27</v>
      </c>
      <c r="C8" s="88"/>
      <c r="D8" s="74">
        <f>投入係数表!AB8</f>
        <v>0</v>
      </c>
      <c r="E8" s="75">
        <f t="shared" si="0"/>
        <v>0</v>
      </c>
      <c r="F8" s="74">
        <f>分析係数表!C11</f>
        <v>2.1147201560344109E-2</v>
      </c>
      <c r="G8" s="75">
        <f t="shared" si="1"/>
        <v>0</v>
      </c>
      <c r="H8" s="75">
        <v>7.9882958823959627E-2</v>
      </c>
      <c r="I8" s="75">
        <f t="shared" si="2"/>
        <v>7.9882958823959627E-2</v>
      </c>
      <c r="J8" s="74">
        <f>分析係数表!G11</f>
        <v>0.2349962690544718</v>
      </c>
      <c r="K8" s="76">
        <f t="shared" si="3"/>
        <v>1.877219728466251E-2</v>
      </c>
      <c r="L8" s="77"/>
      <c r="M8" s="78"/>
      <c r="N8" s="79">
        <f>分析係数表!I11</f>
        <v>-2.2238602446561594E-5</v>
      </c>
      <c r="O8" s="80">
        <f t="shared" si="4"/>
        <v>-7.7979114515514556E-4</v>
      </c>
      <c r="P8" s="74">
        <f>分析係数表!C11</f>
        <v>2.1147201560344109E-2</v>
      </c>
      <c r="Q8" s="80">
        <f t="shared" si="5"/>
        <v>-1.6490400521567412E-5</v>
      </c>
      <c r="R8" s="81">
        <v>9.0678026801606776E-3</v>
      </c>
      <c r="S8" s="82">
        <f t="shared" si="6"/>
        <v>8.8950761504120304E-2</v>
      </c>
      <c r="T8" s="83">
        <f>分析係数表!F11</f>
        <v>0.38828483104146677</v>
      </c>
      <c r="U8" s="84">
        <f t="shared" si="7"/>
        <v>3.4538231401637157E-2</v>
      </c>
      <c r="V8" s="85">
        <f>分析係数表!D11</f>
        <v>2.238567316917173E-2</v>
      </c>
      <c r="W8" s="86">
        <f t="shared" si="8"/>
        <v>0</v>
      </c>
      <c r="X8" s="74">
        <f>分析係数表!E11</f>
        <v>2.1852680950858117E-2</v>
      </c>
      <c r="Y8" s="87">
        <f t="shared" si="9"/>
        <v>0</v>
      </c>
    </row>
    <row r="9" spans="1:25">
      <c r="A9" s="10" t="s">
        <v>228</v>
      </c>
      <c r="B9" s="9" t="s">
        <v>195</v>
      </c>
      <c r="C9" s="88"/>
      <c r="D9" s="74">
        <f>投入係数表!AB9</f>
        <v>0</v>
      </c>
      <c r="E9" s="75">
        <f t="shared" si="0"/>
        <v>0</v>
      </c>
      <c r="F9" s="74">
        <f>分析係数表!C12</f>
        <v>0.26979296775158057</v>
      </c>
      <c r="G9" s="75">
        <f t="shared" si="1"/>
        <v>0</v>
      </c>
      <c r="H9" s="75">
        <v>4.1827078292716313E-3</v>
      </c>
      <c r="I9" s="75">
        <f t="shared" si="2"/>
        <v>4.1827078292716313E-3</v>
      </c>
      <c r="J9" s="74">
        <f>分析係数表!G12</f>
        <v>0.14399966915404239</v>
      </c>
      <c r="K9" s="76">
        <f t="shared" si="3"/>
        <v>6.0230854358313767E-4</v>
      </c>
      <c r="L9" s="77"/>
      <c r="M9" s="78"/>
      <c r="N9" s="79">
        <f>分析係数表!I12</f>
        <v>8.4790563397567215E-2</v>
      </c>
      <c r="O9" s="80">
        <f t="shared" si="4"/>
        <v>2.9731603273640896</v>
      </c>
      <c r="P9" s="74">
        <f>分析係数表!C12</f>
        <v>0.26979296775158057</v>
      </c>
      <c r="Q9" s="80">
        <f t="shared" si="5"/>
        <v>0.80213774832081852</v>
      </c>
      <c r="R9" s="81">
        <v>1.0133507583242973</v>
      </c>
      <c r="S9" s="82">
        <f t="shared" si="6"/>
        <v>1.0175334661535689</v>
      </c>
      <c r="T9" s="83">
        <f>分析係数表!F12</f>
        <v>0.33481714299007204</v>
      </c>
      <c r="U9" s="84">
        <f t="shared" si="7"/>
        <v>0.34068764803432311</v>
      </c>
      <c r="V9" s="85">
        <f>分析係数表!D12</f>
        <v>3.7088865741159563E-2</v>
      </c>
      <c r="W9" s="86">
        <f t="shared" si="8"/>
        <v>0</v>
      </c>
      <c r="X9" s="74">
        <f>分析係数表!E12</f>
        <v>3.539948357013805E-2</v>
      </c>
      <c r="Y9" s="87">
        <f t="shared" si="9"/>
        <v>0</v>
      </c>
    </row>
    <row r="10" spans="1:25">
      <c r="A10" s="10" t="s">
        <v>229</v>
      </c>
      <c r="B10" s="9" t="s">
        <v>28</v>
      </c>
      <c r="C10" s="88"/>
      <c r="D10" s="74">
        <f>投入係数表!AB10</f>
        <v>1.9501393759553997E-3</v>
      </c>
      <c r="E10" s="75">
        <f t="shared" si="0"/>
        <v>0.19501393759553998</v>
      </c>
      <c r="F10" s="74">
        <f>分析係数表!C13</f>
        <v>6.684233532602335E-2</v>
      </c>
      <c r="G10" s="75">
        <f t="shared" si="1"/>
        <v>1.3035187010009275E-2</v>
      </c>
      <c r="H10" s="75">
        <v>1.6944665709955901E-2</v>
      </c>
      <c r="I10" s="75">
        <f t="shared" si="2"/>
        <v>1.6944665709955901E-2</v>
      </c>
      <c r="J10" s="74">
        <f>分析係数表!G13</f>
        <v>0.23596605339775753</v>
      </c>
      <c r="K10" s="76">
        <f t="shared" si="3"/>
        <v>3.9983658937226049E-3</v>
      </c>
      <c r="L10" s="77"/>
      <c r="M10" s="78"/>
      <c r="N10" s="79">
        <f>分析係数表!I13</f>
        <v>1.6879182236800124E-2</v>
      </c>
      <c r="O10" s="80">
        <f t="shared" si="4"/>
        <v>0.59186438884120751</v>
      </c>
      <c r="P10" s="74">
        <f>分析係数表!C13</f>
        <v>6.684233532602335E-2</v>
      </c>
      <c r="Q10" s="80">
        <f t="shared" si="5"/>
        <v>3.9561597946455862E-2</v>
      </c>
      <c r="R10" s="81">
        <v>4.419861655938967E-2</v>
      </c>
      <c r="S10" s="82">
        <f t="shared" si="6"/>
        <v>6.1143282269345567E-2</v>
      </c>
      <c r="T10" s="83">
        <f>分析係数表!F13</f>
        <v>0.36934894381465649</v>
      </c>
      <c r="U10" s="84">
        <f t="shared" si="7"/>
        <v>2.25832067275442E-2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投入係数表!AB11</f>
        <v>3.4787788867907564E-3</v>
      </c>
      <c r="E11" s="75">
        <f t="shared" si="0"/>
        <v>0.34787788867907565</v>
      </c>
      <c r="F11" s="74">
        <f>分析係数表!C14</f>
        <v>0.21710827927701792</v>
      </c>
      <c r="G11" s="75">
        <f t="shared" si="1"/>
        <v>7.5527169809636113E-2</v>
      </c>
      <c r="H11" s="75">
        <v>0.15617394162486625</v>
      </c>
      <c r="I11" s="75">
        <f t="shared" si="2"/>
        <v>0.15617394162486625</v>
      </c>
      <c r="J11" s="74">
        <f>分析係数表!G14</f>
        <v>0.17574790290253137</v>
      </c>
      <c r="K11" s="76">
        <f t="shared" si="3"/>
        <v>2.7447242728592596E-2</v>
      </c>
      <c r="L11" s="77"/>
      <c r="M11" s="78"/>
      <c r="N11" s="79">
        <f>分析係数表!I14</f>
        <v>1.1225515443921091E-3</v>
      </c>
      <c r="O11" s="80">
        <f t="shared" si="4"/>
        <v>3.9361994819622423E-2</v>
      </c>
      <c r="P11" s="74">
        <f>分析係数表!C14</f>
        <v>0.21710827927701792</v>
      </c>
      <c r="Q11" s="80">
        <f t="shared" si="5"/>
        <v>8.5458149641991169E-3</v>
      </c>
      <c r="R11" s="81">
        <v>4.8082109024876203E-2</v>
      </c>
      <c r="S11" s="82">
        <f t="shared" si="6"/>
        <v>0.20425605064974245</v>
      </c>
      <c r="T11" s="83">
        <f>分析係数表!F14</f>
        <v>0.32729567218469302</v>
      </c>
      <c r="U11" s="84">
        <f t="shared" si="7"/>
        <v>6.6852121395198152E-2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投入係数表!AB12</f>
        <v>1.4269175433863862E-2</v>
      </c>
      <c r="E12" s="75">
        <f t="shared" si="0"/>
        <v>1.4269175433863861</v>
      </c>
      <c r="F12" s="74">
        <f>分析係数表!C15</f>
        <v>0.1777237835164599</v>
      </c>
      <c r="G12" s="75">
        <f t="shared" si="1"/>
        <v>0.25359718457664088</v>
      </c>
      <c r="H12" s="75">
        <v>0.30042797284737216</v>
      </c>
      <c r="I12" s="75">
        <f t="shared" si="2"/>
        <v>0.30042797284737216</v>
      </c>
      <c r="J12" s="74">
        <f>分析係数表!G15</f>
        <v>0.10387096116118634</v>
      </c>
      <c r="K12" s="76">
        <f t="shared" si="3"/>
        <v>3.1205742299363338E-2</v>
      </c>
      <c r="L12" s="77"/>
      <c r="M12" s="78"/>
      <c r="N12" s="79">
        <f>分析係数表!I15</f>
        <v>7.5144901505810619E-3</v>
      </c>
      <c r="O12" s="80">
        <f t="shared" si="4"/>
        <v>0.26349375568268529</v>
      </c>
      <c r="P12" s="74">
        <f>分析係数表!C15</f>
        <v>0.1777237835164599</v>
      </c>
      <c r="Q12" s="80">
        <f t="shared" si="5"/>
        <v>4.6829107192888533E-2</v>
      </c>
      <c r="R12" s="81">
        <v>0.10991717051255903</v>
      </c>
      <c r="S12" s="82">
        <f t="shared" si="6"/>
        <v>0.41034514335993122</v>
      </c>
      <c r="T12" s="83">
        <f>分析係数表!F15</f>
        <v>0.33005409485469872</v>
      </c>
      <c r="U12" s="84">
        <f t="shared" si="7"/>
        <v>0.13543609486968369</v>
      </c>
      <c r="V12" s="85">
        <f>分析係数表!D15</f>
        <v>1.862209422908882E-2</v>
      </c>
      <c r="W12" s="86">
        <f t="shared" si="8"/>
        <v>0</v>
      </c>
      <c r="X12" s="74">
        <f>分析係数表!E15</f>
        <v>1.8544573004253467E-2</v>
      </c>
      <c r="Y12" s="87">
        <f t="shared" si="9"/>
        <v>0</v>
      </c>
    </row>
    <row r="13" spans="1:25">
      <c r="A13" s="10" t="s">
        <v>232</v>
      </c>
      <c r="B13" s="9" t="s">
        <v>30</v>
      </c>
      <c r="C13" s="88"/>
      <c r="D13" s="74">
        <f>投入係数表!AB13</f>
        <v>1.8169454185774661E-2</v>
      </c>
      <c r="E13" s="75">
        <f t="shared" si="0"/>
        <v>1.8169454185774661</v>
      </c>
      <c r="F13" s="74">
        <f>分析係数表!C16</f>
        <v>0.12368252551663639</v>
      </c>
      <c r="G13" s="75">
        <f t="shared" si="1"/>
        <v>0.22472439809554304</v>
      </c>
      <c r="H13" s="75">
        <v>0.35158925470141039</v>
      </c>
      <c r="I13" s="75">
        <f t="shared" si="2"/>
        <v>0.35158925470141039</v>
      </c>
      <c r="J13" s="74">
        <f>分析係数表!G16</f>
        <v>1.9772048092292722E-2</v>
      </c>
      <c r="K13" s="76">
        <f t="shared" si="3"/>
        <v>6.9516396526896418E-3</v>
      </c>
      <c r="L13" s="77"/>
      <c r="M13" s="78"/>
      <c r="N13" s="79">
        <f>分析係数表!I16</f>
        <v>1.7113434381227897E-2</v>
      </c>
      <c r="O13" s="80">
        <f t="shared" si="4"/>
        <v>0.60007838288140514</v>
      </c>
      <c r="P13" s="74">
        <f>分析係数表!C16</f>
        <v>0.12368252551663639</v>
      </c>
      <c r="Q13" s="80">
        <f t="shared" si="5"/>
        <v>7.4219209902711289E-2</v>
      </c>
      <c r="R13" s="81">
        <v>0.10787129300690888</v>
      </c>
      <c r="S13" s="82">
        <f t="shared" si="6"/>
        <v>0.45946054770831929</v>
      </c>
      <c r="T13" s="83">
        <f>分析係数表!F16</f>
        <v>0.17086837167280561</v>
      </c>
      <c r="U13" s="84">
        <f t="shared" si="7"/>
        <v>7.8507275634815937E-2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投入係数表!AB14</f>
        <v>1.415677546983185E-2</v>
      </c>
      <c r="E14" s="75">
        <f t="shared" si="0"/>
        <v>1.415677546983185</v>
      </c>
      <c r="F14" s="74">
        <f>分析係数表!C17</f>
        <v>0.19283956701830429</v>
      </c>
      <c r="G14" s="75">
        <f t="shared" si="1"/>
        <v>0.27299864519777256</v>
      </c>
      <c r="H14" s="75">
        <v>0.32254264746271566</v>
      </c>
      <c r="I14" s="75">
        <f t="shared" si="2"/>
        <v>0.32254264746271566</v>
      </c>
      <c r="J14" s="74">
        <f>分析係数表!G17</f>
        <v>0.23402763404868787</v>
      </c>
      <c r="K14" s="76">
        <f t="shared" si="3"/>
        <v>7.5483892665499361E-2</v>
      </c>
      <c r="L14" s="77"/>
      <c r="M14" s="78"/>
      <c r="N14" s="79">
        <f>分析係数表!I17</f>
        <v>3.1766349957435482E-3</v>
      </c>
      <c r="O14" s="80">
        <f t="shared" si="4"/>
        <v>0.11138792768219881</v>
      </c>
      <c r="P14" s="74">
        <f>分析係数表!C17</f>
        <v>0.19283956701830429</v>
      </c>
      <c r="Q14" s="80">
        <f t="shared" si="5"/>
        <v>2.147999974530141E-2</v>
      </c>
      <c r="R14" s="81">
        <v>4.9383404181250964E-2</v>
      </c>
      <c r="S14" s="82">
        <f t="shared" si="6"/>
        <v>0.37192605164396664</v>
      </c>
      <c r="T14" s="83">
        <f>分析係数表!F17</f>
        <v>0.36995154049829787</v>
      </c>
      <c r="U14" s="84">
        <f t="shared" si="7"/>
        <v>0.13759461575713494</v>
      </c>
      <c r="V14" s="85">
        <f>分析係数表!D17</f>
        <v>4.4453920652026524E-2</v>
      </c>
      <c r="W14" s="86">
        <f t="shared" si="8"/>
        <v>0</v>
      </c>
      <c r="X14" s="74">
        <f>分析係数表!E17</f>
        <v>4.2061277361062542E-2</v>
      </c>
      <c r="Y14" s="87">
        <f t="shared" si="9"/>
        <v>0</v>
      </c>
    </row>
    <row r="15" spans="1:25">
      <c r="A15" s="10" t="s">
        <v>3</v>
      </c>
      <c r="B15" s="9" t="s">
        <v>31</v>
      </c>
      <c r="C15" s="88"/>
      <c r="D15" s="74">
        <f>投入係数表!AB15</f>
        <v>4.9455984174085062E-4</v>
      </c>
      <c r="E15" s="75">
        <f t="shared" si="0"/>
        <v>4.945598417408506E-2</v>
      </c>
      <c r="F15" s="74">
        <f>分析係数表!C18</f>
        <v>0.30630539049432115</v>
      </c>
      <c r="G15" s="75">
        <f t="shared" si="1"/>
        <v>1.5148634544724092E-2</v>
      </c>
      <c r="H15" s="75">
        <v>3.3971801579338511E-2</v>
      </c>
      <c r="I15" s="75">
        <f t="shared" si="2"/>
        <v>3.3971801579338511E-2</v>
      </c>
      <c r="J15" s="74">
        <f>分析係数表!G18</f>
        <v>0.21755179396051724</v>
      </c>
      <c r="K15" s="76">
        <f t="shared" si="3"/>
        <v>7.3906263776558258E-3</v>
      </c>
      <c r="L15" s="77"/>
      <c r="M15" s="78"/>
      <c r="N15" s="79">
        <f>分析係数表!I18</f>
        <v>5.3704565311248737E-4</v>
      </c>
      <c r="O15" s="80">
        <f t="shared" si="4"/>
        <v>1.8831374221806349E-2</v>
      </c>
      <c r="P15" s="74">
        <f>分析係数表!C18</f>
        <v>0.30630539049432115</v>
      </c>
      <c r="Q15" s="80">
        <f t="shared" si="5"/>
        <v>5.7681514345550872E-3</v>
      </c>
      <c r="R15" s="81">
        <v>1.5242528024985354E-2</v>
      </c>
      <c r="S15" s="82">
        <f t="shared" si="6"/>
        <v>4.9214329604323863E-2</v>
      </c>
      <c r="T15" s="83">
        <f>分析係数表!F18</f>
        <v>0.4635011306393737</v>
      </c>
      <c r="U15" s="84">
        <f t="shared" si="7"/>
        <v>2.2810897415262911E-2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投入係数表!AB16</f>
        <v>0</v>
      </c>
      <c r="E16" s="75">
        <f t="shared" si="0"/>
        <v>0</v>
      </c>
      <c r="F16" s="74">
        <f>分析係数表!C19</f>
        <v>0.36966314955627488</v>
      </c>
      <c r="G16" s="75">
        <f t="shared" si="1"/>
        <v>0</v>
      </c>
      <c r="H16" s="75">
        <v>2.2581818103041506E-2</v>
      </c>
      <c r="I16" s="75">
        <f t="shared" si="2"/>
        <v>2.2581818103041506E-2</v>
      </c>
      <c r="J16" s="74">
        <f>分析係数表!G19</f>
        <v>4.2381117789262797E-2</v>
      </c>
      <c r="K16" s="76">
        <f t="shared" si="3"/>
        <v>9.5704269292070905E-4</v>
      </c>
      <c r="L16" s="77"/>
      <c r="M16" s="78"/>
      <c r="N16" s="79">
        <f>分析係数表!I19</f>
        <v>-1.254655481313475E-4</v>
      </c>
      <c r="O16" s="80">
        <f t="shared" si="4"/>
        <v>-4.3994186995320152E-3</v>
      </c>
      <c r="P16" s="74">
        <f>分析係数表!C19</f>
        <v>0.36966314955627488</v>
      </c>
      <c r="Q16" s="80">
        <f t="shared" si="5"/>
        <v>-1.6263029726857757E-3</v>
      </c>
      <c r="R16" s="81">
        <v>1.0321586924227527E-2</v>
      </c>
      <c r="S16" s="82">
        <f t="shared" si="6"/>
        <v>3.2903405027269031E-2</v>
      </c>
      <c r="T16" s="83">
        <f>分析係数表!F19</f>
        <v>0.17645477862102601</v>
      </c>
      <c r="U16" s="84">
        <f t="shared" si="7"/>
        <v>5.8059630499647111E-3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投入係数表!AB17</f>
        <v>5.6199982016005753E-6</v>
      </c>
      <c r="E17" s="75">
        <f t="shared" si="0"/>
        <v>5.6199982016005758E-4</v>
      </c>
      <c r="F17" s="74">
        <f>分析係数表!C20</f>
        <v>0.11840151680286914</v>
      </c>
      <c r="G17" s="75">
        <f t="shared" si="1"/>
        <v>6.6541631149890501E-5</v>
      </c>
      <c r="H17" s="75">
        <v>4.374202870659343E-3</v>
      </c>
      <c r="I17" s="75">
        <f t="shared" si="2"/>
        <v>4.374202870659343E-3</v>
      </c>
      <c r="J17" s="74">
        <f>分析係数表!G20</f>
        <v>0.11103277983246747</v>
      </c>
      <c r="K17" s="76">
        <f t="shared" si="3"/>
        <v>4.8567990428046603E-4</v>
      </c>
      <c r="L17" s="77"/>
      <c r="M17" s="78"/>
      <c r="N17" s="79">
        <f>分析係数表!I20</f>
        <v>6.0558701736942728E-4</v>
      </c>
      <c r="O17" s="80">
        <f t="shared" si="4"/>
        <v>2.1234760363217361E-2</v>
      </c>
      <c r="P17" s="74">
        <f>分析係数表!C20</f>
        <v>0.11840151680286914</v>
      </c>
      <c r="Q17" s="80">
        <f t="shared" si="5"/>
        <v>2.5142278359503801E-3</v>
      </c>
      <c r="R17" s="81">
        <v>6.5573169534502117E-3</v>
      </c>
      <c r="S17" s="82">
        <f t="shared" si="6"/>
        <v>1.0931519824109556E-2</v>
      </c>
      <c r="T17" s="83">
        <f>分析係数表!F20</f>
        <v>0.24737258814980315</v>
      </c>
      <c r="U17" s="84">
        <f t="shared" si="7"/>
        <v>2.7041583513008616E-3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投入係数表!AB18</f>
        <v>1.5173995144321555E-4</v>
      </c>
      <c r="E18" s="75">
        <f t="shared" si="0"/>
        <v>1.5173995144321554E-2</v>
      </c>
      <c r="F18" s="74">
        <f>分析係数表!C21</f>
        <v>0.26258212636596168</v>
      </c>
      <c r="G18" s="75">
        <f t="shared" si="1"/>
        <v>3.9844199104627316E-3</v>
      </c>
      <c r="H18" s="75">
        <v>3.5049533498308277E-2</v>
      </c>
      <c r="I18" s="75">
        <f t="shared" si="2"/>
        <v>3.5049533498308277E-2</v>
      </c>
      <c r="J18" s="74">
        <f>分析係数表!G21</f>
        <v>0.28467983327929475</v>
      </c>
      <c r="K18" s="76">
        <f t="shared" si="3"/>
        <v>9.9778953528154562E-3</v>
      </c>
      <c r="L18" s="77"/>
      <c r="M18" s="78"/>
      <c r="N18" s="79">
        <f>分析係数表!I21</f>
        <v>1.0324354165676096E-3</v>
      </c>
      <c r="O18" s="80">
        <f t="shared" si="4"/>
        <v>3.6202094880672844E-2</v>
      </c>
      <c r="P18" s="74">
        <f>分析係数表!C21</f>
        <v>0.26258212636596168</v>
      </c>
      <c r="Q18" s="80">
        <f t="shared" si="5"/>
        <v>9.5060230526693712E-3</v>
      </c>
      <c r="R18" s="81">
        <v>2.7615621850409972E-2</v>
      </c>
      <c r="S18" s="82">
        <f t="shared" si="6"/>
        <v>6.2665155348718249E-2</v>
      </c>
      <c r="T18" s="83">
        <f>分析係数表!F21</f>
        <v>0.42515189534375575</v>
      </c>
      <c r="U18" s="84">
        <f t="shared" si="7"/>
        <v>2.6642209568518458E-2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投入係数表!AB19</f>
        <v>0</v>
      </c>
      <c r="E19" s="75">
        <f t="shared" si="0"/>
        <v>0</v>
      </c>
      <c r="F19" s="74">
        <f>分析係数表!C22</f>
        <v>0.19256748567873505</v>
      </c>
      <c r="G19" s="75">
        <f t="shared" si="1"/>
        <v>0</v>
      </c>
      <c r="H19" s="75">
        <v>2.8202168109662539E-2</v>
      </c>
      <c r="I19" s="75">
        <f t="shared" si="2"/>
        <v>2.8202168109662539E-2</v>
      </c>
      <c r="J19" s="74">
        <f>分析係数表!G22</f>
        <v>0.19753386347788673</v>
      </c>
      <c r="K19" s="76">
        <f t="shared" si="3"/>
        <v>5.570883225154491E-3</v>
      </c>
      <c r="L19" s="77"/>
      <c r="M19" s="78"/>
      <c r="N19" s="79">
        <f>分析係数表!I22</f>
        <v>4.8211298587508529E-5</v>
      </c>
      <c r="O19" s="80">
        <f t="shared" si="4"/>
        <v>1.6905173706535058E-3</v>
      </c>
      <c r="P19" s="74">
        <f>分析係数表!C22</f>
        <v>0.19256748567873505</v>
      </c>
      <c r="Q19" s="80">
        <f t="shared" si="5"/>
        <v>3.2553867956297181E-4</v>
      </c>
      <c r="R19" s="81">
        <v>7.9465056461853322E-3</v>
      </c>
      <c r="S19" s="82">
        <f t="shared" si="6"/>
        <v>3.614867375584787E-2</v>
      </c>
      <c r="T19" s="83">
        <f>分析係数表!F22</f>
        <v>0.41915604646677446</v>
      </c>
      <c r="U19" s="84">
        <f t="shared" si="7"/>
        <v>1.5151935176518441E-2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投入係数表!AB20</f>
        <v>0</v>
      </c>
      <c r="E20" s="75">
        <f t="shared" si="0"/>
        <v>0</v>
      </c>
      <c r="F20" s="74">
        <f>分析係数表!C23</f>
        <v>0.20116432520583094</v>
      </c>
      <c r="G20" s="75">
        <f t="shared" si="1"/>
        <v>0</v>
      </c>
      <c r="H20" s="75">
        <v>3.0250162906617271E-2</v>
      </c>
      <c r="I20" s="75">
        <f t="shared" si="2"/>
        <v>3.0250162906617271E-2</v>
      </c>
      <c r="J20" s="74">
        <f>分析係数表!G23</f>
        <v>0.20785566100352021</v>
      </c>
      <c r="K20" s="76">
        <f t="shared" si="3"/>
        <v>6.287667606419101E-3</v>
      </c>
      <c r="L20" s="77"/>
      <c r="M20" s="78"/>
      <c r="N20" s="79">
        <f>分析係数表!I23</f>
        <v>2.5225877402069866E-5</v>
      </c>
      <c r="O20" s="80">
        <f t="shared" si="4"/>
        <v>8.8453920942971732E-4</v>
      </c>
      <c r="P20" s="74">
        <f>分析係数表!C23</f>
        <v>0.20116432520583094</v>
      </c>
      <c r="Q20" s="80">
        <f t="shared" si="5"/>
        <v>1.7793773318302826E-4</v>
      </c>
      <c r="R20" s="81">
        <v>7.5749707107151659E-3</v>
      </c>
      <c r="S20" s="82">
        <f t="shared" si="6"/>
        <v>3.7825133617332439E-2</v>
      </c>
      <c r="T20" s="83">
        <f>分析係数表!F23</f>
        <v>0.42478695148042223</v>
      </c>
      <c r="U20" s="84">
        <f t="shared" si="7"/>
        <v>1.6067623198646283E-2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投入係数表!AB21</f>
        <v>2.8099991008002876E-5</v>
      </c>
      <c r="E21" s="75">
        <f t="shared" si="0"/>
        <v>2.8099991008002875E-3</v>
      </c>
      <c r="F21" s="74">
        <f>分析係数表!C24</f>
        <v>0.46796458506974481</v>
      </c>
      <c r="G21" s="75">
        <f t="shared" si="1"/>
        <v>1.3149800632523626E-3</v>
      </c>
      <c r="H21" s="75">
        <v>3.1583045924353327E-2</v>
      </c>
      <c r="I21" s="75">
        <f t="shared" si="2"/>
        <v>3.1583045924353327E-2</v>
      </c>
      <c r="J21" s="74">
        <f>分析係数表!G24</f>
        <v>0.19290112247208774</v>
      </c>
      <c r="K21" s="76">
        <f t="shared" si="3"/>
        <v>6.0924050098952525E-3</v>
      </c>
      <c r="L21" s="77"/>
      <c r="M21" s="78"/>
      <c r="N21" s="79">
        <f>分析係数表!I24</f>
        <v>1.1220536652328578E-3</v>
      </c>
      <c r="O21" s="80">
        <f t="shared" si="4"/>
        <v>3.9344536808909994E-2</v>
      </c>
      <c r="P21" s="74">
        <f>分析係数表!C24</f>
        <v>0.46796458506974481</v>
      </c>
      <c r="Q21" s="80">
        <f t="shared" si="5"/>
        <v>1.8411849842542866E-2</v>
      </c>
      <c r="R21" s="81">
        <v>3.736569639103958E-2</v>
      </c>
      <c r="S21" s="82">
        <f t="shared" si="6"/>
        <v>6.8948742315392914E-2</v>
      </c>
      <c r="T21" s="83">
        <f>分析係数表!F24</f>
        <v>0.36341689561906876</v>
      </c>
      <c r="U21" s="84">
        <f t="shared" si="7"/>
        <v>2.5057137889099215E-2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投入係数表!AB22</f>
        <v>0</v>
      </c>
      <c r="E22" s="75">
        <f t="shared" si="0"/>
        <v>0</v>
      </c>
      <c r="F22" s="74">
        <f>分析係数表!C25</f>
        <v>0.11839811615034102</v>
      </c>
      <c r="G22" s="75">
        <f t="shared" si="1"/>
        <v>0</v>
      </c>
      <c r="H22" s="75">
        <v>2.2441831043533804E-2</v>
      </c>
      <c r="I22" s="75">
        <f t="shared" si="2"/>
        <v>2.2441831043533804E-2</v>
      </c>
      <c r="J22" s="74">
        <f>分析係数表!G25</f>
        <v>0.19601885967651284</v>
      </c>
      <c r="K22" s="76">
        <f t="shared" si="3"/>
        <v>4.3990221302064626E-3</v>
      </c>
      <c r="L22" s="77"/>
      <c r="M22" s="78"/>
      <c r="N22" s="79">
        <f>分析係数表!I25</f>
        <v>4.7721717414244671E-4</v>
      </c>
      <c r="O22" s="80">
        <f t="shared" si="4"/>
        <v>1.6733503267862843E-2</v>
      </c>
      <c r="P22" s="74">
        <f>分析係数表!C25</f>
        <v>0.11839811615034102</v>
      </c>
      <c r="Q22" s="80">
        <f t="shared" si="5"/>
        <v>1.981215263510536E-3</v>
      </c>
      <c r="R22" s="81">
        <v>1.2498520184204677E-2</v>
      </c>
      <c r="S22" s="82">
        <f t="shared" si="6"/>
        <v>3.4940351227738482E-2</v>
      </c>
      <c r="T22" s="83">
        <f>分析係数表!F25</f>
        <v>0.34892899519140697</v>
      </c>
      <c r="U22" s="84">
        <f t="shared" si="7"/>
        <v>1.2191701645529631E-2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投入係数表!AB23</f>
        <v>0</v>
      </c>
      <c r="E23" s="75">
        <f t="shared" si="0"/>
        <v>0</v>
      </c>
      <c r="F23" s="74">
        <f>分析係数表!C26</f>
        <v>0.29113960871661038</v>
      </c>
      <c r="G23" s="75">
        <f t="shared" si="1"/>
        <v>0</v>
      </c>
      <c r="H23" s="75">
        <v>2.7696214998323341E-2</v>
      </c>
      <c r="I23" s="75">
        <f t="shared" si="2"/>
        <v>2.7696214998323341E-2</v>
      </c>
      <c r="J23" s="74">
        <f>分析係数表!G26</f>
        <v>0.2004458717578543</v>
      </c>
      <c r="K23" s="76">
        <f t="shared" si="3"/>
        <v>5.5515919597318815E-3</v>
      </c>
      <c r="L23" s="77"/>
      <c r="M23" s="78"/>
      <c r="N23" s="79">
        <f>分析係数表!I26</f>
        <v>1.0726059667332082E-2</v>
      </c>
      <c r="O23" s="80">
        <f t="shared" si="4"/>
        <v>0.37610665378320618</v>
      </c>
      <c r="P23" s="74">
        <f>分析係数表!C26</f>
        <v>0.29113960871661038</v>
      </c>
      <c r="Q23" s="80">
        <f t="shared" si="5"/>
        <v>0.1094995440181563</v>
      </c>
      <c r="R23" s="81">
        <v>0.12319916490382726</v>
      </c>
      <c r="S23" s="82">
        <f t="shared" si="6"/>
        <v>0.1508953799021506</v>
      </c>
      <c r="T23" s="83">
        <f>分析係数表!F26</f>
        <v>0.34176102976079403</v>
      </c>
      <c r="U23" s="84">
        <f t="shared" si="7"/>
        <v>5.1570160421505216E-2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投入係数表!AB24</f>
        <v>1.6859994604801726E-5</v>
      </c>
      <c r="E24" s="75">
        <f t="shared" si="0"/>
        <v>1.6859994604801725E-3</v>
      </c>
      <c r="F24" s="74">
        <f>分析係数表!C27</f>
        <v>0.22390034937983039</v>
      </c>
      <c r="G24" s="75">
        <f t="shared" si="1"/>
        <v>3.7749586825571617E-4</v>
      </c>
      <c r="H24" s="75">
        <v>3.9430353007147362E-3</v>
      </c>
      <c r="I24" s="75">
        <f t="shared" si="2"/>
        <v>3.9430353007147362E-3</v>
      </c>
      <c r="J24" s="74">
        <f>分析係数表!G27</f>
        <v>0.17801424712710151</v>
      </c>
      <c r="K24" s="76">
        <f t="shared" si="3"/>
        <v>7.0191646045231811E-4</v>
      </c>
      <c r="L24" s="77"/>
      <c r="M24" s="78"/>
      <c r="N24" s="79">
        <f>分析係数表!I27</f>
        <v>1.001616696609949E-2</v>
      </c>
      <c r="O24" s="80">
        <f t="shared" si="4"/>
        <v>0.35121444017573505</v>
      </c>
      <c r="P24" s="74">
        <f>分析係数表!C27</f>
        <v>0.22390034937983039</v>
      </c>
      <c r="Q24" s="80">
        <f t="shared" si="5"/>
        <v>7.863703586258862E-2</v>
      </c>
      <c r="R24" s="81">
        <v>8.0306436643898679E-2</v>
      </c>
      <c r="S24" s="82">
        <f t="shared" si="6"/>
        <v>8.4249471944613422E-2</v>
      </c>
      <c r="T24" s="83">
        <f>分析係数表!F27</f>
        <v>0.3354402389489512</v>
      </c>
      <c r="U24" s="84">
        <f t="shared" si="7"/>
        <v>2.8260663000424086E-2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投入係数表!AB25</f>
        <v>0</v>
      </c>
      <c r="E25" s="75">
        <f t="shared" si="0"/>
        <v>0</v>
      </c>
      <c r="F25" s="74">
        <f>分析係数表!C28</f>
        <v>0.22512814125204084</v>
      </c>
      <c r="G25" s="75">
        <f t="shared" si="1"/>
        <v>0</v>
      </c>
      <c r="H25" s="75">
        <v>4.506375118812965E-2</v>
      </c>
      <c r="I25" s="75">
        <f t="shared" si="2"/>
        <v>4.506375118812965E-2</v>
      </c>
      <c r="J25" s="74">
        <f>分析係数表!G28</f>
        <v>0.17968722251031818</v>
      </c>
      <c r="K25" s="76">
        <f t="shared" si="3"/>
        <v>8.0973802868910677E-3</v>
      </c>
      <c r="L25" s="77"/>
      <c r="M25" s="78"/>
      <c r="N25" s="79">
        <f>分析係数表!I28</f>
        <v>8.1409051127791718E-3</v>
      </c>
      <c r="O25" s="80">
        <f t="shared" si="4"/>
        <v>0.28545884282737261</v>
      </c>
      <c r="P25" s="74">
        <f>分析係数表!C28</f>
        <v>0.22512814125204084</v>
      </c>
      <c r="Q25" s="80">
        <f t="shared" si="5"/>
        <v>6.4264818689684866E-2</v>
      </c>
      <c r="R25" s="81">
        <v>8.2700012459143962E-2</v>
      </c>
      <c r="S25" s="82">
        <f t="shared" si="6"/>
        <v>0.1277637636472736</v>
      </c>
      <c r="T25" s="83">
        <f>分析係数表!F28</f>
        <v>0.30733691598411605</v>
      </c>
      <c r="U25" s="84">
        <f t="shared" si="7"/>
        <v>3.9266521093876586E-2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投入係数表!AB26</f>
        <v>4.0014387195396097E-3</v>
      </c>
      <c r="E26" s="75">
        <f t="shared" si="0"/>
        <v>0.40014387195396095</v>
      </c>
      <c r="F26" s="74">
        <f>分析係数表!C29</f>
        <v>0.20292812083079403</v>
      </c>
      <c r="G26" s="75">
        <f t="shared" si="1"/>
        <v>8.1200443997575159E-2</v>
      </c>
      <c r="H26" s="75">
        <v>0.14638616851288125</v>
      </c>
      <c r="I26" s="75">
        <f t="shared" si="2"/>
        <v>0.14638616851288125</v>
      </c>
      <c r="J26" s="74">
        <f>分析係数表!G29</f>
        <v>0.25422836329948895</v>
      </c>
      <c r="K26" s="76">
        <f t="shared" si="3"/>
        <v>3.7215516030712985E-2</v>
      </c>
      <c r="L26" s="77"/>
      <c r="M26" s="78"/>
      <c r="N26" s="79">
        <f>分析係数表!I29</f>
        <v>1.2173975242294967E-2</v>
      </c>
      <c r="O26" s="80">
        <f t="shared" si="4"/>
        <v>0.42687745860340076</v>
      </c>
      <c r="P26" s="74">
        <f>分析係数表!C29</f>
        <v>0.20292812083079403</v>
      </c>
      <c r="Q26" s="80">
        <f t="shared" si="5"/>
        <v>8.6625440499413189E-2</v>
      </c>
      <c r="R26" s="81">
        <v>0.12632046480673173</v>
      </c>
      <c r="S26" s="82">
        <f t="shared" si="6"/>
        <v>0.27270663331961298</v>
      </c>
      <c r="T26" s="83">
        <f>分析係数表!F29</f>
        <v>0.40384720428768384</v>
      </c>
      <c r="U26" s="84">
        <f t="shared" si="7"/>
        <v>0.11013181145683223</v>
      </c>
      <c r="V26" s="85">
        <f>分析係数表!D29</f>
        <v>7.670374473161555E-2</v>
      </c>
      <c r="W26" s="86">
        <f t="shared" si="8"/>
        <v>0</v>
      </c>
      <c r="X26" s="74">
        <f>分析係数表!E29</f>
        <v>6.1557890505000185E-2</v>
      </c>
      <c r="Y26" s="87">
        <f t="shared" si="9"/>
        <v>0</v>
      </c>
    </row>
    <row r="27" spans="1:25">
      <c r="A27" s="10" t="s">
        <v>15</v>
      </c>
      <c r="B27" s="9" t="s">
        <v>36</v>
      </c>
      <c r="C27" s="88"/>
      <c r="D27" s="74">
        <f>投入係数表!AB27</f>
        <v>3.1640589875011238E-3</v>
      </c>
      <c r="E27" s="75">
        <f t="shared" si="0"/>
        <v>0.31640589875011238</v>
      </c>
      <c r="F27" s="74">
        <f>分析係数表!C30</f>
        <v>1</v>
      </c>
      <c r="G27" s="75">
        <f t="shared" si="1"/>
        <v>0.31640589875011238</v>
      </c>
      <c r="H27" s="75">
        <v>0.57028659064913101</v>
      </c>
      <c r="I27" s="75">
        <f t="shared" si="2"/>
        <v>0.57028659064913101</v>
      </c>
      <c r="J27" s="74">
        <f>分析係数表!G30</f>
        <v>0.34673715455884868</v>
      </c>
      <c r="K27" s="76">
        <f t="shared" si="3"/>
        <v>0.19773954972474661</v>
      </c>
      <c r="L27" s="77"/>
      <c r="M27" s="78"/>
      <c r="N27" s="79">
        <f>分析係数表!I30</f>
        <v>0</v>
      </c>
      <c r="O27" s="80">
        <f t="shared" si="4"/>
        <v>0</v>
      </c>
      <c r="P27" s="74">
        <f>分析係数表!C30</f>
        <v>1</v>
      </c>
      <c r="Q27" s="80">
        <f t="shared" si="5"/>
        <v>0</v>
      </c>
      <c r="R27" s="81">
        <v>0.15076938183837449</v>
      </c>
      <c r="S27" s="82">
        <f t="shared" si="6"/>
        <v>0.72105597248750553</v>
      </c>
      <c r="T27" s="83">
        <f>分析係数表!F30</f>
        <v>0.44336430675838301</v>
      </c>
      <c r="U27" s="84">
        <f t="shared" si="7"/>
        <v>0.3196904813759146</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投入係数表!AB28</f>
        <v>9.2246650481071849E-2</v>
      </c>
      <c r="E28" s="75">
        <f t="shared" si="0"/>
        <v>9.2246650481071857</v>
      </c>
      <c r="F28" s="74">
        <f>分析係数表!C31</f>
        <v>0.99667993786519227</v>
      </c>
      <c r="G28" s="75">
        <f t="shared" si="1"/>
        <v>9.1940385869746812</v>
      </c>
      <c r="H28" s="75">
        <v>10.389914718077071</v>
      </c>
      <c r="I28" s="75">
        <f t="shared" si="2"/>
        <v>10.389914718077071</v>
      </c>
      <c r="J28" s="74">
        <f>分析係数表!G31</f>
        <v>7.0744430198025232E-2</v>
      </c>
      <c r="K28" s="76">
        <f t="shared" si="3"/>
        <v>0.73502859653643837</v>
      </c>
      <c r="L28" s="77"/>
      <c r="M28" s="78"/>
      <c r="N28" s="79">
        <f>分析係数表!I31</f>
        <v>1.5783931066306964E-2</v>
      </c>
      <c r="O28" s="80">
        <f t="shared" si="4"/>
        <v>0.55345967494231663</v>
      </c>
      <c r="P28" s="74">
        <f>分析係数表!C31</f>
        <v>0.99667993786519227</v>
      </c>
      <c r="Q28" s="80">
        <f t="shared" si="5"/>
        <v>0.55162215443239759</v>
      </c>
      <c r="R28" s="81">
        <v>1.0459131801935213</v>
      </c>
      <c r="S28" s="82">
        <f t="shared" si="6"/>
        <v>11.435827898270592</v>
      </c>
      <c r="T28" s="83">
        <f>分析係数表!F31</f>
        <v>0.308369223350977</v>
      </c>
      <c r="U28" s="84">
        <f t="shared" si="7"/>
        <v>3.526457367365138</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投入係数表!AB29</f>
        <v>9.2842370290441515E-3</v>
      </c>
      <c r="E29" s="75">
        <f t="shared" si="0"/>
        <v>0.92842370290441512</v>
      </c>
      <c r="F29" s="74">
        <f>分析係数表!C32</f>
        <v>0.99973750468741629</v>
      </c>
      <c r="G29" s="75">
        <f t="shared" si="1"/>
        <v>0.92817999603431112</v>
      </c>
      <c r="H29" s="75">
        <v>1.0604728850662899</v>
      </c>
      <c r="I29" s="75">
        <f t="shared" si="2"/>
        <v>1.0604728850662899</v>
      </c>
      <c r="J29" s="74">
        <f>分析係数表!G32</f>
        <v>0.13654952076677315</v>
      </c>
      <c r="K29" s="76">
        <f t="shared" si="3"/>
        <v>0.14480706424195919</v>
      </c>
      <c r="L29" s="77"/>
      <c r="M29" s="78"/>
      <c r="N29" s="79">
        <f>分析係数表!I32</f>
        <v>6.1925380029087757E-3</v>
      </c>
      <c r="O29" s="80">
        <f t="shared" si="4"/>
        <v>0.21713982757273523</v>
      </c>
      <c r="P29" s="74">
        <f>分析係数表!C32</f>
        <v>0.99973750468741629</v>
      </c>
      <c r="Q29" s="80">
        <f t="shared" si="5"/>
        <v>0.21708282938582216</v>
      </c>
      <c r="R29" s="81">
        <v>0.32330826482179031</v>
      </c>
      <c r="S29" s="82">
        <f t="shared" si="6"/>
        <v>1.3837811498880801</v>
      </c>
      <c r="T29" s="83">
        <f>分析係数表!F32</f>
        <v>0.46980830670926516</v>
      </c>
      <c r="U29" s="84">
        <f t="shared" si="7"/>
        <v>0.65011187888511879</v>
      </c>
      <c r="V29" s="85">
        <f>分析係数表!D32</f>
        <v>1.7896698615548455E-2</v>
      </c>
      <c r="W29" s="86">
        <f t="shared" si="8"/>
        <v>0</v>
      </c>
      <c r="X29" s="74">
        <f>分析係数表!E32</f>
        <v>1.7896698615548455E-2</v>
      </c>
      <c r="Y29" s="87">
        <f t="shared" si="9"/>
        <v>0</v>
      </c>
    </row>
    <row r="30" spans="1:25">
      <c r="A30" s="10" t="s">
        <v>18</v>
      </c>
      <c r="B30" s="9" t="s">
        <v>281</v>
      </c>
      <c r="C30" s="73">
        <f>最終需要_まとめ!C31</f>
        <v>100</v>
      </c>
      <c r="D30" s="74">
        <f>投入係数表!AB30</f>
        <v>0</v>
      </c>
      <c r="E30" s="75">
        <f t="shared" si="0"/>
        <v>0</v>
      </c>
      <c r="F30" s="74">
        <f>分析係数表!C33</f>
        <v>0.92720800471848297</v>
      </c>
      <c r="G30" s="75">
        <f t="shared" si="1"/>
        <v>0</v>
      </c>
      <c r="H30" s="75">
        <v>0.14032601854543778</v>
      </c>
      <c r="I30" s="75">
        <f t="shared" si="2"/>
        <v>100.14032601854544</v>
      </c>
      <c r="J30" s="74">
        <f>分析係数表!G33</f>
        <v>0.48251618559482062</v>
      </c>
      <c r="K30" s="76">
        <f t="shared" si="3"/>
        <v>48.319328134690316</v>
      </c>
      <c r="L30" s="77"/>
      <c r="M30" s="78"/>
      <c r="N30" s="79">
        <f>分析係数表!I33</f>
        <v>1.0711870111293417E-3</v>
      </c>
      <c r="O30" s="80">
        <f t="shared" si="4"/>
        <v>3.7560910047790198E-2</v>
      </c>
      <c r="P30" s="74">
        <f>分析係数表!C33</f>
        <v>0.92720800471848297</v>
      </c>
      <c r="Q30" s="80">
        <f t="shared" si="5"/>
        <v>3.4826776460821968E-2</v>
      </c>
      <c r="R30" s="81">
        <v>0.14147929248198118</v>
      </c>
      <c r="S30" s="82">
        <f t="shared" si="6"/>
        <v>100.28180531102741</v>
      </c>
      <c r="T30" s="83">
        <f>分析係数表!F33</f>
        <v>0.61375438359859724</v>
      </c>
      <c r="U30" s="84">
        <f t="shared" si="7"/>
        <v>61.548397604824167</v>
      </c>
      <c r="V30" s="85">
        <f>分析係数表!D33</f>
        <v>6.3927479543206545E-2</v>
      </c>
      <c r="W30" s="86">
        <f t="shared" si="8"/>
        <v>6</v>
      </c>
      <c r="X30" s="74">
        <f>分析係数表!E33</f>
        <v>6.2471900008991998E-2</v>
      </c>
      <c r="Y30" s="87">
        <f t="shared" si="9"/>
        <v>6</v>
      </c>
    </row>
    <row r="31" spans="1:25">
      <c r="A31" s="10" t="s">
        <v>19</v>
      </c>
      <c r="B31" s="9" t="s">
        <v>282</v>
      </c>
      <c r="C31" s="88"/>
      <c r="D31" s="74">
        <f>投入係数表!AB31</f>
        <v>1.689371459401133E-2</v>
      </c>
      <c r="E31" s="75">
        <f t="shared" si="0"/>
        <v>1.6893714594011331</v>
      </c>
      <c r="F31" s="74">
        <f>分析係数表!C34</f>
        <v>0.43058167090385968</v>
      </c>
      <c r="G31" s="75">
        <f t="shared" si="1"/>
        <v>0.72741238576623179</v>
      </c>
      <c r="H31" s="75">
        <v>1.038460825981371</v>
      </c>
      <c r="I31" s="75">
        <f t="shared" si="2"/>
        <v>1.038460825981371</v>
      </c>
      <c r="J31" s="74">
        <f>分析係数表!G34</f>
        <v>0.40252218378442245</v>
      </c>
      <c r="K31" s="76">
        <f t="shared" si="3"/>
        <v>0.41800351944859654</v>
      </c>
      <c r="L31" s="77"/>
      <c r="M31" s="78"/>
      <c r="N31" s="79">
        <f>分析係数表!I34</f>
        <v>0.17332617383102331</v>
      </c>
      <c r="O31" s="80">
        <f t="shared" si="4"/>
        <v>6.0776398113070673</v>
      </c>
      <c r="P31" s="74">
        <f>分析係数表!C34</f>
        <v>0.43058167090385968</v>
      </c>
      <c r="Q31" s="80">
        <f t="shared" si="5"/>
        <v>2.6169203051044154</v>
      </c>
      <c r="R31" s="81">
        <v>2.9397146899143629</v>
      </c>
      <c r="S31" s="82">
        <f t="shared" si="6"/>
        <v>3.9781755158957339</v>
      </c>
      <c r="T31" s="83">
        <f>分析係数表!F34</f>
        <v>0.66293540075026103</v>
      </c>
      <c r="U31" s="84">
        <f t="shared" si="7"/>
        <v>2.6372733798852148</v>
      </c>
      <c r="V31" s="85">
        <f>分析係数表!D34</f>
        <v>0.16067471370017011</v>
      </c>
      <c r="W31" s="86">
        <f t="shared" si="8"/>
        <v>1</v>
      </c>
      <c r="X31" s="74">
        <f>分析係数表!E34</f>
        <v>0.14658203786750718</v>
      </c>
      <c r="Y31" s="87">
        <f t="shared" si="9"/>
        <v>1</v>
      </c>
    </row>
    <row r="32" spans="1:25">
      <c r="A32" s="10" t="s">
        <v>20</v>
      </c>
      <c r="B32" s="9" t="s">
        <v>37</v>
      </c>
      <c r="C32" s="88"/>
      <c r="D32" s="74">
        <f>投入係数表!AB32</f>
        <v>3.0634610196924737E-2</v>
      </c>
      <c r="E32" s="75">
        <f t="shared" si="0"/>
        <v>3.0634610196924736</v>
      </c>
      <c r="F32" s="74">
        <f>分析係数表!C35</f>
        <v>0.85041941808411148</v>
      </c>
      <c r="G32" s="75">
        <f t="shared" si="1"/>
        <v>2.6052267376902321</v>
      </c>
      <c r="H32" s="75">
        <v>3.0792312777696775</v>
      </c>
      <c r="I32" s="75">
        <f t="shared" si="2"/>
        <v>3.0792312777696775</v>
      </c>
      <c r="J32" s="74">
        <f>分析係数表!G35</f>
        <v>0.31439227022235533</v>
      </c>
      <c r="K32" s="76">
        <f t="shared" si="3"/>
        <v>0.96808651195769291</v>
      </c>
      <c r="L32" s="77"/>
      <c r="M32" s="78"/>
      <c r="N32" s="79">
        <f>分析係数表!I35</f>
        <v>5.0116599150103677E-2</v>
      </c>
      <c r="O32" s="80">
        <f t="shared" si="4"/>
        <v>1.757326267981518</v>
      </c>
      <c r="P32" s="74">
        <f>分析係数表!C35</f>
        <v>0.85041941808411148</v>
      </c>
      <c r="Q32" s="80">
        <f t="shared" si="5"/>
        <v>1.4944643822007659</v>
      </c>
      <c r="R32" s="81">
        <v>2.295034338889677</v>
      </c>
      <c r="S32" s="82">
        <f t="shared" si="6"/>
        <v>5.3742656166593541</v>
      </c>
      <c r="T32" s="83">
        <f>分析係数表!F35</f>
        <v>0.64510687312527537</v>
      </c>
      <c r="U32" s="84">
        <f t="shared" si="7"/>
        <v>3.4669756873077957</v>
      </c>
      <c r="V32" s="85">
        <f>分析係数表!D35</f>
        <v>4.4457450663799247E-2</v>
      </c>
      <c r="W32" s="86">
        <f t="shared" si="8"/>
        <v>0</v>
      </c>
      <c r="X32" s="74">
        <f>分析係数表!E35</f>
        <v>4.3787951741632962E-2</v>
      </c>
      <c r="Y32" s="87">
        <f t="shared" si="9"/>
        <v>0</v>
      </c>
    </row>
    <row r="33" spans="1:25">
      <c r="A33" s="10" t="s">
        <v>21</v>
      </c>
      <c r="B33" s="9" t="s">
        <v>38</v>
      </c>
      <c r="C33" s="88"/>
      <c r="D33" s="74">
        <f>投入係数表!AB33</f>
        <v>2.1299793184066181E-3</v>
      </c>
      <c r="E33" s="75">
        <f t="shared" si="0"/>
        <v>0.21299793184066182</v>
      </c>
      <c r="F33" s="74">
        <f>分析係数表!C36</f>
        <v>0.99367212085214862</v>
      </c>
      <c r="G33" s="75">
        <f t="shared" si="1"/>
        <v>0.21165010666923181</v>
      </c>
      <c r="H33" s="75">
        <v>0.58437936365891729</v>
      </c>
      <c r="I33" s="75">
        <f t="shared" si="2"/>
        <v>0.58437936365891729</v>
      </c>
      <c r="J33" s="74">
        <f>分析係数表!G36</f>
        <v>5.4622350270852466E-2</v>
      </c>
      <c r="K33" s="76">
        <f t="shared" si="3"/>
        <v>3.1920174292835252E-2</v>
      </c>
      <c r="L33" s="77"/>
      <c r="M33" s="78"/>
      <c r="N33" s="79">
        <f>分析係数表!I36</f>
        <v>0.22260102528255266</v>
      </c>
      <c r="O33" s="80">
        <f t="shared" si="4"/>
        <v>7.8054504025107727</v>
      </c>
      <c r="P33" s="74">
        <f>分析係数表!C36</f>
        <v>0.99367212085214862</v>
      </c>
      <c r="Q33" s="80">
        <f t="shared" si="5"/>
        <v>7.7560584556691365</v>
      </c>
      <c r="R33" s="81">
        <v>8.2651517672554267</v>
      </c>
      <c r="S33" s="82">
        <f t="shared" si="6"/>
        <v>8.8495311309143432</v>
      </c>
      <c r="T33" s="83">
        <f>分析係数表!F36</f>
        <v>0.84078106922799567</v>
      </c>
      <c r="U33" s="84">
        <f t="shared" si="7"/>
        <v>7.4405182464165955</v>
      </c>
      <c r="V33" s="85">
        <f>分析係数表!D36</f>
        <v>1.6146279761308086E-2</v>
      </c>
      <c r="W33" s="86">
        <f t="shared" si="8"/>
        <v>0</v>
      </c>
      <c r="X33" s="74">
        <f>分析係数表!E36</f>
        <v>1.4152245516969955E-2</v>
      </c>
      <c r="Y33" s="87">
        <f t="shared" si="9"/>
        <v>0</v>
      </c>
    </row>
    <row r="34" spans="1:25">
      <c r="A34" s="10" t="s">
        <v>22</v>
      </c>
      <c r="B34" s="9" t="s">
        <v>406</v>
      </c>
      <c r="C34" s="88"/>
      <c r="D34" s="74">
        <f>投入係数表!AB34</f>
        <v>4.3819125977879687E-2</v>
      </c>
      <c r="E34" s="75">
        <f t="shared" si="0"/>
        <v>4.3819125977879692</v>
      </c>
      <c r="F34" s="74">
        <f>分析係数表!C37</f>
        <v>0.57178358697686016</v>
      </c>
      <c r="G34" s="75">
        <f t="shared" si="1"/>
        <v>2.5055057029822967</v>
      </c>
      <c r="H34" s="75">
        <v>3.1568588805150921</v>
      </c>
      <c r="I34" s="75">
        <f t="shared" si="2"/>
        <v>3.1568588805150921</v>
      </c>
      <c r="J34" s="74">
        <f>分析係数表!G37</f>
        <v>0.36884830758302428</v>
      </c>
      <c r="K34" s="76">
        <f t="shared" si="3"/>
        <v>1.1644020553564325</v>
      </c>
      <c r="L34" s="77"/>
      <c r="M34" s="78"/>
      <c r="N34" s="79">
        <f>分析係数表!I37</f>
        <v>4.5622990798280361E-2</v>
      </c>
      <c r="O34" s="80">
        <f t="shared" si="4"/>
        <v>1.5997589922964937</v>
      </c>
      <c r="P34" s="74">
        <f>分析係数表!C37</f>
        <v>0.57178358697686016</v>
      </c>
      <c r="Q34" s="80">
        <f t="shared" si="5"/>
        <v>0.91471593491377634</v>
      </c>
      <c r="R34" s="81">
        <v>1.2355281920268726</v>
      </c>
      <c r="S34" s="82">
        <f t="shared" si="6"/>
        <v>4.3923870725419647</v>
      </c>
      <c r="T34" s="83">
        <f>分析係数表!F37</f>
        <v>0.64429400301330442</v>
      </c>
      <c r="U34" s="84">
        <f t="shared" si="7"/>
        <v>2.829988649751952</v>
      </c>
      <c r="V34" s="85">
        <f>分析係数表!D37</f>
        <v>7.2142948725191447E-2</v>
      </c>
      <c r="W34" s="86">
        <f t="shared" si="8"/>
        <v>0</v>
      </c>
      <c r="X34" s="74">
        <f>分析係数表!E37</f>
        <v>6.9101643267789628E-2</v>
      </c>
      <c r="Y34" s="87">
        <f t="shared" si="9"/>
        <v>0</v>
      </c>
    </row>
    <row r="35" spans="1:25">
      <c r="A35" s="10" t="s">
        <v>23</v>
      </c>
      <c r="B35" s="9" t="s">
        <v>198</v>
      </c>
      <c r="C35" s="88"/>
      <c r="D35" s="74">
        <f>投入係数表!AB35</f>
        <v>9.6888768995593913E-3</v>
      </c>
      <c r="E35" s="75">
        <f t="shared" si="0"/>
        <v>0.9688876899559391</v>
      </c>
      <c r="F35" s="74">
        <f>分析係数表!C38</f>
        <v>0.42668283982472699</v>
      </c>
      <c r="G35" s="75">
        <f t="shared" si="1"/>
        <v>0.4134077510216197</v>
      </c>
      <c r="H35" s="75">
        <v>0.83722289796002136</v>
      </c>
      <c r="I35" s="75">
        <f t="shared" si="2"/>
        <v>0.83722289796002136</v>
      </c>
      <c r="J35" s="74">
        <f>分析係数表!G38</f>
        <v>0.18042179614021467</v>
      </c>
      <c r="K35" s="76">
        <f t="shared" si="3"/>
        <v>0.15105325901966271</v>
      </c>
      <c r="L35" s="77"/>
      <c r="M35" s="78"/>
      <c r="N35" s="79">
        <f>分析係数表!I38</f>
        <v>3.1385057501308801E-2</v>
      </c>
      <c r="O35" s="80">
        <f t="shared" si="4"/>
        <v>1.1005093502847199</v>
      </c>
      <c r="P35" s="74">
        <f>分析係数表!C38</f>
        <v>0.42668283982472699</v>
      </c>
      <c r="Q35" s="80">
        <f t="shared" si="5"/>
        <v>0.46956845483314946</v>
      </c>
      <c r="R35" s="81">
        <v>0.75246705057570917</v>
      </c>
      <c r="S35" s="82">
        <f t="shared" si="6"/>
        <v>1.5896899485357305</v>
      </c>
      <c r="T35" s="83">
        <f>分析係数表!F38</f>
        <v>0.52437100026299643</v>
      </c>
      <c r="U35" s="84">
        <f t="shared" si="7"/>
        <v>0.83358730842171236</v>
      </c>
      <c r="V35" s="85">
        <f>分析係数表!D38</f>
        <v>3.745569762927526E-2</v>
      </c>
      <c r="W35" s="86">
        <f t="shared" si="8"/>
        <v>0</v>
      </c>
      <c r="X35" s="74">
        <f>分析係数表!E38</f>
        <v>3.4218337111297577E-2</v>
      </c>
      <c r="Y35" s="87">
        <f t="shared" si="9"/>
        <v>0</v>
      </c>
    </row>
    <row r="36" spans="1:25">
      <c r="A36" s="10" t="s">
        <v>24</v>
      </c>
      <c r="B36" s="9" t="s">
        <v>39</v>
      </c>
      <c r="C36" s="88"/>
      <c r="D36" s="74">
        <f>投入係数表!AB36</f>
        <v>0</v>
      </c>
      <c r="E36" s="75">
        <f t="shared" si="0"/>
        <v>0</v>
      </c>
      <c r="F36" s="74">
        <f>分析係数表!C39</f>
        <v>1</v>
      </c>
      <c r="G36" s="75">
        <f t="shared" si="1"/>
        <v>0</v>
      </c>
      <c r="H36" s="75">
        <v>0.52886790658466143</v>
      </c>
      <c r="I36" s="75">
        <f t="shared" si="2"/>
        <v>0.52886790658466143</v>
      </c>
      <c r="J36" s="74">
        <f>分析係数表!G39</f>
        <v>0.351753812215997</v>
      </c>
      <c r="K36" s="76">
        <f t="shared" si="3"/>
        <v>0.18603130229984843</v>
      </c>
      <c r="L36" s="77"/>
      <c r="M36" s="78"/>
      <c r="N36" s="79">
        <f>分析係数表!I39</f>
        <v>2.6196741762610056E-3</v>
      </c>
      <c r="O36" s="80">
        <f t="shared" si="4"/>
        <v>9.1858233031895317E-2</v>
      </c>
      <c r="P36" s="74">
        <f>分析係数表!C39</f>
        <v>1</v>
      </c>
      <c r="Q36" s="80">
        <f t="shared" si="5"/>
        <v>9.1858233031895317E-2</v>
      </c>
      <c r="R36" s="81">
        <v>0.11950513342184568</v>
      </c>
      <c r="S36" s="82">
        <f t="shared" si="6"/>
        <v>0.64837304000650708</v>
      </c>
      <c r="T36" s="83">
        <f>分析係数表!F39</f>
        <v>0.70125652740175148</v>
      </c>
      <c r="U36" s="84">
        <f t="shared" si="7"/>
        <v>0.45467582649588006</v>
      </c>
      <c r="V36" s="85">
        <f>分析係数表!D39</f>
        <v>5.4632803645743147E-2</v>
      </c>
      <c r="W36" s="86">
        <f t="shared" si="8"/>
        <v>0</v>
      </c>
      <c r="X36" s="74">
        <f>分析係数表!E39</f>
        <v>5.4632803645743147E-2</v>
      </c>
      <c r="Y36" s="87">
        <f t="shared" si="9"/>
        <v>0</v>
      </c>
    </row>
    <row r="37" spans="1:25">
      <c r="A37" s="10" t="s">
        <v>25</v>
      </c>
      <c r="B37" s="9" t="s">
        <v>40</v>
      </c>
      <c r="C37" s="88"/>
      <c r="D37" s="74">
        <f>投入係数表!AB37</f>
        <v>1.5735994964481611E-4</v>
      </c>
      <c r="E37" s="75">
        <f t="shared" si="0"/>
        <v>1.5735994964481612E-2</v>
      </c>
      <c r="F37" s="74">
        <f>分析係数表!C40</f>
        <v>0.86812466863195592</v>
      </c>
      <c r="G37" s="75">
        <f t="shared" si="1"/>
        <v>1.3660805414134726E-2</v>
      </c>
      <c r="H37" s="75">
        <v>2.8805732512792191E-2</v>
      </c>
      <c r="I37" s="75">
        <f t="shared" si="2"/>
        <v>2.8805732512792191E-2</v>
      </c>
      <c r="J37" s="74">
        <f>分析係数表!G40</f>
        <v>0.5308449982881025</v>
      </c>
      <c r="K37" s="76">
        <f t="shared" si="3"/>
        <v>1.529137902644071E-2</v>
      </c>
      <c r="L37" s="77"/>
      <c r="M37" s="78"/>
      <c r="N37" s="79">
        <f>分析係数表!I40</f>
        <v>3.1726768564274997E-2</v>
      </c>
      <c r="O37" s="80">
        <f t="shared" si="4"/>
        <v>1.1124913649703501</v>
      </c>
      <c r="P37" s="74">
        <f>分析係数表!C40</f>
        <v>0.86812466863195592</v>
      </c>
      <c r="Q37" s="80">
        <f t="shared" si="5"/>
        <v>0.9657811975707975</v>
      </c>
      <c r="R37" s="81">
        <v>0.97422423755572796</v>
      </c>
      <c r="S37" s="82">
        <f t="shared" si="6"/>
        <v>1.0030299700685201</v>
      </c>
      <c r="T37" s="83">
        <f>分析係数表!F40</f>
        <v>0.72849135138041188</v>
      </c>
      <c r="U37" s="84">
        <f t="shared" si="7"/>
        <v>0.73069865837027026</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投入係数表!AB38</f>
        <v>0</v>
      </c>
      <c r="E38" s="75">
        <f t="shared" si="0"/>
        <v>0</v>
      </c>
      <c r="F38" s="74">
        <f>分析係数表!C41</f>
        <v>0.9999434031873089</v>
      </c>
      <c r="G38" s="75">
        <f t="shared" si="1"/>
        <v>0</v>
      </c>
      <c r="H38" s="75">
        <v>1.2911666016246893E-2</v>
      </c>
      <c r="I38" s="75">
        <f t="shared" si="2"/>
        <v>1.2911666016246893E-2</v>
      </c>
      <c r="J38" s="74">
        <f>分析係数表!G41</f>
        <v>0.50163334603597476</v>
      </c>
      <c r="K38" s="76">
        <f t="shared" si="3"/>
        <v>6.4769222266289131E-3</v>
      </c>
      <c r="L38" s="77"/>
      <c r="M38" s="78"/>
      <c r="N38" s="79">
        <f>分析係数表!I41</f>
        <v>4.605647758626856E-2</v>
      </c>
      <c r="O38" s="80">
        <f t="shared" si="4"/>
        <v>1.6149591002901147</v>
      </c>
      <c r="P38" s="74">
        <f>分析係数表!C41</f>
        <v>0.9999434031873089</v>
      </c>
      <c r="Q38" s="80">
        <f t="shared" si="5"/>
        <v>1.6148676987524118</v>
      </c>
      <c r="R38" s="81">
        <v>1.6451507328250978</v>
      </c>
      <c r="S38" s="82">
        <f t="shared" si="6"/>
        <v>1.6580623988413448</v>
      </c>
      <c r="T38" s="83">
        <f>分析係数表!F41</f>
        <v>0.6065809667987323</v>
      </c>
      <c r="U38" s="84">
        <f t="shared" si="7"/>
        <v>1.0057490929018083</v>
      </c>
      <c r="V38" s="85">
        <f>分析係数表!D41</f>
        <v>0.10372147914479408</v>
      </c>
      <c r="W38" s="86">
        <f t="shared" si="8"/>
        <v>0</v>
      </c>
      <c r="X38" s="74">
        <f>分析係数表!E41</f>
        <v>9.872112035903656E-2</v>
      </c>
      <c r="Y38" s="87">
        <f t="shared" si="9"/>
        <v>0</v>
      </c>
    </row>
    <row r="39" spans="1:25">
      <c r="A39" s="10" t="s">
        <v>56</v>
      </c>
      <c r="B39" s="9" t="s">
        <v>388</v>
      </c>
      <c r="C39" s="88"/>
      <c r="D39" s="74">
        <f>投入係数表!AB39</f>
        <v>1.9388993795521985E-3</v>
      </c>
      <c r="E39" s="75">
        <f>$C$30*D39</f>
        <v>0.19388993795521986</v>
      </c>
      <c r="F39" s="74">
        <f>分析係数表!C42</f>
        <v>0.93692850875802069</v>
      </c>
      <c r="G39" s="75">
        <f>E39*F39</f>
        <v>0.18166101043156929</v>
      </c>
      <c r="H39" s="75">
        <v>0.24417320586082789</v>
      </c>
      <c r="I39" s="75">
        <f>C39+H39</f>
        <v>0.24417320586082789</v>
      </c>
      <c r="J39" s="74">
        <f>分析係数表!G42</f>
        <v>0.49922072097325781</v>
      </c>
      <c r="K39" s="76">
        <f>I39*J39</f>
        <v>0.12189632387219419</v>
      </c>
      <c r="L39" s="77"/>
      <c r="M39" s="78"/>
      <c r="N39" s="79">
        <f>分析係数表!I42</f>
        <v>1.1809361738003208E-2</v>
      </c>
      <c r="O39" s="80">
        <f t="shared" si="4"/>
        <v>0.41409237542499888</v>
      </c>
      <c r="P39" s="74">
        <f>分析係数表!C42</f>
        <v>0.93692850875802069</v>
      </c>
      <c r="Q39" s="80">
        <f>O39*P39</f>
        <v>0.38797495179501068</v>
      </c>
      <c r="R39" s="81">
        <v>0.42392600514769502</v>
      </c>
      <c r="S39" s="82">
        <f>I39+R39</f>
        <v>0.66809921100852288</v>
      </c>
      <c r="T39" s="83">
        <f>分析係数表!F42</f>
        <v>0.57339238661209846</v>
      </c>
      <c r="U39" s="84">
        <f>S39*T39</f>
        <v>0.38308300109383692</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投入係数表!AB40</f>
        <v>7.0918757305997657E-2</v>
      </c>
      <c r="E40" s="75">
        <f>$C$30*D40</f>
        <v>7.0918757305997655</v>
      </c>
      <c r="F40" s="74">
        <f>分析係数表!C43</f>
        <v>0.64668770435795053</v>
      </c>
      <c r="G40" s="75">
        <f>E40*F40</f>
        <v>4.5862288358134258</v>
      </c>
      <c r="H40" s="75">
        <v>6.3184883307448043</v>
      </c>
      <c r="I40" s="75">
        <f>C40+H40</f>
        <v>6.3184883307448043</v>
      </c>
      <c r="J40" s="74">
        <f>分析係数表!G43</f>
        <v>0.34525361813281841</v>
      </c>
      <c r="K40" s="76">
        <f>I40*J40</f>
        <v>2.1814809573196361</v>
      </c>
      <c r="L40" s="77"/>
      <c r="M40" s="78"/>
      <c r="N40" s="79">
        <f>分析係数表!I43</f>
        <v>1.6687581740348217E-2</v>
      </c>
      <c r="O40" s="80">
        <f t="shared" si="4"/>
        <v>0.58514596438537447</v>
      </c>
      <c r="P40" s="74">
        <f>分析係数表!C43</f>
        <v>0.64668770435795053</v>
      </c>
      <c r="Q40" s="80">
        <f>O40*P40</f>
        <v>0.37840670042269692</v>
      </c>
      <c r="R40" s="81">
        <v>1.5250952939039555</v>
      </c>
      <c r="S40" s="82">
        <f>I40+R40</f>
        <v>7.84358362464876</v>
      </c>
      <c r="T40" s="83">
        <f>分析係数表!F43</f>
        <v>0.5971160790993254</v>
      </c>
      <c r="U40" s="84">
        <f>S40*T40</f>
        <v>4.683529900037942</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投入係数表!AB41</f>
        <v>5.0579983814405178E-5</v>
      </c>
      <c r="E41" s="75">
        <f>$C$30*D41</f>
        <v>5.0579983814405174E-3</v>
      </c>
      <c r="F41" s="74">
        <f>分析係数表!C44</f>
        <v>0.69156580457188765</v>
      </c>
      <c r="G41" s="75">
        <f>E41*F41</f>
        <v>3.4979387201842169E-3</v>
      </c>
      <c r="H41" s="75">
        <v>1.9143113474706902E-2</v>
      </c>
      <c r="I41" s="75">
        <f>C41+H41</f>
        <v>1.9143113474706902E-2</v>
      </c>
      <c r="J41" s="74">
        <f>分析係数表!G44</f>
        <v>0.27271905819722003</v>
      </c>
      <c r="K41" s="76">
        <f>I41*J41</f>
        <v>5.2206918777845789E-3</v>
      </c>
      <c r="L41" s="77"/>
      <c r="M41" s="78"/>
      <c r="N41" s="79">
        <f>分析係数表!I44</f>
        <v>0.15674397651271663</v>
      </c>
      <c r="O41" s="80">
        <f t="shared" si="4"/>
        <v>5.4961891258558238</v>
      </c>
      <c r="P41" s="74">
        <f>分析係数表!C44</f>
        <v>0.69156580457188765</v>
      </c>
      <c r="Q41" s="80">
        <f>O41*P41</f>
        <v>3.8009764549017429</v>
      </c>
      <c r="R41" s="81">
        <v>3.8733046439077667</v>
      </c>
      <c r="S41" s="82">
        <f>I41+R41</f>
        <v>3.8924477573824738</v>
      </c>
      <c r="T41" s="83">
        <f>分析係数表!F44</f>
        <v>0.50862281906626206</v>
      </c>
      <c r="U41" s="84">
        <f>S41*T41</f>
        <v>1.9797877514280235</v>
      </c>
      <c r="V41" s="85">
        <f>分析係数表!D44</f>
        <v>0.14406819380410243</v>
      </c>
      <c r="W41" s="86">
        <f>ROUND(S41*V41,0)</f>
        <v>1</v>
      </c>
      <c r="X41" s="74">
        <f>分析係数表!E44</f>
        <v>0.11993705213297758</v>
      </c>
      <c r="Y41" s="87">
        <f>ROUND(S41*X41,0)</f>
        <v>0</v>
      </c>
    </row>
    <row r="42" spans="1:25">
      <c r="A42" s="10" t="s">
        <v>351</v>
      </c>
      <c r="B42" s="9" t="s">
        <v>286</v>
      </c>
      <c r="C42" s="88"/>
      <c r="D42" s="74">
        <f>投入係数表!AB42</f>
        <v>3.2314989659203309E-3</v>
      </c>
      <c r="E42" s="75">
        <f>$C$30*D42</f>
        <v>0.32314989659203308</v>
      </c>
      <c r="F42" s="74">
        <f>分析係数表!C45</f>
        <v>1</v>
      </c>
      <c r="G42" s="75">
        <f>E42*F42</f>
        <v>0.32314989659203308</v>
      </c>
      <c r="H42" s="75">
        <v>0.36120704500685069</v>
      </c>
      <c r="I42" s="75">
        <f>C42+H42</f>
        <v>0.36120704500685069</v>
      </c>
      <c r="J42" s="74">
        <f>分析係数表!G45</f>
        <v>0</v>
      </c>
      <c r="K42" s="76">
        <f>I42*J42</f>
        <v>0</v>
      </c>
      <c r="L42" s="77"/>
      <c r="M42" s="78"/>
      <c r="N42" s="79">
        <f>分析係数表!I45</f>
        <v>0</v>
      </c>
      <c r="O42" s="80">
        <f t="shared" si="4"/>
        <v>0</v>
      </c>
      <c r="P42" s="74">
        <f>分析係数表!C45</f>
        <v>1</v>
      </c>
      <c r="Q42" s="80">
        <f>O42*P42</f>
        <v>0</v>
      </c>
      <c r="R42" s="81">
        <v>4.2872207790096241E-2</v>
      </c>
      <c r="S42" s="82">
        <f>I42+R42</f>
        <v>0.40407925279694695</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投入係数表!AB43</f>
        <v>2.0305053502382878E-2</v>
      </c>
      <c r="E43" s="75">
        <f>$C$30*D43</f>
        <v>2.0305053502382879</v>
      </c>
      <c r="F43" s="74">
        <f>分析係数表!C46</f>
        <v>0.99300149364803736</v>
      </c>
      <c r="G43" s="75">
        <f>E43*F43</f>
        <v>2.0162948456469509</v>
      </c>
      <c r="H43" s="75">
        <v>2.1446312358824056</v>
      </c>
      <c r="I43" s="75">
        <f>C43+H43</f>
        <v>2.1446312358824056</v>
      </c>
      <c r="J43" s="74">
        <f>分析係数表!G46</f>
        <v>1.2662527198429125E-2</v>
      </c>
      <c r="K43" s="76">
        <f>I43*J43</f>
        <v>2.7156451354961631E-2</v>
      </c>
      <c r="L43" s="77"/>
      <c r="M43" s="78"/>
      <c r="N43" s="79">
        <f>分析係数表!I46</f>
        <v>3.642815848522589E-5</v>
      </c>
      <c r="O43" s="80">
        <f t="shared" si="4"/>
        <v>1.2773444504593614E-3</v>
      </c>
      <c r="P43" s="74">
        <f>分析係数表!C46</f>
        <v>0.99300149364803736</v>
      </c>
      <c r="Q43" s="80">
        <f>O43*P43</f>
        <v>1.2684049472091773E-3</v>
      </c>
      <c r="R43" s="81">
        <v>0.11211193837515536</v>
      </c>
      <c r="S43" s="82">
        <f>I43+R43</f>
        <v>2.256743174257561</v>
      </c>
      <c r="T43" s="83">
        <f>分析係数表!F46</f>
        <v>0.42786180544499286</v>
      </c>
      <c r="U43" s="84">
        <f>S43*T43</f>
        <v>0.96557420896350421</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投入係数表!AB44</f>
        <v>0.36118604442046581</v>
      </c>
      <c r="E44" s="89">
        <f>SUM(E5:E43)</f>
        <v>36.118604442046575</v>
      </c>
      <c r="F44" s="90">
        <f>分析係数表!C47</f>
        <v>0.58532523599566522</v>
      </c>
      <c r="G44" s="89">
        <f>SUM(G5:G43)</f>
        <v>24.968295599212034</v>
      </c>
      <c r="H44" s="89">
        <f>SUM(H5:H43)</f>
        <v>32.181807005410271</v>
      </c>
      <c r="I44" s="89">
        <f>SUM(I5:I43)</f>
        <v>132.18180700541029</v>
      </c>
      <c r="J44" s="90">
        <f>分析係数表!G47</f>
        <v>0.25475569279079324</v>
      </c>
      <c r="K44" s="91">
        <f>SUM(K5:K43)</f>
        <v>54.93173098765817</v>
      </c>
      <c r="L44" s="92">
        <f>最終需要_まとめ!$L$34</f>
        <v>0.63833333333333331</v>
      </c>
      <c r="M44" s="89">
        <f>K44*L44</f>
        <v>35.064754947121799</v>
      </c>
      <c r="N44" s="93">
        <f>分析係数表!I47</f>
        <v>1</v>
      </c>
      <c r="O44" s="94">
        <f>SUM(O5:O43)</f>
        <v>35.064754947121799</v>
      </c>
      <c r="P44" s="90">
        <f>分析係数表!C47</f>
        <v>0.58532523599566522</v>
      </c>
      <c r="Q44" s="94">
        <f>SUM(Q5:Q43)</f>
        <v>22.769745900259117</v>
      </c>
      <c r="R44" s="89">
        <f>SUM(R5:R43)</f>
        <v>27.957861611671007</v>
      </c>
      <c r="S44" s="95">
        <f>SUM(S5:S43)</f>
        <v>160.13966861708127</v>
      </c>
      <c r="T44" s="96">
        <f>分析係数表!F47</f>
        <v>0.5063294671067512</v>
      </c>
      <c r="U44" s="97">
        <f>SUM(U5:U43)</f>
        <v>94.714457296106005</v>
      </c>
      <c r="V44" s="98">
        <f>分析係数表!D47</f>
        <v>6.4581730562403572E-2</v>
      </c>
      <c r="W44" s="99">
        <f>SUM(W5:W43)</f>
        <v>9</v>
      </c>
      <c r="X44" s="90">
        <f>分析係数表!E47</f>
        <v>5.7136770824146227E-2</v>
      </c>
      <c r="Y44" s="100">
        <f>SUM(Y5:Y43)</f>
        <v>8</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421</v>
      </c>
      <c r="S2" s="5" t="s">
        <v>157</v>
      </c>
      <c r="U2" s="62" t="s">
        <v>215</v>
      </c>
      <c r="W2" s="5" t="s">
        <v>134</v>
      </c>
      <c r="Y2" s="5" t="s">
        <v>158</v>
      </c>
    </row>
    <row r="3" spans="1:25" ht="44">
      <c r="B3" s="63"/>
      <c r="C3" s="64" t="s">
        <v>233</v>
      </c>
      <c r="D3" s="64" t="s">
        <v>417</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投入係数表!AC5</f>
        <v>1.5498676878649879E-4</v>
      </c>
      <c r="E5" s="75">
        <f t="shared" ref="E5:E38" si="0">$C$31*D5</f>
        <v>1.5498676878649878E-2</v>
      </c>
      <c r="F5" s="74">
        <f>分析係数表!C8</f>
        <v>0.16988323914406789</v>
      </c>
      <c r="G5" s="75">
        <f t="shared" ref="G5:G38" si="1">E5*F5</f>
        <v>2.6329654305923128E-3</v>
      </c>
      <c r="H5" s="75">
        <f t="array" ref="H5:H43">MMULT(逆行列係数!C5:AO43,'27'!G5:G43)</f>
        <v>3.7193394622509839E-3</v>
      </c>
      <c r="I5" s="75">
        <f t="shared" ref="I5:I38" si="2">C5+H5</f>
        <v>3.7193394622509839E-3</v>
      </c>
      <c r="J5" s="74">
        <f>分析係数表!G8</f>
        <v>0.11982810575688495</v>
      </c>
      <c r="K5" s="76">
        <f t="shared" ref="K5:K38" si="3">I5*J5</f>
        <v>4.4568140242836647E-4</v>
      </c>
      <c r="L5" s="77" t="s">
        <v>189</v>
      </c>
      <c r="M5" s="78" t="s">
        <v>189</v>
      </c>
      <c r="N5" s="79">
        <f>分析係数表!I8</f>
        <v>1.1007693311748612E-2</v>
      </c>
      <c r="O5" s="80">
        <f t="shared" ref="O5:O43" si="4">$M$44*N5</f>
        <v>0.32461383592017784</v>
      </c>
      <c r="P5" s="74">
        <f>分析係数表!C8</f>
        <v>0.16988323914406789</v>
      </c>
      <c r="Q5" s="80">
        <f t="shared" ref="Q5:Q38" si="5">O5*P5</f>
        <v>5.5146449917100784E-2</v>
      </c>
      <c r="R5" s="81">
        <f t="array" ref="R5:R43">MMULT(逆行列係数!C5:AO43,'27'!Q5:Q43)</f>
        <v>9.2414008689391119E-2</v>
      </c>
      <c r="S5" s="82">
        <f t="shared" ref="S5:S38" si="6">I5+R5</f>
        <v>9.6133348151642109E-2</v>
      </c>
      <c r="T5" s="83">
        <f>分析係数表!F8</f>
        <v>0.4520504153237429</v>
      </c>
      <c r="U5" s="84">
        <f t="shared" ref="U5:U38" si="7">S5*T5</f>
        <v>4.345711995841179E-2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投入係数表!AC6</f>
        <v>0</v>
      </c>
      <c r="E6" s="75">
        <f t="shared" si="0"/>
        <v>0</v>
      </c>
      <c r="F6" s="74">
        <f>分析係数表!C9</f>
        <v>0.40976645435244163</v>
      </c>
      <c r="G6" s="75">
        <f t="shared" si="1"/>
        <v>0</v>
      </c>
      <c r="H6" s="75">
        <v>1.8192463121163179E-3</v>
      </c>
      <c r="I6" s="75">
        <f t="shared" si="2"/>
        <v>1.8192463121163179E-3</v>
      </c>
      <c r="J6" s="74">
        <f>分析係数表!G9</f>
        <v>0.27278621711745094</v>
      </c>
      <c r="K6" s="76">
        <f t="shared" si="3"/>
        <v>4.9626531948708378E-4</v>
      </c>
      <c r="L6" s="77"/>
      <c r="M6" s="78"/>
      <c r="N6" s="79">
        <f>分析係数表!I9</f>
        <v>5.6766522140644718E-4</v>
      </c>
      <c r="O6" s="80">
        <f t="shared" si="4"/>
        <v>1.6740290614978226E-2</v>
      </c>
      <c r="P6" s="74">
        <f>分析係数表!C9</f>
        <v>0.40976645435244163</v>
      </c>
      <c r="Q6" s="80">
        <f t="shared" si="5"/>
        <v>6.8596095301290821E-3</v>
      </c>
      <c r="R6" s="81">
        <v>9.2336034947074121E-3</v>
      </c>
      <c r="S6" s="82">
        <f t="shared" si="6"/>
        <v>1.1052849806823729E-2</v>
      </c>
      <c r="T6" s="83">
        <f>分析係数表!F9</f>
        <v>0.74407187847350875</v>
      </c>
      <c r="U6" s="84">
        <f t="shared" si="7"/>
        <v>8.2241147182488903E-3</v>
      </c>
      <c r="V6" s="85">
        <f>分析係数表!D9</f>
        <v>0.14440533530937386</v>
      </c>
      <c r="W6" s="86">
        <f t="shared" si="8"/>
        <v>0</v>
      </c>
      <c r="X6" s="74">
        <f>分析係数表!E9</f>
        <v>0.11439422008151168</v>
      </c>
      <c r="Y6" s="87">
        <f t="shared" si="9"/>
        <v>0</v>
      </c>
    </row>
    <row r="7" spans="1:25">
      <c r="A7" s="10" t="s">
        <v>226</v>
      </c>
      <c r="B7" s="9" t="s">
        <v>274</v>
      </c>
      <c r="C7" s="88"/>
      <c r="D7" s="74">
        <f>投入係数表!AC7</f>
        <v>0</v>
      </c>
      <c r="E7" s="75">
        <f t="shared" si="0"/>
        <v>0</v>
      </c>
      <c r="F7" s="74">
        <f>分析係数表!C10</f>
        <v>0.68007710705743762</v>
      </c>
      <c r="G7" s="75">
        <f t="shared" si="1"/>
        <v>0</v>
      </c>
      <c r="H7" s="75">
        <v>1.3830738756135887E-3</v>
      </c>
      <c r="I7" s="75">
        <f t="shared" si="2"/>
        <v>1.3830738756135887E-3</v>
      </c>
      <c r="J7" s="74">
        <f>分析係数表!G10</f>
        <v>0.17854260725424764</v>
      </c>
      <c r="K7" s="76">
        <f t="shared" si="3"/>
        <v>2.469376157772871E-4</v>
      </c>
      <c r="L7" s="77"/>
      <c r="M7" s="78"/>
      <c r="N7" s="79">
        <f>分析係数表!I10</f>
        <v>1.290834700219075E-3</v>
      </c>
      <c r="O7" s="80">
        <f t="shared" si="4"/>
        <v>3.8066358837392379E-2</v>
      </c>
      <c r="P7" s="74">
        <f>分析係数表!C10</f>
        <v>0.68007710705743762</v>
      </c>
      <c r="Q7" s="80">
        <f t="shared" si="5"/>
        <v>2.5888059194344133E-2</v>
      </c>
      <c r="R7" s="81">
        <v>4.3666114587733118E-2</v>
      </c>
      <c r="S7" s="82">
        <f t="shared" si="6"/>
        <v>4.5049188463346705E-2</v>
      </c>
      <c r="T7" s="83">
        <f>分析係数表!F10</f>
        <v>0.51654343606185527</v>
      </c>
      <c r="U7" s="84">
        <f t="shared" si="7"/>
        <v>2.3269862600655198E-2</v>
      </c>
      <c r="V7" s="85">
        <f>分析係数表!D10</f>
        <v>9.7799297694606213E-2</v>
      </c>
      <c r="W7" s="86">
        <f t="shared" si="8"/>
        <v>0</v>
      </c>
      <c r="X7" s="74">
        <f>分析係数表!E10</f>
        <v>2.6958057972911079E-2</v>
      </c>
      <c r="Y7" s="87">
        <f t="shared" si="9"/>
        <v>0</v>
      </c>
    </row>
    <row r="8" spans="1:25">
      <c r="A8" s="10" t="s">
        <v>227</v>
      </c>
      <c r="B8" s="9" t="s">
        <v>27</v>
      </c>
      <c r="C8" s="88"/>
      <c r="D8" s="74">
        <f>投入係数表!AC8</f>
        <v>3.1275356930010964E-6</v>
      </c>
      <c r="E8" s="75">
        <f t="shared" si="0"/>
        <v>3.1275356930010964E-4</v>
      </c>
      <c r="F8" s="74">
        <f>分析係数表!C11</f>
        <v>2.1147201560344109E-2</v>
      </c>
      <c r="G8" s="75">
        <f t="shared" si="1"/>
        <v>6.6138627687064678E-6</v>
      </c>
      <c r="H8" s="75">
        <v>2.6985497050665132E-2</v>
      </c>
      <c r="I8" s="75">
        <f t="shared" si="2"/>
        <v>2.6985497050665132E-2</v>
      </c>
      <c r="J8" s="74">
        <f>分析係数表!G11</f>
        <v>0.2349962690544718</v>
      </c>
      <c r="K8" s="76">
        <f t="shared" si="3"/>
        <v>6.3414911254867585E-3</v>
      </c>
      <c r="L8" s="77"/>
      <c r="M8" s="78"/>
      <c r="N8" s="79">
        <f>分析係数表!I11</f>
        <v>-2.2238602446561594E-5</v>
      </c>
      <c r="O8" s="80">
        <f t="shared" si="4"/>
        <v>-6.5581024482007963E-4</v>
      </c>
      <c r="P8" s="74">
        <f>分析係数表!C11</f>
        <v>2.1147201560344109E-2</v>
      </c>
      <c r="Q8" s="80">
        <f t="shared" si="5"/>
        <v>-1.3868551432548841E-5</v>
      </c>
      <c r="R8" s="81">
        <v>7.6260905661774264E-3</v>
      </c>
      <c r="S8" s="82">
        <f t="shared" si="6"/>
        <v>3.4611587616842562E-2</v>
      </c>
      <c r="T8" s="83">
        <f>分析係数表!F11</f>
        <v>0.38828483104146677</v>
      </c>
      <c r="U8" s="84">
        <f t="shared" si="7"/>
        <v>1.3439154449882638E-2</v>
      </c>
      <c r="V8" s="85">
        <f>分析係数表!D11</f>
        <v>2.238567316917173E-2</v>
      </c>
      <c r="W8" s="86">
        <f t="shared" si="8"/>
        <v>0</v>
      </c>
      <c r="X8" s="74">
        <f>分析係数表!E11</f>
        <v>2.1852680950858117E-2</v>
      </c>
      <c r="Y8" s="87">
        <f t="shared" si="9"/>
        <v>0</v>
      </c>
    </row>
    <row r="9" spans="1:25">
      <c r="A9" s="10" t="s">
        <v>228</v>
      </c>
      <c r="B9" s="9" t="s">
        <v>195</v>
      </c>
      <c r="C9" s="88"/>
      <c r="D9" s="74">
        <f>投入係数表!AC9</f>
        <v>1.4247662601449439E-4</v>
      </c>
      <c r="E9" s="75">
        <f t="shared" si="0"/>
        <v>1.4247662601449438E-2</v>
      </c>
      <c r="F9" s="74">
        <f>分析係数表!C12</f>
        <v>0.26979296775158057</v>
      </c>
      <c r="G9" s="75">
        <f t="shared" si="1"/>
        <v>3.8439191767682488E-3</v>
      </c>
      <c r="H9" s="75">
        <v>8.7629014335071122E-3</v>
      </c>
      <c r="I9" s="75">
        <f t="shared" si="2"/>
        <v>8.7629014335071122E-3</v>
      </c>
      <c r="J9" s="74">
        <f>分析係数表!G12</f>
        <v>0.14399966915404239</v>
      </c>
      <c r="K9" s="76">
        <f t="shared" si="3"/>
        <v>1.2618549072545078E-3</v>
      </c>
      <c r="L9" s="77"/>
      <c r="M9" s="78"/>
      <c r="N9" s="79">
        <f>分析係数表!I12</f>
        <v>8.4790563397567215E-2</v>
      </c>
      <c r="O9" s="80">
        <f t="shared" si="4"/>
        <v>2.5004502991503679</v>
      </c>
      <c r="P9" s="74">
        <f>分析係数表!C12</f>
        <v>0.26979296775158057</v>
      </c>
      <c r="Q9" s="80">
        <f t="shared" si="5"/>
        <v>0.67460390692310523</v>
      </c>
      <c r="R9" s="81">
        <v>0.85223564416475961</v>
      </c>
      <c r="S9" s="82">
        <f t="shared" si="6"/>
        <v>0.86099854559826672</v>
      </c>
      <c r="T9" s="83">
        <f>分析係数表!F12</f>
        <v>0.33481714299007204</v>
      </c>
      <c r="U9" s="84">
        <f t="shared" si="7"/>
        <v>0.28827707315581891</v>
      </c>
      <c r="V9" s="85">
        <f>分析係数表!D12</f>
        <v>3.7088865741159563E-2</v>
      </c>
      <c r="W9" s="86">
        <f t="shared" si="8"/>
        <v>0</v>
      </c>
      <c r="X9" s="74">
        <f>分析係数表!E12</f>
        <v>3.539948357013805E-2</v>
      </c>
      <c r="Y9" s="87">
        <f t="shared" si="9"/>
        <v>0</v>
      </c>
    </row>
    <row r="10" spans="1:25">
      <c r="A10" s="10" t="s">
        <v>229</v>
      </c>
      <c r="B10" s="9" t="s">
        <v>28</v>
      </c>
      <c r="C10" s="88"/>
      <c r="D10" s="74">
        <f>投入係数表!AC10</f>
        <v>4.3722948988155329E-3</v>
      </c>
      <c r="E10" s="75">
        <f t="shared" si="0"/>
        <v>0.4372294898815533</v>
      </c>
      <c r="F10" s="74">
        <f>分析係数表!C13</f>
        <v>6.684233532602335E-2</v>
      </c>
      <c r="G10" s="75">
        <f t="shared" si="1"/>
        <v>2.9225440177088918E-2</v>
      </c>
      <c r="H10" s="75">
        <v>3.2717927483136067E-2</v>
      </c>
      <c r="I10" s="75">
        <f t="shared" si="2"/>
        <v>3.2717927483136067E-2</v>
      </c>
      <c r="J10" s="74">
        <f>分析係数表!G13</f>
        <v>0.23596605339775753</v>
      </c>
      <c r="K10" s="76">
        <f t="shared" si="3"/>
        <v>7.7203202235496433E-3</v>
      </c>
      <c r="L10" s="77"/>
      <c r="M10" s="78"/>
      <c r="N10" s="79">
        <f>分析係数表!I13</f>
        <v>1.6879182236800124E-2</v>
      </c>
      <c r="O10" s="80">
        <f t="shared" si="4"/>
        <v>0.49776242287159278</v>
      </c>
      <c r="P10" s="74">
        <f>分析係数表!C13</f>
        <v>6.684233532602335E-2</v>
      </c>
      <c r="Q10" s="80">
        <f t="shared" si="5"/>
        <v>3.3271602782276838E-2</v>
      </c>
      <c r="R10" s="81">
        <v>3.7171370470942169E-2</v>
      </c>
      <c r="S10" s="82">
        <f t="shared" si="6"/>
        <v>6.9889297954078236E-2</v>
      </c>
      <c r="T10" s="83">
        <f>分析係数表!F13</f>
        <v>0.36934894381465649</v>
      </c>
      <c r="U10" s="84">
        <f t="shared" si="7"/>
        <v>2.5813538383286629E-2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投入係数表!AC11</f>
        <v>7.854632140989309E-3</v>
      </c>
      <c r="E11" s="75">
        <f t="shared" si="0"/>
        <v>0.78546321409893094</v>
      </c>
      <c r="F11" s="74">
        <f>分析係数表!C14</f>
        <v>0.21710827927701792</v>
      </c>
      <c r="G11" s="75">
        <f t="shared" si="1"/>
        <v>0.17053056684841483</v>
      </c>
      <c r="H11" s="75">
        <v>0.23920198694825148</v>
      </c>
      <c r="I11" s="75">
        <f t="shared" si="2"/>
        <v>0.23920198694825148</v>
      </c>
      <c r="J11" s="74">
        <f>分析係数表!G14</f>
        <v>0.17574790290253137</v>
      </c>
      <c r="K11" s="76">
        <f t="shared" si="3"/>
        <v>4.2039247576273878E-2</v>
      </c>
      <c r="L11" s="77"/>
      <c r="M11" s="78"/>
      <c r="N11" s="79">
        <f>分析係数表!I14</f>
        <v>1.1225515443921091E-3</v>
      </c>
      <c r="O11" s="80">
        <f t="shared" si="4"/>
        <v>3.3103735044500142E-2</v>
      </c>
      <c r="P11" s="74">
        <f>分析係数表!C14</f>
        <v>0.21710827927701792</v>
      </c>
      <c r="Q11" s="80">
        <f t="shared" si="5"/>
        <v>7.1870949531537423E-3</v>
      </c>
      <c r="R11" s="81">
        <v>4.0437416976306054E-2</v>
      </c>
      <c r="S11" s="82">
        <f t="shared" si="6"/>
        <v>0.27963940392455755</v>
      </c>
      <c r="T11" s="83">
        <f>分析係数表!F14</f>
        <v>0.32729567218469302</v>
      </c>
      <c r="U11" s="84">
        <f t="shared" si="7"/>
        <v>9.1524766676814945E-2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投入係数表!AC12</f>
        <v>1.1120126908448343E-5</v>
      </c>
      <c r="E12" s="75">
        <f t="shared" si="0"/>
        <v>1.1120126908448344E-3</v>
      </c>
      <c r="F12" s="74">
        <f>分析係数表!C15</f>
        <v>0.1777237835164599</v>
      </c>
      <c r="G12" s="75">
        <f t="shared" si="1"/>
        <v>1.9763110273526339E-4</v>
      </c>
      <c r="H12" s="75">
        <v>2.1542153129605751E-2</v>
      </c>
      <c r="I12" s="75">
        <f t="shared" si="2"/>
        <v>2.1542153129605751E-2</v>
      </c>
      <c r="J12" s="74">
        <f>分析係数表!G15</f>
        <v>0.10387096116118634</v>
      </c>
      <c r="K12" s="76">
        <f t="shared" si="3"/>
        <v>2.2376041510536078E-3</v>
      </c>
      <c r="L12" s="77"/>
      <c r="M12" s="78"/>
      <c r="N12" s="79">
        <f>分析係数表!I15</f>
        <v>7.5144901505810619E-3</v>
      </c>
      <c r="O12" s="80">
        <f t="shared" si="4"/>
        <v>0.22160023936722675</v>
      </c>
      <c r="P12" s="74">
        <f>分析係数表!C15</f>
        <v>0.1777237835164599</v>
      </c>
      <c r="Q12" s="80">
        <f t="shared" si="5"/>
        <v>3.9383632968496701E-2</v>
      </c>
      <c r="R12" s="81">
        <v>9.2441170884839885E-2</v>
      </c>
      <c r="S12" s="82">
        <f t="shared" si="6"/>
        <v>0.11398332401444564</v>
      </c>
      <c r="T12" s="83">
        <f>分析係数表!F15</f>
        <v>0.33005409485469872</v>
      </c>
      <c r="U12" s="84">
        <f t="shared" si="7"/>
        <v>3.7620662836117702E-2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投入係数表!AC13</f>
        <v>1.3046688895337019E-2</v>
      </c>
      <c r="E13" s="75">
        <f t="shared" si="0"/>
        <v>1.304668889533702</v>
      </c>
      <c r="F13" s="74">
        <f>分析係数表!C16</f>
        <v>0.12368252551663639</v>
      </c>
      <c r="G13" s="75">
        <f t="shared" si="1"/>
        <v>0.16136474322051375</v>
      </c>
      <c r="H13" s="75">
        <v>0.21389341125120753</v>
      </c>
      <c r="I13" s="75">
        <f t="shared" si="2"/>
        <v>0.21389341125120753</v>
      </c>
      <c r="J13" s="74">
        <f>分析係数表!G16</f>
        <v>1.9772048092292722E-2</v>
      </c>
      <c r="K13" s="76">
        <f t="shared" si="3"/>
        <v>4.2291108138834211E-3</v>
      </c>
      <c r="L13" s="77"/>
      <c r="M13" s="78"/>
      <c r="N13" s="79">
        <f>分析係数表!I16</f>
        <v>1.7113434381227897E-2</v>
      </c>
      <c r="O13" s="80">
        <f t="shared" si="4"/>
        <v>0.50467045392057441</v>
      </c>
      <c r="P13" s="74">
        <f>分析係数表!C16</f>
        <v>0.12368252551663639</v>
      </c>
      <c r="Q13" s="80">
        <f t="shared" si="5"/>
        <v>6.241891629452391E-2</v>
      </c>
      <c r="R13" s="81">
        <v>9.0720572444875053E-2</v>
      </c>
      <c r="S13" s="82">
        <f t="shared" si="6"/>
        <v>0.30461398369608261</v>
      </c>
      <c r="T13" s="83">
        <f>分析係数表!F16</f>
        <v>0.17086837167280561</v>
      </c>
      <c r="U13" s="84">
        <f t="shared" si="7"/>
        <v>5.204889538291619E-2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投入係数表!AC14</f>
        <v>6.476778916239382E-3</v>
      </c>
      <c r="E14" s="75">
        <f t="shared" si="0"/>
        <v>0.64767789162393818</v>
      </c>
      <c r="F14" s="74">
        <f>分析係数表!C17</f>
        <v>0.19283956701830429</v>
      </c>
      <c r="G14" s="75">
        <f t="shared" si="1"/>
        <v>0.12489792418808845</v>
      </c>
      <c r="H14" s="75">
        <v>0.16378968803975114</v>
      </c>
      <c r="I14" s="75">
        <f t="shared" si="2"/>
        <v>0.16378968803975114</v>
      </c>
      <c r="J14" s="74">
        <f>分析係数表!G17</f>
        <v>0.23402763404868787</v>
      </c>
      <c r="K14" s="76">
        <f t="shared" si="3"/>
        <v>3.8331313173515624E-2</v>
      </c>
      <c r="L14" s="77"/>
      <c r="M14" s="78"/>
      <c r="N14" s="79">
        <f>分析係数表!I17</f>
        <v>3.1766349957435482E-3</v>
      </c>
      <c r="O14" s="80">
        <f t="shared" si="4"/>
        <v>9.367808877687421E-2</v>
      </c>
      <c r="P14" s="74">
        <f>分析係数表!C17</f>
        <v>0.19283956701830429</v>
      </c>
      <c r="Q14" s="80">
        <f t="shared" si="5"/>
        <v>1.8064842078834693E-2</v>
      </c>
      <c r="R14" s="81">
        <v>4.1531816034807191E-2</v>
      </c>
      <c r="S14" s="82">
        <f t="shared" si="6"/>
        <v>0.20532150407455832</v>
      </c>
      <c r="T14" s="83">
        <f>分析係数表!F17</f>
        <v>0.36995154049829787</v>
      </c>
      <c r="U14" s="84">
        <f t="shared" si="7"/>
        <v>7.5959006729810388E-2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投入係数表!AC15</f>
        <v>2.237925540325229E-4</v>
      </c>
      <c r="E15" s="75">
        <f t="shared" si="0"/>
        <v>2.237925540325229E-2</v>
      </c>
      <c r="F15" s="74">
        <f>分析係数表!C18</f>
        <v>0.30630539049432115</v>
      </c>
      <c r="G15" s="75">
        <f t="shared" si="1"/>
        <v>6.854886565265339E-3</v>
      </c>
      <c r="H15" s="75">
        <v>2.0636041507532631E-2</v>
      </c>
      <c r="I15" s="75">
        <f t="shared" si="2"/>
        <v>2.0636041507532631E-2</v>
      </c>
      <c r="J15" s="74">
        <f>分析係数表!G18</f>
        <v>0.21755179396051724</v>
      </c>
      <c r="K15" s="76">
        <f t="shared" si="3"/>
        <v>4.4894078502074209E-3</v>
      </c>
      <c r="L15" s="77"/>
      <c r="M15" s="78"/>
      <c r="N15" s="79">
        <f>分析係数表!I18</f>
        <v>5.3704565311248737E-4</v>
      </c>
      <c r="O15" s="80">
        <f t="shared" si="4"/>
        <v>1.583732800177446E-2</v>
      </c>
      <c r="P15" s="74">
        <f>分析係数表!C18</f>
        <v>0.30630539049432115</v>
      </c>
      <c r="Q15" s="80">
        <f t="shared" si="5"/>
        <v>4.851058937970173E-3</v>
      </c>
      <c r="R15" s="81">
        <v>1.28190812345705E-2</v>
      </c>
      <c r="S15" s="82">
        <f t="shared" si="6"/>
        <v>3.3455122742103133E-2</v>
      </c>
      <c r="T15" s="83">
        <f>分析係数表!F18</f>
        <v>0.4635011306393737</v>
      </c>
      <c r="U15" s="84">
        <f t="shared" si="7"/>
        <v>1.5506487216643825E-2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投入係数表!AC16</f>
        <v>0</v>
      </c>
      <c r="E16" s="75">
        <f t="shared" si="0"/>
        <v>0</v>
      </c>
      <c r="F16" s="74">
        <f>分析係数表!C19</f>
        <v>0.36966314955627488</v>
      </c>
      <c r="G16" s="75">
        <f t="shared" si="1"/>
        <v>0</v>
      </c>
      <c r="H16" s="75">
        <v>2.59563183703653E-2</v>
      </c>
      <c r="I16" s="75">
        <f t="shared" si="2"/>
        <v>2.59563183703653E-2</v>
      </c>
      <c r="J16" s="74">
        <f>分析係数表!G19</f>
        <v>4.2381117789262797E-2</v>
      </c>
      <c r="K16" s="76">
        <f t="shared" si="3"/>
        <v>1.1000577862300576E-3</v>
      </c>
      <c r="L16" s="77"/>
      <c r="M16" s="78"/>
      <c r="N16" s="79">
        <f>分析係数表!I19</f>
        <v>-1.254655481313475E-4</v>
      </c>
      <c r="O16" s="80">
        <f t="shared" si="4"/>
        <v>-3.6999443662983598E-3</v>
      </c>
      <c r="P16" s="74">
        <f>分析係数表!C19</f>
        <v>0.36966314955627488</v>
      </c>
      <c r="Q16" s="80">
        <f t="shared" si="5"/>
        <v>-1.3677330876288472E-3</v>
      </c>
      <c r="R16" s="81">
        <v>8.6805325884569268E-3</v>
      </c>
      <c r="S16" s="82">
        <f t="shared" si="6"/>
        <v>3.4636850958822227E-2</v>
      </c>
      <c r="T16" s="83">
        <f>分析係数表!F19</f>
        <v>0.17645477862102601</v>
      </c>
      <c r="U16" s="84">
        <f t="shared" si="7"/>
        <v>6.1118378680684489E-3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投入係数表!AC17</f>
        <v>1.2510142772004386E-5</v>
      </c>
      <c r="E17" s="75">
        <f t="shared" si="0"/>
        <v>1.2510142772004385E-3</v>
      </c>
      <c r="F17" s="74">
        <f>分析係数表!C20</f>
        <v>0.11840151680286914</v>
      </c>
      <c r="G17" s="75">
        <f t="shared" si="1"/>
        <v>1.4812198796257693E-4</v>
      </c>
      <c r="H17" s="75">
        <v>4.4740420239931999E-3</v>
      </c>
      <c r="I17" s="75">
        <f t="shared" si="2"/>
        <v>4.4740420239931999E-3</v>
      </c>
      <c r="J17" s="74">
        <f>分析係数表!G20</f>
        <v>0.11103277983246747</v>
      </c>
      <c r="K17" s="76">
        <f t="shared" si="3"/>
        <v>4.9676532301124409E-4</v>
      </c>
      <c r="L17" s="77"/>
      <c r="M17" s="78"/>
      <c r="N17" s="79">
        <f>分析係数表!I20</f>
        <v>6.0558701736942728E-4</v>
      </c>
      <c r="O17" s="80">
        <f t="shared" si="4"/>
        <v>1.7858593905585602E-2</v>
      </c>
      <c r="P17" s="74">
        <f>分析係数表!C20</f>
        <v>0.11840151680286914</v>
      </c>
      <c r="Q17" s="80">
        <f t="shared" si="5"/>
        <v>2.11448460638781E-3</v>
      </c>
      <c r="R17" s="81">
        <v>5.5147531019340479E-3</v>
      </c>
      <c r="S17" s="82">
        <f t="shared" si="6"/>
        <v>9.9887951259272478E-3</v>
      </c>
      <c r="T17" s="83">
        <f>分析係数表!F20</f>
        <v>0.24737258814980315</v>
      </c>
      <c r="U17" s="84">
        <f t="shared" si="7"/>
        <v>2.4709541027987622E-3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投入係数表!AC18</f>
        <v>2.6149673433148056E-3</v>
      </c>
      <c r="E18" s="75">
        <f t="shared" si="0"/>
        <v>0.26149673433148057</v>
      </c>
      <c r="F18" s="74">
        <f>分析係数表!C21</f>
        <v>0.26258212636596168</v>
      </c>
      <c r="G18" s="75">
        <f t="shared" si="1"/>
        <v>6.8664368538515139E-2</v>
      </c>
      <c r="H18" s="75">
        <v>9.5176671363477114E-2</v>
      </c>
      <c r="I18" s="75">
        <f t="shared" si="2"/>
        <v>9.5176671363477114E-2</v>
      </c>
      <c r="J18" s="74">
        <f>分析係数表!G21</f>
        <v>0.28467983327929475</v>
      </c>
      <c r="K18" s="76">
        <f t="shared" si="3"/>
        <v>2.7094878935832893E-2</v>
      </c>
      <c r="L18" s="77"/>
      <c r="M18" s="78"/>
      <c r="N18" s="79">
        <f>分析係数表!I21</f>
        <v>1.0324354165676096E-3</v>
      </c>
      <c r="O18" s="80">
        <f t="shared" si="4"/>
        <v>3.044623532108743E-2</v>
      </c>
      <c r="P18" s="74">
        <f>分析係数表!C21</f>
        <v>0.26258212636596168</v>
      </c>
      <c r="Q18" s="80">
        <f t="shared" si="5"/>
        <v>7.9946372104495855E-3</v>
      </c>
      <c r="R18" s="81">
        <v>2.3224946627180349E-2</v>
      </c>
      <c r="S18" s="82">
        <f t="shared" si="6"/>
        <v>0.11840161799065746</v>
      </c>
      <c r="T18" s="83">
        <f>分析係数表!F21</f>
        <v>0.42515189534375575</v>
      </c>
      <c r="U18" s="84">
        <f t="shared" si="7"/>
        <v>5.0338672300495345E-2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投入係数表!AC19</f>
        <v>4.1700475906681285E-6</v>
      </c>
      <c r="E19" s="75">
        <f t="shared" si="0"/>
        <v>4.1700475906681283E-4</v>
      </c>
      <c r="F19" s="74">
        <f>分析係数表!C22</f>
        <v>0.19256748567873505</v>
      </c>
      <c r="G19" s="75">
        <f t="shared" si="1"/>
        <v>8.0301557969562835E-5</v>
      </c>
      <c r="H19" s="75">
        <v>3.4980331918620849E-2</v>
      </c>
      <c r="I19" s="75">
        <f t="shared" si="2"/>
        <v>3.4980331918620849E-2</v>
      </c>
      <c r="J19" s="74">
        <f>分析係数表!G22</f>
        <v>0.19753386347788673</v>
      </c>
      <c r="K19" s="76">
        <f t="shared" si="3"/>
        <v>6.9098001096240145E-3</v>
      </c>
      <c r="L19" s="77"/>
      <c r="M19" s="78"/>
      <c r="N19" s="79">
        <f>分析係数表!I22</f>
        <v>4.8211298587508529E-5</v>
      </c>
      <c r="O19" s="80">
        <f t="shared" si="4"/>
        <v>1.4217378814942771E-3</v>
      </c>
      <c r="P19" s="74">
        <f>分析係数表!C22</f>
        <v>0.19256748567873505</v>
      </c>
      <c r="Q19" s="80">
        <f t="shared" si="5"/>
        <v>2.7378048913356432E-4</v>
      </c>
      <c r="R19" s="81">
        <v>6.6830712885975379E-3</v>
      </c>
      <c r="S19" s="82">
        <f t="shared" si="6"/>
        <v>4.166340320721839E-2</v>
      </c>
      <c r="T19" s="83">
        <f>分析係数表!F22</f>
        <v>0.41915604646677446</v>
      </c>
      <c r="U19" s="84">
        <f t="shared" si="7"/>
        <v>1.7463467370688792E-2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投入係数表!AC20</f>
        <v>3.1275356930010964E-6</v>
      </c>
      <c r="E20" s="75">
        <f t="shared" si="0"/>
        <v>3.1275356930010964E-4</v>
      </c>
      <c r="F20" s="74">
        <f>分析係数表!C23</f>
        <v>0.20116432520583094</v>
      </c>
      <c r="G20" s="75">
        <f t="shared" si="1"/>
        <v>6.2914860723971644E-5</v>
      </c>
      <c r="H20" s="75">
        <v>4.0146077280452511E-2</v>
      </c>
      <c r="I20" s="75">
        <f t="shared" si="2"/>
        <v>4.0146077280452511E-2</v>
      </c>
      <c r="J20" s="74">
        <f>分析係数表!G23</f>
        <v>0.20785566100352021</v>
      </c>
      <c r="K20" s="76">
        <f t="shared" si="3"/>
        <v>8.3445894298268611E-3</v>
      </c>
      <c r="L20" s="77"/>
      <c r="M20" s="78"/>
      <c r="N20" s="79">
        <f>分析係数表!I23</f>
        <v>2.5225877402069866E-5</v>
      </c>
      <c r="O20" s="80">
        <f t="shared" si="4"/>
        <v>7.4390415830337387E-4</v>
      </c>
      <c r="P20" s="74">
        <f>分析係数表!C23</f>
        <v>0.20116432520583094</v>
      </c>
      <c r="Q20" s="80">
        <f t="shared" si="5"/>
        <v>1.4964697802290983E-4</v>
      </c>
      <c r="R20" s="81">
        <v>6.370607600719386E-3</v>
      </c>
      <c r="S20" s="82">
        <f t="shared" si="6"/>
        <v>4.6516684881171895E-2</v>
      </c>
      <c r="T20" s="83">
        <f>分析係数表!F23</f>
        <v>0.42478695148042223</v>
      </c>
      <c r="U20" s="84">
        <f t="shared" si="7"/>
        <v>1.9759680763648455E-2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投入係数表!AC21</f>
        <v>8.7501498610852895E-4</v>
      </c>
      <c r="E21" s="75">
        <f t="shared" si="0"/>
        <v>8.7501498610852893E-2</v>
      </c>
      <c r="F21" s="74">
        <f>分析係数表!C24</f>
        <v>0.46796458506974481</v>
      </c>
      <c r="G21" s="75">
        <f t="shared" si="1"/>
        <v>4.0947602490408623E-2</v>
      </c>
      <c r="H21" s="75">
        <v>8.009686016560788E-2</v>
      </c>
      <c r="I21" s="75">
        <f t="shared" si="2"/>
        <v>8.009686016560788E-2</v>
      </c>
      <c r="J21" s="74">
        <f>分析係数表!G24</f>
        <v>0.19290112247208774</v>
      </c>
      <c r="K21" s="76">
        <f t="shared" si="3"/>
        <v>1.5450774232435611E-2</v>
      </c>
      <c r="L21" s="77"/>
      <c r="M21" s="78"/>
      <c r="N21" s="79">
        <f>分析係数表!I24</f>
        <v>1.1220536652328578E-3</v>
      </c>
      <c r="O21" s="80">
        <f t="shared" si="4"/>
        <v>3.3089052725586258E-2</v>
      </c>
      <c r="P21" s="74">
        <f>分析係数表!C24</f>
        <v>0.46796458506974481</v>
      </c>
      <c r="Q21" s="80">
        <f t="shared" si="5"/>
        <v>1.5484504829079883E-2</v>
      </c>
      <c r="R21" s="81">
        <v>3.1424832982945718E-2</v>
      </c>
      <c r="S21" s="82">
        <f t="shared" si="6"/>
        <v>0.11152169314855359</v>
      </c>
      <c r="T21" s="83">
        <f>分析係数表!F24</f>
        <v>0.36341689561906876</v>
      </c>
      <c r="U21" s="84">
        <f t="shared" si="7"/>
        <v>4.0528867518229719E-2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投入係数表!AC22</f>
        <v>2.8147821237009867E-5</v>
      </c>
      <c r="E22" s="75">
        <f t="shared" si="0"/>
        <v>2.8147821237009866E-3</v>
      </c>
      <c r="F22" s="74">
        <f>分析係数表!C25</f>
        <v>0.11839811615034102</v>
      </c>
      <c r="G22" s="75">
        <f t="shared" si="1"/>
        <v>3.3326490081985296E-4</v>
      </c>
      <c r="H22" s="75">
        <v>3.017360695272257E-2</v>
      </c>
      <c r="I22" s="75">
        <f t="shared" si="2"/>
        <v>3.017360695272257E-2</v>
      </c>
      <c r="J22" s="74">
        <f>分析係数表!G25</f>
        <v>0.19601885967651284</v>
      </c>
      <c r="K22" s="76">
        <f t="shared" si="3"/>
        <v>5.9145960271999778E-3</v>
      </c>
      <c r="L22" s="77"/>
      <c r="M22" s="78"/>
      <c r="N22" s="79">
        <f>分析係数表!I25</f>
        <v>4.7721717414244671E-4</v>
      </c>
      <c r="O22" s="80">
        <f t="shared" si="4"/>
        <v>1.407300267895626E-2</v>
      </c>
      <c r="P22" s="74">
        <f>分析係数表!C25</f>
        <v>0.11839811615034102</v>
      </c>
      <c r="Q22" s="80">
        <f t="shared" si="5"/>
        <v>1.6662170057671235E-3</v>
      </c>
      <c r="R22" s="81">
        <v>1.0511349908007978E-2</v>
      </c>
      <c r="S22" s="82">
        <f t="shared" si="6"/>
        <v>4.0684956860730551E-2</v>
      </c>
      <c r="T22" s="83">
        <f>分析係数表!F25</f>
        <v>0.34892899519140697</v>
      </c>
      <c r="U22" s="84">
        <f t="shared" si="7"/>
        <v>1.419616111682045E-2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投入係数表!AC23</f>
        <v>2.1128241126051851E-4</v>
      </c>
      <c r="E23" s="75">
        <f t="shared" si="0"/>
        <v>2.1128241126051852E-2</v>
      </c>
      <c r="F23" s="74">
        <f>分析係数表!C26</f>
        <v>0.29113960871661038</v>
      </c>
      <c r="G23" s="75">
        <f t="shared" si="1"/>
        <v>6.1512678543089319E-3</v>
      </c>
      <c r="H23" s="75">
        <v>4.1680759030553662E-2</v>
      </c>
      <c r="I23" s="75">
        <f t="shared" si="2"/>
        <v>4.1680759030553662E-2</v>
      </c>
      <c r="J23" s="74">
        <f>分析係数表!G26</f>
        <v>0.2004458717578543</v>
      </c>
      <c r="K23" s="76">
        <f t="shared" si="3"/>
        <v>8.3547360794083876E-3</v>
      </c>
      <c r="L23" s="77"/>
      <c r="M23" s="78"/>
      <c r="N23" s="79">
        <f>分析係数表!I26</f>
        <v>1.0726059667332082E-2</v>
      </c>
      <c r="O23" s="80">
        <f t="shared" si="4"/>
        <v>0.31630853752122501</v>
      </c>
      <c r="P23" s="74">
        <f>分析係数表!C26</f>
        <v>0.29113960871661038</v>
      </c>
      <c r="Q23" s="80">
        <f t="shared" si="5"/>
        <v>9.2089943847652719E-2</v>
      </c>
      <c r="R23" s="81">
        <v>0.10361142852056042</v>
      </c>
      <c r="S23" s="82">
        <f t="shared" si="6"/>
        <v>0.14529218755111409</v>
      </c>
      <c r="T23" s="83">
        <f>分析係数表!F26</f>
        <v>0.34176102976079403</v>
      </c>
      <c r="U23" s="84">
        <f t="shared" si="7"/>
        <v>4.9655207633667167E-2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投入係数表!AC24</f>
        <v>2.9572587497154811E-4</v>
      </c>
      <c r="E24" s="75">
        <f t="shared" si="0"/>
        <v>2.9572587497154811E-2</v>
      </c>
      <c r="F24" s="74">
        <f>分析係数表!C27</f>
        <v>0.22390034937983039</v>
      </c>
      <c r="G24" s="75">
        <f t="shared" si="1"/>
        <v>6.6213126726785664E-3</v>
      </c>
      <c r="H24" s="75">
        <v>1.0980866726695694E-2</v>
      </c>
      <c r="I24" s="75">
        <f t="shared" si="2"/>
        <v>1.0980866726695694E-2</v>
      </c>
      <c r="J24" s="74">
        <f>分析係数表!G27</f>
        <v>0.17801424712710151</v>
      </c>
      <c r="K24" s="76">
        <f t="shared" si="3"/>
        <v>1.9547507231557734E-3</v>
      </c>
      <c r="L24" s="77"/>
      <c r="M24" s="78"/>
      <c r="N24" s="79">
        <f>分析係数表!I27</f>
        <v>1.001616696609949E-2</v>
      </c>
      <c r="O24" s="80">
        <f t="shared" si="4"/>
        <v>0.29537399780318108</v>
      </c>
      <c r="P24" s="74">
        <f>分析係数表!C27</f>
        <v>0.22390034937983039</v>
      </c>
      <c r="Q24" s="80">
        <f t="shared" si="5"/>
        <v>6.6134341305849498E-2</v>
      </c>
      <c r="R24" s="81">
        <v>6.7538319976158626E-2</v>
      </c>
      <c r="S24" s="82">
        <f t="shared" si="6"/>
        <v>7.8519186702854321E-2</v>
      </c>
      <c r="T24" s="83">
        <f>分析係数表!F27</f>
        <v>0.3354402389489512</v>
      </c>
      <c r="U24" s="84">
        <f t="shared" si="7"/>
        <v>2.6338494749682764E-2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投入係数表!AC25</f>
        <v>4.8650555224461496E-6</v>
      </c>
      <c r="E25" s="75">
        <f t="shared" si="0"/>
        <v>4.8650555224461498E-4</v>
      </c>
      <c r="F25" s="74">
        <f>分析係数表!C28</f>
        <v>0.22512814125204084</v>
      </c>
      <c r="G25" s="75">
        <f t="shared" si="1"/>
        <v>1.0952609068562781E-4</v>
      </c>
      <c r="H25" s="75">
        <v>5.0926173645601105E-2</v>
      </c>
      <c r="I25" s="75">
        <f t="shared" si="2"/>
        <v>5.0926173645601105E-2</v>
      </c>
      <c r="J25" s="74">
        <f>分析係数表!G28</f>
        <v>0.17968722251031818</v>
      </c>
      <c r="K25" s="76">
        <f t="shared" si="3"/>
        <v>9.150782695456227E-3</v>
      </c>
      <c r="L25" s="77"/>
      <c r="M25" s="78"/>
      <c r="N25" s="79">
        <f>分析係数表!I28</f>
        <v>8.1409051127791718E-3</v>
      </c>
      <c r="O25" s="80">
        <f t="shared" si="4"/>
        <v>0.24007304361404308</v>
      </c>
      <c r="P25" s="74">
        <f>分析係数表!C28</f>
        <v>0.22512814125204084</v>
      </c>
      <c r="Q25" s="80">
        <f t="shared" si="5"/>
        <v>5.404719807354965E-2</v>
      </c>
      <c r="R25" s="81">
        <v>6.9551335321542077E-2</v>
      </c>
      <c r="S25" s="82">
        <f t="shared" si="6"/>
        <v>0.12047750896714318</v>
      </c>
      <c r="T25" s="83">
        <f>分析係数表!F28</f>
        <v>0.30733691598411605</v>
      </c>
      <c r="U25" s="84">
        <f t="shared" si="7"/>
        <v>3.702718605141047E-2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投入係数表!AC26</f>
        <v>6.7311518192701373E-3</v>
      </c>
      <c r="E26" s="75">
        <f t="shared" si="0"/>
        <v>0.67311518192701369</v>
      </c>
      <c r="F26" s="74">
        <f>分析係数表!C29</f>
        <v>0.20292812083079403</v>
      </c>
      <c r="G26" s="75">
        <f t="shared" si="1"/>
        <v>0.13659399897112695</v>
      </c>
      <c r="H26" s="75">
        <v>0.18361709977386956</v>
      </c>
      <c r="I26" s="75">
        <f t="shared" si="2"/>
        <v>0.18361709977386956</v>
      </c>
      <c r="J26" s="74">
        <f>分析係数表!G29</f>
        <v>0.25422836329948895</v>
      </c>
      <c r="K26" s="76">
        <f t="shared" si="3"/>
        <v>4.6680674749309821E-2</v>
      </c>
      <c r="L26" s="77"/>
      <c r="M26" s="78"/>
      <c r="N26" s="79">
        <f>分析係数表!I29</f>
        <v>1.2173975242294967E-2</v>
      </c>
      <c r="O26" s="80">
        <f t="shared" si="4"/>
        <v>0.35900716797594734</v>
      </c>
      <c r="P26" s="74">
        <f>分析係数表!C29</f>
        <v>0.20292812083079403</v>
      </c>
      <c r="Q26" s="80">
        <f t="shared" si="5"/>
        <v>7.2852649962144217E-2</v>
      </c>
      <c r="R26" s="81">
        <v>0.106236465322015</v>
      </c>
      <c r="S26" s="82">
        <f t="shared" si="6"/>
        <v>0.28985356509588456</v>
      </c>
      <c r="T26" s="83">
        <f>分析係数表!F29</f>
        <v>0.40384720428768384</v>
      </c>
      <c r="U26" s="84">
        <f t="shared" si="7"/>
        <v>0.11705655191679115</v>
      </c>
      <c r="V26" s="85">
        <f>分析係数表!D29</f>
        <v>7.670374473161555E-2</v>
      </c>
      <c r="W26" s="86">
        <f t="shared" si="8"/>
        <v>0</v>
      </c>
      <c r="X26" s="74">
        <f>分析係数表!E29</f>
        <v>6.1557890505000185E-2</v>
      </c>
      <c r="Y26" s="87">
        <f t="shared" si="9"/>
        <v>0</v>
      </c>
    </row>
    <row r="27" spans="1:25">
      <c r="A27" s="10" t="s">
        <v>15</v>
      </c>
      <c r="B27" s="9" t="s">
        <v>36</v>
      </c>
      <c r="C27" s="88"/>
      <c r="D27" s="74">
        <f>投入係数表!AC27</f>
        <v>3.4375092305740937E-3</v>
      </c>
      <c r="E27" s="75">
        <f t="shared" si="0"/>
        <v>0.3437509230574094</v>
      </c>
      <c r="F27" s="74">
        <f>分析係数表!C30</f>
        <v>1</v>
      </c>
      <c r="G27" s="75">
        <f t="shared" si="1"/>
        <v>0.3437509230574094</v>
      </c>
      <c r="H27" s="75">
        <v>0.47494930783924316</v>
      </c>
      <c r="I27" s="75">
        <f t="shared" si="2"/>
        <v>0.47494930783924316</v>
      </c>
      <c r="J27" s="74">
        <f>分析係数表!G30</f>
        <v>0.34673715455884868</v>
      </c>
      <c r="K27" s="76">
        <f t="shared" si="3"/>
        <v>0.16468257155987387</v>
      </c>
      <c r="L27" s="77"/>
      <c r="M27" s="78"/>
      <c r="N27" s="79">
        <f>分析係数表!I30</f>
        <v>0</v>
      </c>
      <c r="O27" s="80">
        <f t="shared" si="4"/>
        <v>0</v>
      </c>
      <c r="P27" s="74">
        <f>分析係数表!C30</f>
        <v>1</v>
      </c>
      <c r="Q27" s="80">
        <f t="shared" si="5"/>
        <v>0</v>
      </c>
      <c r="R27" s="81">
        <v>0.12679818927044151</v>
      </c>
      <c r="S27" s="82">
        <f t="shared" si="6"/>
        <v>0.60174749710968467</v>
      </c>
      <c r="T27" s="83">
        <f>分析係数表!F30</f>
        <v>0.44336430675838301</v>
      </c>
      <c r="U27" s="84">
        <f t="shared" si="7"/>
        <v>0.26679336189962743</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投入係数表!AC28</f>
        <v>2.8240952299868123E-2</v>
      </c>
      <c r="E28" s="75">
        <f t="shared" si="0"/>
        <v>2.8240952299868125</v>
      </c>
      <c r="F28" s="74">
        <f>分析係数表!C31</f>
        <v>0.99667993786519227</v>
      </c>
      <c r="G28" s="75">
        <f t="shared" si="1"/>
        <v>2.8147190583486421</v>
      </c>
      <c r="H28" s="75">
        <v>3.3217069273550441</v>
      </c>
      <c r="I28" s="75">
        <f t="shared" si="2"/>
        <v>3.3217069273550441</v>
      </c>
      <c r="J28" s="74">
        <f>分析係数表!G31</f>
        <v>7.0744430198025232E-2</v>
      </c>
      <c r="K28" s="76">
        <f t="shared" si="3"/>
        <v>0.23499226386056579</v>
      </c>
      <c r="L28" s="77"/>
      <c r="M28" s="78"/>
      <c r="N28" s="79">
        <f>分析係数表!I31</f>
        <v>1.5783931066306964E-2</v>
      </c>
      <c r="O28" s="80">
        <f t="shared" si="4"/>
        <v>0.46546376831420377</v>
      </c>
      <c r="P28" s="74">
        <f>分析係数表!C31</f>
        <v>0.99667993786519227</v>
      </c>
      <c r="Q28" s="80">
        <f t="shared" si="5"/>
        <v>0.46391839968189885</v>
      </c>
      <c r="R28" s="81">
        <v>0.87962088698351659</v>
      </c>
      <c r="S28" s="82">
        <f t="shared" si="6"/>
        <v>4.2013278143385611</v>
      </c>
      <c r="T28" s="83">
        <f>分析係数表!F31</f>
        <v>0.308369223350977</v>
      </c>
      <c r="U28" s="84">
        <f t="shared" si="7"/>
        <v>1.2955601951504399</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投入係数表!AC29</f>
        <v>3.2373469462220238E-3</v>
      </c>
      <c r="E29" s="75">
        <f t="shared" si="0"/>
        <v>0.32373469462220239</v>
      </c>
      <c r="F29" s="74">
        <f>分析係数表!C32</f>
        <v>0.99973750468741629</v>
      </c>
      <c r="G29" s="75">
        <f t="shared" si="1"/>
        <v>0.32364971578234336</v>
      </c>
      <c r="H29" s="75">
        <v>0.39126378906131593</v>
      </c>
      <c r="I29" s="75">
        <f t="shared" si="2"/>
        <v>0.39126378906131593</v>
      </c>
      <c r="J29" s="74">
        <f>分析係数表!G32</f>
        <v>0.13654952076677315</v>
      </c>
      <c r="K29" s="76">
        <f t="shared" si="3"/>
        <v>5.3426882889714512E-2</v>
      </c>
      <c r="L29" s="77"/>
      <c r="M29" s="78"/>
      <c r="N29" s="79">
        <f>分析係数表!I32</f>
        <v>6.1925380029087757E-3</v>
      </c>
      <c r="O29" s="80">
        <f t="shared" si="4"/>
        <v>0.18261623559771673</v>
      </c>
      <c r="P29" s="74">
        <f>分析係数表!C32</f>
        <v>0.99973750468741629</v>
      </c>
      <c r="Q29" s="80">
        <f t="shared" si="5"/>
        <v>0.18256829969187063</v>
      </c>
      <c r="R29" s="81">
        <v>0.27190469348423885</v>
      </c>
      <c r="S29" s="82">
        <f t="shared" si="6"/>
        <v>0.66316848254555483</v>
      </c>
      <c r="T29" s="83">
        <f>分析係数表!F32</f>
        <v>0.46980830670926516</v>
      </c>
      <c r="U29" s="84">
        <f t="shared" si="7"/>
        <v>0.31156206184767998</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投入係数表!AC30</f>
        <v>1.3966184389079339E-3</v>
      </c>
      <c r="E30" s="75">
        <f t="shared" si="0"/>
        <v>0.13966184389079339</v>
      </c>
      <c r="F30" s="74">
        <f>分析係数表!C33</f>
        <v>0.92720800471848297</v>
      </c>
      <c r="G30" s="75">
        <f t="shared" si="1"/>
        <v>0.12949557960928679</v>
      </c>
      <c r="H30" s="75">
        <v>0.19786306733223258</v>
      </c>
      <c r="I30" s="75">
        <f t="shared" si="2"/>
        <v>0.19786306733223258</v>
      </c>
      <c r="J30" s="74">
        <f>分析係数表!G33</f>
        <v>0.48251618559482062</v>
      </c>
      <c r="K30" s="76">
        <f t="shared" si="3"/>
        <v>9.5472132519240027E-2</v>
      </c>
      <c r="L30" s="77"/>
      <c r="M30" s="78"/>
      <c r="N30" s="79">
        <f>分析係数表!I33</f>
        <v>1.0711870111293417E-3</v>
      </c>
      <c r="O30" s="80">
        <f t="shared" si="4"/>
        <v>3.1589009143217939E-2</v>
      </c>
      <c r="P30" s="74">
        <f>分析係数表!C33</f>
        <v>0.92720800471848297</v>
      </c>
      <c r="Q30" s="80">
        <f t="shared" si="5"/>
        <v>2.9289582138717019E-2</v>
      </c>
      <c r="R30" s="81">
        <v>0.11898515393005613</v>
      </c>
      <c r="S30" s="82">
        <f t="shared" si="6"/>
        <v>0.31684822126228873</v>
      </c>
      <c r="T30" s="83">
        <f>分析係数表!F33</f>
        <v>0.61375438359859724</v>
      </c>
      <c r="U30" s="84">
        <f t="shared" si="7"/>
        <v>0.19446698473514798</v>
      </c>
      <c r="V30" s="85">
        <f>分析係数表!D33</f>
        <v>6.3927479543206545E-2</v>
      </c>
      <c r="W30" s="86">
        <f t="shared" si="8"/>
        <v>0</v>
      </c>
      <c r="X30" s="74">
        <f>分析係数表!E33</f>
        <v>6.2471900008991998E-2</v>
      </c>
      <c r="Y30" s="87">
        <f t="shared" si="9"/>
        <v>0</v>
      </c>
    </row>
    <row r="31" spans="1:25">
      <c r="A31" s="10" t="s">
        <v>19</v>
      </c>
      <c r="B31" s="9" t="s">
        <v>282</v>
      </c>
      <c r="C31" s="73">
        <f>最終需要_まとめ!C32</f>
        <v>100</v>
      </c>
      <c r="D31" s="74">
        <f>投入係数表!AC31</f>
        <v>1.4187544415350641E-2</v>
      </c>
      <c r="E31" s="75">
        <f t="shared" si="0"/>
        <v>1.4187544415350641</v>
      </c>
      <c r="F31" s="74">
        <f>分析係数表!C34</f>
        <v>0.43058167090385968</v>
      </c>
      <c r="G31" s="75">
        <f t="shared" si="1"/>
        <v>0.6108896580384402</v>
      </c>
      <c r="H31" s="75">
        <v>0.84652325519648597</v>
      </c>
      <c r="I31" s="75">
        <f t="shared" si="2"/>
        <v>100.84652325519649</v>
      </c>
      <c r="J31" s="74">
        <f>分析係数表!G34</f>
        <v>0.40252218378442245</v>
      </c>
      <c r="K31" s="76">
        <f t="shared" si="3"/>
        <v>40.592962767748233</v>
      </c>
      <c r="L31" s="77"/>
      <c r="M31" s="78"/>
      <c r="N31" s="79">
        <f>分析係数表!I34</f>
        <v>0.17332617383102331</v>
      </c>
      <c r="O31" s="80">
        <f t="shared" si="4"/>
        <v>5.1113410011709588</v>
      </c>
      <c r="P31" s="74">
        <f>分析係数表!C34</f>
        <v>0.43058167090385968</v>
      </c>
      <c r="Q31" s="80">
        <f t="shared" si="5"/>
        <v>2.2008497488435985</v>
      </c>
      <c r="R31" s="81">
        <v>2.4723222653552361</v>
      </c>
      <c r="S31" s="82">
        <f t="shared" si="6"/>
        <v>103.31884552055172</v>
      </c>
      <c r="T31" s="83">
        <f>分析係数表!F34</f>
        <v>0.66293540075026103</v>
      </c>
      <c r="U31" s="84">
        <f t="shared" si="7"/>
        <v>68.493720260221266</v>
      </c>
      <c r="V31" s="85">
        <f>分析係数表!D34</f>
        <v>0.16067471370017011</v>
      </c>
      <c r="W31" s="86">
        <f t="shared" si="8"/>
        <v>17</v>
      </c>
      <c r="X31" s="74">
        <f>分析係数表!E34</f>
        <v>0.14658203786750718</v>
      </c>
      <c r="Y31" s="87">
        <f t="shared" si="9"/>
        <v>15</v>
      </c>
    </row>
    <row r="32" spans="1:25">
      <c r="A32" s="10" t="s">
        <v>20</v>
      </c>
      <c r="B32" s="9" t="s">
        <v>37</v>
      </c>
      <c r="C32" s="88"/>
      <c r="D32" s="74">
        <f>投入係数表!AC32</f>
        <v>1.7535050118759481E-2</v>
      </c>
      <c r="E32" s="75">
        <f t="shared" si="0"/>
        <v>1.7535050118759481</v>
      </c>
      <c r="F32" s="74">
        <f>分析係数表!C35</f>
        <v>0.85041941808411148</v>
      </c>
      <c r="G32" s="75">
        <f t="shared" si="1"/>
        <v>1.4912147118071168</v>
      </c>
      <c r="H32" s="75">
        <v>1.9512981711778932</v>
      </c>
      <c r="I32" s="75">
        <f t="shared" si="2"/>
        <v>1.9512981711778932</v>
      </c>
      <c r="J32" s="74">
        <f>分析係数表!G35</f>
        <v>0.31439227022235533</v>
      </c>
      <c r="K32" s="76">
        <f t="shared" si="3"/>
        <v>0.61347306191734796</v>
      </c>
      <c r="L32" s="77"/>
      <c r="M32" s="78"/>
      <c r="N32" s="79">
        <f>分析係数表!I35</f>
        <v>5.0116599150103677E-2</v>
      </c>
      <c r="O32" s="80">
        <f t="shared" si="4"/>
        <v>1.4779246689245527</v>
      </c>
      <c r="P32" s="74">
        <f>分析係数表!C35</f>
        <v>0.85041941808411148</v>
      </c>
      <c r="Q32" s="80">
        <f t="shared" si="5"/>
        <v>1.2568558369189713</v>
      </c>
      <c r="R32" s="81">
        <v>1.9301412192341261</v>
      </c>
      <c r="S32" s="82">
        <f t="shared" si="6"/>
        <v>3.8814393904120195</v>
      </c>
      <c r="T32" s="83">
        <f>分析係数表!F35</f>
        <v>0.64510687312527537</v>
      </c>
      <c r="U32" s="84">
        <f t="shared" si="7"/>
        <v>2.5039432283739727</v>
      </c>
      <c r="V32" s="85">
        <f>分析係数表!D35</f>
        <v>4.4457450663799247E-2</v>
      </c>
      <c r="W32" s="86">
        <f t="shared" si="8"/>
        <v>0</v>
      </c>
      <c r="X32" s="74">
        <f>分析係数表!E35</f>
        <v>4.3787951741632962E-2</v>
      </c>
      <c r="Y32" s="87">
        <f t="shared" si="9"/>
        <v>0</v>
      </c>
    </row>
    <row r="33" spans="1:25">
      <c r="A33" s="10" t="s">
        <v>21</v>
      </c>
      <c r="B33" s="9" t="s">
        <v>38</v>
      </c>
      <c r="C33" s="88"/>
      <c r="D33" s="74">
        <f>投入係数表!AC33</f>
        <v>2.5953681196386653E-2</v>
      </c>
      <c r="E33" s="75">
        <f t="shared" si="0"/>
        <v>2.5953681196386653</v>
      </c>
      <c r="F33" s="74">
        <f>分析係数表!C36</f>
        <v>0.99367212085214862</v>
      </c>
      <c r="G33" s="75">
        <f t="shared" si="1"/>
        <v>2.5789449438334056</v>
      </c>
      <c r="H33" s="75">
        <v>2.9069604765757466</v>
      </c>
      <c r="I33" s="75">
        <f t="shared" si="2"/>
        <v>2.9069604765757466</v>
      </c>
      <c r="J33" s="74">
        <f>分析係数表!G36</f>
        <v>5.4622350270852466E-2</v>
      </c>
      <c r="K33" s="76">
        <f t="shared" si="3"/>
        <v>0.15878501337504464</v>
      </c>
      <c r="L33" s="77"/>
      <c r="M33" s="78"/>
      <c r="N33" s="79">
        <f>分析係数表!I36</f>
        <v>0.22260102528255266</v>
      </c>
      <c r="O33" s="80">
        <f t="shared" si="4"/>
        <v>6.564442762918441</v>
      </c>
      <c r="P33" s="74">
        <f>分析係数表!C36</f>
        <v>0.99367212085214862</v>
      </c>
      <c r="Q33" s="80">
        <f t="shared" si="5"/>
        <v>6.5229037624417057</v>
      </c>
      <c r="R33" s="81">
        <v>6.9510550839615757</v>
      </c>
      <c r="S33" s="82">
        <f t="shared" si="6"/>
        <v>9.8580155605373214</v>
      </c>
      <c r="T33" s="83">
        <f>分析係数表!F36</f>
        <v>0.84078106922799567</v>
      </c>
      <c r="U33" s="84">
        <f t="shared" si="7"/>
        <v>8.2884328634547888</v>
      </c>
      <c r="V33" s="85">
        <f>分析係数表!D36</f>
        <v>1.6146279761308086E-2</v>
      </c>
      <c r="W33" s="86">
        <f t="shared" si="8"/>
        <v>0</v>
      </c>
      <c r="X33" s="74">
        <f>分析係数表!E36</f>
        <v>1.4152245516969955E-2</v>
      </c>
      <c r="Y33" s="87">
        <f t="shared" si="9"/>
        <v>0</v>
      </c>
    </row>
    <row r="34" spans="1:25">
      <c r="A34" s="10" t="s">
        <v>22</v>
      </c>
      <c r="B34" s="9" t="s">
        <v>406</v>
      </c>
      <c r="C34" s="88"/>
      <c r="D34" s="74">
        <f>投入係数表!AC34</f>
        <v>2.1456979877782854E-2</v>
      </c>
      <c r="E34" s="75">
        <f t="shared" si="0"/>
        <v>2.1456979877782856</v>
      </c>
      <c r="F34" s="74">
        <f>分析係数表!C37</f>
        <v>0.57178358697686016</v>
      </c>
      <c r="G34" s="75">
        <f t="shared" si="1"/>
        <v>1.2268748920208992</v>
      </c>
      <c r="H34" s="75">
        <v>1.5854800898909176</v>
      </c>
      <c r="I34" s="75">
        <f t="shared" si="2"/>
        <v>1.5854800898909176</v>
      </c>
      <c r="J34" s="74">
        <f>分析係数表!G37</f>
        <v>0.36884830758302428</v>
      </c>
      <c r="K34" s="76">
        <f t="shared" si="3"/>
        <v>0.58480164786284616</v>
      </c>
      <c r="L34" s="77"/>
      <c r="M34" s="78"/>
      <c r="N34" s="79">
        <f>分析係数表!I37</f>
        <v>4.5622990798280361E-2</v>
      </c>
      <c r="O34" s="80">
        <f t="shared" si="4"/>
        <v>1.3454093995673073</v>
      </c>
      <c r="P34" s="74">
        <f>分析係数表!C37</f>
        <v>0.57178358697686016</v>
      </c>
      <c r="Q34" s="80">
        <f t="shared" si="5"/>
        <v>0.76928301243697872</v>
      </c>
      <c r="R34" s="81">
        <v>1.039088544579515</v>
      </c>
      <c r="S34" s="82">
        <f t="shared" si="6"/>
        <v>2.6245686344704326</v>
      </c>
      <c r="T34" s="83">
        <f>分析係数表!F37</f>
        <v>0.64429400301330442</v>
      </c>
      <c r="U34" s="84">
        <f t="shared" si="7"/>
        <v>1.6909938316861173</v>
      </c>
      <c r="V34" s="85">
        <f>分析係数表!D37</f>
        <v>7.2142948725191447E-2</v>
      </c>
      <c r="W34" s="86">
        <f t="shared" si="8"/>
        <v>0</v>
      </c>
      <c r="X34" s="74">
        <f>分析係数表!E37</f>
        <v>6.9101643267789628E-2</v>
      </c>
      <c r="Y34" s="87">
        <f t="shared" si="9"/>
        <v>0</v>
      </c>
    </row>
    <row r="35" spans="1:25">
      <c r="A35" s="10" t="s">
        <v>23</v>
      </c>
      <c r="B35" s="9" t="s">
        <v>198</v>
      </c>
      <c r="C35" s="88"/>
      <c r="D35" s="74">
        <f>投入係数表!AC35</f>
        <v>3.8855113433982062E-2</v>
      </c>
      <c r="E35" s="75">
        <f t="shared" si="0"/>
        <v>3.885511343398206</v>
      </c>
      <c r="F35" s="74">
        <f>分析係数表!C38</f>
        <v>0.42668283982472699</v>
      </c>
      <c r="G35" s="75">
        <f t="shared" si="1"/>
        <v>1.6578810141723366</v>
      </c>
      <c r="H35" s="75">
        <v>2.0740314431131148</v>
      </c>
      <c r="I35" s="75">
        <f t="shared" si="2"/>
        <v>2.0740314431131148</v>
      </c>
      <c r="J35" s="74">
        <f>分析係数表!G38</f>
        <v>0.18042179614021467</v>
      </c>
      <c r="K35" s="76">
        <f t="shared" si="3"/>
        <v>0.37420047821774965</v>
      </c>
      <c r="L35" s="77"/>
      <c r="M35" s="78"/>
      <c r="N35" s="79">
        <f>分析係数表!I38</f>
        <v>3.1385057501308801E-2</v>
      </c>
      <c r="O35" s="80">
        <f t="shared" si="4"/>
        <v>0.92553667853386057</v>
      </c>
      <c r="P35" s="74">
        <f>分析係数表!C38</f>
        <v>0.42668283982472699</v>
      </c>
      <c r="Q35" s="80">
        <f t="shared" si="5"/>
        <v>0.39491061835877306</v>
      </c>
      <c r="R35" s="81">
        <v>0.63283047483043464</v>
      </c>
      <c r="S35" s="82">
        <f t="shared" si="6"/>
        <v>2.7068619179435496</v>
      </c>
      <c r="T35" s="83">
        <f>分析係数表!F38</f>
        <v>0.52437100026299643</v>
      </c>
      <c r="U35" s="84">
        <f t="shared" si="7"/>
        <v>1.4193998914858721</v>
      </c>
      <c r="V35" s="85">
        <f>分析係数表!D38</f>
        <v>3.745569762927526E-2</v>
      </c>
      <c r="W35" s="86">
        <f t="shared" si="8"/>
        <v>0</v>
      </c>
      <c r="X35" s="74">
        <f>分析係数表!E38</f>
        <v>3.4218337111297577E-2</v>
      </c>
      <c r="Y35" s="87">
        <f t="shared" si="9"/>
        <v>0</v>
      </c>
    </row>
    <row r="36" spans="1:25">
      <c r="A36" s="10" t="s">
        <v>24</v>
      </c>
      <c r="B36" s="9" t="s">
        <v>39</v>
      </c>
      <c r="C36" s="88"/>
      <c r="D36" s="74">
        <f>投入係数表!AC36</f>
        <v>0</v>
      </c>
      <c r="E36" s="75">
        <f t="shared" si="0"/>
        <v>0</v>
      </c>
      <c r="F36" s="74">
        <f>分析係数表!C39</f>
        <v>1</v>
      </c>
      <c r="G36" s="75">
        <f t="shared" si="1"/>
        <v>0</v>
      </c>
      <c r="H36" s="75">
        <v>0.19795375488972086</v>
      </c>
      <c r="I36" s="75">
        <f t="shared" si="2"/>
        <v>0.19795375488972086</v>
      </c>
      <c r="J36" s="74">
        <f>分析係数表!G39</f>
        <v>0.351753812215997</v>
      </c>
      <c r="K36" s="76">
        <f t="shared" si="3"/>
        <v>6.9630987924930374E-2</v>
      </c>
      <c r="L36" s="77"/>
      <c r="M36" s="78"/>
      <c r="N36" s="79">
        <f>分析係数表!I39</f>
        <v>2.6196741762610056E-3</v>
      </c>
      <c r="O36" s="80">
        <f t="shared" si="4"/>
        <v>7.7253468018544449E-2</v>
      </c>
      <c r="P36" s="74">
        <f>分析係数表!C39</f>
        <v>1</v>
      </c>
      <c r="Q36" s="80">
        <f t="shared" si="5"/>
        <v>7.7253468018544449E-2</v>
      </c>
      <c r="R36" s="81">
        <v>0.10050472013380458</v>
      </c>
      <c r="S36" s="82">
        <f t="shared" si="6"/>
        <v>0.29845847502352546</v>
      </c>
      <c r="T36" s="83">
        <f>分析係数表!F39</f>
        <v>0.70125652740175148</v>
      </c>
      <c r="U36" s="84">
        <f t="shared" si="7"/>
        <v>0.20929595376861984</v>
      </c>
      <c r="V36" s="85">
        <f>分析係数表!D39</f>
        <v>5.4632803645743147E-2</v>
      </c>
      <c r="W36" s="86">
        <f t="shared" si="8"/>
        <v>0</v>
      </c>
      <c r="X36" s="74">
        <f>分析係数表!E39</f>
        <v>5.4632803645743147E-2</v>
      </c>
      <c r="Y36" s="87">
        <f t="shared" si="9"/>
        <v>0</v>
      </c>
    </row>
    <row r="37" spans="1:25">
      <c r="A37" s="10" t="s">
        <v>25</v>
      </c>
      <c r="B37" s="9" t="s">
        <v>40</v>
      </c>
      <c r="C37" s="88"/>
      <c r="D37" s="74">
        <f>投入係数表!AC37</f>
        <v>2.3421767300919321E-4</v>
      </c>
      <c r="E37" s="75">
        <f t="shared" si="0"/>
        <v>2.342176730091932E-2</v>
      </c>
      <c r="F37" s="74">
        <f>分析係数表!C40</f>
        <v>0.86812466863195592</v>
      </c>
      <c r="G37" s="75">
        <f t="shared" si="1"/>
        <v>2.0333013976885365E-2</v>
      </c>
      <c r="H37" s="75">
        <v>3.5098063306325623E-2</v>
      </c>
      <c r="I37" s="75">
        <f t="shared" si="2"/>
        <v>3.5098063306325623E-2</v>
      </c>
      <c r="J37" s="74">
        <f>分析係数表!G40</f>
        <v>0.5308449982881025</v>
      </c>
      <c r="K37" s="76">
        <f t="shared" si="3"/>
        <v>1.8631631355762138E-2</v>
      </c>
      <c r="L37" s="77"/>
      <c r="M37" s="78"/>
      <c r="N37" s="79">
        <f>分析係数表!I40</f>
        <v>3.1726768564274997E-2</v>
      </c>
      <c r="O37" s="80">
        <f t="shared" si="4"/>
        <v>0.93561364341508846</v>
      </c>
      <c r="P37" s="74">
        <f>分析係数表!C40</f>
        <v>0.86812466863195592</v>
      </c>
      <c r="Q37" s="80">
        <f t="shared" si="5"/>
        <v>0.81222928415726059</v>
      </c>
      <c r="R37" s="81">
        <v>0.81932994457632868</v>
      </c>
      <c r="S37" s="82">
        <f t="shared" si="6"/>
        <v>0.85442800788265427</v>
      </c>
      <c r="T37" s="83">
        <f>分析係数表!F40</f>
        <v>0.72849135138041188</v>
      </c>
      <c r="U37" s="84">
        <f t="shared" si="7"/>
        <v>0.62244341411970805</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投入係数表!AC38</f>
        <v>2.7800317271120856E-5</v>
      </c>
      <c r="E38" s="75">
        <f t="shared" si="0"/>
        <v>2.7800317271120855E-3</v>
      </c>
      <c r="F38" s="74">
        <f>分析係数表!C41</f>
        <v>0.9999434031873089</v>
      </c>
      <c r="G38" s="75">
        <f t="shared" si="1"/>
        <v>2.7798743861771509E-3</v>
      </c>
      <c r="H38" s="75">
        <v>1.0139220948521717E-2</v>
      </c>
      <c r="I38" s="75">
        <f t="shared" si="2"/>
        <v>1.0139220948521717E-2</v>
      </c>
      <c r="J38" s="74">
        <f>分析係数表!G41</f>
        <v>0.50163334603597476</v>
      </c>
      <c r="K38" s="76">
        <f t="shared" si="3"/>
        <v>5.0861713306049987E-3</v>
      </c>
      <c r="L38" s="77"/>
      <c r="M38" s="78"/>
      <c r="N38" s="79">
        <f>分析係数表!I41</f>
        <v>4.605647758626856E-2</v>
      </c>
      <c r="O38" s="80">
        <f t="shared" si="4"/>
        <v>1.3581928052349941</v>
      </c>
      <c r="P38" s="74">
        <f>分析係数表!C41</f>
        <v>0.9999434031873089</v>
      </c>
      <c r="Q38" s="80">
        <f t="shared" si="5"/>
        <v>1.3581159358511978</v>
      </c>
      <c r="R38" s="81">
        <v>1.3835841963110571</v>
      </c>
      <c r="S38" s="82">
        <f t="shared" si="6"/>
        <v>1.3937234172595789</v>
      </c>
      <c r="T38" s="83">
        <f>分析係数表!F41</f>
        <v>0.6065809667987323</v>
      </c>
      <c r="U38" s="84">
        <f t="shared" si="7"/>
        <v>0.84540609789134835</v>
      </c>
      <c r="V38" s="85">
        <f>分析係数表!D41</f>
        <v>0.10372147914479408</v>
      </c>
      <c r="W38" s="86">
        <f t="shared" si="8"/>
        <v>0</v>
      </c>
      <c r="X38" s="74">
        <f>分析係数表!E41</f>
        <v>9.872112035903656E-2</v>
      </c>
      <c r="Y38" s="87">
        <f t="shared" si="9"/>
        <v>0</v>
      </c>
    </row>
    <row r="39" spans="1:25">
      <c r="A39" s="10" t="s">
        <v>56</v>
      </c>
      <c r="B39" s="9" t="s">
        <v>388</v>
      </c>
      <c r="C39" s="88"/>
      <c r="D39" s="74">
        <f>投入係数表!AC39</f>
        <v>6.3593225757688958E-4</v>
      </c>
      <c r="E39" s="75">
        <f>$C$31*D39</f>
        <v>6.3593225757688956E-2</v>
      </c>
      <c r="F39" s="74">
        <f>分析係数表!C42</f>
        <v>0.93692850875802069</v>
      </c>
      <c r="G39" s="75">
        <f>E39*F39</f>
        <v>5.9582306176263665E-2</v>
      </c>
      <c r="H39" s="75">
        <v>9.9945971867645284E-2</v>
      </c>
      <c r="I39" s="75">
        <f>C39+H39</f>
        <v>9.9945971867645284E-2</v>
      </c>
      <c r="J39" s="74">
        <f>分析係数表!G42</f>
        <v>0.49922072097325781</v>
      </c>
      <c r="K39" s="76">
        <f>I39*J39</f>
        <v>4.9895100134138823E-2</v>
      </c>
      <c r="L39" s="77"/>
      <c r="M39" s="78"/>
      <c r="N39" s="79">
        <f>分析係数表!I42</f>
        <v>1.1809361738003208E-2</v>
      </c>
      <c r="O39" s="80">
        <f t="shared" si="4"/>
        <v>0.34825481642468081</v>
      </c>
      <c r="P39" s="74">
        <f>分析係数表!C42</f>
        <v>0.93692850875802069</v>
      </c>
      <c r="Q39" s="80">
        <f>O39*P39</f>
        <v>0.32628986582057445</v>
      </c>
      <c r="R39" s="81">
        <v>0.35652497331986882</v>
      </c>
      <c r="S39" s="82">
        <f>I39+R39</f>
        <v>0.45647094518751408</v>
      </c>
      <c r="T39" s="83">
        <f>分析係数表!F42</f>
        <v>0.57339238661209846</v>
      </c>
      <c r="U39" s="84">
        <f>S39*T39</f>
        <v>0.26173696468014906</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投入係数表!AC40</f>
        <v>0.1064428972795652</v>
      </c>
      <c r="E40" s="75">
        <f>$C$31*D40</f>
        <v>10.644289727956521</v>
      </c>
      <c r="F40" s="74">
        <f>分析係数表!C43</f>
        <v>0.64668770435795053</v>
      </c>
      <c r="G40" s="75">
        <f>E40*F40</f>
        <v>6.8835312886931161</v>
      </c>
      <c r="H40" s="75">
        <v>8.4337373410881096</v>
      </c>
      <c r="I40" s="75">
        <f>C40+H40</f>
        <v>8.4337373410881096</v>
      </c>
      <c r="J40" s="74">
        <f>分析係数表!G43</f>
        <v>0.34525361813281841</v>
      </c>
      <c r="K40" s="76">
        <f>I40*J40</f>
        <v>2.9117783313925254</v>
      </c>
      <c r="L40" s="77"/>
      <c r="M40" s="78"/>
      <c r="N40" s="79">
        <f>分析係数表!I43</f>
        <v>1.6687581740348217E-2</v>
      </c>
      <c r="O40" s="80">
        <f t="shared" si="4"/>
        <v>0.49211217714290029</v>
      </c>
      <c r="P40" s="74">
        <f>分析係数表!C43</f>
        <v>0.64668770435795053</v>
      </c>
      <c r="Q40" s="80">
        <f>O40*P40</f>
        <v>0.31824289412313528</v>
      </c>
      <c r="R40" s="81">
        <v>1.2826166650944879</v>
      </c>
      <c r="S40" s="82">
        <f>I40+R40</f>
        <v>9.7163540061825984</v>
      </c>
      <c r="T40" s="83">
        <f>分析係数表!F43</f>
        <v>0.5971160790993254</v>
      </c>
      <c r="U40" s="84">
        <f>S40*T40</f>
        <v>5.8017912073127755</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投入係数表!AC41</f>
        <v>8.009966413741697E-4</v>
      </c>
      <c r="E41" s="75">
        <f>$C$31*D41</f>
        <v>8.0099664137416968E-2</v>
      </c>
      <c r="F41" s="74">
        <f>分析係数表!C44</f>
        <v>0.69156580457188765</v>
      </c>
      <c r="G41" s="75">
        <f>E41*F41</f>
        <v>5.539418867513074E-2</v>
      </c>
      <c r="H41" s="75">
        <v>7.5995916162851659E-2</v>
      </c>
      <c r="I41" s="75">
        <f>C41+H41</f>
        <v>7.5995916162851659E-2</v>
      </c>
      <c r="J41" s="74">
        <f>分析係数表!G44</f>
        <v>0.27271905819722003</v>
      </c>
      <c r="K41" s="76">
        <f>I41*J41</f>
        <v>2.0725534682767797E-2</v>
      </c>
      <c r="L41" s="77"/>
      <c r="M41" s="78"/>
      <c r="N41" s="79">
        <f>分析係数表!I44</f>
        <v>0.15674397651271663</v>
      </c>
      <c r="O41" s="80">
        <f t="shared" si="4"/>
        <v>4.6223365815314974</v>
      </c>
      <c r="P41" s="74">
        <f>分析係数表!C44</f>
        <v>0.69156580457188765</v>
      </c>
      <c r="Q41" s="80">
        <f>O41*P41</f>
        <v>3.1966499170088989</v>
      </c>
      <c r="R41" s="81">
        <v>3.2574784704416206</v>
      </c>
      <c r="S41" s="82">
        <f>I41+R41</f>
        <v>3.3334743866044723</v>
      </c>
      <c r="T41" s="83">
        <f>分析係数表!F44</f>
        <v>0.50862281906626206</v>
      </c>
      <c r="U41" s="84">
        <f>S41*T41</f>
        <v>1.6954811397999454</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投入係数表!AC42</f>
        <v>2.1256817593430784E-3</v>
      </c>
      <c r="E42" s="75">
        <f>$C$31*D42</f>
        <v>0.21256817593430782</v>
      </c>
      <c r="F42" s="74">
        <f>分析係数表!C45</f>
        <v>1</v>
      </c>
      <c r="G42" s="75">
        <f>E42*F42</f>
        <v>0.21256817593430782</v>
      </c>
      <c r="H42" s="75">
        <v>0.24695281572793701</v>
      </c>
      <c r="I42" s="75">
        <f>C42+H42</f>
        <v>0.24695281572793701</v>
      </c>
      <c r="J42" s="74">
        <f>分析係数表!G45</f>
        <v>0</v>
      </c>
      <c r="K42" s="76">
        <f>I42*J42</f>
        <v>0</v>
      </c>
      <c r="L42" s="77"/>
      <c r="M42" s="78"/>
      <c r="N42" s="79">
        <f>分析係数表!I45</f>
        <v>0</v>
      </c>
      <c r="O42" s="80">
        <f t="shared" si="4"/>
        <v>0</v>
      </c>
      <c r="P42" s="74">
        <f>分析係数表!C45</f>
        <v>1</v>
      </c>
      <c r="Q42" s="80">
        <f>O42*P42</f>
        <v>0</v>
      </c>
      <c r="R42" s="81">
        <v>3.6055850674229485E-2</v>
      </c>
      <c r="S42" s="82">
        <f>I42+R42</f>
        <v>0.28300866640216649</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投入係数表!AC43</f>
        <v>7.1116686619186039E-3</v>
      </c>
      <c r="E43" s="75">
        <f>$C$31*D43</f>
        <v>0.71116686619186043</v>
      </c>
      <c r="F43" s="74">
        <f>分析係数表!C46</f>
        <v>0.99300149364803736</v>
      </c>
      <c r="G43" s="75">
        <f>E43*F43</f>
        <v>0.70618976036151138</v>
      </c>
      <c r="H43" s="75">
        <v>0.80272937856694204</v>
      </c>
      <c r="I43" s="75">
        <f>C43+H43</f>
        <v>0.80272937856694204</v>
      </c>
      <c r="J43" s="74">
        <f>分析係数表!G46</f>
        <v>1.2662527198429125E-2</v>
      </c>
      <c r="K43" s="76">
        <f>I43*J43</f>
        <v>1.0164582589082014E-2</v>
      </c>
      <c r="L43" s="77"/>
      <c r="M43" s="78"/>
      <c r="N43" s="79">
        <f>分析係数表!I46</f>
        <v>3.642815848522589E-5</v>
      </c>
      <c r="O43" s="80">
        <f t="shared" si="4"/>
        <v>1.0742563338657274E-3</v>
      </c>
      <c r="P43" s="74">
        <f>分析係数表!C46</f>
        <v>0.99300149364803736</v>
      </c>
      <c r="Q43" s="80">
        <f>O43*P43</f>
        <v>1.066738144089532E-3</v>
      </c>
      <c r="R43" s="81">
        <v>9.4286987239943734E-2</v>
      </c>
      <c r="S43" s="82">
        <f>I43+R43</f>
        <v>0.89701636580688582</v>
      </c>
      <c r="T43" s="83">
        <f>分析係数表!F46</f>
        <v>0.42786180544499286</v>
      </c>
      <c r="U43" s="84">
        <f>S43*T43</f>
        <v>0.3837990417878403</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投入係数表!AC44</f>
        <v>0.31474685204844899</v>
      </c>
      <c r="E44" s="89">
        <f>SUM(E5:E43)</f>
        <v>31.474685204844906</v>
      </c>
      <c r="F44" s="90">
        <f>分析係数表!C47</f>
        <v>0.58532523599566522</v>
      </c>
      <c r="G44" s="89">
        <f>SUM(G5:G43)</f>
        <v>19.877066475370707</v>
      </c>
      <c r="H44" s="89">
        <f>SUM(H5:H43)</f>
        <v>24.985289063845645</v>
      </c>
      <c r="I44" s="89">
        <f>SUM(I5:I43)</f>
        <v>124.98528906384563</v>
      </c>
      <c r="J44" s="90">
        <f>分析係数表!G47</f>
        <v>0.25475569279079324</v>
      </c>
      <c r="K44" s="91">
        <f>SUM(K5:K43)</f>
        <v>46.198000799610831</v>
      </c>
      <c r="L44" s="92">
        <f>最終需要_まとめ!$L$34</f>
        <v>0.63833333333333331</v>
      </c>
      <c r="M44" s="89">
        <f>K44*L44</f>
        <v>29.48972384375158</v>
      </c>
      <c r="N44" s="93">
        <f>分析係数表!I47</f>
        <v>1</v>
      </c>
      <c r="O44" s="94">
        <f>SUM(O5:O43)</f>
        <v>29.489723843751577</v>
      </c>
      <c r="P44" s="90">
        <f>分析係数表!C47</f>
        <v>0.58532523599566522</v>
      </c>
      <c r="Q44" s="94">
        <f>SUM(Q5:Q43)</f>
        <v>19.149528339885126</v>
      </c>
      <c r="R44" s="89">
        <f>SUM(R5:R43)</f>
        <v>23.512772852207707</v>
      </c>
      <c r="S44" s="95">
        <f>SUM(S5:S43)</f>
        <v>148.4980619160533</v>
      </c>
      <c r="T44" s="96">
        <f>分析係数表!F47</f>
        <v>0.5063294671067512</v>
      </c>
      <c r="U44" s="97">
        <f>SUM(U5:U43)</f>
        <v>95.340914261716208</v>
      </c>
      <c r="V44" s="98">
        <f>分析係数表!D47</f>
        <v>6.4581730562403572E-2</v>
      </c>
      <c r="W44" s="99">
        <f>SUM(W5:W43)</f>
        <v>18</v>
      </c>
      <c r="X44" s="90">
        <f>分析係数表!E47</f>
        <v>5.7136770824146227E-2</v>
      </c>
      <c r="Y44" s="100">
        <f>SUM(Y5:Y43)</f>
        <v>16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300</v>
      </c>
      <c r="S2" s="5" t="s">
        <v>157</v>
      </c>
      <c r="U2" s="62" t="s">
        <v>215</v>
      </c>
      <c r="W2" s="5" t="s">
        <v>134</v>
      </c>
      <c r="Y2" s="5" t="s">
        <v>158</v>
      </c>
    </row>
    <row r="3" spans="1:25" ht="44">
      <c r="B3" s="63"/>
      <c r="C3" s="64" t="s">
        <v>233</v>
      </c>
      <c r="D3" s="64" t="s">
        <v>239</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投入係数表!AD5</f>
        <v>0</v>
      </c>
      <c r="E5" s="75">
        <f t="shared" ref="E5:E38" si="0">$C$32*D5</f>
        <v>0</v>
      </c>
      <c r="F5" s="74">
        <f>分析係数表!C8</f>
        <v>0.16988323914406789</v>
      </c>
      <c r="G5" s="75">
        <f t="shared" ref="G5:G38" si="1">E5*F5</f>
        <v>0</v>
      </c>
      <c r="H5" s="75">
        <f t="array" ref="H5:H43">MMULT(逆行列係数!C5:AO43,'28'!G5:G43)</f>
        <v>8.9350979241705072E-4</v>
      </c>
      <c r="I5" s="75">
        <f t="shared" ref="I5:I38" si="2">C5+H5</f>
        <v>8.9350979241705072E-4</v>
      </c>
      <c r="J5" s="74">
        <f>分析係数表!G8</f>
        <v>0.11982810575688495</v>
      </c>
      <c r="K5" s="76">
        <f t="shared" ref="K5:K38" si="3">I5*J5</f>
        <v>1.0706758590056267E-4</v>
      </c>
      <c r="L5" s="77" t="s">
        <v>189</v>
      </c>
      <c r="M5" s="78" t="s">
        <v>189</v>
      </c>
      <c r="N5" s="79">
        <f>分析係数表!I8</f>
        <v>1.1007693311748612E-2</v>
      </c>
      <c r="O5" s="80">
        <f t="shared" ref="O5:O43" si="4">$M$44*N5</f>
        <v>0.2706699629511477</v>
      </c>
      <c r="P5" s="74">
        <f>分析係数表!C8</f>
        <v>0.16988323914406789</v>
      </c>
      <c r="Q5" s="80">
        <f t="shared" ref="Q5:Q38" si="5">O5*P5</f>
        <v>4.598229004514582E-2</v>
      </c>
      <c r="R5" s="81">
        <f t="array" ref="R5:R43">MMULT(逆行列係数!C5:AO43,'28'!Q5:Q43)</f>
        <v>7.7056778055126979E-2</v>
      </c>
      <c r="S5" s="82">
        <f t="shared" ref="S5:S38" si="6">I5+R5</f>
        <v>7.7950287847544028E-2</v>
      </c>
      <c r="T5" s="83">
        <f>分析係数表!F8</f>
        <v>0.4520504153237429</v>
      </c>
      <c r="U5" s="84">
        <f t="shared" ref="U5:U38" si="7">S5*T5</f>
        <v>3.5237459996087586E-2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投入係数表!AD6</f>
        <v>0</v>
      </c>
      <c r="E6" s="75">
        <f t="shared" si="0"/>
        <v>0</v>
      </c>
      <c r="F6" s="74">
        <f>分析係数表!C9</f>
        <v>0.40976645435244163</v>
      </c>
      <c r="G6" s="75">
        <f t="shared" si="1"/>
        <v>0</v>
      </c>
      <c r="H6" s="75">
        <v>1.4442797671727376E-3</v>
      </c>
      <c r="I6" s="75">
        <f t="shared" si="2"/>
        <v>1.4442797671727376E-3</v>
      </c>
      <c r="J6" s="74">
        <f>分析係数表!G9</f>
        <v>0.27278621711745094</v>
      </c>
      <c r="K6" s="76">
        <f t="shared" si="3"/>
        <v>3.9397961414632389E-4</v>
      </c>
      <c r="L6" s="77"/>
      <c r="M6" s="78"/>
      <c r="N6" s="79">
        <f>分析係数表!I9</f>
        <v>5.6766522140644718E-4</v>
      </c>
      <c r="O6" s="80">
        <f t="shared" si="4"/>
        <v>1.3958412547953726E-2</v>
      </c>
      <c r="P6" s="74">
        <f>分析係数表!C9</f>
        <v>0.40976645435244163</v>
      </c>
      <c r="Q6" s="80">
        <f t="shared" si="5"/>
        <v>5.7196892181636287E-3</v>
      </c>
      <c r="R6" s="81">
        <v>7.6991761880187042E-3</v>
      </c>
      <c r="S6" s="82">
        <f t="shared" si="6"/>
        <v>9.1434559551914416E-3</v>
      </c>
      <c r="T6" s="83">
        <f>分析係数表!F9</f>
        <v>0.74407187847350875</v>
      </c>
      <c r="U6" s="84">
        <f t="shared" si="7"/>
        <v>6.8033884483190863E-3</v>
      </c>
      <c r="V6" s="85">
        <f>分析係数表!D9</f>
        <v>0.14440533530937386</v>
      </c>
      <c r="W6" s="86">
        <f t="shared" si="8"/>
        <v>0</v>
      </c>
      <c r="X6" s="74">
        <f>分析係数表!E9</f>
        <v>0.11439422008151168</v>
      </c>
      <c r="Y6" s="87">
        <f t="shared" si="9"/>
        <v>0</v>
      </c>
    </row>
    <row r="7" spans="1:25">
      <c r="A7" s="10" t="s">
        <v>226</v>
      </c>
      <c r="B7" s="9" t="s">
        <v>274</v>
      </c>
      <c r="C7" s="88"/>
      <c r="D7" s="74">
        <f>投入係数表!AD7</f>
        <v>0</v>
      </c>
      <c r="E7" s="75">
        <f t="shared" si="0"/>
        <v>0</v>
      </c>
      <c r="F7" s="74">
        <f>分析係数表!C10</f>
        <v>0.68007710705743762</v>
      </c>
      <c r="G7" s="75">
        <f t="shared" si="1"/>
        <v>0</v>
      </c>
      <c r="H7" s="75">
        <v>2.442083161633384E-3</v>
      </c>
      <c r="I7" s="75">
        <f t="shared" si="2"/>
        <v>2.442083161633384E-3</v>
      </c>
      <c r="J7" s="74">
        <f>分析係数表!G10</f>
        <v>0.17854260725424764</v>
      </c>
      <c r="K7" s="76">
        <f t="shared" si="3"/>
        <v>4.3601589480972067E-4</v>
      </c>
      <c r="L7" s="77"/>
      <c r="M7" s="78"/>
      <c r="N7" s="79">
        <f>分析係数表!I10</f>
        <v>1.290834700219075E-3</v>
      </c>
      <c r="O7" s="80">
        <f t="shared" si="4"/>
        <v>3.1740544598153508E-2</v>
      </c>
      <c r="P7" s="74">
        <f>分析係数表!C10</f>
        <v>0.68007710705743762</v>
      </c>
      <c r="Q7" s="80">
        <f t="shared" si="5"/>
        <v>2.1586017746739818E-2</v>
      </c>
      <c r="R7" s="81">
        <v>3.6409740774538644E-2</v>
      </c>
      <c r="S7" s="82">
        <f t="shared" si="6"/>
        <v>3.8851823936172029E-2</v>
      </c>
      <c r="T7" s="83">
        <f>分析係数表!F10</f>
        <v>0.51654343606185527</v>
      </c>
      <c r="U7" s="84">
        <f t="shared" si="7"/>
        <v>2.0068654633260536E-2</v>
      </c>
      <c r="V7" s="85">
        <f>分析係数表!D10</f>
        <v>9.7799297694606213E-2</v>
      </c>
      <c r="W7" s="86">
        <f t="shared" si="8"/>
        <v>0</v>
      </c>
      <c r="X7" s="74">
        <f>分析係数表!E10</f>
        <v>2.6958057972911079E-2</v>
      </c>
      <c r="Y7" s="87">
        <f t="shared" si="9"/>
        <v>0</v>
      </c>
    </row>
    <row r="8" spans="1:25">
      <c r="A8" s="10" t="s">
        <v>227</v>
      </c>
      <c r="B8" s="9" t="s">
        <v>27</v>
      </c>
      <c r="C8" s="88"/>
      <c r="D8" s="74">
        <f>投入係数表!AD8</f>
        <v>8.5069748686948424E-7</v>
      </c>
      <c r="E8" s="75">
        <f t="shared" si="0"/>
        <v>8.5069748686948424E-5</v>
      </c>
      <c r="F8" s="74">
        <f>分析係数表!C11</f>
        <v>2.1147201560344109E-2</v>
      </c>
      <c r="G8" s="75">
        <f t="shared" si="1"/>
        <v>1.7989871221707169E-6</v>
      </c>
      <c r="H8" s="75">
        <v>6.8306745758107551E-3</v>
      </c>
      <c r="I8" s="75">
        <f t="shared" si="2"/>
        <v>6.8306745758107551E-3</v>
      </c>
      <c r="J8" s="74">
        <f>分析係数表!G11</f>
        <v>0.2349962690544718</v>
      </c>
      <c r="K8" s="76">
        <f t="shared" si="3"/>
        <v>1.6051830404407643E-3</v>
      </c>
      <c r="L8" s="77"/>
      <c r="M8" s="78"/>
      <c r="N8" s="79">
        <f>分析係数表!I11</f>
        <v>-2.2238602446561594E-5</v>
      </c>
      <c r="O8" s="80">
        <f t="shared" si="4"/>
        <v>-5.4682861611629868E-4</v>
      </c>
      <c r="P8" s="74">
        <f>分析係数表!C11</f>
        <v>2.1147201560344109E-2</v>
      </c>
      <c r="Q8" s="80">
        <f t="shared" si="5"/>
        <v>-1.1563894963975402E-5</v>
      </c>
      <c r="R8" s="81">
        <v>6.3587975083012616E-3</v>
      </c>
      <c r="S8" s="82">
        <f t="shared" si="6"/>
        <v>1.3189472084112017E-2</v>
      </c>
      <c r="T8" s="83">
        <f>分析係数表!F11</f>
        <v>0.38828483104146677</v>
      </c>
      <c r="U8" s="84">
        <f t="shared" si="7"/>
        <v>5.1212719397055774E-3</v>
      </c>
      <c r="V8" s="85">
        <f>分析係数表!D11</f>
        <v>2.238567316917173E-2</v>
      </c>
      <c r="W8" s="86">
        <f t="shared" si="8"/>
        <v>0</v>
      </c>
      <c r="X8" s="74">
        <f>分析係数表!E11</f>
        <v>2.1852680950858117E-2</v>
      </c>
      <c r="Y8" s="87">
        <f t="shared" si="9"/>
        <v>0</v>
      </c>
    </row>
    <row r="9" spans="1:25">
      <c r="A9" s="10" t="s">
        <v>228</v>
      </c>
      <c r="B9" s="9" t="s">
        <v>195</v>
      </c>
      <c r="C9" s="88"/>
      <c r="D9" s="74">
        <f>投入係数表!AD9</f>
        <v>0</v>
      </c>
      <c r="E9" s="75">
        <f t="shared" si="0"/>
        <v>0</v>
      </c>
      <c r="F9" s="74">
        <f>分析係数表!C12</f>
        <v>0.26979296775158057</v>
      </c>
      <c r="G9" s="75">
        <f t="shared" si="1"/>
        <v>0</v>
      </c>
      <c r="H9" s="75">
        <v>3.5588859676608103E-3</v>
      </c>
      <c r="I9" s="75">
        <f t="shared" si="2"/>
        <v>3.5588859676608103E-3</v>
      </c>
      <c r="J9" s="74">
        <f>分析係数表!G12</f>
        <v>0.14399966915404239</v>
      </c>
      <c r="K9" s="76">
        <f t="shared" si="3"/>
        <v>5.1247840190012063E-4</v>
      </c>
      <c r="L9" s="77"/>
      <c r="M9" s="78"/>
      <c r="N9" s="79">
        <f>分析係数表!I12</f>
        <v>8.4790563397567215E-2</v>
      </c>
      <c r="O9" s="80">
        <f t="shared" si="4"/>
        <v>2.0849289677185534</v>
      </c>
      <c r="P9" s="74">
        <f>分析係数表!C12</f>
        <v>0.26979296775158057</v>
      </c>
      <c r="Q9" s="80">
        <f t="shared" si="5"/>
        <v>0.56249917375202785</v>
      </c>
      <c r="R9" s="81">
        <v>0.71061231748743336</v>
      </c>
      <c r="S9" s="82">
        <f t="shared" si="6"/>
        <v>0.71417120345509422</v>
      </c>
      <c r="T9" s="83">
        <f>分析係数表!F12</f>
        <v>0.33481714299007204</v>
      </c>
      <c r="U9" s="84">
        <f t="shared" si="7"/>
        <v>0.2391167619466161</v>
      </c>
      <c r="V9" s="85">
        <f>分析係数表!D12</f>
        <v>3.7088865741159563E-2</v>
      </c>
      <c r="W9" s="86">
        <f t="shared" si="8"/>
        <v>0</v>
      </c>
      <c r="X9" s="74">
        <f>分析係数表!E12</f>
        <v>3.539948357013805E-2</v>
      </c>
      <c r="Y9" s="87">
        <f t="shared" si="9"/>
        <v>0</v>
      </c>
    </row>
    <row r="10" spans="1:25">
      <c r="A10" s="10" t="s">
        <v>229</v>
      </c>
      <c r="B10" s="9" t="s">
        <v>28</v>
      </c>
      <c r="C10" s="88"/>
      <c r="D10" s="74">
        <f>投入係数表!AD10</f>
        <v>1.4683038623367298E-3</v>
      </c>
      <c r="E10" s="75">
        <f t="shared" si="0"/>
        <v>0.14683038623367298</v>
      </c>
      <c r="F10" s="74">
        <f>分析係数表!C13</f>
        <v>6.684233532602335E-2</v>
      </c>
      <c r="G10" s="75">
        <f t="shared" si="1"/>
        <v>9.814485912680691E-3</v>
      </c>
      <c r="H10" s="75">
        <v>1.3899822318076667E-2</v>
      </c>
      <c r="I10" s="75">
        <f t="shared" si="2"/>
        <v>1.3899822318076667E-2</v>
      </c>
      <c r="J10" s="74">
        <f>分析係数表!G13</f>
        <v>0.23596605339775753</v>
      </c>
      <c r="K10" s="76">
        <f t="shared" si="3"/>
        <v>3.2798862153266208E-3</v>
      </c>
      <c r="L10" s="77"/>
      <c r="M10" s="78"/>
      <c r="N10" s="79">
        <f>分析係数表!I13</f>
        <v>1.6879182236800124E-2</v>
      </c>
      <c r="O10" s="80">
        <f t="shared" si="4"/>
        <v>0.41504496003755464</v>
      </c>
      <c r="P10" s="74">
        <f>分析係数表!C13</f>
        <v>6.684233532602335E-2</v>
      </c>
      <c r="Q10" s="80">
        <f t="shared" si="5"/>
        <v>2.7742574394206188E-2</v>
      </c>
      <c r="R10" s="81">
        <v>3.0994284145939285E-2</v>
      </c>
      <c r="S10" s="82">
        <f t="shared" si="6"/>
        <v>4.4894106464015954E-2</v>
      </c>
      <c r="T10" s="83">
        <f>分析係数表!F13</f>
        <v>0.36934894381465649</v>
      </c>
      <c r="U10" s="84">
        <f t="shared" si="7"/>
        <v>1.6581590805987034E-2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投入係数表!AD11</f>
        <v>4.3938525196808862E-3</v>
      </c>
      <c r="E11" s="75">
        <f t="shared" si="0"/>
        <v>0.43938525196808864</v>
      </c>
      <c r="F11" s="74">
        <f>分析係数表!C14</f>
        <v>0.21710827927701792</v>
      </c>
      <c r="G11" s="75">
        <f t="shared" si="1"/>
        <v>9.5394175994490682E-2</v>
      </c>
      <c r="H11" s="75">
        <v>0.17988477759335927</v>
      </c>
      <c r="I11" s="75">
        <f t="shared" si="2"/>
        <v>0.17988477759335927</v>
      </c>
      <c r="J11" s="74">
        <f>分析係数表!G14</f>
        <v>0.17574790290253137</v>
      </c>
      <c r="K11" s="76">
        <f t="shared" si="3"/>
        <v>3.1614372426121154E-2</v>
      </c>
      <c r="L11" s="77"/>
      <c r="M11" s="78"/>
      <c r="N11" s="79">
        <f>分析係数表!I14</f>
        <v>1.1225515443921091E-3</v>
      </c>
      <c r="O11" s="80">
        <f t="shared" si="4"/>
        <v>2.7602602682168985E-2</v>
      </c>
      <c r="P11" s="74">
        <f>分析係数表!C14</f>
        <v>0.21710827927701792</v>
      </c>
      <c r="Q11" s="80">
        <f t="shared" si="5"/>
        <v>5.992753571892908E-3</v>
      </c>
      <c r="R11" s="81">
        <v>3.3717583613744301E-2</v>
      </c>
      <c r="S11" s="82">
        <f t="shared" si="6"/>
        <v>0.21360236120710357</v>
      </c>
      <c r="T11" s="83">
        <f>分析係数表!F14</f>
        <v>0.32729567218469302</v>
      </c>
      <c r="U11" s="84">
        <f t="shared" si="7"/>
        <v>6.9911128391516558E-2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投入係数表!AD12</f>
        <v>2.1267437171737106E-5</v>
      </c>
      <c r="E12" s="75">
        <f t="shared" si="0"/>
        <v>2.1267437171737106E-3</v>
      </c>
      <c r="F12" s="74">
        <f>分析係数表!C15</f>
        <v>0.1777237835164599</v>
      </c>
      <c r="G12" s="75">
        <f t="shared" si="1"/>
        <v>3.7797293998597173E-4</v>
      </c>
      <c r="H12" s="75">
        <v>2.0278075163793288E-2</v>
      </c>
      <c r="I12" s="75">
        <f t="shared" si="2"/>
        <v>2.0278075163793288E-2</v>
      </c>
      <c r="J12" s="74">
        <f>分析係数表!G15</f>
        <v>0.10387096116118634</v>
      </c>
      <c r="K12" s="76">
        <f t="shared" si="3"/>
        <v>2.10630315776199E-3</v>
      </c>
      <c r="L12" s="77"/>
      <c r="M12" s="78"/>
      <c r="N12" s="79">
        <f>分析係数表!I15</f>
        <v>7.5144901505810619E-3</v>
      </c>
      <c r="O12" s="80">
        <f t="shared" si="4"/>
        <v>0.18477502170992449</v>
      </c>
      <c r="P12" s="74">
        <f>分析係数表!C15</f>
        <v>0.1777237835164599</v>
      </c>
      <c r="Q12" s="80">
        <f t="shared" si="5"/>
        <v>3.2838915957623796E-2</v>
      </c>
      <c r="R12" s="81">
        <v>7.7079426474948406E-2</v>
      </c>
      <c r="S12" s="82">
        <f t="shared" si="6"/>
        <v>9.7357501638741697E-2</v>
      </c>
      <c r="T12" s="83">
        <f>分析係数表!F15</f>
        <v>0.33005409485469872</v>
      </c>
      <c r="U12" s="84">
        <f t="shared" si="7"/>
        <v>3.2133242080689739E-2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投入係数表!AD13</f>
        <v>2.8336733287622523E-3</v>
      </c>
      <c r="E13" s="75">
        <f t="shared" si="0"/>
        <v>0.28336733287622523</v>
      </c>
      <c r="F13" s="74">
        <f>分析係数表!C16</f>
        <v>0.12368252551663639</v>
      </c>
      <c r="G13" s="75">
        <f t="shared" si="1"/>
        <v>3.5047587379044925E-2</v>
      </c>
      <c r="H13" s="75">
        <v>6.7467068497909816E-2</v>
      </c>
      <c r="I13" s="75">
        <f t="shared" si="2"/>
        <v>6.7467068497909816E-2</v>
      </c>
      <c r="J13" s="74">
        <f>分析係数表!G16</f>
        <v>1.9772048092292722E-2</v>
      </c>
      <c r="K13" s="76">
        <f t="shared" si="3"/>
        <v>1.3339621229866803E-3</v>
      </c>
      <c r="L13" s="77"/>
      <c r="M13" s="78"/>
      <c r="N13" s="79">
        <f>分析係数表!I16</f>
        <v>1.7113434381227897E-2</v>
      </c>
      <c r="O13" s="80">
        <f t="shared" si="4"/>
        <v>0.42080502415433191</v>
      </c>
      <c r="P13" s="74">
        <f>分析係数表!C16</f>
        <v>0.12368252551663639</v>
      </c>
      <c r="Q13" s="80">
        <f t="shared" si="5"/>
        <v>5.2046228137496944E-2</v>
      </c>
      <c r="R13" s="81">
        <v>7.5644754675827708E-2</v>
      </c>
      <c r="S13" s="82">
        <f t="shared" si="6"/>
        <v>0.14311182317373752</v>
      </c>
      <c r="T13" s="83">
        <f>分析係数表!F16</f>
        <v>0.17086837167280561</v>
      </c>
      <c r="U13" s="84">
        <f t="shared" si="7"/>
        <v>2.4453284192823017E-2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投入係数表!AD14</f>
        <v>2.8523886734733808E-3</v>
      </c>
      <c r="E14" s="75">
        <f t="shared" si="0"/>
        <v>0.28523886734733805</v>
      </c>
      <c r="F14" s="74">
        <f>分析係数表!C17</f>
        <v>0.19283956701830429</v>
      </c>
      <c r="G14" s="75">
        <f t="shared" si="1"/>
        <v>5.5005339676052208E-2</v>
      </c>
      <c r="H14" s="75">
        <v>9.5998403860880016E-2</v>
      </c>
      <c r="I14" s="75">
        <f t="shared" si="2"/>
        <v>9.5998403860880016E-2</v>
      </c>
      <c r="J14" s="74">
        <f>分析係数表!G17</f>
        <v>0.23402763404868787</v>
      </c>
      <c r="K14" s="76">
        <f t="shared" si="3"/>
        <v>2.2466279328012172E-2</v>
      </c>
      <c r="L14" s="77"/>
      <c r="M14" s="78"/>
      <c r="N14" s="79">
        <f>分析係数表!I17</f>
        <v>3.1766349957435482E-3</v>
      </c>
      <c r="O14" s="80">
        <f t="shared" si="4"/>
        <v>7.8110795082702023E-2</v>
      </c>
      <c r="P14" s="74">
        <f>分析係数表!C17</f>
        <v>0.19283956701830429</v>
      </c>
      <c r="Q14" s="80">
        <f t="shared" si="5"/>
        <v>1.506285190320375E-2</v>
      </c>
      <c r="R14" s="81">
        <v>3.4630116968271805E-2</v>
      </c>
      <c r="S14" s="82">
        <f t="shared" si="6"/>
        <v>0.13062852082915183</v>
      </c>
      <c r="T14" s="83">
        <f>分析係数表!F17</f>
        <v>0.36995154049829787</v>
      </c>
      <c r="U14" s="84">
        <f t="shared" si="7"/>
        <v>4.8326222513758711E-2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投入係数表!AD15</f>
        <v>9.3576723555643264E-6</v>
      </c>
      <c r="E15" s="75">
        <f t="shared" si="0"/>
        <v>9.3576723555643265E-4</v>
      </c>
      <c r="F15" s="74">
        <f>分析係数表!C18</f>
        <v>0.30630539049432115</v>
      </c>
      <c r="G15" s="75">
        <f t="shared" si="1"/>
        <v>2.8663054849890451E-4</v>
      </c>
      <c r="H15" s="75">
        <v>1.1617918717111002E-2</v>
      </c>
      <c r="I15" s="75">
        <f t="shared" si="2"/>
        <v>1.1617918717111002E-2</v>
      </c>
      <c r="J15" s="74">
        <f>分析係数表!G18</f>
        <v>0.21755179396051724</v>
      </c>
      <c r="K15" s="76">
        <f t="shared" si="3"/>
        <v>2.5274990589949694E-3</v>
      </c>
      <c r="L15" s="77"/>
      <c r="M15" s="78"/>
      <c r="N15" s="79">
        <f>分析係数表!I18</f>
        <v>5.3704565311248737E-4</v>
      </c>
      <c r="O15" s="80">
        <f t="shared" si="4"/>
        <v>1.3205502998151807E-2</v>
      </c>
      <c r="P15" s="74">
        <f>分析係数表!C18</f>
        <v>0.30630539049432115</v>
      </c>
      <c r="Q15" s="80">
        <f t="shared" si="5"/>
        <v>4.0449167525228183E-3</v>
      </c>
      <c r="R15" s="81">
        <v>1.0688824254805192E-2</v>
      </c>
      <c r="S15" s="82">
        <f t="shared" si="6"/>
        <v>2.2306742971916194E-2</v>
      </c>
      <c r="T15" s="83">
        <f>分析係数表!F18</f>
        <v>0.4635011306393737</v>
      </c>
      <c r="U15" s="84">
        <f t="shared" si="7"/>
        <v>1.033920058836506E-2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投入係数表!AD16</f>
        <v>0</v>
      </c>
      <c r="E16" s="75">
        <f t="shared" si="0"/>
        <v>0</v>
      </c>
      <c r="F16" s="74">
        <f>分析係数表!C19</f>
        <v>0.36966314955627488</v>
      </c>
      <c r="G16" s="75">
        <f t="shared" si="1"/>
        <v>0</v>
      </c>
      <c r="H16" s="75">
        <v>1.7877075032926286E-2</v>
      </c>
      <c r="I16" s="75">
        <f t="shared" si="2"/>
        <v>1.7877075032926286E-2</v>
      </c>
      <c r="J16" s="74">
        <f>分析係数表!G19</f>
        <v>4.2381117789262797E-2</v>
      </c>
      <c r="K16" s="76">
        <f t="shared" si="3"/>
        <v>7.5765042269793797E-4</v>
      </c>
      <c r="L16" s="77"/>
      <c r="M16" s="78"/>
      <c r="N16" s="79">
        <f>分析係数表!I19</f>
        <v>-1.254655481313475E-4</v>
      </c>
      <c r="O16" s="80">
        <f t="shared" si="4"/>
        <v>-3.085092789432252E-3</v>
      </c>
      <c r="P16" s="74">
        <f>分析係数表!C19</f>
        <v>0.36966314955627488</v>
      </c>
      <c r="Q16" s="80">
        <f t="shared" si="5"/>
        <v>-1.1404451172148799E-3</v>
      </c>
      <c r="R16" s="81">
        <v>7.2380138309681308E-3</v>
      </c>
      <c r="S16" s="82">
        <f t="shared" si="6"/>
        <v>2.5115088863894415E-2</v>
      </c>
      <c r="T16" s="83">
        <f>分析係数表!F19</f>
        <v>0.17645477862102601</v>
      </c>
      <c r="U16" s="84">
        <f t="shared" si="7"/>
        <v>4.4316774455258846E-3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投入係数表!AD17</f>
        <v>0</v>
      </c>
      <c r="E17" s="75">
        <f t="shared" si="0"/>
        <v>0</v>
      </c>
      <c r="F17" s="74">
        <f>分析係数表!C20</f>
        <v>0.11840151680286914</v>
      </c>
      <c r="G17" s="75">
        <f t="shared" si="1"/>
        <v>0</v>
      </c>
      <c r="H17" s="75">
        <v>3.8463015014998476E-3</v>
      </c>
      <c r="I17" s="75">
        <f t="shared" si="2"/>
        <v>3.8463015014998476E-3</v>
      </c>
      <c r="J17" s="74">
        <f>分析係数表!G20</f>
        <v>0.11103277983246747</v>
      </c>
      <c r="K17" s="76">
        <f t="shared" si="3"/>
        <v>4.2706554778532162E-4</v>
      </c>
      <c r="L17" s="77"/>
      <c r="M17" s="78"/>
      <c r="N17" s="79">
        <f>分析係数表!I20</f>
        <v>6.0558701736942728E-4</v>
      </c>
      <c r="O17" s="80">
        <f t="shared" si="4"/>
        <v>1.4890877762749057E-2</v>
      </c>
      <c r="P17" s="74">
        <f>分析係数表!C20</f>
        <v>0.11840151680286914</v>
      </c>
      <c r="Q17" s="80">
        <f t="shared" si="5"/>
        <v>1.7631025136356029E-3</v>
      </c>
      <c r="R17" s="81">
        <v>4.5983191491328294E-3</v>
      </c>
      <c r="S17" s="82">
        <f t="shared" si="6"/>
        <v>8.4446206506326761E-3</v>
      </c>
      <c r="T17" s="83">
        <f>分析係数表!F20</f>
        <v>0.24737258814980315</v>
      </c>
      <c r="U17" s="84">
        <f t="shared" si="7"/>
        <v>2.0889676662902796E-3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投入係数表!AD18</f>
        <v>1.139934632405109E-4</v>
      </c>
      <c r="E18" s="75">
        <f t="shared" si="0"/>
        <v>1.1399346324051089E-2</v>
      </c>
      <c r="F18" s="74">
        <f>分析係数表!C21</f>
        <v>0.26258212636596168</v>
      </c>
      <c r="G18" s="75">
        <f t="shared" si="1"/>
        <v>2.9932645969513436E-3</v>
      </c>
      <c r="H18" s="75">
        <v>2.4523911060769645E-2</v>
      </c>
      <c r="I18" s="75">
        <f t="shared" si="2"/>
        <v>2.4523911060769645E-2</v>
      </c>
      <c r="J18" s="74">
        <f>分析係数表!G21</f>
        <v>0.28467983327929475</v>
      </c>
      <c r="K18" s="76">
        <f t="shared" si="3"/>
        <v>6.9814629121361547E-3</v>
      </c>
      <c r="L18" s="77"/>
      <c r="M18" s="78"/>
      <c r="N18" s="79">
        <f>分析係数表!I21</f>
        <v>1.0324354165676096E-3</v>
      </c>
      <c r="O18" s="80">
        <f t="shared" si="4"/>
        <v>2.5386722543727567E-2</v>
      </c>
      <c r="P18" s="74">
        <f>分析係数表!C21</f>
        <v>0.26258212636596168</v>
      </c>
      <c r="Q18" s="80">
        <f t="shared" si="5"/>
        <v>6.6660995869946803E-3</v>
      </c>
      <c r="R18" s="81">
        <v>1.9365457499066933E-2</v>
      </c>
      <c r="S18" s="82">
        <f t="shared" si="6"/>
        <v>4.3889368559836578E-2</v>
      </c>
      <c r="T18" s="83">
        <f>分析係数表!F21</f>
        <v>0.42515189534375575</v>
      </c>
      <c r="U18" s="84">
        <f t="shared" si="7"/>
        <v>1.8659648228655165E-2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投入係数表!AD19</f>
        <v>0</v>
      </c>
      <c r="E19" s="75">
        <f t="shared" si="0"/>
        <v>0</v>
      </c>
      <c r="F19" s="74">
        <f>分析係数表!C22</f>
        <v>0.19256748567873505</v>
      </c>
      <c r="G19" s="75">
        <f t="shared" si="1"/>
        <v>0</v>
      </c>
      <c r="H19" s="75">
        <v>3.7994731050563085E-2</v>
      </c>
      <c r="I19" s="75">
        <f t="shared" si="2"/>
        <v>3.7994731050563085E-2</v>
      </c>
      <c r="J19" s="74">
        <f>分析係数表!G22</f>
        <v>0.19753386347788673</v>
      </c>
      <c r="K19" s="76">
        <f t="shared" si="3"/>
        <v>7.5052460162209527E-3</v>
      </c>
      <c r="L19" s="77"/>
      <c r="M19" s="78"/>
      <c r="N19" s="79">
        <f>分析係数表!I22</f>
        <v>4.8211298587508529E-5</v>
      </c>
      <c r="O19" s="80">
        <f t="shared" si="4"/>
        <v>1.1854754700133189E-3</v>
      </c>
      <c r="P19" s="74">
        <f>分析係数表!C22</f>
        <v>0.19256748567873505</v>
      </c>
      <c r="Q19" s="80">
        <f t="shared" si="5"/>
        <v>2.2828403059428149E-4</v>
      </c>
      <c r="R19" s="81">
        <v>5.5724878545515321E-3</v>
      </c>
      <c r="S19" s="82">
        <f t="shared" si="6"/>
        <v>4.356721890511462E-2</v>
      </c>
      <c r="T19" s="83">
        <f>分析係数表!F22</f>
        <v>0.41915604646677446</v>
      </c>
      <c r="U19" s="84">
        <f t="shared" si="7"/>
        <v>1.8261463231820357E-2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投入係数表!AD20</f>
        <v>0</v>
      </c>
      <c r="E20" s="75">
        <f t="shared" si="0"/>
        <v>0</v>
      </c>
      <c r="F20" s="74">
        <f>分析係数表!C23</f>
        <v>0.20116432520583094</v>
      </c>
      <c r="G20" s="75">
        <f t="shared" si="1"/>
        <v>0</v>
      </c>
      <c r="H20" s="75">
        <v>4.4706505787951691E-2</v>
      </c>
      <c r="I20" s="75">
        <f t="shared" si="2"/>
        <v>4.4706505787951691E-2</v>
      </c>
      <c r="J20" s="74">
        <f>分析係数表!G23</f>
        <v>0.20785566100352021</v>
      </c>
      <c r="K20" s="76">
        <f t="shared" si="3"/>
        <v>9.2925003117124011E-3</v>
      </c>
      <c r="L20" s="77"/>
      <c r="M20" s="78"/>
      <c r="N20" s="79">
        <f>分析係数表!I23</f>
        <v>2.5225877402069866E-5</v>
      </c>
      <c r="O20" s="80">
        <f t="shared" si="4"/>
        <v>6.2028320634087604E-4</v>
      </c>
      <c r="P20" s="74">
        <f>分析係数表!C23</f>
        <v>0.20116432520583094</v>
      </c>
      <c r="Q20" s="80">
        <f t="shared" si="5"/>
        <v>1.2477885264007153E-4</v>
      </c>
      <c r="R20" s="81">
        <v>5.3119489450444363E-3</v>
      </c>
      <c r="S20" s="82">
        <f t="shared" si="6"/>
        <v>5.0018454732996126E-2</v>
      </c>
      <c r="T20" s="83">
        <f>分析係数表!F23</f>
        <v>0.42478695148042223</v>
      </c>
      <c r="U20" s="84">
        <f t="shared" si="7"/>
        <v>2.1247186903790922E-2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投入係数表!AD21</f>
        <v>1.1059067329303296E-5</v>
      </c>
      <c r="E21" s="75">
        <f t="shared" si="0"/>
        <v>1.1059067329303295E-3</v>
      </c>
      <c r="F21" s="74">
        <f>分析係数表!C24</f>
        <v>0.46796458506974481</v>
      </c>
      <c r="G21" s="75">
        <f t="shared" si="1"/>
        <v>5.1752518540157876E-4</v>
      </c>
      <c r="H21" s="75">
        <v>4.2527570695418473E-2</v>
      </c>
      <c r="I21" s="75">
        <f t="shared" si="2"/>
        <v>4.2527570695418473E-2</v>
      </c>
      <c r="J21" s="74">
        <f>分析係数表!G24</f>
        <v>0.19290112247208774</v>
      </c>
      <c r="K21" s="76">
        <f t="shared" si="3"/>
        <v>8.2036161231572886E-3</v>
      </c>
      <c r="L21" s="77"/>
      <c r="M21" s="78"/>
      <c r="N21" s="79">
        <f>分析係数表!I24</f>
        <v>1.1220536652328578E-3</v>
      </c>
      <c r="O21" s="80">
        <f t="shared" si="4"/>
        <v>2.759036025046489E-2</v>
      </c>
      <c r="P21" s="74">
        <f>分析係数表!C24</f>
        <v>0.46796458506974481</v>
      </c>
      <c r="Q21" s="80">
        <f t="shared" si="5"/>
        <v>1.2911311486533582E-2</v>
      </c>
      <c r="R21" s="81">
        <v>2.6202698215646851E-2</v>
      </c>
      <c r="S21" s="82">
        <f t="shared" si="6"/>
        <v>6.8730268911065318E-2</v>
      </c>
      <c r="T21" s="83">
        <f>分析係数表!F24</f>
        <v>0.36341689561906876</v>
      </c>
      <c r="U21" s="84">
        <f t="shared" si="7"/>
        <v>2.4977740962723149E-2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投入係数表!AD22</f>
        <v>4.3385571830343702E-5</v>
      </c>
      <c r="E22" s="75">
        <f t="shared" si="0"/>
        <v>4.3385571830343705E-3</v>
      </c>
      <c r="F22" s="74">
        <f>分析係数表!C25</f>
        <v>0.11839811615034102</v>
      </c>
      <c r="G22" s="75">
        <f t="shared" si="1"/>
        <v>5.136769972817997E-4</v>
      </c>
      <c r="H22" s="75">
        <v>3.3392739366290766E-2</v>
      </c>
      <c r="I22" s="75">
        <f t="shared" si="2"/>
        <v>3.3392739366290766E-2</v>
      </c>
      <c r="J22" s="74">
        <f>分析係数表!G25</f>
        <v>0.19601885967651284</v>
      </c>
      <c r="K22" s="76">
        <f t="shared" si="3"/>
        <v>6.5456066920553157E-3</v>
      </c>
      <c r="L22" s="77"/>
      <c r="M22" s="78"/>
      <c r="N22" s="79">
        <f>分析係数表!I25</f>
        <v>4.7721717414244671E-4</v>
      </c>
      <c r="O22" s="80">
        <f t="shared" si="4"/>
        <v>1.1734370788376244E-2</v>
      </c>
      <c r="P22" s="74">
        <f>分析係数表!C25</f>
        <v>0.11839811615034102</v>
      </c>
      <c r="Q22" s="80">
        <f t="shared" si="5"/>
        <v>1.3893273955533391E-3</v>
      </c>
      <c r="R22" s="81">
        <v>8.7645884905123983E-3</v>
      </c>
      <c r="S22" s="82">
        <f t="shared" si="6"/>
        <v>4.2157327856803165E-2</v>
      </c>
      <c r="T22" s="83">
        <f>分析係数表!F25</f>
        <v>0.34892899519140697</v>
      </c>
      <c r="U22" s="84">
        <f t="shared" si="7"/>
        <v>1.4709914049029039E-2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投入係数表!AD23</f>
        <v>2.5520924606084528E-6</v>
      </c>
      <c r="E23" s="75">
        <f t="shared" si="0"/>
        <v>2.5520924606084526E-4</v>
      </c>
      <c r="F23" s="74">
        <f>分析係数表!C26</f>
        <v>0.29113960871661038</v>
      </c>
      <c r="G23" s="75">
        <f t="shared" si="1"/>
        <v>7.4301520039015626E-5</v>
      </c>
      <c r="H23" s="75">
        <v>3.8536818987150293E-2</v>
      </c>
      <c r="I23" s="75">
        <f t="shared" si="2"/>
        <v>3.8536818987150293E-2</v>
      </c>
      <c r="J23" s="74">
        <f>分析係数表!G26</f>
        <v>0.2004458717578543</v>
      </c>
      <c r="K23" s="76">
        <f t="shared" si="3"/>
        <v>7.724546276653972E-3</v>
      </c>
      <c r="L23" s="77"/>
      <c r="M23" s="78"/>
      <c r="N23" s="79">
        <f>分析係数表!I26</f>
        <v>1.0726059667332082E-2</v>
      </c>
      <c r="O23" s="80">
        <f t="shared" si="4"/>
        <v>0.26374482741719729</v>
      </c>
      <c r="P23" s="74">
        <f>分析係数表!C26</f>
        <v>0.29113960871661038</v>
      </c>
      <c r="Q23" s="80">
        <f t="shared" si="5"/>
        <v>7.6786565855272756E-2</v>
      </c>
      <c r="R23" s="81">
        <v>8.6393426329097328E-2</v>
      </c>
      <c r="S23" s="82">
        <f t="shared" si="6"/>
        <v>0.12493024531624762</v>
      </c>
      <c r="T23" s="83">
        <f>分析係数表!F26</f>
        <v>0.34176102976079403</v>
      </c>
      <c r="U23" s="84">
        <f t="shared" si="7"/>
        <v>4.2696289287549399E-2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投入係数表!AD24</f>
        <v>1.4291717779407336E-4</v>
      </c>
      <c r="E24" s="75">
        <f t="shared" si="0"/>
        <v>1.4291717779407336E-2</v>
      </c>
      <c r="F24" s="74">
        <f>分析係数表!C27</f>
        <v>0.22390034937983039</v>
      </c>
      <c r="G24" s="75">
        <f t="shared" si="1"/>
        <v>3.1999206040472365E-3</v>
      </c>
      <c r="H24" s="75">
        <v>8.0200947470058809E-3</v>
      </c>
      <c r="I24" s="75">
        <f t="shared" si="2"/>
        <v>8.0200947470058809E-3</v>
      </c>
      <c r="J24" s="74">
        <f>分析係数表!G27</f>
        <v>0.17801424712710151</v>
      </c>
      <c r="K24" s="76">
        <f t="shared" si="3"/>
        <v>1.4276911282762735E-3</v>
      </c>
      <c r="L24" s="77"/>
      <c r="M24" s="78"/>
      <c r="N24" s="79">
        <f>分析係数表!I27</f>
        <v>1.001616696609949E-2</v>
      </c>
      <c r="O24" s="80">
        <f t="shared" si="4"/>
        <v>0.24628916021244004</v>
      </c>
      <c r="P24" s="74">
        <f>分析係数表!C27</f>
        <v>0.22390034937983039</v>
      </c>
      <c r="Q24" s="80">
        <f t="shared" si="5"/>
        <v>5.5144229020030348E-2</v>
      </c>
      <c r="R24" s="81">
        <v>5.6314896479719975E-2</v>
      </c>
      <c r="S24" s="82">
        <f t="shared" si="6"/>
        <v>6.4334991226725854E-2</v>
      </c>
      <c r="T24" s="83">
        <f>分析係数表!F27</f>
        <v>0.3354402389489512</v>
      </c>
      <c r="U24" s="84">
        <f t="shared" si="7"/>
        <v>2.1580544829871599E-2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投入係数表!AD25</f>
        <v>0</v>
      </c>
      <c r="E25" s="75">
        <f t="shared" si="0"/>
        <v>0</v>
      </c>
      <c r="F25" s="74">
        <f>分析係数表!C28</f>
        <v>0.22512814125204084</v>
      </c>
      <c r="G25" s="75">
        <f t="shared" si="1"/>
        <v>0</v>
      </c>
      <c r="H25" s="75">
        <v>5.7733894136384453E-2</v>
      </c>
      <c r="I25" s="75">
        <f t="shared" si="2"/>
        <v>5.7733894136384453E-2</v>
      </c>
      <c r="J25" s="74">
        <f>分析係数表!G28</f>
        <v>0.17968722251031818</v>
      </c>
      <c r="K25" s="76">
        <f t="shared" si="3"/>
        <v>1.0374043082071668E-2</v>
      </c>
      <c r="L25" s="77"/>
      <c r="M25" s="78"/>
      <c r="N25" s="79">
        <f>分析係数表!I28</f>
        <v>8.1409051127791718E-3</v>
      </c>
      <c r="O25" s="80">
        <f t="shared" si="4"/>
        <v>0.20017804119896157</v>
      </c>
      <c r="P25" s="74">
        <f>分析係数表!C28</f>
        <v>0.22512814125204084</v>
      </c>
      <c r="Q25" s="80">
        <f t="shared" si="5"/>
        <v>4.5065710334596672E-2</v>
      </c>
      <c r="R25" s="81">
        <v>5.7993391752142714E-2</v>
      </c>
      <c r="S25" s="82">
        <f t="shared" si="6"/>
        <v>0.11572728588852717</v>
      </c>
      <c r="T25" s="83">
        <f>分析係数表!F28</f>
        <v>0.30733691598411605</v>
      </c>
      <c r="U25" s="84">
        <f t="shared" si="7"/>
        <v>3.5567267140192052E-2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投入係数表!AD26</f>
        <v>1.6022036467699868E-2</v>
      </c>
      <c r="E26" s="75">
        <f t="shared" si="0"/>
        <v>1.6022036467699867</v>
      </c>
      <c r="F26" s="74">
        <f>分析係数表!C29</f>
        <v>0.20292812083079403</v>
      </c>
      <c r="G26" s="75">
        <f t="shared" si="1"/>
        <v>0.32513217522727872</v>
      </c>
      <c r="H26" s="75">
        <v>0.38392560663798803</v>
      </c>
      <c r="I26" s="75">
        <f t="shared" si="2"/>
        <v>0.38392560663798803</v>
      </c>
      <c r="J26" s="74">
        <f>分析係数表!G29</f>
        <v>0.25422836329948895</v>
      </c>
      <c r="K26" s="76">
        <f t="shared" si="3"/>
        <v>9.760477860433911E-2</v>
      </c>
      <c r="L26" s="77"/>
      <c r="M26" s="78"/>
      <c r="N26" s="79">
        <f>分析係数表!I29</f>
        <v>1.2173975242294967E-2</v>
      </c>
      <c r="O26" s="80">
        <f t="shared" si="4"/>
        <v>0.29934785921799317</v>
      </c>
      <c r="P26" s="74">
        <f>分析係数表!C29</f>
        <v>0.20292812083079403</v>
      </c>
      <c r="Q26" s="80">
        <f t="shared" si="5"/>
        <v>6.0746098545828443E-2</v>
      </c>
      <c r="R26" s="81">
        <v>8.8582238188521067E-2</v>
      </c>
      <c r="S26" s="82">
        <f t="shared" si="6"/>
        <v>0.47250784482650909</v>
      </c>
      <c r="T26" s="83">
        <f>分析係数表!F29</f>
        <v>0.40384720428768384</v>
      </c>
      <c r="U26" s="84">
        <f t="shared" si="7"/>
        <v>0.19082097213718444</v>
      </c>
      <c r="V26" s="85">
        <f>分析係数表!D29</f>
        <v>7.670374473161555E-2</v>
      </c>
      <c r="W26" s="86">
        <f t="shared" si="8"/>
        <v>0</v>
      </c>
      <c r="X26" s="74">
        <f>分析係数表!E29</f>
        <v>6.1557890505000185E-2</v>
      </c>
      <c r="Y26" s="87">
        <f t="shared" si="9"/>
        <v>0</v>
      </c>
    </row>
    <row r="27" spans="1:25">
      <c r="A27" s="10" t="s">
        <v>15</v>
      </c>
      <c r="B27" s="9" t="s">
        <v>36</v>
      </c>
      <c r="C27" s="88"/>
      <c r="D27" s="74">
        <f>投入係数表!AD27</f>
        <v>2.5614501329640172E-3</v>
      </c>
      <c r="E27" s="75">
        <f t="shared" si="0"/>
        <v>0.25614501329640171</v>
      </c>
      <c r="F27" s="74">
        <f>分析係数表!C30</f>
        <v>1</v>
      </c>
      <c r="G27" s="75">
        <f t="shared" si="1"/>
        <v>0.25614501329640171</v>
      </c>
      <c r="H27" s="75">
        <v>0.3427776546954005</v>
      </c>
      <c r="I27" s="75">
        <f t="shared" si="2"/>
        <v>0.3427776546954005</v>
      </c>
      <c r="J27" s="74">
        <f>分析係数表!G30</f>
        <v>0.34673715455884868</v>
      </c>
      <c r="K27" s="76">
        <f t="shared" si="3"/>
        <v>0.11885374863543875</v>
      </c>
      <c r="L27" s="77"/>
      <c r="M27" s="78"/>
      <c r="N27" s="79">
        <f>分析係数表!I30</f>
        <v>0</v>
      </c>
      <c r="O27" s="80">
        <f t="shared" si="4"/>
        <v>0</v>
      </c>
      <c r="P27" s="74">
        <f>分析係数表!C30</f>
        <v>1</v>
      </c>
      <c r="Q27" s="80">
        <f t="shared" si="5"/>
        <v>0</v>
      </c>
      <c r="R27" s="81">
        <v>0.105727043626515</v>
      </c>
      <c r="S27" s="82">
        <f t="shared" si="6"/>
        <v>0.44850469832191553</v>
      </c>
      <c r="T27" s="83">
        <f>分析係数表!F30</f>
        <v>0.44336430675838301</v>
      </c>
      <c r="U27" s="84">
        <f t="shared" si="7"/>
        <v>0.19885097464937379</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投入係数表!AD28</f>
        <v>5.1467197955603798E-3</v>
      </c>
      <c r="E28" s="75">
        <f t="shared" si="0"/>
        <v>0.51467197955603794</v>
      </c>
      <c r="F28" s="74">
        <f>分析係数表!C31</f>
        <v>0.99667993786519227</v>
      </c>
      <c r="G28" s="75">
        <f t="shared" si="1"/>
        <v>0.51296323660486742</v>
      </c>
      <c r="H28" s="75">
        <v>0.80632117819279736</v>
      </c>
      <c r="I28" s="75">
        <f t="shared" si="2"/>
        <v>0.80632117819279736</v>
      </c>
      <c r="J28" s="74">
        <f>分析係数表!G31</f>
        <v>7.0744430198025232E-2</v>
      </c>
      <c r="K28" s="76">
        <f t="shared" si="3"/>
        <v>5.7042732307849821E-2</v>
      </c>
      <c r="L28" s="77"/>
      <c r="M28" s="78"/>
      <c r="N28" s="79">
        <f>分析係数表!I31</f>
        <v>1.5783931066306964E-2</v>
      </c>
      <c r="O28" s="80">
        <f t="shared" si="4"/>
        <v>0.38811365069382692</v>
      </c>
      <c r="P28" s="74">
        <f>分析係数表!C31</f>
        <v>0.99667993786519227</v>
      </c>
      <c r="Q28" s="80">
        <f t="shared" si="5"/>
        <v>0.38682508925815634</v>
      </c>
      <c r="R28" s="81">
        <v>0.73344671897912994</v>
      </c>
      <c r="S28" s="82">
        <f t="shared" si="6"/>
        <v>1.5397678971719273</v>
      </c>
      <c r="T28" s="83">
        <f>分析係数表!F31</f>
        <v>0.308369223350977</v>
      </c>
      <c r="U28" s="84">
        <f t="shared" si="7"/>
        <v>0.47481703059167424</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投入係数表!AD29</f>
        <v>1.3151783147002227E-3</v>
      </c>
      <c r="E29" s="75">
        <f t="shared" si="0"/>
        <v>0.13151783147002227</v>
      </c>
      <c r="F29" s="74">
        <f>分析係数表!C32</f>
        <v>0.99973750468741629</v>
      </c>
      <c r="G29" s="75">
        <f t="shared" si="1"/>
        <v>0.13148330865574021</v>
      </c>
      <c r="H29" s="75">
        <v>0.18715738439421936</v>
      </c>
      <c r="I29" s="75">
        <f t="shared" si="2"/>
        <v>0.18715738439421936</v>
      </c>
      <c r="J29" s="74">
        <f>分析係数表!G32</f>
        <v>0.13654952076677315</v>
      </c>
      <c r="K29" s="76">
        <f t="shared" si="3"/>
        <v>2.5556251146993402E-2</v>
      </c>
      <c r="L29" s="77"/>
      <c r="M29" s="78"/>
      <c r="N29" s="79">
        <f>分析係数表!I32</f>
        <v>6.1925380029087757E-3</v>
      </c>
      <c r="O29" s="80">
        <f t="shared" si="4"/>
        <v>0.15226932513026498</v>
      </c>
      <c r="P29" s="74">
        <f>分析係数表!C32</f>
        <v>0.99973750468741629</v>
      </c>
      <c r="Q29" s="80">
        <f t="shared" si="5"/>
        <v>0.15222935514616801</v>
      </c>
      <c r="R29" s="81">
        <v>0.22671995204085937</v>
      </c>
      <c r="S29" s="82">
        <f t="shared" si="6"/>
        <v>0.41387733643507874</v>
      </c>
      <c r="T29" s="83">
        <f>分析係数表!F32</f>
        <v>0.46980830670926516</v>
      </c>
      <c r="U29" s="84">
        <f t="shared" si="7"/>
        <v>0.19444301061590519</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投入係数表!AD30</f>
        <v>3.1424765164958751E-3</v>
      </c>
      <c r="E30" s="75">
        <f t="shared" si="0"/>
        <v>0.31424765164958751</v>
      </c>
      <c r="F30" s="74">
        <f>分析係数表!C33</f>
        <v>0.92720800471848297</v>
      </c>
      <c r="G30" s="75">
        <f t="shared" si="1"/>
        <v>0.29137293807348291</v>
      </c>
      <c r="H30" s="75">
        <v>0.35484162377859446</v>
      </c>
      <c r="I30" s="75">
        <f t="shared" si="2"/>
        <v>0.35484162377859446</v>
      </c>
      <c r="J30" s="74">
        <f>分析係数表!G33</f>
        <v>0.48251618559482062</v>
      </c>
      <c r="K30" s="76">
        <f t="shared" si="3"/>
        <v>0.17121682679591979</v>
      </c>
      <c r="L30" s="77"/>
      <c r="M30" s="78"/>
      <c r="N30" s="79">
        <f>分析係数表!I33</f>
        <v>1.0711870111293417E-3</v>
      </c>
      <c r="O30" s="80">
        <f t="shared" si="4"/>
        <v>2.6339591811363052E-2</v>
      </c>
      <c r="P30" s="74">
        <f>分析係数表!C33</f>
        <v>0.92720800471848297</v>
      </c>
      <c r="Q30" s="80">
        <f t="shared" si="5"/>
        <v>2.4422280368513228E-2</v>
      </c>
      <c r="R30" s="81">
        <v>9.9212367564961851E-2</v>
      </c>
      <c r="S30" s="82">
        <f t="shared" si="6"/>
        <v>0.45405399134355628</v>
      </c>
      <c r="T30" s="83">
        <f>分析係数表!F33</f>
        <v>0.61375438359859724</v>
      </c>
      <c r="U30" s="84">
        <f t="shared" si="7"/>
        <v>0.27867762757754722</v>
      </c>
      <c r="V30" s="85">
        <f>分析係数表!D33</f>
        <v>6.3927479543206545E-2</v>
      </c>
      <c r="W30" s="86">
        <f t="shared" si="8"/>
        <v>0</v>
      </c>
      <c r="X30" s="74">
        <f>分析係数表!E33</f>
        <v>6.2471900008991998E-2</v>
      </c>
      <c r="Y30" s="87">
        <f t="shared" si="9"/>
        <v>0</v>
      </c>
    </row>
    <row r="31" spans="1:25">
      <c r="A31" s="10" t="s">
        <v>19</v>
      </c>
      <c r="B31" s="9" t="s">
        <v>282</v>
      </c>
      <c r="C31" s="88"/>
      <c r="D31" s="74">
        <f>投入係数表!AD31</f>
        <v>6.2092409566603659E-3</v>
      </c>
      <c r="E31" s="75">
        <f t="shared" si="0"/>
        <v>0.62092409566603657</v>
      </c>
      <c r="F31" s="74">
        <f>分析係数表!C34</f>
        <v>0.43058167090385968</v>
      </c>
      <c r="G31" s="75">
        <f t="shared" si="1"/>
        <v>0.26735853461635006</v>
      </c>
      <c r="H31" s="75">
        <v>0.51215812669754968</v>
      </c>
      <c r="I31" s="75">
        <f t="shared" si="2"/>
        <v>0.51215812669754968</v>
      </c>
      <c r="J31" s="74">
        <f>分析係数表!G34</f>
        <v>0.40252218378442245</v>
      </c>
      <c r="K31" s="76">
        <f t="shared" si="3"/>
        <v>0.20615500760123662</v>
      </c>
      <c r="L31" s="77"/>
      <c r="M31" s="78"/>
      <c r="N31" s="79">
        <f>分析係数表!I34</f>
        <v>0.17332617383102331</v>
      </c>
      <c r="O31" s="80">
        <f t="shared" si="4"/>
        <v>4.2619455067153194</v>
      </c>
      <c r="P31" s="74">
        <f>分析係数表!C34</f>
        <v>0.43058167090385968</v>
      </c>
      <c r="Q31" s="80">
        <f t="shared" si="5"/>
        <v>1.835115617582679</v>
      </c>
      <c r="R31" s="81">
        <v>2.0614752112154302</v>
      </c>
      <c r="S31" s="82">
        <f t="shared" si="6"/>
        <v>2.5736333379129799</v>
      </c>
      <c r="T31" s="83">
        <f>分析係数表!F34</f>
        <v>0.66293540075026103</v>
      </c>
      <c r="U31" s="84">
        <f t="shared" si="7"/>
        <v>1.7061526482535734</v>
      </c>
      <c r="V31" s="85">
        <f>分析係数表!D34</f>
        <v>0.16067471370017011</v>
      </c>
      <c r="W31" s="86">
        <f t="shared" si="8"/>
        <v>0</v>
      </c>
      <c r="X31" s="74">
        <f>分析係数表!E34</f>
        <v>0.14658203786750718</v>
      </c>
      <c r="Y31" s="87">
        <f t="shared" si="9"/>
        <v>0</v>
      </c>
    </row>
    <row r="32" spans="1:25">
      <c r="A32" s="10" t="s">
        <v>20</v>
      </c>
      <c r="B32" s="9" t="s">
        <v>37</v>
      </c>
      <c r="C32" s="73">
        <f>最終需要_まとめ!C33</f>
        <v>100</v>
      </c>
      <c r="D32" s="74">
        <f>投入係数表!AD32</f>
        <v>4.4964466365973461E-2</v>
      </c>
      <c r="E32" s="75">
        <f t="shared" si="0"/>
        <v>4.4964466365973461</v>
      </c>
      <c r="F32" s="74">
        <f>分析係数表!C35</f>
        <v>0.85041941808411148</v>
      </c>
      <c r="G32" s="75">
        <f t="shared" si="1"/>
        <v>3.8238655321413755</v>
      </c>
      <c r="H32" s="75">
        <v>4.2939092312009013</v>
      </c>
      <c r="I32" s="75">
        <f t="shared" si="2"/>
        <v>104.2939092312009</v>
      </c>
      <c r="J32" s="74">
        <f>分析係数表!G35</f>
        <v>0.31439227022235533</v>
      </c>
      <c r="K32" s="76">
        <f t="shared" si="3"/>
        <v>32.789198893561512</v>
      </c>
      <c r="L32" s="77"/>
      <c r="M32" s="78"/>
      <c r="N32" s="79">
        <f>分析係数表!I35</f>
        <v>5.0116599150103677E-2</v>
      </c>
      <c r="O32" s="80">
        <f t="shared" si="4"/>
        <v>1.2323252157396112</v>
      </c>
      <c r="P32" s="74">
        <f>分析係数表!C35</f>
        <v>0.85041941808411148</v>
      </c>
      <c r="Q32" s="80">
        <f t="shared" si="5"/>
        <v>1.0479932928596574</v>
      </c>
      <c r="R32" s="81">
        <v>1.6093930525778617</v>
      </c>
      <c r="S32" s="82">
        <f t="shared" si="6"/>
        <v>105.90330228377876</v>
      </c>
      <c r="T32" s="83">
        <f>分析係数表!F35</f>
        <v>0.64510687312527537</v>
      </c>
      <c r="U32" s="84">
        <f t="shared" si="7"/>
        <v>68.318948189929344</v>
      </c>
      <c r="V32" s="85">
        <f>分析係数表!D35</f>
        <v>4.4457450663799247E-2</v>
      </c>
      <c r="W32" s="86">
        <f t="shared" si="8"/>
        <v>5</v>
      </c>
      <c r="X32" s="74">
        <f>分析係数表!E35</f>
        <v>4.3787951741632962E-2</v>
      </c>
      <c r="Y32" s="87">
        <f t="shared" si="9"/>
        <v>5</v>
      </c>
    </row>
    <row r="33" spans="1:25">
      <c r="A33" s="10" t="s">
        <v>21</v>
      </c>
      <c r="B33" s="9" t="s">
        <v>38</v>
      </c>
      <c r="C33" s="88"/>
      <c r="D33" s="74">
        <f>投入係数表!AD33</f>
        <v>1.5480992866050876E-2</v>
      </c>
      <c r="E33" s="75">
        <f t="shared" si="0"/>
        <v>1.5480992866050876</v>
      </c>
      <c r="F33" s="74">
        <f>分析係数表!C36</f>
        <v>0.99367212085214862</v>
      </c>
      <c r="G33" s="75">
        <f t="shared" si="1"/>
        <v>1.5383031014105757</v>
      </c>
      <c r="H33" s="75">
        <v>1.8828663353141417</v>
      </c>
      <c r="I33" s="75">
        <f t="shared" si="2"/>
        <v>1.8828663353141417</v>
      </c>
      <c r="J33" s="74">
        <f>分析係数表!G36</f>
        <v>5.4622350270852466E-2</v>
      </c>
      <c r="K33" s="76">
        <f t="shared" si="3"/>
        <v>0.10284658448072539</v>
      </c>
      <c r="L33" s="77"/>
      <c r="M33" s="78"/>
      <c r="N33" s="79">
        <f>分析係数表!I36</f>
        <v>0.22260102528255266</v>
      </c>
      <c r="O33" s="80">
        <f t="shared" si="4"/>
        <v>5.4735728512538717</v>
      </c>
      <c r="P33" s="74">
        <f>分析係数表!C36</f>
        <v>0.99367212085214862</v>
      </c>
      <c r="Q33" s="80">
        <f t="shared" si="5"/>
        <v>5.4389367437441773</v>
      </c>
      <c r="R33" s="81">
        <v>5.795938477834663</v>
      </c>
      <c r="S33" s="82">
        <f t="shared" si="6"/>
        <v>7.6788048131488047</v>
      </c>
      <c r="T33" s="83">
        <f>分析係数表!F36</f>
        <v>0.84078106922799567</v>
      </c>
      <c r="U33" s="84">
        <f t="shared" si="7"/>
        <v>6.4561937211923315</v>
      </c>
      <c r="V33" s="85">
        <f>分析係数表!D36</f>
        <v>1.6146279761308086E-2</v>
      </c>
      <c r="W33" s="86">
        <f t="shared" si="8"/>
        <v>0</v>
      </c>
      <c r="X33" s="74">
        <f>分析係数表!E36</f>
        <v>1.4152245516969955E-2</v>
      </c>
      <c r="Y33" s="87">
        <f t="shared" si="9"/>
        <v>0</v>
      </c>
    </row>
    <row r="34" spans="1:25">
      <c r="A34" s="10" t="s">
        <v>22</v>
      </c>
      <c r="B34" s="9" t="s">
        <v>406</v>
      </c>
      <c r="C34" s="88"/>
      <c r="D34" s="74">
        <f>投入係数表!AD34</f>
        <v>2.9518352096884234E-2</v>
      </c>
      <c r="E34" s="75">
        <f t="shared" si="0"/>
        <v>2.9518352096884235</v>
      </c>
      <c r="F34" s="74">
        <f>分析係数表!C37</f>
        <v>0.57178358697686016</v>
      </c>
      <c r="G34" s="75">
        <f t="shared" si="1"/>
        <v>1.6878109243602391</v>
      </c>
      <c r="H34" s="75">
        <v>2.0721542303161176</v>
      </c>
      <c r="I34" s="75">
        <f t="shared" si="2"/>
        <v>2.0721542303161176</v>
      </c>
      <c r="J34" s="74">
        <f>分析係数表!G37</f>
        <v>0.36884830758302428</v>
      </c>
      <c r="K34" s="76">
        <f t="shared" si="3"/>
        <v>0.76431058090310422</v>
      </c>
      <c r="L34" s="77"/>
      <c r="M34" s="78"/>
      <c r="N34" s="79">
        <f>分析係数表!I37</f>
        <v>4.5622990798280361E-2</v>
      </c>
      <c r="O34" s="80">
        <f t="shared" si="4"/>
        <v>1.1218311483942907</v>
      </c>
      <c r="P34" s="74">
        <f>分析係数表!C37</f>
        <v>0.57178358697686016</v>
      </c>
      <c r="Q34" s="80">
        <f t="shared" si="5"/>
        <v>0.64144463801125784</v>
      </c>
      <c r="R34" s="81">
        <v>0.86641426440448599</v>
      </c>
      <c r="S34" s="82">
        <f t="shared" si="6"/>
        <v>2.9385684947206037</v>
      </c>
      <c r="T34" s="83">
        <f>分析係数表!F37</f>
        <v>0.64429400301330442</v>
      </c>
      <c r="U34" s="84">
        <f t="shared" si="7"/>
        <v>1.8933020585923181</v>
      </c>
      <c r="V34" s="85">
        <f>分析係数表!D37</f>
        <v>7.2142948725191447E-2</v>
      </c>
      <c r="W34" s="86">
        <f t="shared" si="8"/>
        <v>0</v>
      </c>
      <c r="X34" s="74">
        <f>分析係数表!E37</f>
        <v>6.9101643267789628E-2</v>
      </c>
      <c r="Y34" s="87">
        <f t="shared" si="9"/>
        <v>0</v>
      </c>
    </row>
    <row r="35" spans="1:25">
      <c r="A35" s="10" t="s">
        <v>23</v>
      </c>
      <c r="B35" s="9" t="s">
        <v>198</v>
      </c>
      <c r="C35" s="88"/>
      <c r="D35" s="74">
        <f>投入係数表!AD35</f>
        <v>5.7742793316239986E-2</v>
      </c>
      <c r="E35" s="75">
        <f t="shared" si="0"/>
        <v>5.7742793316239984</v>
      </c>
      <c r="F35" s="74">
        <f>分析係数表!C38</f>
        <v>0.42668283982472699</v>
      </c>
      <c r="G35" s="75">
        <f t="shared" si="1"/>
        <v>2.4637859031585543</v>
      </c>
      <c r="H35" s="75">
        <v>3.0002594567250109</v>
      </c>
      <c r="I35" s="75">
        <f t="shared" si="2"/>
        <v>3.0002594567250109</v>
      </c>
      <c r="J35" s="74">
        <f>分析係数表!G38</f>
        <v>0.18042179614021467</v>
      </c>
      <c r="K35" s="76">
        <f t="shared" si="3"/>
        <v>0.54131220006899117</v>
      </c>
      <c r="L35" s="77"/>
      <c r="M35" s="78"/>
      <c r="N35" s="79">
        <f>分析係数表!I38</f>
        <v>3.1385057501308801E-2</v>
      </c>
      <c r="O35" s="80">
        <f t="shared" si="4"/>
        <v>0.77173228854696663</v>
      </c>
      <c r="P35" s="74">
        <f>分析係数表!C38</f>
        <v>0.42668283982472699</v>
      </c>
      <c r="Q35" s="80">
        <f t="shared" si="5"/>
        <v>0.32928492446165536</v>
      </c>
      <c r="R35" s="81">
        <v>0.52766759214425651</v>
      </c>
      <c r="S35" s="82">
        <f t="shared" si="6"/>
        <v>3.5279270488692673</v>
      </c>
      <c r="T35" s="83">
        <f>分析係数表!F38</f>
        <v>0.52437100026299643</v>
      </c>
      <c r="U35" s="84">
        <f t="shared" si="7"/>
        <v>1.8499426354704589</v>
      </c>
      <c r="V35" s="85">
        <f>分析係数表!D38</f>
        <v>3.745569762927526E-2</v>
      </c>
      <c r="W35" s="86">
        <f t="shared" si="8"/>
        <v>0</v>
      </c>
      <c r="X35" s="74">
        <f>分析係数表!E38</f>
        <v>3.4218337111297577E-2</v>
      </c>
      <c r="Y35" s="87">
        <f t="shared" si="9"/>
        <v>0</v>
      </c>
    </row>
    <row r="36" spans="1:25">
      <c r="A36" s="10" t="s">
        <v>24</v>
      </c>
      <c r="B36" s="9" t="s">
        <v>39</v>
      </c>
      <c r="C36" s="88"/>
      <c r="D36" s="74">
        <f>投入係数表!AD36</f>
        <v>0</v>
      </c>
      <c r="E36" s="75">
        <f t="shared" si="0"/>
        <v>0</v>
      </c>
      <c r="F36" s="74">
        <f>分析係数表!C39</f>
        <v>1</v>
      </c>
      <c r="G36" s="75">
        <f t="shared" si="1"/>
        <v>0</v>
      </c>
      <c r="H36" s="75">
        <v>0.14433847427043134</v>
      </c>
      <c r="I36" s="75">
        <f t="shared" si="2"/>
        <v>0.14433847427043134</v>
      </c>
      <c r="J36" s="74">
        <f>分析係数表!G39</f>
        <v>0.351753812215997</v>
      </c>
      <c r="K36" s="76">
        <f t="shared" si="3"/>
        <v>5.0771608574064819E-2</v>
      </c>
      <c r="L36" s="77"/>
      <c r="M36" s="78"/>
      <c r="N36" s="79">
        <f>分析係数表!I39</f>
        <v>2.6196741762610056E-3</v>
      </c>
      <c r="O36" s="80">
        <f t="shared" si="4"/>
        <v>6.4415594816386368E-2</v>
      </c>
      <c r="P36" s="74">
        <f>分析係数表!C39</f>
        <v>1</v>
      </c>
      <c r="Q36" s="80">
        <f t="shared" si="5"/>
        <v>6.4415594816386368E-2</v>
      </c>
      <c r="R36" s="81">
        <v>8.3802986394337448E-2</v>
      </c>
      <c r="S36" s="82">
        <f t="shared" si="6"/>
        <v>0.22814146066476879</v>
      </c>
      <c r="T36" s="83">
        <f>分析係数表!F39</f>
        <v>0.70125652740175148</v>
      </c>
      <c r="U36" s="84">
        <f t="shared" si="7"/>
        <v>0.15998568846213904</v>
      </c>
      <c r="V36" s="85">
        <f>分析係数表!D39</f>
        <v>5.4632803645743147E-2</v>
      </c>
      <c r="W36" s="86">
        <f t="shared" si="8"/>
        <v>0</v>
      </c>
      <c r="X36" s="74">
        <f>分析係数表!E39</f>
        <v>5.4632803645743147E-2</v>
      </c>
      <c r="Y36" s="87">
        <f t="shared" si="9"/>
        <v>0</v>
      </c>
    </row>
    <row r="37" spans="1:25">
      <c r="A37" s="10" t="s">
        <v>25</v>
      </c>
      <c r="B37" s="9" t="s">
        <v>40</v>
      </c>
      <c r="C37" s="88"/>
      <c r="D37" s="74">
        <f>投入係数表!AD37</f>
        <v>2.1947995161232696E-4</v>
      </c>
      <c r="E37" s="75">
        <f t="shared" si="0"/>
        <v>2.1947995161232695E-2</v>
      </c>
      <c r="F37" s="74">
        <f>分析係数表!C40</f>
        <v>0.86812466863195592</v>
      </c>
      <c r="G37" s="75">
        <f t="shared" si="1"/>
        <v>1.9053596026480907E-2</v>
      </c>
      <c r="H37" s="75">
        <v>3.7093262343590894E-2</v>
      </c>
      <c r="I37" s="75">
        <f t="shared" si="2"/>
        <v>3.7093262343590894E-2</v>
      </c>
      <c r="J37" s="74">
        <f>分析係数表!G40</f>
        <v>0.5308449982881025</v>
      </c>
      <c r="K37" s="76">
        <f t="shared" si="3"/>
        <v>1.9690772785283646E-2</v>
      </c>
      <c r="L37" s="77"/>
      <c r="M37" s="78"/>
      <c r="N37" s="79">
        <f>分析係数表!I40</f>
        <v>3.1726768564274997E-2</v>
      </c>
      <c r="O37" s="80">
        <f t="shared" si="4"/>
        <v>0.78013467750654464</v>
      </c>
      <c r="P37" s="74">
        <f>分析係数表!C40</f>
        <v>0.86812466863195592</v>
      </c>
      <c r="Q37" s="80">
        <f t="shared" si="5"/>
        <v>0.67725415839866687</v>
      </c>
      <c r="R37" s="81">
        <v>0.6831748410063867</v>
      </c>
      <c r="S37" s="82">
        <f t="shared" si="6"/>
        <v>0.7202681033499776</v>
      </c>
      <c r="T37" s="83">
        <f>分析係数表!F40</f>
        <v>0.72849135138041188</v>
      </c>
      <c r="U37" s="84">
        <f t="shared" si="7"/>
        <v>0.52470908396563132</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投入係数表!AD38</f>
        <v>1.5993112753146305E-4</v>
      </c>
      <c r="E38" s="75">
        <f t="shared" si="0"/>
        <v>1.5993112753146306E-2</v>
      </c>
      <c r="F38" s="74">
        <f>分析係数表!C41</f>
        <v>0.9999434031873089</v>
      </c>
      <c r="G38" s="75">
        <f t="shared" si="1"/>
        <v>1.5992207593939468E-2</v>
      </c>
      <c r="H38" s="75">
        <v>2.4970283315179784E-2</v>
      </c>
      <c r="I38" s="75">
        <f t="shared" si="2"/>
        <v>2.4970283315179784E-2</v>
      </c>
      <c r="J38" s="74">
        <f>分析係数表!G41</f>
        <v>0.50163334603597476</v>
      </c>
      <c r="K38" s="76">
        <f t="shared" si="3"/>
        <v>1.2525926770859909E-2</v>
      </c>
      <c r="L38" s="77"/>
      <c r="M38" s="78"/>
      <c r="N38" s="79">
        <f>分析係数表!I41</f>
        <v>4.605647758626856E-2</v>
      </c>
      <c r="O38" s="80">
        <f t="shared" si="4"/>
        <v>1.1324902255979905</v>
      </c>
      <c r="P38" s="74">
        <f>分析係数表!C41</f>
        <v>0.9999434031873089</v>
      </c>
      <c r="Q38" s="80">
        <f t="shared" si="5"/>
        <v>1.1324261302608178</v>
      </c>
      <c r="R38" s="81">
        <v>1.1536621108392779</v>
      </c>
      <c r="S38" s="82">
        <f t="shared" si="6"/>
        <v>1.1786323941544576</v>
      </c>
      <c r="T38" s="83">
        <f>分析係数表!F41</f>
        <v>0.6065809667987323</v>
      </c>
      <c r="U38" s="84">
        <f t="shared" si="7"/>
        <v>0.71493597714651547</v>
      </c>
      <c r="V38" s="85">
        <f>分析係数表!D41</f>
        <v>0.10372147914479408</v>
      </c>
      <c r="W38" s="86">
        <f t="shared" si="8"/>
        <v>0</v>
      </c>
      <c r="X38" s="74">
        <f>分析係数表!E41</f>
        <v>9.872112035903656E-2</v>
      </c>
      <c r="Y38" s="87">
        <f t="shared" si="9"/>
        <v>0</v>
      </c>
    </row>
    <row r="39" spans="1:25">
      <c r="A39" s="10" t="s">
        <v>56</v>
      </c>
      <c r="B39" s="9" t="s">
        <v>388</v>
      </c>
      <c r="C39" s="88"/>
      <c r="D39" s="74">
        <f>投入係数表!AD39</f>
        <v>3.040392818071537E-3</v>
      </c>
      <c r="E39" s="75">
        <f>$C$32*D39</f>
        <v>0.30403928180715367</v>
      </c>
      <c r="F39" s="74">
        <f>分析係数表!C42</f>
        <v>0.93692850875802069</v>
      </c>
      <c r="G39" s="75">
        <f>E39*F39</f>
        <v>0.28486307090743612</v>
      </c>
      <c r="H39" s="75">
        <v>0.32866088945075672</v>
      </c>
      <c r="I39" s="75">
        <f>C39+H39</f>
        <v>0.32866088945075672</v>
      </c>
      <c r="J39" s="74">
        <f>分析係数表!G42</f>
        <v>0.49922072097325781</v>
      </c>
      <c r="K39" s="76">
        <f>I39*J39</f>
        <v>0.16407432618731896</v>
      </c>
      <c r="L39" s="77"/>
      <c r="M39" s="78"/>
      <c r="N39" s="79">
        <f>分析係数表!I42</f>
        <v>1.1809361738003208E-2</v>
      </c>
      <c r="O39" s="80">
        <f t="shared" si="4"/>
        <v>0.29038231840002671</v>
      </c>
      <c r="P39" s="74">
        <f>分析係数表!C42</f>
        <v>0.93692850875802069</v>
      </c>
      <c r="Q39" s="80">
        <f>O39*P39</f>
        <v>0.27206747254823377</v>
      </c>
      <c r="R39" s="81">
        <v>0.2972781521961288</v>
      </c>
      <c r="S39" s="82">
        <f>I39+R39</f>
        <v>0.62593904164688552</v>
      </c>
      <c r="T39" s="83">
        <f>分析係数表!F42</f>
        <v>0.57339238661209846</v>
      </c>
      <c r="U39" s="84">
        <f>S39*T39</f>
        <v>0.3589086809635974</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投入係数表!AD40</f>
        <v>0.11807766187497129</v>
      </c>
      <c r="E40" s="75">
        <f>$C$32*D40</f>
        <v>11.80776618749713</v>
      </c>
      <c r="F40" s="74">
        <f>分析係数表!C43</f>
        <v>0.64668770435795053</v>
      </c>
      <c r="G40" s="75">
        <f>E40*F40</f>
        <v>7.635937209387949</v>
      </c>
      <c r="H40" s="75">
        <v>9.430807708583524</v>
      </c>
      <c r="I40" s="75">
        <f>C40+H40</f>
        <v>9.430807708583524</v>
      </c>
      <c r="J40" s="74">
        <f>分析係数表!G43</f>
        <v>0.34525361813281841</v>
      </c>
      <c r="K40" s="76">
        <f>I40*J40</f>
        <v>3.2560204833033364</v>
      </c>
      <c r="L40" s="77"/>
      <c r="M40" s="78"/>
      <c r="N40" s="79">
        <f>分析係数表!I43</f>
        <v>1.6687581740348217E-2</v>
      </c>
      <c r="O40" s="80">
        <f t="shared" si="4"/>
        <v>0.4103336642367616</v>
      </c>
      <c r="P40" s="74">
        <f>分析係数表!C43</f>
        <v>0.64668770435795053</v>
      </c>
      <c r="Q40" s="80">
        <f>O40*P40</f>
        <v>0.26535773534605744</v>
      </c>
      <c r="R40" s="81">
        <v>1.0694732226602235</v>
      </c>
      <c r="S40" s="82">
        <f>I40+R40</f>
        <v>10.500280931243747</v>
      </c>
      <c r="T40" s="83">
        <f>分析係数表!F43</f>
        <v>0.5971160790993254</v>
      </c>
      <c r="U40" s="84">
        <f>S40*T40</f>
        <v>6.2698865791056795</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投入係数表!AD41</f>
        <v>2.0246600187493727E-4</v>
      </c>
      <c r="E41" s="75">
        <f>$C$32*D41</f>
        <v>2.0246600187493725E-2</v>
      </c>
      <c r="F41" s="74">
        <f>分析係数表!C44</f>
        <v>0.69156580457188765</v>
      </c>
      <c r="G41" s="75">
        <f>E41*F41</f>
        <v>1.400185634850943E-2</v>
      </c>
      <c r="H41" s="75">
        <v>3.911340567772572E-2</v>
      </c>
      <c r="I41" s="75">
        <f>C41+H41</f>
        <v>3.911340567772572E-2</v>
      </c>
      <c r="J41" s="74">
        <f>分析係数表!G44</f>
        <v>0.27271905819722003</v>
      </c>
      <c r="K41" s="76">
        <f>I41*J41</f>
        <v>1.0666971159315157E-2</v>
      </c>
      <c r="L41" s="77"/>
      <c r="M41" s="78"/>
      <c r="N41" s="79">
        <f>分析係数表!I44</f>
        <v>0.15674397651271663</v>
      </c>
      <c r="O41" s="80">
        <f t="shared" si="4"/>
        <v>3.8542031571892577</v>
      </c>
      <c r="P41" s="74">
        <f>分析係数表!C44</f>
        <v>0.69156580457188765</v>
      </c>
      <c r="Q41" s="80">
        <f>O41*P41</f>
        <v>2.6654351073850986</v>
      </c>
      <c r="R41" s="81">
        <v>2.7161552569355183</v>
      </c>
      <c r="S41" s="82">
        <f>I41+R41</f>
        <v>2.7552686626132439</v>
      </c>
      <c r="T41" s="83">
        <f>分析係数表!F44</f>
        <v>0.50862281906626206</v>
      </c>
      <c r="U41" s="84">
        <f>S41*T41</f>
        <v>1.4013925144632777</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投入係数表!AD42</f>
        <v>3.5610196800356614E-3</v>
      </c>
      <c r="E42" s="75">
        <f>$C$32*D42</f>
        <v>0.35610196800356614</v>
      </c>
      <c r="F42" s="74">
        <f>分析係数表!C45</f>
        <v>1</v>
      </c>
      <c r="G42" s="75">
        <f>E42*F42</f>
        <v>0.35610196800356614</v>
      </c>
      <c r="H42" s="75">
        <v>0.40336684406345674</v>
      </c>
      <c r="I42" s="75">
        <f>C42+H42</f>
        <v>0.40336684406345674</v>
      </c>
      <c r="J42" s="74">
        <f>分析係数表!G45</f>
        <v>0</v>
      </c>
      <c r="K42" s="76">
        <f>I42*J42</f>
        <v>0</v>
      </c>
      <c r="L42" s="77"/>
      <c r="M42" s="78"/>
      <c r="N42" s="79">
        <f>分析係数表!I45</f>
        <v>0</v>
      </c>
      <c r="O42" s="80">
        <f t="shared" si="4"/>
        <v>0</v>
      </c>
      <c r="P42" s="74">
        <f>分析係数表!C45</f>
        <v>1</v>
      </c>
      <c r="Q42" s="80">
        <f>O42*P42</f>
        <v>0</v>
      </c>
      <c r="R42" s="81">
        <v>3.0064139867918616E-2</v>
      </c>
      <c r="S42" s="82">
        <f>I42+R42</f>
        <v>0.43343098393137536</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投入係数表!AD43</f>
        <v>4.8089928932731948E-3</v>
      </c>
      <c r="E43" s="75">
        <f>$C$32*D43</f>
        <v>0.48089928932731946</v>
      </c>
      <c r="F43" s="74">
        <f>分析係数表!C46</f>
        <v>0.99300149364803736</v>
      </c>
      <c r="G43" s="75">
        <f>E43*F43</f>
        <v>0.47753371259630789</v>
      </c>
      <c r="H43" s="75">
        <v>0.58531212918366526</v>
      </c>
      <c r="I43" s="75">
        <f>C43+H43</f>
        <v>0.58531212918366526</v>
      </c>
      <c r="J43" s="74">
        <f>分析係数表!G46</f>
        <v>1.2662527198429125E-2</v>
      </c>
      <c r="K43" s="76">
        <f>I43*J43</f>
        <v>7.4115307553586232E-3</v>
      </c>
      <c r="L43" s="77"/>
      <c r="M43" s="78"/>
      <c r="N43" s="79">
        <f>分析係数表!I46</f>
        <v>3.642815848522589E-5</v>
      </c>
      <c r="O43" s="80">
        <f t="shared" si="4"/>
        <v>8.9573791968304128E-4</v>
      </c>
      <c r="P43" s="74">
        <f>分析係数表!C46</f>
        <v>0.99300149364803736</v>
      </c>
      <c r="Q43" s="80">
        <f>O43*P43</f>
        <v>8.8946909216244569E-4</v>
      </c>
      <c r="R43" s="81">
        <v>7.8618507651307887E-2</v>
      </c>
      <c r="S43" s="82">
        <f>I43+R43</f>
        <v>0.66393063683497311</v>
      </c>
      <c r="T43" s="83">
        <f>分析係数表!F46</f>
        <v>0.42786180544499286</v>
      </c>
      <c r="U43" s="84">
        <f>S43*T43</f>
        <v>0.2840705609664555</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投入係数表!AD44</f>
        <v>0.32406725274052195</v>
      </c>
      <c r="E44" s="89">
        <f>SUM(E5:E43)</f>
        <v>32.406725274052199</v>
      </c>
      <c r="F44" s="90">
        <f>分析係数表!C47</f>
        <v>0.58532523599566522</v>
      </c>
      <c r="G44" s="89">
        <f>SUM(G5:G43)</f>
        <v>20.304930968750654</v>
      </c>
      <c r="H44" s="89">
        <f>SUM(H5:H43)</f>
        <v>25.543508966622834</v>
      </c>
      <c r="I44" s="89">
        <f>SUM(I5:I43)</f>
        <v>125.54350896662284</v>
      </c>
      <c r="J44" s="90">
        <f>分析係数表!G47</f>
        <v>0.25475569279079324</v>
      </c>
      <c r="K44" s="91">
        <f>SUM(K5:K43)</f>
        <v>38.520881679000823</v>
      </c>
      <c r="L44" s="92">
        <f>最終需要_まとめ!$L$34</f>
        <v>0.63833333333333331</v>
      </c>
      <c r="M44" s="89">
        <f>K44*L44</f>
        <v>24.589162805095523</v>
      </c>
      <c r="N44" s="93">
        <f>分析係数表!I47</f>
        <v>1</v>
      </c>
      <c r="O44" s="94">
        <f>SUM(O5:O43)</f>
        <v>24.589162805095523</v>
      </c>
      <c r="P44" s="90">
        <f>分析係数表!C47</f>
        <v>0.58532523599566522</v>
      </c>
      <c r="Q44" s="94">
        <f>SUM(Q5:Q43)</f>
        <v>15.967286519368212</v>
      </c>
      <c r="R44" s="89">
        <f>SUM(R5:R43)</f>
        <v>19.60545316482062</v>
      </c>
      <c r="S44" s="95">
        <f>SUM(S5:S43)</f>
        <v>145.14896213144343</v>
      </c>
      <c r="T44" s="96">
        <f>分析係数表!F47</f>
        <v>0.5063294671067512</v>
      </c>
      <c r="U44" s="97">
        <f>SUM(U5:U43)</f>
        <v>91.988350859365568</v>
      </c>
      <c r="V44" s="98">
        <f>分析係数表!D47</f>
        <v>6.4581730562403572E-2</v>
      </c>
      <c r="W44" s="99">
        <f>SUM(W5:W43)</f>
        <v>6</v>
      </c>
      <c r="X44" s="90">
        <f>分析係数表!E47</f>
        <v>5.7136770824146227E-2</v>
      </c>
      <c r="Y44" s="100">
        <f>SUM(Y5:Y43)</f>
        <v>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299</v>
      </c>
      <c r="S2" s="5" t="s">
        <v>157</v>
      </c>
      <c r="U2" s="62" t="s">
        <v>215</v>
      </c>
      <c r="W2" s="5" t="s">
        <v>134</v>
      </c>
      <c r="Y2" s="5" t="s">
        <v>158</v>
      </c>
    </row>
    <row r="3" spans="1:25" ht="44">
      <c r="B3" s="63"/>
      <c r="C3" s="64" t="s">
        <v>233</v>
      </c>
      <c r="D3" s="64" t="s">
        <v>238</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投入係数表!AE5</f>
        <v>2.1590471323073335E-6</v>
      </c>
      <c r="E5" s="75">
        <f t="shared" ref="E5:E38" si="0">$C$33*D5</f>
        <v>2.1590471323073334E-4</v>
      </c>
      <c r="F5" s="74">
        <f>分析係数表!C8</f>
        <v>0.16988323914406789</v>
      </c>
      <c r="G5" s="75">
        <f t="shared" ref="G5:G38" si="1">E5*F5</f>
        <v>3.6678592030108074E-5</v>
      </c>
      <c r="H5" s="75">
        <f t="array" ref="H5:H43">MMULT(逆行列係数!C5:AO43,'29'!G5:G43)</f>
        <v>4.9314563228432067E-4</v>
      </c>
      <c r="I5" s="75">
        <f t="shared" ref="I5:I38" si="2">C5+H5</f>
        <v>4.9314563228432067E-4</v>
      </c>
      <c r="J5" s="74">
        <f>分析係数表!G8</f>
        <v>0.11982810575688495</v>
      </c>
      <c r="K5" s="76">
        <f t="shared" ref="K5:K38" si="3">I5*J5</f>
        <v>5.9092706978911472E-5</v>
      </c>
      <c r="L5" s="77" t="s">
        <v>190</v>
      </c>
      <c r="M5" s="78" t="s">
        <v>190</v>
      </c>
      <c r="N5" s="79">
        <f>分析係数表!I8</f>
        <v>1.1007693311748612E-2</v>
      </c>
      <c r="O5" s="80">
        <f t="shared" ref="O5:O43" si="4">$M$44*N5</f>
        <v>6.7033423628031469E-2</v>
      </c>
      <c r="P5" s="74">
        <f>分析係数表!C8</f>
        <v>0.16988323914406789</v>
      </c>
      <c r="Q5" s="80">
        <f t="shared" ref="Q5:Q38" si="5">O5*P5</f>
        <v>1.1387855136846481E-2</v>
      </c>
      <c r="R5" s="81">
        <f t="array" ref="R5:R43">MMULT(逆行列係数!C5:AO43,'29'!Q5:Q43)</f>
        <v>1.9083682542612997E-2</v>
      </c>
      <c r="S5" s="82">
        <f t="shared" ref="S5:S38" si="6">I5+R5</f>
        <v>1.9576828174897316E-2</v>
      </c>
      <c r="T5" s="83">
        <f>分析係数表!F8</f>
        <v>0.4520504153237429</v>
      </c>
      <c r="U5" s="84">
        <f t="shared" ref="U5:U38" si="7">S5*T5</f>
        <v>8.8497133071838829E-3</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投入係数表!AE6</f>
        <v>0</v>
      </c>
      <c r="E6" s="75">
        <f t="shared" si="0"/>
        <v>0</v>
      </c>
      <c r="F6" s="74">
        <f>分析係数表!C9</f>
        <v>0.40976645435244163</v>
      </c>
      <c r="G6" s="75">
        <f t="shared" si="1"/>
        <v>0</v>
      </c>
      <c r="H6" s="75">
        <v>3.3621593390904169E-4</v>
      </c>
      <c r="I6" s="75">
        <f t="shared" si="2"/>
        <v>3.3621593390904169E-4</v>
      </c>
      <c r="J6" s="74">
        <f>分析係数表!G9</f>
        <v>0.27278621711745094</v>
      </c>
      <c r="K6" s="76">
        <f t="shared" si="3"/>
        <v>9.1715072745658386E-5</v>
      </c>
      <c r="L6" s="77"/>
      <c r="M6" s="78"/>
      <c r="N6" s="79">
        <f>分析係数表!I9</f>
        <v>5.6766522140644718E-4</v>
      </c>
      <c r="O6" s="80">
        <f t="shared" si="4"/>
        <v>3.4569043838480517E-3</v>
      </c>
      <c r="P6" s="74">
        <f>分析係数表!C9</f>
        <v>0.40976645435244163</v>
      </c>
      <c r="Q6" s="80">
        <f t="shared" si="5"/>
        <v>1.4165234524048281E-3</v>
      </c>
      <c r="R6" s="81">
        <v>1.9067580804725641E-3</v>
      </c>
      <c r="S6" s="82">
        <f t="shared" si="6"/>
        <v>2.2429740143816057E-3</v>
      </c>
      <c r="T6" s="83">
        <f>分析係数表!F9</f>
        <v>0.74407187847350875</v>
      </c>
      <c r="U6" s="84">
        <f t="shared" si="7"/>
        <v>1.6689338882481882E-3</v>
      </c>
      <c r="V6" s="85">
        <f>分析係数表!D9</f>
        <v>0.14440533530937386</v>
      </c>
      <c r="W6" s="86">
        <f t="shared" si="8"/>
        <v>0</v>
      </c>
      <c r="X6" s="74">
        <f>分析係数表!E9</f>
        <v>0.11439422008151168</v>
      </c>
      <c r="Y6" s="87">
        <f t="shared" si="9"/>
        <v>0</v>
      </c>
    </row>
    <row r="7" spans="1:25">
      <c r="A7" s="10" t="s">
        <v>226</v>
      </c>
      <c r="B7" s="9" t="s">
        <v>274</v>
      </c>
      <c r="C7" s="88"/>
      <c r="D7" s="74">
        <f>投入係数表!AE7</f>
        <v>0</v>
      </c>
      <c r="E7" s="75">
        <f t="shared" si="0"/>
        <v>0</v>
      </c>
      <c r="F7" s="74">
        <f>分析係数表!C10</f>
        <v>0.68007710705743762</v>
      </c>
      <c r="G7" s="75">
        <f t="shared" si="1"/>
        <v>0</v>
      </c>
      <c r="H7" s="75">
        <v>3.4229299887722308E-4</v>
      </c>
      <c r="I7" s="75">
        <f t="shared" si="2"/>
        <v>3.4229299887722308E-4</v>
      </c>
      <c r="J7" s="74">
        <f>分析係数表!G10</f>
        <v>0.17854260725424764</v>
      </c>
      <c r="K7" s="76">
        <f t="shared" si="3"/>
        <v>6.1113884464414667E-5</v>
      </c>
      <c r="L7" s="77"/>
      <c r="M7" s="78"/>
      <c r="N7" s="79">
        <f>分析係数表!I10</f>
        <v>1.290834700219075E-3</v>
      </c>
      <c r="O7" s="80">
        <f t="shared" si="4"/>
        <v>7.8607812593393198E-3</v>
      </c>
      <c r="P7" s="74">
        <f>分析係数表!C10</f>
        <v>0.68007710705743762</v>
      </c>
      <c r="Q7" s="80">
        <f t="shared" si="5"/>
        <v>5.3459373780628061E-3</v>
      </c>
      <c r="R7" s="81">
        <v>9.0171423194341255E-3</v>
      </c>
      <c r="S7" s="82">
        <f t="shared" si="6"/>
        <v>9.3594353183113488E-3</v>
      </c>
      <c r="T7" s="83">
        <f>分析係数表!F10</f>
        <v>0.51654343606185527</v>
      </c>
      <c r="U7" s="84">
        <f t="shared" si="7"/>
        <v>4.8345548789192278E-3</v>
      </c>
      <c r="V7" s="85">
        <f>分析係数表!D10</f>
        <v>9.7799297694606213E-2</v>
      </c>
      <c r="W7" s="86">
        <f t="shared" si="8"/>
        <v>0</v>
      </c>
      <c r="X7" s="74">
        <f>分析係数表!E10</f>
        <v>2.6958057972911079E-2</v>
      </c>
      <c r="Y7" s="87">
        <f t="shared" si="9"/>
        <v>0</v>
      </c>
    </row>
    <row r="8" spans="1:25">
      <c r="A8" s="10" t="s">
        <v>227</v>
      </c>
      <c r="B8" s="9" t="s">
        <v>27</v>
      </c>
      <c r="C8" s="88"/>
      <c r="D8" s="74">
        <f>投入係数表!AE8</f>
        <v>9.2530591384600011E-7</v>
      </c>
      <c r="E8" s="75">
        <f t="shared" si="0"/>
        <v>9.2530591384600006E-5</v>
      </c>
      <c r="F8" s="74">
        <f>分析係数表!C11</f>
        <v>2.1147201560344109E-2</v>
      </c>
      <c r="G8" s="75">
        <f t="shared" si="1"/>
        <v>1.9567630665079764E-6</v>
      </c>
      <c r="H8" s="75">
        <v>4.2565771045943532E-3</v>
      </c>
      <c r="I8" s="75">
        <f t="shared" si="2"/>
        <v>4.2565771045943532E-3</v>
      </c>
      <c r="J8" s="74">
        <f>分析係数表!G11</f>
        <v>0.2349962690544718</v>
      </c>
      <c r="K8" s="76">
        <f t="shared" si="3"/>
        <v>1.0002797385223591E-3</v>
      </c>
      <c r="L8" s="77"/>
      <c r="M8" s="78"/>
      <c r="N8" s="79">
        <f>分析係数表!I11</f>
        <v>-2.2238602446561594E-5</v>
      </c>
      <c r="O8" s="80">
        <f t="shared" si="4"/>
        <v>-1.3542616209198625E-4</v>
      </c>
      <c r="P8" s="74">
        <f>分析係数表!C11</f>
        <v>2.1147201560344109E-2</v>
      </c>
      <c r="Q8" s="80">
        <f t="shared" si="5"/>
        <v>-2.8638843463030658E-6</v>
      </c>
      <c r="R8" s="81">
        <v>1.5748033601192841E-3</v>
      </c>
      <c r="S8" s="82">
        <f t="shared" si="6"/>
        <v>5.8313804647136371E-3</v>
      </c>
      <c r="T8" s="83">
        <f>分析係数表!F11</f>
        <v>0.38828483104146677</v>
      </c>
      <c r="U8" s="84">
        <f t="shared" si="7"/>
        <v>2.2642365784798445E-3</v>
      </c>
      <c r="V8" s="85">
        <f>分析係数表!D11</f>
        <v>2.238567316917173E-2</v>
      </c>
      <c r="W8" s="86">
        <f t="shared" si="8"/>
        <v>0</v>
      </c>
      <c r="X8" s="74">
        <f>分析係数表!E11</f>
        <v>2.1852680950858117E-2</v>
      </c>
      <c r="Y8" s="87">
        <f t="shared" si="9"/>
        <v>0</v>
      </c>
    </row>
    <row r="9" spans="1:25">
      <c r="A9" s="10" t="s">
        <v>228</v>
      </c>
      <c r="B9" s="9" t="s">
        <v>195</v>
      </c>
      <c r="C9" s="88"/>
      <c r="D9" s="74">
        <f>投入係数表!AE9</f>
        <v>0</v>
      </c>
      <c r="E9" s="75">
        <f t="shared" si="0"/>
        <v>0</v>
      </c>
      <c r="F9" s="74">
        <f>分析係数表!C12</f>
        <v>0.26979296775158057</v>
      </c>
      <c r="G9" s="75">
        <f t="shared" si="1"/>
        <v>0</v>
      </c>
      <c r="H9" s="75">
        <v>2.0756997909655854E-3</v>
      </c>
      <c r="I9" s="75">
        <f t="shared" si="2"/>
        <v>2.0756997909655854E-3</v>
      </c>
      <c r="J9" s="74">
        <f>分析係数表!G12</f>
        <v>0.14399966915404239</v>
      </c>
      <c r="K9" s="76">
        <f t="shared" si="3"/>
        <v>2.9890008316215923E-4</v>
      </c>
      <c r="L9" s="77"/>
      <c r="M9" s="78"/>
      <c r="N9" s="79">
        <f>分析係数表!I12</f>
        <v>8.4790563397567215E-2</v>
      </c>
      <c r="O9" s="80">
        <f t="shared" si="4"/>
        <v>0.51634812080222192</v>
      </c>
      <c r="P9" s="74">
        <f>分析係数表!C12</f>
        <v>0.26979296775158057</v>
      </c>
      <c r="Q9" s="80">
        <f t="shared" si="5"/>
        <v>0.13930709190418308</v>
      </c>
      <c r="R9" s="81">
        <v>0.17598841036539309</v>
      </c>
      <c r="S9" s="82">
        <f t="shared" si="6"/>
        <v>0.17806411015635867</v>
      </c>
      <c r="T9" s="83">
        <f>分析係数表!F12</f>
        <v>0.33481714299007204</v>
      </c>
      <c r="U9" s="84">
        <f t="shared" si="7"/>
        <v>5.9618916631621478E-2</v>
      </c>
      <c r="V9" s="85">
        <f>分析係数表!D12</f>
        <v>3.7088865741159563E-2</v>
      </c>
      <c r="W9" s="86">
        <f t="shared" si="8"/>
        <v>0</v>
      </c>
      <c r="X9" s="74">
        <f>分析係数表!E12</f>
        <v>3.539948357013805E-2</v>
      </c>
      <c r="Y9" s="87">
        <f t="shared" si="9"/>
        <v>0</v>
      </c>
    </row>
    <row r="10" spans="1:25">
      <c r="A10" s="10" t="s">
        <v>229</v>
      </c>
      <c r="B10" s="9" t="s">
        <v>28</v>
      </c>
      <c r="C10" s="88"/>
      <c r="D10" s="74">
        <f>投入係数表!AE10</f>
        <v>2.6525436196918671E-5</v>
      </c>
      <c r="E10" s="75">
        <f t="shared" si="0"/>
        <v>2.6525436196918671E-3</v>
      </c>
      <c r="F10" s="74">
        <f>分析係数表!C13</f>
        <v>6.684233532602335E-2</v>
      </c>
      <c r="G10" s="75">
        <f t="shared" si="1"/>
        <v>1.7730221009434752E-4</v>
      </c>
      <c r="H10" s="75">
        <v>1.8575410407203191E-3</v>
      </c>
      <c r="I10" s="75">
        <f t="shared" si="2"/>
        <v>1.8575410407203191E-3</v>
      </c>
      <c r="J10" s="74">
        <f>分析係数表!G13</f>
        <v>0.23596605339775753</v>
      </c>
      <c r="K10" s="76">
        <f t="shared" si="3"/>
        <v>4.3831662840313694E-4</v>
      </c>
      <c r="L10" s="77"/>
      <c r="M10" s="78"/>
      <c r="N10" s="79">
        <f>分析係数表!I13</f>
        <v>1.6879182236800124E-2</v>
      </c>
      <c r="O10" s="80">
        <f t="shared" si="4"/>
        <v>0.10278896234931791</v>
      </c>
      <c r="P10" s="74">
        <f>分析係数表!C13</f>
        <v>6.684233532602335E-2</v>
      </c>
      <c r="Q10" s="80">
        <f t="shared" si="5"/>
        <v>6.870654289167096E-3</v>
      </c>
      <c r="R10" s="81">
        <v>7.6759643240403314E-3</v>
      </c>
      <c r="S10" s="82">
        <f t="shared" si="6"/>
        <v>9.5335053647606499E-3</v>
      </c>
      <c r="T10" s="83">
        <f>分析係数表!F13</f>
        <v>0.36934894381465649</v>
      </c>
      <c r="U10" s="84">
        <f t="shared" si="7"/>
        <v>3.5211901373257077E-3</v>
      </c>
      <c r="V10" s="85">
        <f>分析係数表!D13</f>
        <v>0.1651861487951434</v>
      </c>
      <c r="W10" s="86">
        <f t="shared" si="8"/>
        <v>0</v>
      </c>
      <c r="X10" s="74">
        <f>分析係数表!E13</f>
        <v>0.12199715046769498</v>
      </c>
      <c r="Y10" s="87">
        <f t="shared" si="9"/>
        <v>0</v>
      </c>
    </row>
    <row r="11" spans="1:25">
      <c r="A11" s="10" t="s">
        <v>230</v>
      </c>
      <c r="B11" s="9" t="s">
        <v>275</v>
      </c>
      <c r="C11" s="88"/>
      <c r="D11" s="74">
        <f>投入係数表!AE11</f>
        <v>4.1700453183993072E-4</v>
      </c>
      <c r="E11" s="75">
        <f t="shared" si="0"/>
        <v>4.1700453183993069E-2</v>
      </c>
      <c r="F11" s="74">
        <f>分析係数表!C14</f>
        <v>0.21710827927701792</v>
      </c>
      <c r="G11" s="75">
        <f t="shared" si="1"/>
        <v>9.0535136358485778E-3</v>
      </c>
      <c r="H11" s="75">
        <v>4.0701383238745656E-2</v>
      </c>
      <c r="I11" s="75">
        <f t="shared" si="2"/>
        <v>4.0701383238745656E-2</v>
      </c>
      <c r="J11" s="74">
        <f>分析係数表!G14</f>
        <v>0.17574790290253137</v>
      </c>
      <c r="K11" s="76">
        <f t="shared" si="3"/>
        <v>7.1531827494417891E-3</v>
      </c>
      <c r="L11" s="77"/>
      <c r="M11" s="78"/>
      <c r="N11" s="79">
        <f>分析係数表!I14</f>
        <v>1.1225515443921091E-3</v>
      </c>
      <c r="O11" s="80">
        <f t="shared" si="4"/>
        <v>6.8359892566432464E-3</v>
      </c>
      <c r="P11" s="74">
        <f>分析係数表!C14</f>
        <v>0.21710827927701792</v>
      </c>
      <c r="Q11" s="80">
        <f t="shared" si="5"/>
        <v>1.4841498646659961E-3</v>
      </c>
      <c r="R11" s="81">
        <v>8.3504096333793451E-3</v>
      </c>
      <c r="S11" s="82">
        <f t="shared" si="6"/>
        <v>4.9051792872125001E-2</v>
      </c>
      <c r="T11" s="83">
        <f>分析係数表!F14</f>
        <v>0.32729567218469302</v>
      </c>
      <c r="U11" s="84">
        <f t="shared" si="7"/>
        <v>1.6054439519946485E-2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投入係数表!AE12</f>
        <v>2.8992918633841335E-5</v>
      </c>
      <c r="E12" s="75">
        <f t="shared" si="0"/>
        <v>2.8992918633841333E-3</v>
      </c>
      <c r="F12" s="74">
        <f>分析係数表!C15</f>
        <v>0.1777237835164599</v>
      </c>
      <c r="G12" s="75">
        <f t="shared" si="1"/>
        <v>5.1527311947911531E-4</v>
      </c>
      <c r="H12" s="75">
        <v>6.2506496253471044E-3</v>
      </c>
      <c r="I12" s="75">
        <f t="shared" si="2"/>
        <v>6.2506496253471044E-3</v>
      </c>
      <c r="J12" s="74">
        <f>分析係数表!G15</f>
        <v>0.10387096116118634</v>
      </c>
      <c r="K12" s="76">
        <f t="shared" si="3"/>
        <v>6.4926098446661308E-4</v>
      </c>
      <c r="L12" s="77"/>
      <c r="M12" s="78"/>
      <c r="N12" s="79">
        <f>分析係数表!I15</f>
        <v>7.5144901505810619E-3</v>
      </c>
      <c r="O12" s="80">
        <f t="shared" si="4"/>
        <v>4.5760904428082422E-2</v>
      </c>
      <c r="P12" s="74">
        <f>分析係数表!C15</f>
        <v>0.1777237835164599</v>
      </c>
      <c r="Q12" s="80">
        <f t="shared" si="5"/>
        <v>8.1328010720939318E-3</v>
      </c>
      <c r="R12" s="81">
        <v>1.90892915917437E-2</v>
      </c>
      <c r="S12" s="82">
        <f t="shared" si="6"/>
        <v>2.5339941217090805E-2</v>
      </c>
      <c r="T12" s="83">
        <f>分析係数表!F15</f>
        <v>0.33005409485469872</v>
      </c>
      <c r="U12" s="84">
        <f t="shared" si="7"/>
        <v>8.3635513620781785E-3</v>
      </c>
      <c r="V12" s="85">
        <f>分析係数表!D15</f>
        <v>1.862209422908882E-2</v>
      </c>
      <c r="W12" s="86">
        <f t="shared" si="8"/>
        <v>0</v>
      </c>
      <c r="X12" s="74">
        <f>分析係数表!E15</f>
        <v>1.8544573004253467E-2</v>
      </c>
      <c r="Y12" s="87">
        <f t="shared" si="9"/>
        <v>0</v>
      </c>
    </row>
    <row r="13" spans="1:25">
      <c r="A13" s="10" t="s">
        <v>232</v>
      </c>
      <c r="B13" s="9" t="s">
        <v>30</v>
      </c>
      <c r="C13" s="88"/>
      <c r="D13" s="74">
        <f>投入係数表!AE13</f>
        <v>9.3486740828907543E-4</v>
      </c>
      <c r="E13" s="75">
        <f t="shared" si="0"/>
        <v>9.3486740828907539E-2</v>
      </c>
      <c r="F13" s="74">
        <f>分析係数表!C16</f>
        <v>0.12368252551663639</v>
      </c>
      <c r="G13" s="75">
        <f t="shared" si="1"/>
        <v>1.156267620803853E-2</v>
      </c>
      <c r="H13" s="75">
        <v>2.5794134743966766E-2</v>
      </c>
      <c r="I13" s="75">
        <f t="shared" si="2"/>
        <v>2.5794134743966766E-2</v>
      </c>
      <c r="J13" s="74">
        <f>分析係数表!G16</f>
        <v>1.9772048092292722E-2</v>
      </c>
      <c r="K13" s="76">
        <f t="shared" si="3"/>
        <v>5.1000287265678956E-4</v>
      </c>
      <c r="L13" s="77"/>
      <c r="M13" s="78"/>
      <c r="N13" s="79">
        <f>分析係数表!I16</f>
        <v>1.7113434381227897E-2</v>
      </c>
      <c r="O13" s="80">
        <f t="shared" si="4"/>
        <v>0.10421548494478684</v>
      </c>
      <c r="P13" s="74">
        <f>分析係数表!C16</f>
        <v>0.12368252551663639</v>
      </c>
      <c r="Q13" s="80">
        <f t="shared" si="5"/>
        <v>1.2889634375912234E-2</v>
      </c>
      <c r="R13" s="81">
        <v>1.873398448108729E-2</v>
      </c>
      <c r="S13" s="82">
        <f t="shared" si="6"/>
        <v>4.4528119225054057E-2</v>
      </c>
      <c r="T13" s="83">
        <f>分析係数表!F16</f>
        <v>0.17086837167280561</v>
      </c>
      <c r="U13" s="84">
        <f t="shared" si="7"/>
        <v>7.6084472256375373E-3</v>
      </c>
      <c r="V13" s="85">
        <f>分析係数表!D16</f>
        <v>1.2952602682604767E-2</v>
      </c>
      <c r="W13" s="86">
        <f t="shared" si="8"/>
        <v>0</v>
      </c>
      <c r="X13" s="74">
        <f>分析係数表!E16</f>
        <v>1.2952602682604767E-2</v>
      </c>
      <c r="Y13" s="87">
        <f t="shared" si="9"/>
        <v>0</v>
      </c>
    </row>
    <row r="14" spans="1:25">
      <c r="A14" s="10" t="s">
        <v>2</v>
      </c>
      <c r="B14" s="9" t="s">
        <v>385</v>
      </c>
      <c r="C14" s="88"/>
      <c r="D14" s="74">
        <f>投入係数表!AE14</f>
        <v>5.6752096049221339E-4</v>
      </c>
      <c r="E14" s="75">
        <f t="shared" si="0"/>
        <v>5.6752096049221337E-2</v>
      </c>
      <c r="F14" s="74">
        <f>分析係数表!C17</f>
        <v>0.19283956701830429</v>
      </c>
      <c r="G14" s="75">
        <f t="shared" si="1"/>
        <v>1.0944049629513061E-2</v>
      </c>
      <c r="H14" s="75">
        <v>2.6638978480296647E-2</v>
      </c>
      <c r="I14" s="75">
        <f t="shared" si="2"/>
        <v>2.6638978480296647E-2</v>
      </c>
      <c r="J14" s="74">
        <f>分析係数表!G17</f>
        <v>0.23402763404868787</v>
      </c>
      <c r="K14" s="76">
        <f t="shared" si="3"/>
        <v>6.2342571072177347E-3</v>
      </c>
      <c r="L14" s="77"/>
      <c r="M14" s="78"/>
      <c r="N14" s="79">
        <f>分析係数表!I17</f>
        <v>3.1766349957435482E-3</v>
      </c>
      <c r="O14" s="80">
        <f t="shared" si="4"/>
        <v>1.9344717676139617E-2</v>
      </c>
      <c r="P14" s="74">
        <f>分析係数表!C17</f>
        <v>0.19283956701830429</v>
      </c>
      <c r="Q14" s="80">
        <f t="shared" si="5"/>
        <v>3.7304269807581013E-3</v>
      </c>
      <c r="R14" s="81">
        <v>8.5764052860251103E-3</v>
      </c>
      <c r="S14" s="82">
        <f t="shared" si="6"/>
        <v>3.5215383766321759E-2</v>
      </c>
      <c r="T14" s="83">
        <f>分析係数表!F17</f>
        <v>0.36995154049829787</v>
      </c>
      <c r="U14" s="84">
        <f t="shared" si="7"/>
        <v>1.3027985473589486E-2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投入係数表!AE15</f>
        <v>7.2790731889218677E-5</v>
      </c>
      <c r="E15" s="75">
        <f t="shared" si="0"/>
        <v>7.2790731889218674E-3</v>
      </c>
      <c r="F15" s="74">
        <f>分析係数表!C18</f>
        <v>0.30630539049432115</v>
      </c>
      <c r="G15" s="75">
        <f t="shared" si="1"/>
        <v>2.2296193555694562E-3</v>
      </c>
      <c r="H15" s="75">
        <v>2.0022747835352107E-2</v>
      </c>
      <c r="I15" s="75">
        <f t="shared" si="2"/>
        <v>2.0022747835352107E-2</v>
      </c>
      <c r="J15" s="74">
        <f>分析係数表!G18</f>
        <v>0.21755179396051724</v>
      </c>
      <c r="K15" s="76">
        <f t="shared" si="3"/>
        <v>4.3559847115999147E-3</v>
      </c>
      <c r="L15" s="77"/>
      <c r="M15" s="78"/>
      <c r="N15" s="79">
        <f>分析係数表!I18</f>
        <v>5.3704565311248737E-4</v>
      </c>
      <c r="O15" s="80">
        <f t="shared" si="4"/>
        <v>3.2704407502213988E-3</v>
      </c>
      <c r="P15" s="74">
        <f>分析係数表!C18</f>
        <v>0.30630539049432115</v>
      </c>
      <c r="Q15" s="80">
        <f t="shared" si="5"/>
        <v>1.0017536310851062E-3</v>
      </c>
      <c r="R15" s="81">
        <v>2.6471665956050482E-3</v>
      </c>
      <c r="S15" s="82">
        <f t="shared" si="6"/>
        <v>2.2669914430957155E-2</v>
      </c>
      <c r="T15" s="83">
        <f>分析係数表!F18</f>
        <v>0.4635011306393737</v>
      </c>
      <c r="U15" s="84">
        <f t="shared" si="7"/>
        <v>1.0507530970246495E-2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投入係数表!AE16</f>
        <v>0</v>
      </c>
      <c r="E16" s="75">
        <f t="shared" si="0"/>
        <v>0</v>
      </c>
      <c r="F16" s="74">
        <f>分析係数表!C19</f>
        <v>0.36966314955627488</v>
      </c>
      <c r="G16" s="75">
        <f t="shared" si="1"/>
        <v>0</v>
      </c>
      <c r="H16" s="75">
        <v>1.7865101421308177E-2</v>
      </c>
      <c r="I16" s="75">
        <f t="shared" si="2"/>
        <v>1.7865101421308177E-2</v>
      </c>
      <c r="J16" s="74">
        <f>分析係数表!G19</f>
        <v>4.2381117789262797E-2</v>
      </c>
      <c r="K16" s="76">
        <f t="shared" si="3"/>
        <v>7.5714296765358804E-4</v>
      </c>
      <c r="L16" s="77"/>
      <c r="M16" s="78"/>
      <c r="N16" s="79">
        <f>分析係数表!I19</f>
        <v>-1.254655481313475E-4</v>
      </c>
      <c r="O16" s="80">
        <f t="shared" si="4"/>
        <v>-7.6404610851896714E-4</v>
      </c>
      <c r="P16" s="74">
        <f>分析係数表!C19</f>
        <v>0.36966314955627488</v>
      </c>
      <c r="Q16" s="80">
        <f t="shared" si="5"/>
        <v>-2.8243969088133678E-4</v>
      </c>
      <c r="R16" s="81">
        <v>1.7925478027438443E-3</v>
      </c>
      <c r="S16" s="82">
        <f t="shared" si="6"/>
        <v>1.9657649224052023E-2</v>
      </c>
      <c r="T16" s="83">
        <f>分析係数表!F19</f>
        <v>0.17645477862102601</v>
      </c>
      <c r="U16" s="84">
        <f t="shared" si="7"/>
        <v>3.4686861420398837E-3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投入係数表!AE17</f>
        <v>0</v>
      </c>
      <c r="E17" s="75">
        <f t="shared" si="0"/>
        <v>0</v>
      </c>
      <c r="F17" s="74">
        <f>分析係数表!C20</f>
        <v>0.11840151680286914</v>
      </c>
      <c r="G17" s="75">
        <f t="shared" si="1"/>
        <v>0</v>
      </c>
      <c r="H17" s="75">
        <v>2.2052259044103798E-3</v>
      </c>
      <c r="I17" s="75">
        <f t="shared" si="2"/>
        <v>2.2052259044103798E-3</v>
      </c>
      <c r="J17" s="74">
        <f>分析係数表!G20</f>
        <v>0.11103277983246747</v>
      </c>
      <c r="K17" s="76">
        <f t="shared" si="3"/>
        <v>2.4485236232525166E-4</v>
      </c>
      <c r="L17" s="77"/>
      <c r="M17" s="78"/>
      <c r="N17" s="79">
        <f>分析係数表!I20</f>
        <v>6.0558701736942728E-4</v>
      </c>
      <c r="O17" s="80">
        <f t="shared" si="4"/>
        <v>3.687836309504909E-3</v>
      </c>
      <c r="P17" s="74">
        <f>分析係数表!C20</f>
        <v>0.11840151680286914</v>
      </c>
      <c r="Q17" s="80">
        <f t="shared" si="5"/>
        <v>4.3664541276607641E-4</v>
      </c>
      <c r="R17" s="81">
        <v>1.138807838667874E-3</v>
      </c>
      <c r="S17" s="82">
        <f t="shared" si="6"/>
        <v>3.344033743078254E-3</v>
      </c>
      <c r="T17" s="83">
        <f>分析係数表!F20</f>
        <v>0.24737258814980315</v>
      </c>
      <c r="U17" s="84">
        <f t="shared" si="7"/>
        <v>8.2722228188554156E-4</v>
      </c>
      <c r="V17" s="85">
        <f>分析係数表!D20</f>
        <v>2.4837040813006365E-2</v>
      </c>
      <c r="W17" s="86">
        <f t="shared" si="8"/>
        <v>0</v>
      </c>
      <c r="X17" s="74">
        <f>分析係数表!E20</f>
        <v>2.4562278789456368E-2</v>
      </c>
      <c r="Y17" s="87">
        <f t="shared" si="9"/>
        <v>0</v>
      </c>
    </row>
    <row r="18" spans="1:25">
      <c r="A18" s="10" t="s">
        <v>6</v>
      </c>
      <c r="B18" s="9" t="s">
        <v>34</v>
      </c>
      <c r="C18" s="88"/>
      <c r="D18" s="74">
        <f>投入係数表!AE18</f>
        <v>3.1676305783994737E-4</v>
      </c>
      <c r="E18" s="75">
        <f t="shared" si="0"/>
        <v>3.1676305783994739E-2</v>
      </c>
      <c r="F18" s="74">
        <f>分析係数表!C21</f>
        <v>0.26258212636596168</v>
      </c>
      <c r="G18" s="75">
        <f t="shared" si="1"/>
        <v>8.3176317281797498E-3</v>
      </c>
      <c r="H18" s="75">
        <v>3.7018104439500474E-2</v>
      </c>
      <c r="I18" s="75">
        <f t="shared" si="2"/>
        <v>3.7018104439500474E-2</v>
      </c>
      <c r="J18" s="74">
        <f>分析係数表!G21</f>
        <v>0.28467983327929475</v>
      </c>
      <c r="K18" s="76">
        <f t="shared" si="3"/>
        <v>1.0538307800152516E-2</v>
      </c>
      <c r="L18" s="77"/>
      <c r="M18" s="78"/>
      <c r="N18" s="79">
        <f>分析係数表!I21</f>
        <v>1.0324354165676096E-3</v>
      </c>
      <c r="O18" s="80">
        <f t="shared" si="4"/>
        <v>6.287210107270496E-3</v>
      </c>
      <c r="P18" s="74">
        <f>分析係数表!C21</f>
        <v>0.26258212636596168</v>
      </c>
      <c r="Q18" s="80">
        <f t="shared" si="5"/>
        <v>1.6509089988766528E-3</v>
      </c>
      <c r="R18" s="81">
        <v>4.7959991649309374E-3</v>
      </c>
      <c r="S18" s="82">
        <f t="shared" si="6"/>
        <v>4.1814103604431413E-2</v>
      </c>
      <c r="T18" s="83">
        <f>分析係数表!F21</f>
        <v>0.42515189534375575</v>
      </c>
      <c r="U18" s="84">
        <f t="shared" si="7"/>
        <v>1.7777345399524185E-2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投入係数表!AE19</f>
        <v>0</v>
      </c>
      <c r="E19" s="75">
        <f t="shared" si="0"/>
        <v>0</v>
      </c>
      <c r="F19" s="74">
        <f>分析係数表!C22</f>
        <v>0.19256748567873505</v>
      </c>
      <c r="G19" s="75">
        <f t="shared" si="1"/>
        <v>0</v>
      </c>
      <c r="H19" s="75">
        <v>1.2228765657398223E-2</v>
      </c>
      <c r="I19" s="75">
        <f t="shared" si="2"/>
        <v>1.2228765657398223E-2</v>
      </c>
      <c r="J19" s="74">
        <f>分析係数表!G22</f>
        <v>0.19753386347788673</v>
      </c>
      <c r="K19" s="76">
        <f t="shared" si="3"/>
        <v>2.4155953258715706E-3</v>
      </c>
      <c r="L19" s="77"/>
      <c r="M19" s="78"/>
      <c r="N19" s="79">
        <f>分析係数表!I22</f>
        <v>4.8211298587508529E-5</v>
      </c>
      <c r="O19" s="80">
        <f t="shared" si="4"/>
        <v>2.9359179169941794E-4</v>
      </c>
      <c r="P19" s="74">
        <f>分析係数表!C22</f>
        <v>0.19256748567873505</v>
      </c>
      <c r="Q19" s="80">
        <f t="shared" si="5"/>
        <v>5.6536233143471829E-5</v>
      </c>
      <c r="R19" s="81">
        <v>1.3800679430529667E-3</v>
      </c>
      <c r="S19" s="82">
        <f t="shared" si="6"/>
        <v>1.360883360045119E-2</v>
      </c>
      <c r="T19" s="83">
        <f>分析係数表!F22</f>
        <v>0.41915604646677446</v>
      </c>
      <c r="U19" s="84">
        <f t="shared" si="7"/>
        <v>5.7042248889893205E-3</v>
      </c>
      <c r="V19" s="85">
        <f>分析係数表!D22</f>
        <v>2.9425619037728289E-2</v>
      </c>
      <c r="W19" s="86">
        <f t="shared" si="8"/>
        <v>0</v>
      </c>
      <c r="X19" s="74">
        <f>分析係数表!E22</f>
        <v>2.8940662878506891E-2</v>
      </c>
      <c r="Y19" s="87">
        <f t="shared" si="9"/>
        <v>0</v>
      </c>
    </row>
    <row r="20" spans="1:25">
      <c r="A20" s="10" t="s">
        <v>8</v>
      </c>
      <c r="B20" s="9" t="s">
        <v>277</v>
      </c>
      <c r="C20" s="88"/>
      <c r="D20" s="74">
        <f>投入係数表!AE20</f>
        <v>0</v>
      </c>
      <c r="E20" s="75">
        <f t="shared" si="0"/>
        <v>0</v>
      </c>
      <c r="F20" s="74">
        <f>分析係数表!C23</f>
        <v>0.20116432520583094</v>
      </c>
      <c r="G20" s="75">
        <f t="shared" si="1"/>
        <v>0</v>
      </c>
      <c r="H20" s="75">
        <v>1.2939206298720004E-2</v>
      </c>
      <c r="I20" s="75">
        <f t="shared" si="2"/>
        <v>1.2939206298720004E-2</v>
      </c>
      <c r="J20" s="74">
        <f>分析係数表!G23</f>
        <v>0.20785566100352021</v>
      </c>
      <c r="K20" s="76">
        <f t="shared" si="3"/>
        <v>2.6894872780813587E-3</v>
      </c>
      <c r="L20" s="77"/>
      <c r="M20" s="78"/>
      <c r="N20" s="79">
        <f>分析係数表!I23</f>
        <v>2.5225877402069866E-5</v>
      </c>
      <c r="O20" s="80">
        <f t="shared" si="4"/>
        <v>1.5361773610434259E-4</v>
      </c>
      <c r="P20" s="74">
        <f>分析係数表!C23</f>
        <v>0.20116432520583094</v>
      </c>
      <c r="Q20" s="80">
        <f t="shared" si="5"/>
        <v>3.090240822307749E-5</v>
      </c>
      <c r="R20" s="81">
        <v>1.3155435499427983E-3</v>
      </c>
      <c r="S20" s="82">
        <f t="shared" si="6"/>
        <v>1.4254749848662802E-2</v>
      </c>
      <c r="T20" s="83">
        <f>分析係数表!F23</f>
        <v>0.42478695148042223</v>
      </c>
      <c r="U20" s="84">
        <f t="shared" si="7"/>
        <v>6.0552317323294821E-3</v>
      </c>
      <c r="V20" s="85">
        <f>分析係数表!D23</f>
        <v>3.5044555722743287E-2</v>
      </c>
      <c r="W20" s="86">
        <f t="shared" si="8"/>
        <v>0</v>
      </c>
      <c r="X20" s="74">
        <f>分析係数表!E23</f>
        <v>3.4275414947972954E-2</v>
      </c>
      <c r="Y20" s="87">
        <f t="shared" si="9"/>
        <v>0</v>
      </c>
    </row>
    <row r="21" spans="1:25">
      <c r="A21" s="10" t="s">
        <v>9</v>
      </c>
      <c r="B21" s="9" t="s">
        <v>278</v>
      </c>
      <c r="C21" s="88"/>
      <c r="D21" s="74">
        <f>投入係数表!AE21</f>
        <v>0</v>
      </c>
      <c r="E21" s="75">
        <f t="shared" si="0"/>
        <v>0</v>
      </c>
      <c r="F21" s="74">
        <f>分析係数表!C24</f>
        <v>0.46796458506974481</v>
      </c>
      <c r="G21" s="75">
        <f t="shared" si="1"/>
        <v>0</v>
      </c>
      <c r="H21" s="75">
        <v>1.1622144781512515E-2</v>
      </c>
      <c r="I21" s="75">
        <f t="shared" si="2"/>
        <v>1.1622144781512515E-2</v>
      </c>
      <c r="J21" s="74">
        <f>分析係数表!G24</f>
        <v>0.19290112247208774</v>
      </c>
      <c r="K21" s="76">
        <f t="shared" si="3"/>
        <v>2.241924773886881E-3</v>
      </c>
      <c r="L21" s="77"/>
      <c r="M21" s="78"/>
      <c r="N21" s="79">
        <f>分析係数表!I24</f>
        <v>1.1220536652328578E-3</v>
      </c>
      <c r="O21" s="80">
        <f t="shared" si="4"/>
        <v>6.8329573276411865E-3</v>
      </c>
      <c r="P21" s="74">
        <f>分析係数表!C24</f>
        <v>0.46796458506974481</v>
      </c>
      <c r="Q21" s="80">
        <f t="shared" si="5"/>
        <v>3.1975820406288801E-3</v>
      </c>
      <c r="R21" s="81">
        <v>6.4892925337413079E-3</v>
      </c>
      <c r="S21" s="82">
        <f t="shared" si="6"/>
        <v>1.8111437315253824E-2</v>
      </c>
      <c r="T21" s="83">
        <f>分析係数表!F24</f>
        <v>0.36341689561906876</v>
      </c>
      <c r="U21" s="84">
        <f t="shared" si="7"/>
        <v>6.5820023243089061E-3</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投入係数表!AE22</f>
        <v>0</v>
      </c>
      <c r="E22" s="75">
        <f t="shared" si="0"/>
        <v>0</v>
      </c>
      <c r="F22" s="74">
        <f>分析係数表!C25</f>
        <v>0.11839811615034102</v>
      </c>
      <c r="G22" s="75">
        <f t="shared" si="1"/>
        <v>0</v>
      </c>
      <c r="H22" s="75">
        <v>9.3581888153873635E-3</v>
      </c>
      <c r="I22" s="75">
        <f t="shared" si="2"/>
        <v>9.3581888153873635E-3</v>
      </c>
      <c r="J22" s="74">
        <f>分析係数表!G25</f>
        <v>0.19601885967651284</v>
      </c>
      <c r="K22" s="76">
        <f t="shared" si="3"/>
        <v>1.8343815002297274E-3</v>
      </c>
      <c r="L22" s="77"/>
      <c r="M22" s="78"/>
      <c r="N22" s="79">
        <f>分析係数表!I25</f>
        <v>4.7721717414244671E-4</v>
      </c>
      <c r="O22" s="80">
        <f t="shared" si="4"/>
        <v>2.9061039484739285E-3</v>
      </c>
      <c r="P22" s="74">
        <f>分析係数表!C25</f>
        <v>0.11839811615034102</v>
      </c>
      <c r="Q22" s="80">
        <f t="shared" si="5"/>
        <v>3.440772328363808E-4</v>
      </c>
      <c r="R22" s="81">
        <v>2.1706153383407594E-3</v>
      </c>
      <c r="S22" s="82">
        <f t="shared" si="6"/>
        <v>1.1528804153728122E-2</v>
      </c>
      <c r="T22" s="83">
        <f>分析係数表!F25</f>
        <v>0.34892899519140697</v>
      </c>
      <c r="U22" s="84">
        <f t="shared" si="7"/>
        <v>4.0227340491188731E-3</v>
      </c>
      <c r="V22" s="85">
        <f>分析係数表!D25</f>
        <v>3.4959095734715541E-2</v>
      </c>
      <c r="W22" s="86">
        <f t="shared" si="8"/>
        <v>0</v>
      </c>
      <c r="X22" s="74">
        <f>分析係数表!E25</f>
        <v>3.4440766876912506E-2</v>
      </c>
      <c r="Y22" s="87">
        <f t="shared" si="9"/>
        <v>0</v>
      </c>
    </row>
    <row r="23" spans="1:25">
      <c r="A23" s="10" t="s">
        <v>11</v>
      </c>
      <c r="B23" s="9" t="s">
        <v>35</v>
      </c>
      <c r="C23" s="88"/>
      <c r="D23" s="74">
        <f>投入係数表!AE23</f>
        <v>1.1412106270767334E-5</v>
      </c>
      <c r="E23" s="75">
        <f t="shared" si="0"/>
        <v>1.1412106270767333E-3</v>
      </c>
      <c r="F23" s="74">
        <f>分析係数表!C26</f>
        <v>0.29113960871661038</v>
      </c>
      <c r="G23" s="75">
        <f t="shared" si="1"/>
        <v>3.322516154303577E-4</v>
      </c>
      <c r="H23" s="75">
        <v>1.3687031305971185E-2</v>
      </c>
      <c r="I23" s="75">
        <f t="shared" si="2"/>
        <v>1.3687031305971185E-2</v>
      </c>
      <c r="J23" s="74">
        <f>分析係数表!G26</f>
        <v>0.2004458717578543</v>
      </c>
      <c r="K23" s="76">
        <f t="shared" si="3"/>
        <v>2.7435089219024372E-3</v>
      </c>
      <c r="L23" s="77"/>
      <c r="M23" s="78"/>
      <c r="N23" s="79">
        <f>分析係数表!I26</f>
        <v>1.0726059667332082E-2</v>
      </c>
      <c r="O23" s="80">
        <f t="shared" si="4"/>
        <v>6.5318362455866544E-2</v>
      </c>
      <c r="P23" s="74">
        <f>分析係数表!C26</f>
        <v>0.29113960871661038</v>
      </c>
      <c r="Q23" s="80">
        <f t="shared" si="5"/>
        <v>1.9016762487410719E-2</v>
      </c>
      <c r="R23" s="81">
        <v>2.1395972728753619E-2</v>
      </c>
      <c r="S23" s="82">
        <f t="shared" si="6"/>
        <v>3.5083004034724807E-2</v>
      </c>
      <c r="T23" s="83">
        <f>分析係数表!F26</f>
        <v>0.34176102976079403</v>
      </c>
      <c r="U23" s="84">
        <f t="shared" si="7"/>
        <v>1.1990003586009643E-2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投入係数表!AE24</f>
        <v>6.4154543359989336E-5</v>
      </c>
      <c r="E24" s="75">
        <f t="shared" si="0"/>
        <v>6.4154543359989337E-3</v>
      </c>
      <c r="F24" s="74">
        <f>分析係数表!C27</f>
        <v>0.22390034937983039</v>
      </c>
      <c r="G24" s="75">
        <f t="shared" si="1"/>
        <v>1.4364224672605091E-3</v>
      </c>
      <c r="H24" s="75">
        <v>3.360842962780304E-3</v>
      </c>
      <c r="I24" s="75">
        <f t="shared" si="2"/>
        <v>3.360842962780304E-3</v>
      </c>
      <c r="J24" s="74">
        <f>分析係数表!G27</f>
        <v>0.17801424712710151</v>
      </c>
      <c r="K24" s="76">
        <f t="shared" si="3"/>
        <v>5.982779297317531E-4</v>
      </c>
      <c r="L24" s="77"/>
      <c r="M24" s="78"/>
      <c r="N24" s="79">
        <f>分析係数表!I27</f>
        <v>1.001616696609949E-2</v>
      </c>
      <c r="O24" s="80">
        <f t="shared" si="4"/>
        <v>6.0995337020430189E-2</v>
      </c>
      <c r="P24" s="74">
        <f>分析係数表!C27</f>
        <v>0.22390034937983039</v>
      </c>
      <c r="Q24" s="80">
        <f t="shared" si="5"/>
        <v>1.3656877269414822E-2</v>
      </c>
      <c r="R24" s="81">
        <v>1.3946801747540564E-2</v>
      </c>
      <c r="S24" s="82">
        <f t="shared" si="6"/>
        <v>1.7307644710320869E-2</v>
      </c>
      <c r="T24" s="83">
        <f>分析係数表!F27</f>
        <v>0.3354402389489512</v>
      </c>
      <c r="U24" s="84">
        <f t="shared" si="7"/>
        <v>5.8056804772735832E-3</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投入係数表!AE25</f>
        <v>0</v>
      </c>
      <c r="E25" s="75">
        <f t="shared" si="0"/>
        <v>0</v>
      </c>
      <c r="F25" s="74">
        <f>分析係数表!C28</f>
        <v>0.22512814125204084</v>
      </c>
      <c r="G25" s="75">
        <f t="shared" si="1"/>
        <v>0</v>
      </c>
      <c r="H25" s="75">
        <v>1.5596493035662988E-2</v>
      </c>
      <c r="I25" s="75">
        <f t="shared" si="2"/>
        <v>1.5596493035662988E-2</v>
      </c>
      <c r="J25" s="74">
        <f>分析係数表!G28</f>
        <v>0.17968722251031818</v>
      </c>
      <c r="K25" s="76">
        <f t="shared" si="3"/>
        <v>2.8024905144798033E-3</v>
      </c>
      <c r="L25" s="77"/>
      <c r="M25" s="78"/>
      <c r="N25" s="79">
        <f>分析係数表!I28</f>
        <v>8.1409051127791718E-3</v>
      </c>
      <c r="O25" s="80">
        <f t="shared" si="4"/>
        <v>4.9575576434173485E-2</v>
      </c>
      <c r="P25" s="74">
        <f>分析係数表!C28</f>
        <v>0.22512814125204084</v>
      </c>
      <c r="Q25" s="80">
        <f t="shared" si="5"/>
        <v>1.1160857374123955E-2</v>
      </c>
      <c r="R25" s="81">
        <v>1.4362493549568372E-2</v>
      </c>
      <c r="S25" s="82">
        <f t="shared" si="6"/>
        <v>2.995898658523136E-2</v>
      </c>
      <c r="T25" s="83">
        <f>分析係数表!F28</f>
        <v>0.30733691598411605</v>
      </c>
      <c r="U25" s="84">
        <f t="shared" si="7"/>
        <v>9.2075025431145111E-3</v>
      </c>
      <c r="V25" s="85">
        <f>分析係数表!D28</f>
        <v>2.8688437249149327E-2</v>
      </c>
      <c r="W25" s="86">
        <f t="shared" si="8"/>
        <v>0</v>
      </c>
      <c r="X25" s="74">
        <f>分析係数表!E28</f>
        <v>2.8133457885501985E-2</v>
      </c>
      <c r="Y25" s="87">
        <f t="shared" si="9"/>
        <v>0</v>
      </c>
    </row>
    <row r="26" spans="1:25">
      <c r="A26" s="10" t="s">
        <v>14</v>
      </c>
      <c r="B26" s="9" t="s">
        <v>55</v>
      </c>
      <c r="C26" s="88"/>
      <c r="D26" s="74">
        <f>投入係数表!AE26</f>
        <v>7.0323249452296002E-5</v>
      </c>
      <c r="E26" s="75">
        <f t="shared" si="0"/>
        <v>7.0323249452295998E-3</v>
      </c>
      <c r="F26" s="74">
        <f>分析係数表!C29</f>
        <v>0.20292812083079403</v>
      </c>
      <c r="G26" s="75">
        <f t="shared" si="1"/>
        <v>1.4270564862069594E-3</v>
      </c>
      <c r="H26" s="75">
        <v>3.4838956327322687E-2</v>
      </c>
      <c r="I26" s="75">
        <f t="shared" si="2"/>
        <v>3.4838956327322687E-2</v>
      </c>
      <c r="J26" s="74">
        <f>分析係数表!G29</f>
        <v>0.25422836329948895</v>
      </c>
      <c r="K26" s="76">
        <f t="shared" si="3"/>
        <v>8.8570508461576214E-3</v>
      </c>
      <c r="L26" s="77"/>
      <c r="M26" s="78"/>
      <c r="N26" s="79">
        <f>分析係数表!I29</f>
        <v>1.2173975242294967E-2</v>
      </c>
      <c r="O26" s="80">
        <f t="shared" si="4"/>
        <v>7.4135717315355606E-2</v>
      </c>
      <c r="P26" s="74">
        <f>分析係数表!C29</f>
        <v>0.20292812083079403</v>
      </c>
      <c r="Q26" s="80">
        <f t="shared" si="5"/>
        <v>1.5044221801248071E-2</v>
      </c>
      <c r="R26" s="81">
        <v>2.1938048218087813E-2</v>
      </c>
      <c r="S26" s="82">
        <f t="shared" si="6"/>
        <v>5.67770045454105E-2</v>
      </c>
      <c r="T26" s="83">
        <f>分析係数表!F29</f>
        <v>0.40384720428768384</v>
      </c>
      <c r="U26" s="84">
        <f t="shared" si="7"/>
        <v>2.2929234553493147E-2</v>
      </c>
      <c r="V26" s="85">
        <f>分析係数表!D29</f>
        <v>7.670374473161555E-2</v>
      </c>
      <c r="W26" s="86">
        <f t="shared" si="8"/>
        <v>0</v>
      </c>
      <c r="X26" s="74">
        <f>分析係数表!E29</f>
        <v>6.1557890505000185E-2</v>
      </c>
      <c r="Y26" s="87">
        <f t="shared" si="9"/>
        <v>0</v>
      </c>
    </row>
    <row r="27" spans="1:25">
      <c r="A27" s="10" t="s">
        <v>15</v>
      </c>
      <c r="B27" s="9" t="s">
        <v>36</v>
      </c>
      <c r="C27" s="88"/>
      <c r="D27" s="74">
        <f>投入係数表!AE27</f>
        <v>9.0174145657338865E-3</v>
      </c>
      <c r="E27" s="75">
        <f t="shared" si="0"/>
        <v>0.90174145657338867</v>
      </c>
      <c r="F27" s="74">
        <f>分析係数表!C30</f>
        <v>1</v>
      </c>
      <c r="G27" s="75">
        <f t="shared" si="1"/>
        <v>0.90174145657338867</v>
      </c>
      <c r="H27" s="75">
        <v>0.96677320570699554</v>
      </c>
      <c r="I27" s="75">
        <f t="shared" si="2"/>
        <v>0.96677320570699554</v>
      </c>
      <c r="J27" s="74">
        <f>分析係数表!G30</f>
        <v>0.34673715455884868</v>
      </c>
      <c r="K27" s="76">
        <f t="shared" si="3"/>
        <v>0.3352161904505801</v>
      </c>
      <c r="L27" s="77"/>
      <c r="M27" s="78"/>
      <c r="N27" s="79">
        <f>分析係数表!I30</f>
        <v>0</v>
      </c>
      <c r="O27" s="80">
        <f t="shared" si="4"/>
        <v>0</v>
      </c>
      <c r="P27" s="74">
        <f>分析係数表!C30</f>
        <v>1</v>
      </c>
      <c r="Q27" s="80">
        <f t="shared" si="5"/>
        <v>0</v>
      </c>
      <c r="R27" s="81">
        <v>2.6184086431617445E-2</v>
      </c>
      <c r="S27" s="82">
        <f t="shared" si="6"/>
        <v>0.99295729213861295</v>
      </c>
      <c r="T27" s="83">
        <f>分析係数表!F30</f>
        <v>0.44336430675838301</v>
      </c>
      <c r="U27" s="84">
        <f t="shared" si="7"/>
        <v>0.4402418214697173</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投入係数表!AE28</f>
        <v>3.7579757514332218E-3</v>
      </c>
      <c r="E28" s="75">
        <f t="shared" si="0"/>
        <v>0.37579757514332218</v>
      </c>
      <c r="F28" s="74">
        <f>分析係数表!C31</f>
        <v>0.99667993786519227</v>
      </c>
      <c r="G28" s="75">
        <f t="shared" si="1"/>
        <v>0.37454990384373626</v>
      </c>
      <c r="H28" s="75">
        <v>0.51602965261050171</v>
      </c>
      <c r="I28" s="75">
        <f t="shared" si="2"/>
        <v>0.51602965261050171</v>
      </c>
      <c r="J28" s="74">
        <f>分析係数表!G31</f>
        <v>7.0744430198025232E-2</v>
      </c>
      <c r="K28" s="76">
        <f t="shared" si="3"/>
        <v>3.6506223739214846E-2</v>
      </c>
      <c r="L28" s="77"/>
      <c r="M28" s="78"/>
      <c r="N28" s="79">
        <f>分析係数表!I31</f>
        <v>1.5783931066306964E-2</v>
      </c>
      <c r="O28" s="80">
        <f t="shared" si="4"/>
        <v>9.6119223866287573E-2</v>
      </c>
      <c r="P28" s="74">
        <f>分析係数表!C31</f>
        <v>0.99667993786519227</v>
      </c>
      <c r="Q28" s="80">
        <f t="shared" si="5"/>
        <v>9.5800102070701998E-2</v>
      </c>
      <c r="R28" s="81">
        <v>0.18164351923597621</v>
      </c>
      <c r="S28" s="82">
        <f t="shared" si="6"/>
        <v>0.69767317184647792</v>
      </c>
      <c r="T28" s="83">
        <f>分析係数表!F31</f>
        <v>0.308369223350977</v>
      </c>
      <c r="U28" s="84">
        <f t="shared" si="7"/>
        <v>0.2151409341551111</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投入係数表!AE29</f>
        <v>3.8832004851070473E-4</v>
      </c>
      <c r="E29" s="75">
        <f t="shared" si="0"/>
        <v>3.8832004851070474E-2</v>
      </c>
      <c r="F29" s="74">
        <f>分析係数表!C32</f>
        <v>0.99973750468741629</v>
      </c>
      <c r="G29" s="75">
        <f t="shared" si="1"/>
        <v>3.8821811631818838E-2</v>
      </c>
      <c r="H29" s="75">
        <v>6.2698500834150836E-2</v>
      </c>
      <c r="I29" s="75">
        <f t="shared" si="2"/>
        <v>6.2698500834150836E-2</v>
      </c>
      <c r="J29" s="74">
        <f>分析係数表!G32</f>
        <v>0.13654952076677315</v>
      </c>
      <c r="K29" s="76">
        <f t="shared" si="3"/>
        <v>8.5614502416984234E-3</v>
      </c>
      <c r="L29" s="77"/>
      <c r="M29" s="78"/>
      <c r="N29" s="79">
        <f>分析係数表!I32</f>
        <v>6.1925380029087757E-3</v>
      </c>
      <c r="O29" s="80">
        <f t="shared" si="4"/>
        <v>3.7710627606114391E-2</v>
      </c>
      <c r="P29" s="74">
        <f>分析係数表!C32</f>
        <v>0.99973750468741629</v>
      </c>
      <c r="Q29" s="80">
        <f t="shared" si="5"/>
        <v>3.7700728743133197E-2</v>
      </c>
      <c r="R29" s="81">
        <v>5.6148877490425124E-2</v>
      </c>
      <c r="S29" s="82">
        <f t="shared" si="6"/>
        <v>0.11884737832457595</v>
      </c>
      <c r="T29" s="83">
        <f>分析係数表!F32</f>
        <v>0.46980830670926516</v>
      </c>
      <c r="U29" s="84">
        <f t="shared" si="7"/>
        <v>5.583548556750445E-2</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投入係数表!AE30</f>
        <v>1.2337412184613334E-5</v>
      </c>
      <c r="E30" s="75">
        <f t="shared" si="0"/>
        <v>1.2337412184613334E-3</v>
      </c>
      <c r="F30" s="74">
        <f>分析係数表!C33</f>
        <v>0.92720800471848297</v>
      </c>
      <c r="G30" s="75">
        <f t="shared" si="1"/>
        <v>1.143934733508483E-3</v>
      </c>
      <c r="H30" s="75">
        <v>3.6835866554472456E-2</v>
      </c>
      <c r="I30" s="75">
        <f t="shared" si="2"/>
        <v>3.6835866554472456E-2</v>
      </c>
      <c r="J30" s="74">
        <f>分析係数表!G33</f>
        <v>0.48251618559482062</v>
      </c>
      <c r="K30" s="76">
        <f t="shared" si="3"/>
        <v>1.7773901822943878E-2</v>
      </c>
      <c r="L30" s="77"/>
      <c r="M30" s="78"/>
      <c r="N30" s="79">
        <f>分析係数表!I33</f>
        <v>1.0711870111293417E-3</v>
      </c>
      <c r="O30" s="80">
        <f t="shared" si="4"/>
        <v>6.5231952479307843E-3</v>
      </c>
      <c r="P30" s="74">
        <f>分析係数表!C33</f>
        <v>0.92720800471848297</v>
      </c>
      <c r="Q30" s="80">
        <f t="shared" si="5"/>
        <v>6.048358850222992E-3</v>
      </c>
      <c r="R30" s="81">
        <v>2.4570678591781501E-2</v>
      </c>
      <c r="S30" s="82">
        <f t="shared" si="6"/>
        <v>6.140654514625396E-2</v>
      </c>
      <c r="T30" s="83">
        <f>分析係数表!F33</f>
        <v>0.61375438359859724</v>
      </c>
      <c r="U30" s="84">
        <f t="shared" si="7"/>
        <v>3.7688536265158536E-2</v>
      </c>
      <c r="V30" s="85">
        <f>分析係数表!D33</f>
        <v>6.3927479543206545E-2</v>
      </c>
      <c r="W30" s="86">
        <f t="shared" si="8"/>
        <v>0</v>
      </c>
      <c r="X30" s="74">
        <f>分析係数表!E33</f>
        <v>6.2471900008991998E-2</v>
      </c>
      <c r="Y30" s="87">
        <f t="shared" si="9"/>
        <v>0</v>
      </c>
    </row>
    <row r="31" spans="1:25">
      <c r="A31" s="10" t="s">
        <v>19</v>
      </c>
      <c r="B31" s="9" t="s">
        <v>282</v>
      </c>
      <c r="C31" s="88"/>
      <c r="D31" s="74">
        <f>投入係数表!AE31</f>
        <v>1.4129421304428422E-3</v>
      </c>
      <c r="E31" s="75">
        <f t="shared" si="0"/>
        <v>0.14129421304428422</v>
      </c>
      <c r="F31" s="74">
        <f>分析係数表!C34</f>
        <v>0.43058167090385968</v>
      </c>
      <c r="G31" s="75">
        <f t="shared" si="1"/>
        <v>6.0838698341653827E-2</v>
      </c>
      <c r="H31" s="75">
        <v>0.1624180339338113</v>
      </c>
      <c r="I31" s="75">
        <f t="shared" si="2"/>
        <v>0.1624180339338113</v>
      </c>
      <c r="J31" s="74">
        <f>分析係数表!G34</f>
        <v>0.40252218378442245</v>
      </c>
      <c r="K31" s="76">
        <f t="shared" si="3"/>
        <v>6.5376861705010156E-2</v>
      </c>
      <c r="L31" s="77"/>
      <c r="M31" s="78"/>
      <c r="N31" s="79">
        <f>分析係数表!I34</f>
        <v>0.17332617383102331</v>
      </c>
      <c r="O31" s="80">
        <f t="shared" si="4"/>
        <v>1.0555024115579346</v>
      </c>
      <c r="P31" s="74">
        <f>分析係数表!C34</f>
        <v>0.43058167090385968</v>
      </c>
      <c r="Q31" s="80">
        <f t="shared" si="5"/>
        <v>0.45447999201166883</v>
      </c>
      <c r="R31" s="81">
        <v>0.51053962406988806</v>
      </c>
      <c r="S31" s="82">
        <f t="shared" si="6"/>
        <v>0.67295765800369933</v>
      </c>
      <c r="T31" s="83">
        <f>分析係数表!F34</f>
        <v>0.66293540075026103</v>
      </c>
      <c r="U31" s="84">
        <f t="shared" si="7"/>
        <v>0.4461274546966395</v>
      </c>
      <c r="V31" s="85">
        <f>分析係数表!D34</f>
        <v>0.16067471370017011</v>
      </c>
      <c r="W31" s="86">
        <f t="shared" si="8"/>
        <v>0</v>
      </c>
      <c r="X31" s="74">
        <f>分析係数表!E34</f>
        <v>0.14658203786750718</v>
      </c>
      <c r="Y31" s="87">
        <f t="shared" si="9"/>
        <v>0</v>
      </c>
    </row>
    <row r="32" spans="1:25">
      <c r="A32" s="10" t="s">
        <v>20</v>
      </c>
      <c r="B32" s="9" t="s">
        <v>37</v>
      </c>
      <c r="C32" s="88"/>
      <c r="D32" s="74">
        <f>投入係数表!AE32</f>
        <v>7.6431193789593455E-2</v>
      </c>
      <c r="E32" s="75">
        <f t="shared" si="0"/>
        <v>7.6431193789593452</v>
      </c>
      <c r="F32" s="74">
        <f>分析係数表!C35</f>
        <v>0.85041941808411148</v>
      </c>
      <c r="G32" s="75">
        <f t="shared" si="1"/>
        <v>6.499857134602002</v>
      </c>
      <c r="H32" s="75">
        <v>7.0229754697726978</v>
      </c>
      <c r="I32" s="75">
        <f t="shared" si="2"/>
        <v>7.0229754697726978</v>
      </c>
      <c r="J32" s="74">
        <f>分析係数表!G35</f>
        <v>0.31439227022235533</v>
      </c>
      <c r="K32" s="76">
        <f t="shared" si="3"/>
        <v>2.2079692016577508</v>
      </c>
      <c r="L32" s="77"/>
      <c r="M32" s="78"/>
      <c r="N32" s="79">
        <f>分析係数表!I35</f>
        <v>5.0116599150103677E-2</v>
      </c>
      <c r="O32" s="80">
        <f t="shared" si="4"/>
        <v>0.3051944786687989</v>
      </c>
      <c r="P32" s="74">
        <f>分析係数表!C35</f>
        <v>0.85041941808411148</v>
      </c>
      <c r="Q32" s="80">
        <f t="shared" si="5"/>
        <v>0.25954331095200373</v>
      </c>
      <c r="R32" s="81">
        <v>0.39857812481739602</v>
      </c>
      <c r="S32" s="82">
        <f t="shared" si="6"/>
        <v>7.4215535945900939</v>
      </c>
      <c r="T32" s="83">
        <f>分析係数表!F35</f>
        <v>0.64510687312527537</v>
      </c>
      <c r="U32" s="84">
        <f t="shared" si="7"/>
        <v>4.7876952331376632</v>
      </c>
      <c r="V32" s="85">
        <f>分析係数表!D35</f>
        <v>4.4457450663799247E-2</v>
      </c>
      <c r="W32" s="86">
        <f t="shared" si="8"/>
        <v>0</v>
      </c>
      <c r="X32" s="74">
        <f>分析係数表!E35</f>
        <v>4.3787951741632962E-2</v>
      </c>
      <c r="Y32" s="87">
        <f t="shared" si="9"/>
        <v>0</v>
      </c>
    </row>
    <row r="33" spans="1:25">
      <c r="A33" s="10" t="s">
        <v>21</v>
      </c>
      <c r="B33" s="9" t="s">
        <v>38</v>
      </c>
      <c r="C33" s="73">
        <f>最終需要_まとめ!C34</f>
        <v>100</v>
      </c>
      <c r="D33" s="74">
        <f>投入係数表!AE33</f>
        <v>2.8263469138426072E-2</v>
      </c>
      <c r="E33" s="75">
        <f t="shared" si="0"/>
        <v>2.8263469138426074</v>
      </c>
      <c r="F33" s="74">
        <f>分析係数表!C36</f>
        <v>0.99367212085214862</v>
      </c>
      <c r="G33" s="75">
        <f t="shared" si="1"/>
        <v>2.8084621321419085</v>
      </c>
      <c r="H33" s="75">
        <v>3.0593890209470889</v>
      </c>
      <c r="I33" s="75">
        <f t="shared" si="2"/>
        <v>103.05938902094709</v>
      </c>
      <c r="J33" s="74">
        <f>分析係数表!G36</f>
        <v>5.4622350270852466E-2</v>
      </c>
      <c r="K33" s="76">
        <f t="shared" si="3"/>
        <v>5.6293460458022189</v>
      </c>
      <c r="L33" s="77"/>
      <c r="M33" s="78"/>
      <c r="N33" s="79">
        <f>分析係数表!I36</f>
        <v>0.22260102528255266</v>
      </c>
      <c r="O33" s="80">
        <f t="shared" si="4"/>
        <v>1.3555709089272518</v>
      </c>
      <c r="P33" s="74">
        <f>分析係数表!C36</f>
        <v>0.99367212085214862</v>
      </c>
      <c r="Q33" s="80">
        <f t="shared" si="5"/>
        <v>1.3469930200392171</v>
      </c>
      <c r="R33" s="81">
        <v>1.4354071470310201</v>
      </c>
      <c r="S33" s="82">
        <f t="shared" si="6"/>
        <v>104.49479616797811</v>
      </c>
      <c r="T33" s="83">
        <f>分析係数表!F36</f>
        <v>0.84078106922799567</v>
      </c>
      <c r="U33" s="84">
        <f t="shared" si="7"/>
        <v>87.857246450874101</v>
      </c>
      <c r="V33" s="85">
        <f>分析係数表!D36</f>
        <v>1.6146279761308086E-2</v>
      </c>
      <c r="W33" s="86">
        <f t="shared" si="8"/>
        <v>2</v>
      </c>
      <c r="X33" s="74">
        <f>分析係数表!E36</f>
        <v>1.4152245516969955E-2</v>
      </c>
      <c r="Y33" s="87">
        <f t="shared" si="9"/>
        <v>1</v>
      </c>
    </row>
    <row r="34" spans="1:25">
      <c r="A34" s="10" t="s">
        <v>22</v>
      </c>
      <c r="B34" s="9" t="s">
        <v>406</v>
      </c>
      <c r="C34" s="88"/>
      <c r="D34" s="74">
        <f>投入係数表!AE34</f>
        <v>1.0674945892736687E-3</v>
      </c>
      <c r="E34" s="75">
        <f t="shared" si="0"/>
        <v>0.10674945892736687</v>
      </c>
      <c r="F34" s="74">
        <f>分析係数表!C37</f>
        <v>0.57178358697686016</v>
      </c>
      <c r="G34" s="75">
        <f t="shared" si="1"/>
        <v>6.1037588533328836E-2</v>
      </c>
      <c r="H34" s="75">
        <v>0.26655986861851488</v>
      </c>
      <c r="I34" s="75">
        <f t="shared" si="2"/>
        <v>0.26655986861851488</v>
      </c>
      <c r="J34" s="74">
        <f>分析係数表!G37</f>
        <v>0.36884830758302428</v>
      </c>
      <c r="K34" s="76">
        <f t="shared" si="3"/>
        <v>9.8320156409492515E-2</v>
      </c>
      <c r="L34" s="77"/>
      <c r="M34" s="78"/>
      <c r="N34" s="79">
        <f>分析係数表!I37</f>
        <v>4.5622990798280361E-2</v>
      </c>
      <c r="O34" s="80">
        <f t="shared" si="4"/>
        <v>0.27782980346071184</v>
      </c>
      <c r="P34" s="74">
        <f>分析係数表!C37</f>
        <v>0.57178358697686016</v>
      </c>
      <c r="Q34" s="80">
        <f t="shared" si="5"/>
        <v>0.15885852159184188</v>
      </c>
      <c r="R34" s="81">
        <v>0.21457391795512076</v>
      </c>
      <c r="S34" s="82">
        <f t="shared" si="6"/>
        <v>0.48113378657363565</v>
      </c>
      <c r="T34" s="83">
        <f>分析係数表!F37</f>
        <v>0.64429400301330442</v>
      </c>
      <c r="U34" s="84">
        <f t="shared" si="7"/>
        <v>0.30999161333647657</v>
      </c>
      <c r="V34" s="85">
        <f>分析係数表!D37</f>
        <v>7.2142948725191447E-2</v>
      </c>
      <c r="W34" s="86">
        <f t="shared" si="8"/>
        <v>0</v>
      </c>
      <c r="X34" s="74">
        <f>分析係数表!E37</f>
        <v>6.9101643267789628E-2</v>
      </c>
      <c r="Y34" s="87">
        <f t="shared" si="9"/>
        <v>0</v>
      </c>
    </row>
    <row r="35" spans="1:25">
      <c r="A35" s="10" t="s">
        <v>23</v>
      </c>
      <c r="B35" s="9" t="s">
        <v>198</v>
      </c>
      <c r="C35" s="88"/>
      <c r="D35" s="74">
        <f>投入係数表!AE35</f>
        <v>3.2160549212240808E-3</v>
      </c>
      <c r="E35" s="75">
        <f t="shared" si="0"/>
        <v>0.32160549212240808</v>
      </c>
      <c r="F35" s="74">
        <f>分析係数表!C38</f>
        <v>0.42668283982472699</v>
      </c>
      <c r="G35" s="75">
        <f t="shared" si="1"/>
        <v>0.13722354468201794</v>
      </c>
      <c r="H35" s="75">
        <v>0.40917900106307786</v>
      </c>
      <c r="I35" s="75">
        <f t="shared" si="2"/>
        <v>0.40917900106307786</v>
      </c>
      <c r="J35" s="74">
        <f>分析係数表!G38</f>
        <v>0.18042179614021467</v>
      </c>
      <c r="K35" s="76">
        <f t="shared" si="3"/>
        <v>7.3824810314659317E-2</v>
      </c>
      <c r="L35" s="77"/>
      <c r="M35" s="78"/>
      <c r="N35" s="79">
        <f>分析係数表!I38</f>
        <v>3.1385057501308801E-2</v>
      </c>
      <c r="O35" s="80">
        <f t="shared" si="4"/>
        <v>0.19112522446731903</v>
      </c>
      <c r="P35" s="74">
        <f>分析係数表!C38</f>
        <v>0.42668283982472699</v>
      </c>
      <c r="Q35" s="80">
        <f t="shared" si="5"/>
        <v>8.1549853537854072E-2</v>
      </c>
      <c r="R35" s="81">
        <v>0.13068079240611311</v>
      </c>
      <c r="S35" s="82">
        <f t="shared" si="6"/>
        <v>0.539859793469191</v>
      </c>
      <c r="T35" s="83">
        <f>分析係数表!F38</f>
        <v>0.52437100026299643</v>
      </c>
      <c r="U35" s="84">
        <f t="shared" si="7"/>
        <v>0.28308681990321433</v>
      </c>
      <c r="V35" s="85">
        <f>分析係数表!D38</f>
        <v>3.745569762927526E-2</v>
      </c>
      <c r="W35" s="86">
        <f t="shared" si="8"/>
        <v>0</v>
      </c>
      <c r="X35" s="74">
        <f>分析係数表!E38</f>
        <v>3.4218337111297577E-2</v>
      </c>
      <c r="Y35" s="87">
        <f t="shared" si="9"/>
        <v>0</v>
      </c>
    </row>
    <row r="36" spans="1:25">
      <c r="A36" s="10" t="s">
        <v>24</v>
      </c>
      <c r="B36" s="9" t="s">
        <v>39</v>
      </c>
      <c r="C36" s="88"/>
      <c r="D36" s="74">
        <f>投入係数表!AE36</f>
        <v>0</v>
      </c>
      <c r="E36" s="75">
        <f t="shared" si="0"/>
        <v>0</v>
      </c>
      <c r="F36" s="74">
        <f>分析係数表!C39</f>
        <v>1</v>
      </c>
      <c r="G36" s="75">
        <f t="shared" si="1"/>
        <v>0</v>
      </c>
      <c r="H36" s="75">
        <v>6.0087307100418264E-2</v>
      </c>
      <c r="I36" s="75">
        <f t="shared" si="2"/>
        <v>6.0087307100418264E-2</v>
      </c>
      <c r="J36" s="74">
        <f>分析係数表!G39</f>
        <v>0.351753812215997</v>
      </c>
      <c r="K36" s="76">
        <f t="shared" si="3"/>
        <v>2.113593933836547E-2</v>
      </c>
      <c r="L36" s="77"/>
      <c r="M36" s="78"/>
      <c r="N36" s="79">
        <f>分析係数表!I39</f>
        <v>2.6196741762610056E-3</v>
      </c>
      <c r="O36" s="80">
        <f t="shared" si="4"/>
        <v>1.5952999765835842E-2</v>
      </c>
      <c r="P36" s="74">
        <f>分析係数表!C39</f>
        <v>1</v>
      </c>
      <c r="Q36" s="80">
        <f t="shared" si="5"/>
        <v>1.5952999765835842E-2</v>
      </c>
      <c r="R36" s="81">
        <v>2.0754431068066764E-2</v>
      </c>
      <c r="S36" s="82">
        <f t="shared" si="6"/>
        <v>8.0841738168485028E-2</v>
      </c>
      <c r="T36" s="83">
        <f>分析係数表!F39</f>
        <v>0.70125652740175148</v>
      </c>
      <c r="U36" s="84">
        <f t="shared" si="7"/>
        <v>5.6690796577153438E-2</v>
      </c>
      <c r="V36" s="85">
        <f>分析係数表!D39</f>
        <v>5.4632803645743147E-2</v>
      </c>
      <c r="W36" s="86">
        <f t="shared" si="8"/>
        <v>0</v>
      </c>
      <c r="X36" s="74">
        <f>分析係数表!E39</f>
        <v>5.4632803645743147E-2</v>
      </c>
      <c r="Y36" s="87">
        <f t="shared" si="9"/>
        <v>0</v>
      </c>
    </row>
    <row r="37" spans="1:25">
      <c r="A37" s="10" t="s">
        <v>25</v>
      </c>
      <c r="B37" s="9" t="s">
        <v>40</v>
      </c>
      <c r="C37" s="88"/>
      <c r="D37" s="74">
        <f>投入係数表!AE37</f>
        <v>9.2530591384600011E-7</v>
      </c>
      <c r="E37" s="75">
        <f t="shared" si="0"/>
        <v>9.2530591384600006E-5</v>
      </c>
      <c r="F37" s="74">
        <f>分析係数表!C40</f>
        <v>0.86812466863195592</v>
      </c>
      <c r="G37" s="75">
        <f t="shared" si="1"/>
        <v>8.0328088984074795E-5</v>
      </c>
      <c r="H37" s="75">
        <v>4.7161612595111218E-3</v>
      </c>
      <c r="I37" s="75">
        <f t="shared" si="2"/>
        <v>4.7161612595111218E-3</v>
      </c>
      <c r="J37" s="74">
        <f>分析係数表!G40</f>
        <v>0.5308449982881025</v>
      </c>
      <c r="K37" s="76">
        <f t="shared" si="3"/>
        <v>2.5035506157315966E-3</v>
      </c>
      <c r="L37" s="77"/>
      <c r="M37" s="78"/>
      <c r="N37" s="79">
        <f>分析係数表!I40</f>
        <v>3.1726768564274997E-2</v>
      </c>
      <c r="O37" s="80">
        <f t="shared" si="4"/>
        <v>0.19320613840573245</v>
      </c>
      <c r="P37" s="74">
        <f>分析係数表!C40</f>
        <v>0.86812466863195592</v>
      </c>
      <c r="Q37" s="80">
        <f t="shared" si="5"/>
        <v>0.16772701488113628</v>
      </c>
      <c r="R37" s="81">
        <v>0.16919331583704264</v>
      </c>
      <c r="S37" s="82">
        <f t="shared" si="6"/>
        <v>0.17390947709655377</v>
      </c>
      <c r="T37" s="83">
        <f>分析係数表!F40</f>
        <v>0.72849135138041188</v>
      </c>
      <c r="U37" s="84">
        <f t="shared" si="7"/>
        <v>0.12669154998792925</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投入係数表!AE38</f>
        <v>6.168706092306667E-6</v>
      </c>
      <c r="E38" s="75">
        <f t="shared" si="0"/>
        <v>6.1687060923066672E-4</v>
      </c>
      <c r="F38" s="74">
        <f>分析係数表!C41</f>
        <v>0.9999434031873089</v>
      </c>
      <c r="G38" s="75">
        <f t="shared" si="1"/>
        <v>6.1683569632034149E-4</v>
      </c>
      <c r="H38" s="75">
        <v>3.3236236746614313E-3</v>
      </c>
      <c r="I38" s="75">
        <f t="shared" si="2"/>
        <v>3.3236236746614313E-3</v>
      </c>
      <c r="J38" s="74">
        <f>分析係数表!G41</f>
        <v>0.50163334603597476</v>
      </c>
      <c r="K38" s="76">
        <f t="shared" si="3"/>
        <v>1.6672404648847958E-3</v>
      </c>
      <c r="L38" s="77"/>
      <c r="M38" s="78"/>
      <c r="N38" s="79">
        <f>分析係数表!I41</f>
        <v>4.605647758626856E-2</v>
      </c>
      <c r="O38" s="80">
        <f t="shared" si="4"/>
        <v>0.28046960297850487</v>
      </c>
      <c r="P38" s="74">
        <f>分析係数表!C41</f>
        <v>0.9999434031873089</v>
      </c>
      <c r="Q38" s="80">
        <f t="shared" si="5"/>
        <v>0.28045372929291956</v>
      </c>
      <c r="R38" s="81">
        <v>0.28571297737036311</v>
      </c>
      <c r="S38" s="82">
        <f t="shared" si="6"/>
        <v>0.28903660104502454</v>
      </c>
      <c r="T38" s="83">
        <f>分析係数表!F41</f>
        <v>0.6065809667987323</v>
      </c>
      <c r="U38" s="84">
        <f t="shared" si="7"/>
        <v>0.17532410090211048</v>
      </c>
      <c r="V38" s="85">
        <f>分析係数表!D41</f>
        <v>0.10372147914479408</v>
      </c>
      <c r="W38" s="86">
        <f t="shared" si="8"/>
        <v>0</v>
      </c>
      <c r="X38" s="74">
        <f>分析係数表!E41</f>
        <v>9.872112035903656E-2</v>
      </c>
      <c r="Y38" s="87">
        <f t="shared" si="9"/>
        <v>0</v>
      </c>
    </row>
    <row r="39" spans="1:25">
      <c r="A39" s="10" t="s">
        <v>56</v>
      </c>
      <c r="B39" s="9" t="s">
        <v>388</v>
      </c>
      <c r="C39" s="88"/>
      <c r="D39" s="74">
        <f>投入係数表!AE39</f>
        <v>3.0473408095994938E-4</v>
      </c>
      <c r="E39" s="75">
        <f>$C$33*D39</f>
        <v>3.0473408095994938E-2</v>
      </c>
      <c r="F39" s="74">
        <f>分析係数表!C42</f>
        <v>0.93692850875802069</v>
      </c>
      <c r="G39" s="75">
        <f>E39*F39</f>
        <v>2.8551404804155134E-2</v>
      </c>
      <c r="H39" s="75">
        <v>5.8838172034720443E-2</v>
      </c>
      <c r="I39" s="75">
        <f>C39+H39</f>
        <v>5.8838172034720443E-2</v>
      </c>
      <c r="J39" s="74">
        <f>分析係数表!G42</f>
        <v>0.49922072097325781</v>
      </c>
      <c r="K39" s="76">
        <f>I39*J39</f>
        <v>2.9373234663921714E-2</v>
      </c>
      <c r="L39" s="77"/>
      <c r="M39" s="78"/>
      <c r="N39" s="79">
        <f>分析係数表!I42</f>
        <v>1.1809361738003208E-2</v>
      </c>
      <c r="O39" s="80">
        <f t="shared" si="4"/>
        <v>7.1915334642847439E-2</v>
      </c>
      <c r="P39" s="74">
        <f>分析係数表!C42</f>
        <v>0.93692850875802069</v>
      </c>
      <c r="Q39" s="80">
        <f>O39*P39</f>
        <v>6.7379527243757079E-2</v>
      </c>
      <c r="R39" s="81">
        <v>7.3623139022330961E-2</v>
      </c>
      <c r="S39" s="82">
        <f>I39+R39</f>
        <v>0.13246131105705139</v>
      </c>
      <c r="T39" s="83">
        <f>分析係数表!F42</f>
        <v>0.57339238661209846</v>
      </c>
      <c r="U39" s="84">
        <f>S39*T39</f>
        <v>7.5952307280770237E-2</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投入係数表!AE40</f>
        <v>2.6587123257841735E-2</v>
      </c>
      <c r="E40" s="75">
        <f>$C$33*D40</f>
        <v>2.6587123257841734</v>
      </c>
      <c r="F40" s="74">
        <f>分析係数表!C43</f>
        <v>0.64668770435795053</v>
      </c>
      <c r="G40" s="75">
        <f>E40*F40</f>
        <v>1.7193565705095546</v>
      </c>
      <c r="H40" s="75">
        <v>2.7260111249055003</v>
      </c>
      <c r="I40" s="75">
        <f>C40+H40</f>
        <v>2.7260111249055003</v>
      </c>
      <c r="J40" s="74">
        <f>分析係数表!G43</f>
        <v>0.34525361813281841</v>
      </c>
      <c r="K40" s="76">
        <f>I40*J40</f>
        <v>0.94116520394393832</v>
      </c>
      <c r="L40" s="77"/>
      <c r="M40" s="78"/>
      <c r="N40" s="79">
        <f>分析係数表!I43</f>
        <v>1.6687581740348217E-2</v>
      </c>
      <c r="O40" s="80">
        <f t="shared" si="4"/>
        <v>0.10162217500502536</v>
      </c>
      <c r="P40" s="74">
        <f>分析係数表!C43</f>
        <v>0.64668770435795053</v>
      </c>
      <c r="Q40" s="80">
        <f>O40*P40</f>
        <v>6.5717811065861748E-2</v>
      </c>
      <c r="R40" s="81">
        <v>0.26486297486344262</v>
      </c>
      <c r="S40" s="82">
        <f>I40+R40</f>
        <v>2.9908740997689431</v>
      </c>
      <c r="T40" s="83">
        <f>分析係数表!F43</f>
        <v>0.5971160790993254</v>
      </c>
      <c r="U40" s="84">
        <f>S40*T40</f>
        <v>1.785899015533756</v>
      </c>
      <c r="V40" s="85">
        <f>分析係数表!D43</f>
        <v>0.11965406207615147</v>
      </c>
      <c r="W40" s="86">
        <f>ROUND(S40*V40,0)</f>
        <v>0</v>
      </c>
      <c r="X40" s="74">
        <f>分析係数表!E43</f>
        <v>0.10089499703022012</v>
      </c>
      <c r="Y40" s="87">
        <f>ROUND(S40*X40,0)</f>
        <v>0</v>
      </c>
    </row>
    <row r="41" spans="1:25">
      <c r="A41" s="10" t="s">
        <v>350</v>
      </c>
      <c r="B41" s="9" t="s">
        <v>42</v>
      </c>
      <c r="C41" s="88"/>
      <c r="D41" s="74">
        <f>投入係数表!AE41</f>
        <v>5.0891825261530001E-4</v>
      </c>
      <c r="E41" s="75">
        <f>$C$33*D41</f>
        <v>5.0891825261530001E-2</v>
      </c>
      <c r="F41" s="74">
        <f>分析係数表!C44</f>
        <v>0.69156580457188765</v>
      </c>
      <c r="G41" s="75">
        <f>E41*F41</f>
        <v>3.5195046083121913E-2</v>
      </c>
      <c r="H41" s="75">
        <v>4.246679244856659E-2</v>
      </c>
      <c r="I41" s="75">
        <f>C41+H41</f>
        <v>4.246679244856659E-2</v>
      </c>
      <c r="J41" s="74">
        <f>分析係数表!G44</f>
        <v>0.27271905819722003</v>
      </c>
      <c r="K41" s="76">
        <f>I41*J41</f>
        <v>1.1581503641229896E-2</v>
      </c>
      <c r="L41" s="77"/>
      <c r="M41" s="78"/>
      <c r="N41" s="79">
        <f>分析係数表!I44</f>
        <v>0.15674397651271663</v>
      </c>
      <c r="O41" s="80">
        <f t="shared" si="4"/>
        <v>0.9545219948583451</v>
      </c>
      <c r="P41" s="74">
        <f>分析係数表!C44</f>
        <v>0.69156580457188765</v>
      </c>
      <c r="Q41" s="80">
        <f>O41*P41</f>
        <v>0.66011477135577468</v>
      </c>
      <c r="R41" s="81">
        <v>0.67267599253532617</v>
      </c>
      <c r="S41" s="82">
        <f>I41+R41</f>
        <v>0.71514278498389272</v>
      </c>
      <c r="T41" s="83">
        <f>分析係数表!F44</f>
        <v>0.50862281906626206</v>
      </c>
      <c r="U41" s="84">
        <f>S41*T41</f>
        <v>0.3637379393334052</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投入係数表!AE42</f>
        <v>3.0781843400610272E-4</v>
      </c>
      <c r="E42" s="75">
        <f>$C$33*D42</f>
        <v>3.078184340061027E-2</v>
      </c>
      <c r="F42" s="74">
        <f>分析係数表!C45</f>
        <v>1</v>
      </c>
      <c r="G42" s="75">
        <f>E42*F42</f>
        <v>3.078184340061027E-2</v>
      </c>
      <c r="H42" s="75">
        <v>6.4565652462041934E-2</v>
      </c>
      <c r="I42" s="75">
        <f>C42+H42</f>
        <v>6.4565652462041934E-2</v>
      </c>
      <c r="J42" s="74">
        <f>分析係数表!G45</f>
        <v>0</v>
      </c>
      <c r="K42" s="76">
        <f>I42*J42</f>
        <v>0</v>
      </c>
      <c r="L42" s="77"/>
      <c r="M42" s="78"/>
      <c r="N42" s="79">
        <f>分析係数表!I45</f>
        <v>0</v>
      </c>
      <c r="O42" s="80">
        <f t="shared" si="4"/>
        <v>0</v>
      </c>
      <c r="P42" s="74">
        <f>分析係数表!C45</f>
        <v>1</v>
      </c>
      <c r="Q42" s="80">
        <f>O42*P42</f>
        <v>0</v>
      </c>
      <c r="R42" s="81">
        <v>7.4456071955879104E-3</v>
      </c>
      <c r="S42" s="82">
        <f>I42+R42</f>
        <v>7.2011259657629847E-2</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投入係数表!AE43</f>
        <v>1.7429679063812489E-3</v>
      </c>
      <c r="E43" s="75">
        <f>$C$33*D43</f>
        <v>0.17429679063812489</v>
      </c>
      <c r="F43" s="74">
        <f>分析係数表!C46</f>
        <v>0.99300149364803736</v>
      </c>
      <c r="G43" s="75">
        <f>E43*F43</f>
        <v>0.17307697344171727</v>
      </c>
      <c r="H43" s="75">
        <v>0.24366219633141398</v>
      </c>
      <c r="I43" s="75">
        <f>C43+H43</f>
        <v>0.24366219633141398</v>
      </c>
      <c r="J43" s="74">
        <f>分析係数表!G46</f>
        <v>1.2662527198429125E-2</v>
      </c>
      <c r="K43" s="76">
        <f>I43*J43</f>
        <v>3.0853791882755068E-3</v>
      </c>
      <c r="L43" s="77"/>
      <c r="M43" s="78"/>
      <c r="N43" s="79">
        <f>分析係数表!I46</f>
        <v>3.642815848522589E-5</v>
      </c>
      <c r="O43" s="80">
        <f t="shared" si="4"/>
        <v>2.2183613865067893E-4</v>
      </c>
      <c r="P43" s="74">
        <f>分析係数表!C46</f>
        <v>0.99300149364803736</v>
      </c>
      <c r="Q43" s="80">
        <f>O43*P43</f>
        <v>2.2028361702523729E-4</v>
      </c>
      <c r="R43" s="81">
        <v>1.9470456458978904E-2</v>
      </c>
      <c r="S43" s="82">
        <f>I43+R43</f>
        <v>0.26313265279039288</v>
      </c>
      <c r="T43" s="83">
        <f>分析係数表!F46</f>
        <v>0.42786180544499286</v>
      </c>
      <c r="U43" s="84">
        <f>S43*T43</f>
        <v>0.11258441189442794</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投入係数表!AE44</f>
        <v>0.15553929758794338</v>
      </c>
      <c r="E44" s="89">
        <f>SUM(E5:E43)</f>
        <v>15.553929758794338</v>
      </c>
      <c r="F44" s="90">
        <f>分析係数表!C47</f>
        <v>0.58532523599566522</v>
      </c>
      <c r="G44" s="89">
        <f>SUM(G5:G43)</f>
        <v>12.917369638918544</v>
      </c>
      <c r="H44" s="89">
        <f>SUM(H5:H43)</f>
        <v>16.00601907763318</v>
      </c>
      <c r="I44" s="89">
        <f>SUM(I5:I43)</f>
        <v>116.00601907763318</v>
      </c>
      <c r="J44" s="90">
        <f>分析係数表!G47</f>
        <v>0.25475569279079324</v>
      </c>
      <c r="K44" s="91">
        <f>SUM(K5:K43)</f>
        <v>9.5399820207600499</v>
      </c>
      <c r="L44" s="92">
        <f>最終需要_まとめ!$L$34</f>
        <v>0.63833333333333331</v>
      </c>
      <c r="M44" s="89">
        <f>K44*L44</f>
        <v>6.0896885232518319</v>
      </c>
      <c r="N44" s="93">
        <f>分析係数表!I47</f>
        <v>1</v>
      </c>
      <c r="O44" s="94">
        <f>SUM(O5:O43)</f>
        <v>6.089688523251831</v>
      </c>
      <c r="P44" s="90">
        <f>分析係数表!C47</f>
        <v>0.58532523599566522</v>
      </c>
      <c r="Q44" s="94">
        <f>SUM(Q5:Q43)</f>
        <v>3.9544169207875774</v>
      </c>
      <c r="R44" s="89">
        <f>SUM(R5:R43)</f>
        <v>4.8554358713757608</v>
      </c>
      <c r="S44" s="95">
        <f>SUM(S5:S43)</f>
        <v>120.86145494900896</v>
      </c>
      <c r="T44" s="96">
        <f>分析係数表!F47</f>
        <v>0.5063294671067512</v>
      </c>
      <c r="U44" s="97">
        <f>SUM(U5:U43)</f>
        <v>97.360623838866516</v>
      </c>
      <c r="V44" s="98">
        <f>分析係数表!D47</f>
        <v>6.4581730562403572E-2</v>
      </c>
      <c r="W44" s="99">
        <f>SUM(W5:W43)</f>
        <v>2</v>
      </c>
      <c r="X44" s="90">
        <f>分析係数表!E47</f>
        <v>5.7136770824146227E-2</v>
      </c>
      <c r="Y44" s="100">
        <f>SUM(Y5:Y43)</f>
        <v>1</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406</v>
      </c>
      <c r="S2" s="5" t="s">
        <v>157</v>
      </c>
      <c r="U2" s="62" t="s">
        <v>215</v>
      </c>
      <c r="W2" s="5" t="s">
        <v>134</v>
      </c>
      <c r="Y2" s="5" t="s">
        <v>158</v>
      </c>
    </row>
    <row r="3" spans="1:25" ht="44">
      <c r="B3" s="63"/>
      <c r="C3" s="64" t="s">
        <v>233</v>
      </c>
      <c r="D3" s="64" t="s">
        <v>418</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投入係数表!AF5</f>
        <v>1.7684864556043583E-5</v>
      </c>
      <c r="E5" s="75">
        <f t="shared" ref="E5:E38" si="0">$C$34*D5</f>
        <v>1.7684864556043584E-3</v>
      </c>
      <c r="F5" s="74">
        <f>分析係数表!C8</f>
        <v>0.16988323914406789</v>
      </c>
      <c r="G5" s="75">
        <f t="shared" ref="G5:G38" si="1">E5*F5</f>
        <v>3.0043620746048023E-4</v>
      </c>
      <c r="H5" s="75">
        <f t="array" ref="H5:H43">MMULT(逆行列係数!C5:AO43,'30'!G5:G43)</f>
        <v>1.2859739544594793E-3</v>
      </c>
      <c r="I5" s="75">
        <f t="shared" ref="I5:I38" si="2">C5+H5</f>
        <v>1.2859739544594793E-3</v>
      </c>
      <c r="J5" s="74">
        <f>分析係数表!G8</f>
        <v>0.11982810575688495</v>
      </c>
      <c r="K5" s="76">
        <f t="shared" ref="K5:K38" si="3">I5*J5</f>
        <v>1.5409582301557004E-4</v>
      </c>
      <c r="L5" s="77" t="s">
        <v>191</v>
      </c>
      <c r="M5" s="78" t="s">
        <v>191</v>
      </c>
      <c r="N5" s="79">
        <f>分析係数表!I8</f>
        <v>1.1007693311748612E-2</v>
      </c>
      <c r="O5" s="80">
        <f t="shared" ref="O5:O43" si="4">$M$44*N5</f>
        <v>0.30472150789241093</v>
      </c>
      <c r="P5" s="74">
        <f>分析係数表!C8</f>
        <v>0.16988323914406789</v>
      </c>
      <c r="Q5" s="80">
        <f t="shared" ref="Q5:Q38" si="5">O5*P5</f>
        <v>5.1767076797627418E-2</v>
      </c>
      <c r="R5" s="81">
        <f t="array" ref="R5:R43">MMULT(逆行列係数!C5:AO43,'30'!Q5:Q43)</f>
        <v>8.675088046813352E-2</v>
      </c>
      <c r="S5" s="82">
        <f t="shared" ref="S5:S38" si="6">I5+R5</f>
        <v>8.8036854422593E-2</v>
      </c>
      <c r="T5" s="83">
        <f>分析係数表!F8</f>
        <v>0.4520504153237429</v>
      </c>
      <c r="U5" s="84">
        <f t="shared" ref="U5:U38" si="7">S5*T5</f>
        <v>3.9797096605529055E-2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投入係数表!AF6</f>
        <v>0</v>
      </c>
      <c r="E6" s="75">
        <f t="shared" si="0"/>
        <v>0</v>
      </c>
      <c r="F6" s="74">
        <f>分析係数表!C9</f>
        <v>0.40976645435244163</v>
      </c>
      <c r="G6" s="75">
        <f t="shared" si="1"/>
        <v>0</v>
      </c>
      <c r="H6" s="75">
        <v>1.41373783803649E-3</v>
      </c>
      <c r="I6" s="75">
        <f t="shared" si="2"/>
        <v>1.41373783803649E-3</v>
      </c>
      <c r="J6" s="74">
        <f>分析係数表!G9</f>
        <v>0.27278621711745094</v>
      </c>
      <c r="K6" s="76">
        <f t="shared" si="3"/>
        <v>3.8564819683377768E-4</v>
      </c>
      <c r="L6" s="77"/>
      <c r="M6" s="78"/>
      <c r="N6" s="79">
        <f>分析係数表!I9</f>
        <v>5.6766522140644718E-4</v>
      </c>
      <c r="O6" s="80">
        <f t="shared" si="4"/>
        <v>1.5714446010267107E-2</v>
      </c>
      <c r="P6" s="74">
        <f>分析係数表!C9</f>
        <v>0.40976645435244163</v>
      </c>
      <c r="Q6" s="80">
        <f t="shared" si="5"/>
        <v>6.4392528237400245E-3</v>
      </c>
      <c r="R6" s="81">
        <v>8.6677684954863023E-3</v>
      </c>
      <c r="S6" s="82">
        <f t="shared" si="6"/>
        <v>1.0081506333522793E-2</v>
      </c>
      <c r="T6" s="83">
        <f>分析係数表!F9</f>
        <v>0.74407187847350875</v>
      </c>
      <c r="U6" s="84">
        <f t="shared" si="7"/>
        <v>7.5013653554268809E-3</v>
      </c>
      <c r="V6" s="85">
        <f>分析係数表!D9</f>
        <v>0.14440533530937386</v>
      </c>
      <c r="W6" s="86">
        <f t="shared" si="8"/>
        <v>0</v>
      </c>
      <c r="X6" s="74">
        <f>分析係数表!E9</f>
        <v>0.11439422008151168</v>
      </c>
      <c r="Y6" s="87">
        <f t="shared" si="9"/>
        <v>0</v>
      </c>
    </row>
    <row r="7" spans="1:25">
      <c r="A7" s="10" t="s">
        <v>226</v>
      </c>
      <c r="B7" s="9" t="s">
        <v>274</v>
      </c>
      <c r="C7" s="88"/>
      <c r="D7" s="74">
        <f>投入係数表!AF7</f>
        <v>1.4737387130036318E-6</v>
      </c>
      <c r="E7" s="75">
        <f t="shared" si="0"/>
        <v>1.4737387130036317E-4</v>
      </c>
      <c r="F7" s="74">
        <f>分析係数表!C10</f>
        <v>0.68007710705743762</v>
      </c>
      <c r="G7" s="75">
        <f t="shared" si="1"/>
        <v>1.0022559604980612E-4</v>
      </c>
      <c r="H7" s="75">
        <v>9.831161920947904E-4</v>
      </c>
      <c r="I7" s="75">
        <f t="shared" si="2"/>
        <v>9.831161920947904E-4</v>
      </c>
      <c r="J7" s="74">
        <f>分析係数表!G10</f>
        <v>0.17854260725424764</v>
      </c>
      <c r="K7" s="76">
        <f t="shared" si="3"/>
        <v>1.7552812817047165E-4</v>
      </c>
      <c r="L7" s="77"/>
      <c r="M7" s="78"/>
      <c r="N7" s="79">
        <f>分析係数表!I10</f>
        <v>1.290834700219075E-3</v>
      </c>
      <c r="O7" s="80">
        <f t="shared" si="4"/>
        <v>3.5733653286904712E-2</v>
      </c>
      <c r="P7" s="74">
        <f>分析係数表!C10</f>
        <v>0.68007710705743762</v>
      </c>
      <c r="Q7" s="80">
        <f t="shared" si="5"/>
        <v>2.4301639551951654E-2</v>
      </c>
      <c r="R7" s="81">
        <v>4.0990256140064144E-2</v>
      </c>
      <c r="S7" s="82">
        <f t="shared" si="6"/>
        <v>4.1973372332158934E-2</v>
      </c>
      <c r="T7" s="83">
        <f>分析係数表!F10</f>
        <v>0.51654343606185527</v>
      </c>
      <c r="U7" s="84">
        <f t="shared" si="7"/>
        <v>2.1681069967556983E-2</v>
      </c>
      <c r="V7" s="85">
        <f>分析係数表!D10</f>
        <v>9.7799297694606213E-2</v>
      </c>
      <c r="W7" s="86">
        <f t="shared" si="8"/>
        <v>0</v>
      </c>
      <c r="X7" s="74">
        <f>分析係数表!E10</f>
        <v>2.6958057972911079E-2</v>
      </c>
      <c r="Y7" s="87">
        <f t="shared" si="9"/>
        <v>0</v>
      </c>
    </row>
    <row r="8" spans="1:25">
      <c r="A8" s="10" t="s">
        <v>227</v>
      </c>
      <c r="B8" s="9" t="s">
        <v>27</v>
      </c>
      <c r="C8" s="88"/>
      <c r="D8" s="74">
        <f>投入係数表!AF8</f>
        <v>9.8249247533575445E-6</v>
      </c>
      <c r="E8" s="75">
        <f t="shared" si="0"/>
        <v>9.8249247533575444E-4</v>
      </c>
      <c r="F8" s="74">
        <f>分析係数表!C11</f>
        <v>2.1147201560344109E-2</v>
      </c>
      <c r="G8" s="75">
        <f t="shared" si="1"/>
        <v>2.0776966407446613E-5</v>
      </c>
      <c r="H8" s="75">
        <v>2.23733129531297E-2</v>
      </c>
      <c r="I8" s="75">
        <f t="shared" si="2"/>
        <v>2.23733129531297E-2</v>
      </c>
      <c r="J8" s="74">
        <f>分析係数表!G11</f>
        <v>0.2349962690544718</v>
      </c>
      <c r="K8" s="76">
        <f t="shared" si="3"/>
        <v>5.2576450703735655E-3</v>
      </c>
      <c r="L8" s="77"/>
      <c r="M8" s="78"/>
      <c r="N8" s="79">
        <f>分析係数表!I11</f>
        <v>-2.2238602446561594E-5</v>
      </c>
      <c r="O8" s="80">
        <f t="shared" si="4"/>
        <v>-6.156222088512769E-4</v>
      </c>
      <c r="P8" s="74">
        <f>分析係数表!C11</f>
        <v>2.1147201560344109E-2</v>
      </c>
      <c r="Q8" s="80">
        <f t="shared" si="5"/>
        <v>-1.301868693560221E-5</v>
      </c>
      <c r="R8" s="81">
        <v>7.158763920405117E-3</v>
      </c>
      <c r="S8" s="82">
        <f t="shared" si="6"/>
        <v>2.9532076873534818E-2</v>
      </c>
      <c r="T8" s="83">
        <f>分析係数表!F11</f>
        <v>0.38828483104146677</v>
      </c>
      <c r="U8" s="84">
        <f t="shared" si="7"/>
        <v>1.1466857479144076E-2</v>
      </c>
      <c r="V8" s="85">
        <f>分析係数表!D11</f>
        <v>2.238567316917173E-2</v>
      </c>
      <c r="W8" s="86">
        <f t="shared" si="8"/>
        <v>0</v>
      </c>
      <c r="X8" s="74">
        <f>分析係数表!E11</f>
        <v>2.1852680950858117E-2</v>
      </c>
      <c r="Y8" s="87">
        <f t="shared" si="9"/>
        <v>0</v>
      </c>
    </row>
    <row r="9" spans="1:25">
      <c r="A9" s="10" t="s">
        <v>228</v>
      </c>
      <c r="B9" s="9" t="s">
        <v>195</v>
      </c>
      <c r="C9" s="88"/>
      <c r="D9" s="74">
        <f>投入係数表!AF9</f>
        <v>7.7125659313856729E-5</v>
      </c>
      <c r="E9" s="75">
        <f t="shared" si="0"/>
        <v>7.7125659313856728E-3</v>
      </c>
      <c r="F9" s="74">
        <f>分析係数表!C12</f>
        <v>0.26979296775158057</v>
      </c>
      <c r="G9" s="75">
        <f t="shared" si="1"/>
        <v>2.0807960516082739E-3</v>
      </c>
      <c r="H9" s="75">
        <v>7.3206030218855456E-3</v>
      </c>
      <c r="I9" s="75">
        <f t="shared" si="2"/>
        <v>7.3206030218855456E-3</v>
      </c>
      <c r="J9" s="74">
        <f>分析係数表!G12</f>
        <v>0.14399966915404239</v>
      </c>
      <c r="K9" s="76">
        <f t="shared" si="3"/>
        <v>1.0541644131596016E-3</v>
      </c>
      <c r="L9" s="77"/>
      <c r="M9" s="78"/>
      <c r="N9" s="79">
        <f>分析係数表!I12</f>
        <v>8.4790563397567215E-2</v>
      </c>
      <c r="O9" s="80">
        <f t="shared" si="4"/>
        <v>2.3472227651888828</v>
      </c>
      <c r="P9" s="74">
        <f>分析係数表!C12</f>
        <v>0.26979296775158057</v>
      </c>
      <c r="Q9" s="80">
        <f t="shared" si="5"/>
        <v>0.63326419579438009</v>
      </c>
      <c r="R9" s="81">
        <v>0.80001066446657654</v>
      </c>
      <c r="S9" s="82">
        <f t="shared" si="6"/>
        <v>0.80733126748846207</v>
      </c>
      <c r="T9" s="83">
        <f>分析係数表!F12</f>
        <v>0.33481714299007204</v>
      </c>
      <c r="U9" s="84">
        <f t="shared" si="7"/>
        <v>0.27030834842704049</v>
      </c>
      <c r="V9" s="85">
        <f>分析係数表!D12</f>
        <v>3.7088865741159563E-2</v>
      </c>
      <c r="W9" s="86">
        <f t="shared" si="8"/>
        <v>0</v>
      </c>
      <c r="X9" s="74">
        <f>分析係数表!E12</f>
        <v>3.539948357013805E-2</v>
      </c>
      <c r="Y9" s="87">
        <f t="shared" si="9"/>
        <v>0</v>
      </c>
    </row>
    <row r="10" spans="1:25">
      <c r="A10" s="10" t="s">
        <v>229</v>
      </c>
      <c r="B10" s="9" t="s">
        <v>28</v>
      </c>
      <c r="C10" s="88"/>
      <c r="D10" s="74">
        <f>投入係数表!AF10</f>
        <v>2.0258994841423259E-3</v>
      </c>
      <c r="E10" s="75">
        <f t="shared" si="0"/>
        <v>0.20258994841423258</v>
      </c>
      <c r="F10" s="74">
        <f>分析係数表!C13</f>
        <v>6.684233532602335E-2</v>
      </c>
      <c r="G10" s="75">
        <f t="shared" si="1"/>
        <v>1.3541585265585908E-2</v>
      </c>
      <c r="H10" s="75">
        <v>1.7000684127577898E-2</v>
      </c>
      <c r="I10" s="75">
        <f t="shared" si="2"/>
        <v>1.7000684127577898E-2</v>
      </c>
      <c r="J10" s="74">
        <f>分析係数表!G13</f>
        <v>0.23596605339775753</v>
      </c>
      <c r="K10" s="76">
        <f t="shared" si="3"/>
        <v>4.011584338646455E-3</v>
      </c>
      <c r="L10" s="77"/>
      <c r="M10" s="78"/>
      <c r="N10" s="79">
        <f>分析係数表!I13</f>
        <v>1.6879182236800124E-2</v>
      </c>
      <c r="O10" s="80">
        <f t="shared" si="4"/>
        <v>0.46725955361591337</v>
      </c>
      <c r="P10" s="74">
        <f>分析係数表!C13</f>
        <v>6.684233532602335E-2</v>
      </c>
      <c r="Q10" s="80">
        <f t="shared" si="5"/>
        <v>3.1232719767082869E-2</v>
      </c>
      <c r="R10" s="81">
        <v>3.4893509785942113E-2</v>
      </c>
      <c r="S10" s="82">
        <f t="shared" si="6"/>
        <v>5.1894193913520015E-2</v>
      </c>
      <c r="T10" s="83">
        <f>分析係数表!F13</f>
        <v>0.36934894381465649</v>
      </c>
      <c r="U10" s="84">
        <f t="shared" si="7"/>
        <v>1.9167065712071593E-2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投入係数表!AF11</f>
        <v>5.5726973201043993E-3</v>
      </c>
      <c r="E11" s="75">
        <f t="shared" si="0"/>
        <v>0.55726973201043994</v>
      </c>
      <c r="F11" s="74">
        <f>分析係数表!C14</f>
        <v>0.21710827927701792</v>
      </c>
      <c r="G11" s="75">
        <f t="shared" si="1"/>
        <v>0.12098787260995153</v>
      </c>
      <c r="H11" s="75">
        <v>0.18577139054780747</v>
      </c>
      <c r="I11" s="75">
        <f t="shared" si="2"/>
        <v>0.18577139054780747</v>
      </c>
      <c r="J11" s="74">
        <f>分析係数表!G14</f>
        <v>0.17574790290253137</v>
      </c>
      <c r="K11" s="76">
        <f t="shared" si="3"/>
        <v>3.2648932308064302E-2</v>
      </c>
      <c r="L11" s="77"/>
      <c r="M11" s="78"/>
      <c r="N11" s="79">
        <f>分析係数表!I14</f>
        <v>1.1225515443921091E-3</v>
      </c>
      <c r="O11" s="80">
        <f t="shared" si="4"/>
        <v>3.1075138960224159E-2</v>
      </c>
      <c r="P11" s="74">
        <f>分析係数表!C14</f>
        <v>0.21710827927701792</v>
      </c>
      <c r="Q11" s="80">
        <f t="shared" si="5"/>
        <v>6.7466699479484873E-3</v>
      </c>
      <c r="R11" s="81">
        <v>3.7959413040312182E-2</v>
      </c>
      <c r="S11" s="82">
        <f t="shared" si="6"/>
        <v>0.22373080358811964</v>
      </c>
      <c r="T11" s="83">
        <f>分析係数表!F14</f>
        <v>0.32729567218469302</v>
      </c>
      <c r="U11" s="84">
        <f t="shared" si="7"/>
        <v>7.3226123748795141E-2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投入係数表!AF12</f>
        <v>5.1236982588759598E-4</v>
      </c>
      <c r="E12" s="75">
        <f t="shared" si="0"/>
        <v>5.1236982588759597E-2</v>
      </c>
      <c r="F12" s="74">
        <f>分析係数表!C15</f>
        <v>0.1777237835164599</v>
      </c>
      <c r="G12" s="75">
        <f t="shared" si="1"/>
        <v>9.1060304016413358E-3</v>
      </c>
      <c r="H12" s="75">
        <v>3.1956639582651436E-2</v>
      </c>
      <c r="I12" s="75">
        <f t="shared" si="2"/>
        <v>3.1956639582651436E-2</v>
      </c>
      <c r="J12" s="74">
        <f>分析係数表!G15</f>
        <v>0.10387096116118634</v>
      </c>
      <c r="K12" s="76">
        <f t="shared" si="3"/>
        <v>3.3193668689316174E-3</v>
      </c>
      <c r="L12" s="77"/>
      <c r="M12" s="78"/>
      <c r="N12" s="79">
        <f>分析係数表!I15</f>
        <v>7.5144901505810619E-3</v>
      </c>
      <c r="O12" s="80">
        <f t="shared" si="4"/>
        <v>0.20802058204908183</v>
      </c>
      <c r="P12" s="74">
        <f>分析係数表!C15</f>
        <v>0.1777237835164599</v>
      </c>
      <c r="Q12" s="80">
        <f t="shared" si="5"/>
        <v>3.6970204891059004E-2</v>
      </c>
      <c r="R12" s="81">
        <v>8.6776378164900914E-2</v>
      </c>
      <c r="S12" s="82">
        <f t="shared" si="6"/>
        <v>0.11873301774755235</v>
      </c>
      <c r="T12" s="83">
        <f>分析係数表!F15</f>
        <v>0.33005409485469872</v>
      </c>
      <c r="U12" s="84">
        <f t="shared" si="7"/>
        <v>3.918831870203527E-2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投入係数表!AF13</f>
        <v>4.1984359702285132E-2</v>
      </c>
      <c r="E13" s="75">
        <f t="shared" si="0"/>
        <v>4.1984359702285134</v>
      </c>
      <c r="F13" s="74">
        <f>分析係数表!C16</f>
        <v>0.12368252551663639</v>
      </c>
      <c r="G13" s="75">
        <f t="shared" si="1"/>
        <v>0.51927316401775214</v>
      </c>
      <c r="H13" s="75">
        <v>0.58183100826597201</v>
      </c>
      <c r="I13" s="75">
        <f t="shared" si="2"/>
        <v>0.58183100826597201</v>
      </c>
      <c r="J13" s="74">
        <f>分析係数表!G16</f>
        <v>1.9772048092292722E-2</v>
      </c>
      <c r="K13" s="76">
        <f t="shared" si="3"/>
        <v>1.1503990677021963E-2</v>
      </c>
      <c r="L13" s="77"/>
      <c r="M13" s="78"/>
      <c r="N13" s="79">
        <f>分析係数表!I16</f>
        <v>1.7113434381227897E-2</v>
      </c>
      <c r="O13" s="80">
        <f t="shared" si="4"/>
        <v>0.47374426068899972</v>
      </c>
      <c r="P13" s="74">
        <f>分析係数表!C16</f>
        <v>0.12368252551663639</v>
      </c>
      <c r="Q13" s="80">
        <f t="shared" si="5"/>
        <v>5.8593886611027247E-2</v>
      </c>
      <c r="R13" s="81">
        <v>8.5161217955795274E-2</v>
      </c>
      <c r="S13" s="82">
        <f t="shared" si="6"/>
        <v>0.66699222622176724</v>
      </c>
      <c r="T13" s="83">
        <f>分析係数表!F16</f>
        <v>0.17086837167280561</v>
      </c>
      <c r="U13" s="84">
        <f t="shared" si="7"/>
        <v>0.11396787561293296</v>
      </c>
      <c r="V13" s="85">
        <f>分析係数表!D16</f>
        <v>1.2952602682604767E-2</v>
      </c>
      <c r="W13" s="86">
        <f t="shared" si="8"/>
        <v>0</v>
      </c>
      <c r="X13" s="74">
        <f>分析係数表!E16</f>
        <v>1.2952602682604767E-2</v>
      </c>
      <c r="Y13" s="87">
        <f t="shared" si="9"/>
        <v>0</v>
      </c>
    </row>
    <row r="14" spans="1:25">
      <c r="A14" s="10" t="s">
        <v>2</v>
      </c>
      <c r="B14" s="9" t="s">
        <v>385</v>
      </c>
      <c r="C14" s="88"/>
      <c r="D14" s="74">
        <f>投入係数表!AF14</f>
        <v>2.3098398095143589E-3</v>
      </c>
      <c r="E14" s="75">
        <f t="shared" si="0"/>
        <v>0.23098398095143588</v>
      </c>
      <c r="F14" s="74">
        <f>分析係数表!C17</f>
        <v>0.19283956701830429</v>
      </c>
      <c r="G14" s="75">
        <f t="shared" si="1"/>
        <v>4.4542850874839141E-2</v>
      </c>
      <c r="H14" s="75">
        <v>7.7775047683722759E-2</v>
      </c>
      <c r="I14" s="75">
        <f t="shared" si="2"/>
        <v>7.7775047683722759E-2</v>
      </c>
      <c r="J14" s="74">
        <f>分析係数表!G17</f>
        <v>0.23402763404868787</v>
      </c>
      <c r="K14" s="76">
        <f t="shared" si="3"/>
        <v>1.8201510397445518E-2</v>
      </c>
      <c r="L14" s="77"/>
      <c r="M14" s="78"/>
      <c r="N14" s="79">
        <f>分析係数表!I17</f>
        <v>3.1766349957435482E-3</v>
      </c>
      <c r="O14" s="80">
        <f t="shared" si="4"/>
        <v>8.793749775837531E-2</v>
      </c>
      <c r="P14" s="74">
        <f>分析係数表!C17</f>
        <v>0.19283956701830429</v>
      </c>
      <c r="Q14" s="80">
        <f t="shared" si="5"/>
        <v>1.69578289923982E-2</v>
      </c>
      <c r="R14" s="81">
        <v>3.8986747350931363E-2</v>
      </c>
      <c r="S14" s="82">
        <f t="shared" si="6"/>
        <v>0.11676179503465411</v>
      </c>
      <c r="T14" s="83">
        <f>分析係数表!F17</f>
        <v>0.36995154049829787</v>
      </c>
      <c r="U14" s="84">
        <f t="shared" si="7"/>
        <v>4.3196205944416796E-2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投入係数表!AF15</f>
        <v>3.7825960300426551E-5</v>
      </c>
      <c r="E15" s="75">
        <f t="shared" si="0"/>
        <v>3.782596030042655E-3</v>
      </c>
      <c r="F15" s="74">
        <f>分析係数表!C18</f>
        <v>0.30630539049432115</v>
      </c>
      <c r="G15" s="75">
        <f t="shared" si="1"/>
        <v>1.1586295540644844E-3</v>
      </c>
      <c r="H15" s="75">
        <v>1.8977119902615441E-2</v>
      </c>
      <c r="I15" s="75">
        <f t="shared" si="2"/>
        <v>1.8977119902615441E-2</v>
      </c>
      <c r="J15" s="74">
        <f>分析係数表!G18</f>
        <v>0.21755179396051724</v>
      </c>
      <c r="K15" s="76">
        <f t="shared" si="3"/>
        <v>4.1285064790178259E-3</v>
      </c>
      <c r="L15" s="77"/>
      <c r="M15" s="78"/>
      <c r="N15" s="79">
        <f>分析係数表!I18</f>
        <v>5.3704565311248737E-4</v>
      </c>
      <c r="O15" s="80">
        <f t="shared" si="4"/>
        <v>1.4866816924199491E-2</v>
      </c>
      <c r="P15" s="74">
        <f>分析係数表!C18</f>
        <v>0.30630539049432115</v>
      </c>
      <c r="Q15" s="80">
        <f t="shared" si="5"/>
        <v>4.5537861633745073E-3</v>
      </c>
      <c r="R15" s="81">
        <v>1.203352824601775E-2</v>
      </c>
      <c r="S15" s="82">
        <f t="shared" si="6"/>
        <v>3.1010648148633191E-2</v>
      </c>
      <c r="T15" s="83">
        <f>分析係数表!F18</f>
        <v>0.4635011306393737</v>
      </c>
      <c r="U15" s="84">
        <f t="shared" si="7"/>
        <v>1.4373470478751284E-2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投入係数表!AF16</f>
        <v>2.8983528022404759E-4</v>
      </c>
      <c r="E16" s="75">
        <f t="shared" si="0"/>
        <v>2.898352802240476E-2</v>
      </c>
      <c r="F16" s="74">
        <f>分析係数表!C19</f>
        <v>0.36966314955627488</v>
      </c>
      <c r="G16" s="75">
        <f t="shared" si="1"/>
        <v>1.0714142254014694E-2</v>
      </c>
      <c r="H16" s="75">
        <v>5.1407794993603137E-2</v>
      </c>
      <c r="I16" s="75">
        <f t="shared" si="2"/>
        <v>5.1407794993603137E-2</v>
      </c>
      <c r="J16" s="74">
        <f>分析係数表!G19</f>
        <v>4.2381117789262797E-2</v>
      </c>
      <c r="K16" s="76">
        <f t="shared" si="3"/>
        <v>2.1787198149101688E-3</v>
      </c>
      <c r="L16" s="77"/>
      <c r="M16" s="78"/>
      <c r="N16" s="79">
        <f>分析係数表!I19</f>
        <v>-1.254655481313475E-4</v>
      </c>
      <c r="O16" s="80">
        <f t="shared" si="4"/>
        <v>-3.4732118648624281E-3</v>
      </c>
      <c r="P16" s="74">
        <f>分析係数表!C19</f>
        <v>0.36966314955627488</v>
      </c>
      <c r="Q16" s="80">
        <f t="shared" si="5"/>
        <v>-1.2839184370412682E-3</v>
      </c>
      <c r="R16" s="81">
        <v>8.1485897610175974E-3</v>
      </c>
      <c r="S16" s="82">
        <f t="shared" si="6"/>
        <v>5.9556384754620731E-2</v>
      </c>
      <c r="T16" s="83">
        <f>分析係数表!F19</f>
        <v>0.17645477862102601</v>
      </c>
      <c r="U16" s="84">
        <f t="shared" si="7"/>
        <v>1.050900868734525E-2</v>
      </c>
      <c r="V16" s="85">
        <f>分析係数表!D19</f>
        <v>8.3109656186295868E-3</v>
      </c>
      <c r="W16" s="86">
        <f t="shared" si="8"/>
        <v>0</v>
      </c>
      <c r="X16" s="74">
        <f>分析係数表!E19</f>
        <v>8.1137788631236215E-3</v>
      </c>
      <c r="Y16" s="87">
        <f t="shared" si="9"/>
        <v>0</v>
      </c>
    </row>
    <row r="17" spans="1:25">
      <c r="A17" s="10" t="s">
        <v>5</v>
      </c>
      <c r="B17" s="9" t="s">
        <v>33</v>
      </c>
      <c r="C17" s="88"/>
      <c r="D17" s="74">
        <f>投入係数表!AF17</f>
        <v>1.5228633367704196E-5</v>
      </c>
      <c r="E17" s="75">
        <f t="shared" si="0"/>
        <v>1.5228633367704197E-3</v>
      </c>
      <c r="F17" s="74">
        <f>分析係数表!C20</f>
        <v>0.11840151680286914</v>
      </c>
      <c r="G17" s="75">
        <f t="shared" si="1"/>
        <v>1.8030932895709621E-4</v>
      </c>
      <c r="H17" s="75">
        <v>4.9053746408975413E-3</v>
      </c>
      <c r="I17" s="75">
        <f t="shared" si="2"/>
        <v>4.9053746408975413E-3</v>
      </c>
      <c r="J17" s="74">
        <f>分析係数表!G20</f>
        <v>0.11103277983246747</v>
      </c>
      <c r="K17" s="76">
        <f t="shared" si="3"/>
        <v>5.446573824985459E-4</v>
      </c>
      <c r="L17" s="77"/>
      <c r="M17" s="78"/>
      <c r="N17" s="79">
        <f>分析係数表!I20</f>
        <v>6.0558701736942728E-4</v>
      </c>
      <c r="O17" s="80">
        <f t="shared" si="4"/>
        <v>1.6764219702226191E-2</v>
      </c>
      <c r="P17" s="74">
        <f>分析係数表!C20</f>
        <v>0.11840151680286914</v>
      </c>
      <c r="Q17" s="80">
        <f t="shared" si="5"/>
        <v>1.9849090407601244E-3</v>
      </c>
      <c r="R17" s="81">
        <v>5.1768091649947983E-3</v>
      </c>
      <c r="S17" s="82">
        <f t="shared" si="6"/>
        <v>1.008218380589234E-2</v>
      </c>
      <c r="T17" s="83">
        <f>分析係数表!F20</f>
        <v>0.24737258814980315</v>
      </c>
      <c r="U17" s="84">
        <f t="shared" si="7"/>
        <v>2.494055902265621E-3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投入係数表!AF18</f>
        <v>1.7945225062007556E-3</v>
      </c>
      <c r="E18" s="75">
        <f t="shared" si="0"/>
        <v>0.17945225062007555</v>
      </c>
      <c r="F18" s="74">
        <f>分析係数表!C21</f>
        <v>0.26258212636596168</v>
      </c>
      <c r="G18" s="75">
        <f t="shared" si="1"/>
        <v>4.7120953548976906E-2</v>
      </c>
      <c r="H18" s="75">
        <v>8.0106874674007539E-2</v>
      </c>
      <c r="I18" s="75">
        <f t="shared" si="2"/>
        <v>8.0106874674007539E-2</v>
      </c>
      <c r="J18" s="74">
        <f>分析係数表!G21</f>
        <v>0.28467983327929475</v>
      </c>
      <c r="K18" s="76">
        <f t="shared" si="3"/>
        <v>2.2804811726721826E-2</v>
      </c>
      <c r="L18" s="77"/>
      <c r="M18" s="78"/>
      <c r="N18" s="79">
        <f>分析係数表!I21</f>
        <v>1.0324354165676096E-3</v>
      </c>
      <c r="O18" s="80">
        <f t="shared" si="4"/>
        <v>2.8580490755699954E-2</v>
      </c>
      <c r="P18" s="74">
        <f>分析係数表!C21</f>
        <v>0.26258212636596168</v>
      </c>
      <c r="Q18" s="80">
        <f t="shared" si="5"/>
        <v>7.5047260352144049E-3</v>
      </c>
      <c r="R18" s="81">
        <v>2.1801722458605923E-2</v>
      </c>
      <c r="S18" s="82">
        <f t="shared" si="6"/>
        <v>0.10190859713261347</v>
      </c>
      <c r="T18" s="83">
        <f>分析係数表!F21</f>
        <v>0.42515189534375575</v>
      </c>
      <c r="U18" s="84">
        <f t="shared" si="7"/>
        <v>4.3326633222753846E-2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投入係数表!AF19</f>
        <v>1.036529561479221E-4</v>
      </c>
      <c r="E19" s="75">
        <f t="shared" si="0"/>
        <v>1.036529561479221E-2</v>
      </c>
      <c r="F19" s="74">
        <f>分析係数表!C22</f>
        <v>0.19256748567873505</v>
      </c>
      <c r="G19" s="75">
        <f t="shared" si="1"/>
        <v>1.9960189148573544E-3</v>
      </c>
      <c r="H19" s="75">
        <v>2.8749349526255567E-2</v>
      </c>
      <c r="I19" s="75">
        <f t="shared" si="2"/>
        <v>2.8749349526255567E-2</v>
      </c>
      <c r="J19" s="74">
        <f>分析係数表!G22</f>
        <v>0.19753386347788673</v>
      </c>
      <c r="K19" s="76">
        <f t="shared" si="3"/>
        <v>5.6789700843974146E-3</v>
      </c>
      <c r="L19" s="77"/>
      <c r="M19" s="78"/>
      <c r="N19" s="79">
        <f>分析係数表!I22</f>
        <v>4.8211298587508529E-5</v>
      </c>
      <c r="O19" s="80">
        <f t="shared" si="4"/>
        <v>1.334613818442507E-3</v>
      </c>
      <c r="P19" s="74">
        <f>分析係数表!C22</f>
        <v>0.19256748567873505</v>
      </c>
      <c r="Q19" s="80">
        <f t="shared" si="5"/>
        <v>2.5700322736956936E-4</v>
      </c>
      <c r="R19" s="81">
        <v>6.2735328413872256E-3</v>
      </c>
      <c r="S19" s="82">
        <f t="shared" si="6"/>
        <v>3.5022882367642796E-2</v>
      </c>
      <c r="T19" s="83">
        <f>分析係数表!F22</f>
        <v>0.41915604646677446</v>
      </c>
      <c r="U19" s="84">
        <f t="shared" si="7"/>
        <v>1.4680052909092059E-2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投入係数表!AF20</f>
        <v>6.1405779708484652E-5</v>
      </c>
      <c r="E20" s="75">
        <f t="shared" si="0"/>
        <v>6.1405779708484654E-3</v>
      </c>
      <c r="F20" s="74">
        <f>分析係数表!C23</f>
        <v>0.20116432520583094</v>
      </c>
      <c r="G20" s="75">
        <f t="shared" si="1"/>
        <v>1.2352652238795221E-3</v>
      </c>
      <c r="H20" s="75">
        <v>3.0217257901118042E-2</v>
      </c>
      <c r="I20" s="75">
        <f t="shared" si="2"/>
        <v>3.0217257901118042E-2</v>
      </c>
      <c r="J20" s="74">
        <f>分析係数表!G23</f>
        <v>0.20785566100352021</v>
      </c>
      <c r="K20" s="76">
        <f t="shared" si="3"/>
        <v>6.2808281147507345E-3</v>
      </c>
      <c r="L20" s="77"/>
      <c r="M20" s="78"/>
      <c r="N20" s="79">
        <f>分析係数表!I23</f>
        <v>2.5225877402069866E-5</v>
      </c>
      <c r="O20" s="80">
        <f t="shared" si="4"/>
        <v>6.9831772944323948E-4</v>
      </c>
      <c r="P20" s="74">
        <f>分析係数表!C23</f>
        <v>0.20116432520583094</v>
      </c>
      <c r="Q20" s="80">
        <f t="shared" si="5"/>
        <v>1.4047661482271729E-4</v>
      </c>
      <c r="R20" s="81">
        <v>5.9802169207581763E-3</v>
      </c>
      <c r="S20" s="82">
        <f t="shared" si="6"/>
        <v>3.619747482187622E-2</v>
      </c>
      <c r="T20" s="83">
        <f>分析係数表!F23</f>
        <v>0.42478695148042223</v>
      </c>
      <c r="U20" s="84">
        <f t="shared" si="7"/>
        <v>1.537621498087414E-2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投入係数表!AF21</f>
        <v>3.0457266735408392E-5</v>
      </c>
      <c r="E21" s="75">
        <f t="shared" si="0"/>
        <v>3.0457266735408393E-3</v>
      </c>
      <c r="F21" s="74">
        <f>分析係数表!C24</f>
        <v>0.46796458506974481</v>
      </c>
      <c r="G21" s="75">
        <f t="shared" si="1"/>
        <v>1.425292219019393E-3</v>
      </c>
      <c r="H21" s="75">
        <v>2.9824824346852345E-2</v>
      </c>
      <c r="I21" s="75">
        <f t="shared" si="2"/>
        <v>2.9824824346852345E-2</v>
      </c>
      <c r="J21" s="74">
        <f>分析係数表!G24</f>
        <v>0.19290112247208774</v>
      </c>
      <c r="K21" s="76">
        <f t="shared" si="3"/>
        <v>5.753242094040668E-3</v>
      </c>
      <c r="L21" s="77"/>
      <c r="M21" s="78"/>
      <c r="N21" s="79">
        <f>分析係数表!I24</f>
        <v>1.1220536652328578E-3</v>
      </c>
      <c r="O21" s="80">
        <f t="shared" si="4"/>
        <v>3.1061356373458832E-2</v>
      </c>
      <c r="P21" s="74">
        <f>分析係数表!C24</f>
        <v>0.46796458506974481</v>
      </c>
      <c r="Q21" s="80">
        <f t="shared" si="5"/>
        <v>1.4535614747009136E-2</v>
      </c>
      <c r="R21" s="81">
        <v>2.9499119976466669E-2</v>
      </c>
      <c r="S21" s="82">
        <f t="shared" si="6"/>
        <v>5.9323944323319014E-2</v>
      </c>
      <c r="T21" s="83">
        <f>分析係数表!F24</f>
        <v>0.36341689561906876</v>
      </c>
      <c r="U21" s="84">
        <f t="shared" si="7"/>
        <v>2.1559323681859071E-2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投入係数表!AF22</f>
        <v>5.4037086143466497E-6</v>
      </c>
      <c r="E22" s="75">
        <f t="shared" si="0"/>
        <v>5.4037086143466501E-4</v>
      </c>
      <c r="F22" s="74">
        <f>分析係数表!C25</f>
        <v>0.11839811615034102</v>
      </c>
      <c r="G22" s="75">
        <f t="shared" si="1"/>
        <v>6.3978892016401299E-5</v>
      </c>
      <c r="H22" s="75">
        <v>2.1625768156416432E-2</v>
      </c>
      <c r="I22" s="75">
        <f t="shared" si="2"/>
        <v>2.1625768156416432E-2</v>
      </c>
      <c r="J22" s="74">
        <f>分析係数表!G25</f>
        <v>0.19601885967651284</v>
      </c>
      <c r="K22" s="76">
        <f t="shared" si="3"/>
        <v>4.2390584136493921E-3</v>
      </c>
      <c r="L22" s="77"/>
      <c r="M22" s="78"/>
      <c r="N22" s="79">
        <f>分析係数表!I25</f>
        <v>4.7721717414244671E-4</v>
      </c>
      <c r="O22" s="80">
        <f t="shared" si="4"/>
        <v>1.321060941456602E-2</v>
      </c>
      <c r="P22" s="74">
        <f>分析係数表!C25</f>
        <v>0.11839811615034102</v>
      </c>
      <c r="Q22" s="80">
        <f t="shared" si="5"/>
        <v>1.5641112678825761E-3</v>
      </c>
      <c r="R22" s="81">
        <v>9.8672146394295085E-3</v>
      </c>
      <c r="S22" s="82">
        <f t="shared" si="6"/>
        <v>3.149298279584594E-2</v>
      </c>
      <c r="T22" s="83">
        <f>分析係数表!F25</f>
        <v>0.34892899519140697</v>
      </c>
      <c r="U22" s="84">
        <f t="shared" si="7"/>
        <v>1.098881484253479E-2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投入係数表!AF23</f>
        <v>1.9797223378015453E-4</v>
      </c>
      <c r="E23" s="75">
        <f t="shared" si="0"/>
        <v>1.9797223378015451E-2</v>
      </c>
      <c r="F23" s="74">
        <f>分析係数表!C26</f>
        <v>0.29113960871661038</v>
      </c>
      <c r="G23" s="75">
        <f t="shared" si="1"/>
        <v>5.7637558679507501E-3</v>
      </c>
      <c r="H23" s="75">
        <v>3.5101178391950351E-2</v>
      </c>
      <c r="I23" s="75">
        <f t="shared" si="2"/>
        <v>3.5101178391950351E-2</v>
      </c>
      <c r="J23" s="74">
        <f>分析係数表!G26</f>
        <v>0.2004458717578543</v>
      </c>
      <c r="K23" s="76">
        <f t="shared" si="3"/>
        <v>7.0358863025024466E-3</v>
      </c>
      <c r="L23" s="77"/>
      <c r="M23" s="78"/>
      <c r="N23" s="79">
        <f>分析係数表!I26</f>
        <v>1.0726059667332082E-2</v>
      </c>
      <c r="O23" s="80">
        <f t="shared" si="4"/>
        <v>0.29692515797882424</v>
      </c>
      <c r="P23" s="74">
        <f>分析係数表!C26</f>
        <v>0.29113960871661038</v>
      </c>
      <c r="Q23" s="80">
        <f t="shared" si="5"/>
        <v>8.6446674312072605E-2</v>
      </c>
      <c r="R23" s="81">
        <v>9.7262122682397298E-2</v>
      </c>
      <c r="S23" s="82">
        <f t="shared" si="6"/>
        <v>0.13236330107434766</v>
      </c>
      <c r="T23" s="83">
        <f>分析係数表!F26</f>
        <v>0.34176102976079403</v>
      </c>
      <c r="U23" s="84">
        <f t="shared" si="7"/>
        <v>4.5236618077707069E-2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投入係数表!AF24</f>
        <v>1.4344390139902017E-4</v>
      </c>
      <c r="E24" s="75">
        <f t="shared" si="0"/>
        <v>1.4344390139902017E-2</v>
      </c>
      <c r="F24" s="74">
        <f>分析係数表!C27</f>
        <v>0.22390034937983039</v>
      </c>
      <c r="G24" s="75">
        <f t="shared" si="1"/>
        <v>3.2117139639646556E-3</v>
      </c>
      <c r="H24" s="75">
        <v>6.7486889004247782E-3</v>
      </c>
      <c r="I24" s="75">
        <f t="shared" si="2"/>
        <v>6.7486889004247782E-3</v>
      </c>
      <c r="J24" s="74">
        <f>分析係数表!G27</f>
        <v>0.17801424712710151</v>
      </c>
      <c r="K24" s="76">
        <f t="shared" si="3"/>
        <v>1.2013627737041434E-3</v>
      </c>
      <c r="L24" s="77"/>
      <c r="M24" s="78"/>
      <c r="N24" s="79">
        <f>分析係数表!I27</f>
        <v>1.001616696609949E-2</v>
      </c>
      <c r="O24" s="80">
        <f t="shared" si="4"/>
        <v>0.27727348634926202</v>
      </c>
      <c r="P24" s="74">
        <f>分析係数表!C27</f>
        <v>0.22390034937983039</v>
      </c>
      <c r="Q24" s="80">
        <f t="shared" si="5"/>
        <v>6.2081630467363397E-2</v>
      </c>
      <c r="R24" s="81">
        <v>6.3399573358653413E-2</v>
      </c>
      <c r="S24" s="82">
        <f t="shared" si="6"/>
        <v>7.0148262259078192E-2</v>
      </c>
      <c r="T24" s="83">
        <f>分析係数表!F27</f>
        <v>0.3354402389489512</v>
      </c>
      <c r="U24" s="84">
        <f t="shared" si="7"/>
        <v>2.3530549854038883E-2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投入係数表!AF25</f>
        <v>1.3673347779247697E-2</v>
      </c>
      <c r="E25" s="75">
        <f t="shared" si="0"/>
        <v>1.3673347779247695</v>
      </c>
      <c r="F25" s="74">
        <f>分析係数表!C28</f>
        <v>0.22512814125204084</v>
      </c>
      <c r="G25" s="75">
        <f t="shared" si="1"/>
        <v>0.30782553702347543</v>
      </c>
      <c r="H25" s="75">
        <v>0.38253624015937204</v>
      </c>
      <c r="I25" s="75">
        <f t="shared" si="2"/>
        <v>0.38253624015937204</v>
      </c>
      <c r="J25" s="74">
        <f>分析係数表!G28</f>
        <v>0.17968722251031818</v>
      </c>
      <c r="K25" s="76">
        <f t="shared" si="3"/>
        <v>6.8736874503777592E-2</v>
      </c>
      <c r="L25" s="77"/>
      <c r="M25" s="78"/>
      <c r="N25" s="79">
        <f>分析係数表!I28</f>
        <v>8.1409051127791718E-3</v>
      </c>
      <c r="O25" s="80">
        <f t="shared" si="4"/>
        <v>0.22536137329765751</v>
      </c>
      <c r="P25" s="74">
        <f>分析係数表!C28</f>
        <v>0.22512814125204084</v>
      </c>
      <c r="Q25" s="80">
        <f t="shared" si="5"/>
        <v>5.0735187080508948E-2</v>
      </c>
      <c r="R25" s="81">
        <v>6.5289231172273698E-2</v>
      </c>
      <c r="S25" s="82">
        <f t="shared" si="6"/>
        <v>0.44782547133164574</v>
      </c>
      <c r="T25" s="83">
        <f>分析係数表!F28</f>
        <v>0.30733691598411605</v>
      </c>
      <c r="U25" s="84">
        <f t="shared" si="7"/>
        <v>0.13763329925820117</v>
      </c>
      <c r="V25" s="85">
        <f>分析係数表!D28</f>
        <v>2.8688437249149327E-2</v>
      </c>
      <c r="W25" s="86">
        <f t="shared" si="8"/>
        <v>0</v>
      </c>
      <c r="X25" s="74">
        <f>分析係数表!E28</f>
        <v>2.8133457885501985E-2</v>
      </c>
      <c r="Y25" s="87">
        <f t="shared" si="9"/>
        <v>0</v>
      </c>
    </row>
    <row r="26" spans="1:25">
      <c r="A26" s="10" t="s">
        <v>14</v>
      </c>
      <c r="B26" s="9" t="s">
        <v>55</v>
      </c>
      <c r="C26" s="88"/>
      <c r="D26" s="74">
        <f>投入係数表!AF26</f>
        <v>2.5441642648819365E-3</v>
      </c>
      <c r="E26" s="75">
        <f t="shared" si="0"/>
        <v>0.25441642648819363</v>
      </c>
      <c r="F26" s="74">
        <f>分析係数表!C29</f>
        <v>0.20292812083079403</v>
      </c>
      <c r="G26" s="75">
        <f t="shared" si="1"/>
        <v>5.1628247335734984E-2</v>
      </c>
      <c r="H26" s="75">
        <v>9.0991476838494456E-2</v>
      </c>
      <c r="I26" s="75">
        <f t="shared" si="2"/>
        <v>9.0991476838494456E-2</v>
      </c>
      <c r="J26" s="74">
        <f>分析係数表!G29</f>
        <v>0.25422836329948895</v>
      </c>
      <c r="K26" s="76">
        <f t="shared" si="3"/>
        <v>2.3132614230853804E-2</v>
      </c>
      <c r="L26" s="77"/>
      <c r="M26" s="78"/>
      <c r="N26" s="79">
        <f>分析係数表!I29</f>
        <v>1.2173975242294967E-2</v>
      </c>
      <c r="O26" s="80">
        <f t="shared" si="4"/>
        <v>0.33700721739018968</v>
      </c>
      <c r="P26" s="74">
        <f>分析係数表!C29</f>
        <v>0.20292812083079403</v>
      </c>
      <c r="Q26" s="80">
        <f t="shared" si="5"/>
        <v>6.8388241331406086E-2</v>
      </c>
      <c r="R26" s="81">
        <v>9.9726297292037192E-2</v>
      </c>
      <c r="S26" s="82">
        <f t="shared" si="6"/>
        <v>0.19071777413053165</v>
      </c>
      <c r="T26" s="83">
        <f>分析係数表!F29</f>
        <v>0.40384720428768384</v>
      </c>
      <c r="U26" s="84">
        <f t="shared" si="7"/>
        <v>7.7020839890585155E-2</v>
      </c>
      <c r="V26" s="85">
        <f>分析係数表!D29</f>
        <v>7.670374473161555E-2</v>
      </c>
      <c r="W26" s="86">
        <f t="shared" si="8"/>
        <v>0</v>
      </c>
      <c r="X26" s="74">
        <f>分析係数表!E29</f>
        <v>6.1557890505000185E-2</v>
      </c>
      <c r="Y26" s="87">
        <f t="shared" si="9"/>
        <v>0</v>
      </c>
    </row>
    <row r="27" spans="1:25">
      <c r="A27" s="10" t="s">
        <v>15</v>
      </c>
      <c r="B27" s="9" t="s">
        <v>36</v>
      </c>
      <c r="C27" s="88"/>
      <c r="D27" s="74">
        <f>投入係数表!AF27</f>
        <v>5.9372020284539648E-3</v>
      </c>
      <c r="E27" s="75">
        <f t="shared" si="0"/>
        <v>0.59372020284539651</v>
      </c>
      <c r="F27" s="74">
        <f>分析係数表!C30</f>
        <v>1</v>
      </c>
      <c r="G27" s="75">
        <f t="shared" si="1"/>
        <v>0.59372020284539651</v>
      </c>
      <c r="H27" s="75">
        <v>0.71681938190852224</v>
      </c>
      <c r="I27" s="75">
        <f t="shared" si="2"/>
        <v>0.71681938190852224</v>
      </c>
      <c r="J27" s="74">
        <f>分析係数表!G30</f>
        <v>0.34673715455884868</v>
      </c>
      <c r="K27" s="76">
        <f t="shared" si="3"/>
        <v>0.24854791281559366</v>
      </c>
      <c r="L27" s="77"/>
      <c r="M27" s="78"/>
      <c r="N27" s="79">
        <f>分析係数表!I30</f>
        <v>0</v>
      </c>
      <c r="O27" s="80">
        <f t="shared" si="4"/>
        <v>0</v>
      </c>
      <c r="P27" s="74">
        <f>分析係数表!C30</f>
        <v>1</v>
      </c>
      <c r="Q27" s="80">
        <f t="shared" si="5"/>
        <v>0</v>
      </c>
      <c r="R27" s="81">
        <v>0.1190279992933429</v>
      </c>
      <c r="S27" s="82">
        <f t="shared" si="6"/>
        <v>0.83584738120186519</v>
      </c>
      <c r="T27" s="83">
        <f>分析係数表!F30</f>
        <v>0.44336430675838301</v>
      </c>
      <c r="U27" s="84">
        <f t="shared" si="7"/>
        <v>0.37058489472237488</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投入係数表!AF28</f>
        <v>1.5384849671282581E-2</v>
      </c>
      <c r="E28" s="75">
        <f t="shared" si="0"/>
        <v>1.5384849671282581</v>
      </c>
      <c r="F28" s="74">
        <f>分析係数表!C31</f>
        <v>0.99667993786519227</v>
      </c>
      <c r="G28" s="75">
        <f t="shared" si="1"/>
        <v>1.5333771014439246</v>
      </c>
      <c r="H28" s="75">
        <v>1.9911506091783626</v>
      </c>
      <c r="I28" s="75">
        <f t="shared" si="2"/>
        <v>1.9911506091783626</v>
      </c>
      <c r="J28" s="74">
        <f>分析係数表!G31</f>
        <v>7.0744430198025232E-2</v>
      </c>
      <c r="K28" s="76">
        <f t="shared" si="3"/>
        <v>0.1408628152847741</v>
      </c>
      <c r="L28" s="77"/>
      <c r="M28" s="78"/>
      <c r="N28" s="79">
        <f>分析係数表!I31</f>
        <v>1.5783931066306964E-2</v>
      </c>
      <c r="O28" s="80">
        <f t="shared" si="4"/>
        <v>0.43694015982998796</v>
      </c>
      <c r="P28" s="74">
        <f>分析係数表!C31</f>
        <v>0.99667993786519227</v>
      </c>
      <c r="Q28" s="80">
        <f t="shared" si="5"/>
        <v>0.43548949135015957</v>
      </c>
      <c r="R28" s="81">
        <v>0.82571774026658473</v>
      </c>
      <c r="S28" s="82">
        <f t="shared" si="6"/>
        <v>2.8168683494449471</v>
      </c>
      <c r="T28" s="83">
        <f>分析係数表!F31</f>
        <v>0.308369223350977</v>
      </c>
      <c r="U28" s="84">
        <f t="shared" si="7"/>
        <v>0.86863550520028676</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投入係数表!AF29</f>
        <v>2.2901899600076439E-3</v>
      </c>
      <c r="E29" s="75">
        <f t="shared" si="0"/>
        <v>0.22901899600076439</v>
      </c>
      <c r="F29" s="74">
        <f>分析係数表!C32</f>
        <v>0.99973750468741629</v>
      </c>
      <c r="G29" s="75">
        <f t="shared" si="1"/>
        <v>0.22895887958782157</v>
      </c>
      <c r="H29" s="75">
        <v>0.29573629293432385</v>
      </c>
      <c r="I29" s="75">
        <f t="shared" si="2"/>
        <v>0.29573629293432385</v>
      </c>
      <c r="J29" s="74">
        <f>分析係数表!G32</f>
        <v>0.13654952076677315</v>
      </c>
      <c r="K29" s="76">
        <f t="shared" si="3"/>
        <v>4.0382649073523964E-2</v>
      </c>
      <c r="L29" s="77"/>
      <c r="M29" s="78"/>
      <c r="N29" s="79">
        <f>分析係数表!I32</f>
        <v>6.1925380029087757E-3</v>
      </c>
      <c r="O29" s="80">
        <f t="shared" si="4"/>
        <v>0.17142551708934417</v>
      </c>
      <c r="P29" s="74">
        <f>分析係数表!C32</f>
        <v>0.99973750468741629</v>
      </c>
      <c r="Q29" s="80">
        <f t="shared" si="5"/>
        <v>0.17138051869465099</v>
      </c>
      <c r="R29" s="81">
        <v>0.25524238043234559</v>
      </c>
      <c r="S29" s="82">
        <f t="shared" si="6"/>
        <v>0.5509786733666695</v>
      </c>
      <c r="T29" s="83">
        <f>分析係数表!F32</f>
        <v>0.46980830670926516</v>
      </c>
      <c r="U29" s="84">
        <f t="shared" si="7"/>
        <v>0.25885435756731229</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投入係数表!AF30</f>
        <v>5.9686417876647089E-3</v>
      </c>
      <c r="E30" s="75">
        <f t="shared" si="0"/>
        <v>0.59686417876647091</v>
      </c>
      <c r="F30" s="74">
        <f>分析係数表!C33</f>
        <v>0.92720800471848297</v>
      </c>
      <c r="G30" s="75">
        <f t="shared" si="1"/>
        <v>0.55341724428199546</v>
      </c>
      <c r="H30" s="75">
        <v>0.63279515216550852</v>
      </c>
      <c r="I30" s="75">
        <f t="shared" si="2"/>
        <v>0.63279515216550852</v>
      </c>
      <c r="J30" s="74">
        <f>分析係数表!G33</f>
        <v>0.48251618559482062</v>
      </c>
      <c r="K30" s="76">
        <f t="shared" si="3"/>
        <v>0.30533390308579528</v>
      </c>
      <c r="L30" s="77"/>
      <c r="M30" s="78"/>
      <c r="N30" s="79">
        <f>分析係数表!I33</f>
        <v>1.0711870111293417E-3</v>
      </c>
      <c r="O30" s="80">
        <f t="shared" si="4"/>
        <v>2.9653235425601242E-2</v>
      </c>
      <c r="P30" s="74">
        <f>分析係数表!C33</f>
        <v>0.92720800471848297</v>
      </c>
      <c r="Q30" s="80">
        <f t="shared" si="5"/>
        <v>2.7494717252419164E-2</v>
      </c>
      <c r="R30" s="81">
        <v>0.11169374656997973</v>
      </c>
      <c r="S30" s="82">
        <f t="shared" si="6"/>
        <v>0.74448889873548829</v>
      </c>
      <c r="T30" s="83">
        <f>分析係数表!F33</f>
        <v>0.61375438359859724</v>
      </c>
      <c r="U30" s="84">
        <f t="shared" si="7"/>
        <v>0.45693332513939811</v>
      </c>
      <c r="V30" s="85">
        <f>分析係数表!D33</f>
        <v>6.3927479543206545E-2</v>
      </c>
      <c r="W30" s="86">
        <f t="shared" si="8"/>
        <v>0</v>
      </c>
      <c r="X30" s="74">
        <f>分析係数表!E33</f>
        <v>6.2471900008991998E-2</v>
      </c>
      <c r="Y30" s="87">
        <f t="shared" si="9"/>
        <v>0</v>
      </c>
    </row>
    <row r="31" spans="1:25">
      <c r="A31" s="10" t="s">
        <v>19</v>
      </c>
      <c r="B31" s="9" t="s">
        <v>282</v>
      </c>
      <c r="C31" s="88"/>
      <c r="D31" s="74">
        <f>投入係数表!AF31</f>
        <v>1.0344663272810159E-2</v>
      </c>
      <c r="E31" s="75">
        <f t="shared" si="0"/>
        <v>1.034466327281016</v>
      </c>
      <c r="F31" s="74">
        <f>分析係数表!C34</f>
        <v>0.43058167090385968</v>
      </c>
      <c r="G31" s="75">
        <f t="shared" si="1"/>
        <v>0.44542223969443884</v>
      </c>
      <c r="H31" s="75">
        <v>0.66555008879849265</v>
      </c>
      <c r="I31" s="75">
        <f t="shared" si="2"/>
        <v>0.66555008879849265</v>
      </c>
      <c r="J31" s="74">
        <f>分析係数表!G34</f>
        <v>0.40252218378442245</v>
      </c>
      <c r="K31" s="76">
        <f t="shared" si="3"/>
        <v>0.26789867516108556</v>
      </c>
      <c r="L31" s="77"/>
      <c r="M31" s="78"/>
      <c r="N31" s="79">
        <f>分析係数表!I34</f>
        <v>0.17332617383102331</v>
      </c>
      <c r="O31" s="80">
        <f t="shared" si="4"/>
        <v>4.798118148026556</v>
      </c>
      <c r="P31" s="74">
        <f>分析係数表!C34</f>
        <v>0.43058167090385968</v>
      </c>
      <c r="Q31" s="80">
        <f t="shared" si="5"/>
        <v>2.0659817293714071</v>
      </c>
      <c r="R31" s="81">
        <v>2.3208184166255981</v>
      </c>
      <c r="S31" s="82">
        <f t="shared" si="6"/>
        <v>2.9863685054240907</v>
      </c>
      <c r="T31" s="83">
        <f>分析係数表!F34</f>
        <v>0.66293540075026103</v>
      </c>
      <c r="U31" s="84">
        <f t="shared" si="7"/>
        <v>1.9797694019312777</v>
      </c>
      <c r="V31" s="85">
        <f>分析係数表!D34</f>
        <v>0.16067471370017011</v>
      </c>
      <c r="W31" s="86">
        <f t="shared" si="8"/>
        <v>0</v>
      </c>
      <c r="X31" s="74">
        <f>分析係数表!E34</f>
        <v>0.14658203786750718</v>
      </c>
      <c r="Y31" s="87">
        <f t="shared" si="9"/>
        <v>0</v>
      </c>
    </row>
    <row r="32" spans="1:25">
      <c r="A32" s="10" t="s">
        <v>20</v>
      </c>
      <c r="B32" s="9" t="s">
        <v>37</v>
      </c>
      <c r="C32" s="88"/>
      <c r="D32" s="74">
        <f>投入係数表!AF32</f>
        <v>1.9668025617508803E-2</v>
      </c>
      <c r="E32" s="75">
        <f t="shared" si="0"/>
        <v>1.9668025617508804</v>
      </c>
      <c r="F32" s="74">
        <f>分析係数表!C35</f>
        <v>0.85041941808411148</v>
      </c>
      <c r="G32" s="75">
        <f t="shared" si="1"/>
        <v>1.6726070900505234</v>
      </c>
      <c r="H32" s="75">
        <v>2.1661099814524065</v>
      </c>
      <c r="I32" s="75">
        <f t="shared" si="2"/>
        <v>2.1661099814524065</v>
      </c>
      <c r="J32" s="74">
        <f>分析係数表!G35</f>
        <v>0.31439227022235533</v>
      </c>
      <c r="K32" s="76">
        <f t="shared" si="3"/>
        <v>0.68100823462012605</v>
      </c>
      <c r="L32" s="77"/>
      <c r="M32" s="78"/>
      <c r="N32" s="79">
        <f>分析係数表!I35</f>
        <v>5.0116599150103677E-2</v>
      </c>
      <c r="O32" s="80">
        <f t="shared" si="4"/>
        <v>1.3873574808956195</v>
      </c>
      <c r="P32" s="74">
        <f>分析係数表!C35</f>
        <v>0.85041941808411148</v>
      </c>
      <c r="Q32" s="80">
        <f t="shared" si="5"/>
        <v>1.1798357415778915</v>
      </c>
      <c r="R32" s="81">
        <v>1.8118622119204626</v>
      </c>
      <c r="S32" s="82">
        <f t="shared" si="6"/>
        <v>3.9779721933728691</v>
      </c>
      <c r="T32" s="83">
        <f>分析係数表!F35</f>
        <v>0.64510687312527537</v>
      </c>
      <c r="U32" s="84">
        <f t="shared" si="7"/>
        <v>2.5662172030460648</v>
      </c>
      <c r="V32" s="85">
        <f>分析係数表!D35</f>
        <v>4.4457450663799247E-2</v>
      </c>
      <c r="W32" s="86">
        <f t="shared" si="8"/>
        <v>0</v>
      </c>
      <c r="X32" s="74">
        <f>分析係数表!E35</f>
        <v>4.3787951741632962E-2</v>
      </c>
      <c r="Y32" s="87">
        <f t="shared" si="9"/>
        <v>0</v>
      </c>
    </row>
    <row r="33" spans="1:25">
      <c r="A33" s="10" t="s">
        <v>21</v>
      </c>
      <c r="B33" s="9" t="s">
        <v>38</v>
      </c>
      <c r="C33" s="88"/>
      <c r="D33" s="74">
        <f>投入係数表!AF33</f>
        <v>2.4955308873528165E-2</v>
      </c>
      <c r="E33" s="75">
        <f t="shared" si="0"/>
        <v>2.4955308873528166</v>
      </c>
      <c r="F33" s="74">
        <f>分析係数表!C36</f>
        <v>0.99367212085214862</v>
      </c>
      <c r="G33" s="75">
        <f t="shared" si="1"/>
        <v>2.4797394694879178</v>
      </c>
      <c r="H33" s="75">
        <v>2.8544683644691138</v>
      </c>
      <c r="I33" s="75">
        <f t="shared" si="2"/>
        <v>2.8544683644691138</v>
      </c>
      <c r="J33" s="74">
        <f>分析係数表!G36</f>
        <v>5.4622350270852466E-2</v>
      </c>
      <c r="K33" s="76">
        <f t="shared" si="3"/>
        <v>0.15591777084109928</v>
      </c>
      <c r="L33" s="77"/>
      <c r="M33" s="78"/>
      <c r="N33" s="79">
        <f>分析係数表!I36</f>
        <v>0.22260102528255266</v>
      </c>
      <c r="O33" s="80">
        <f t="shared" si="4"/>
        <v>6.1621738688975958</v>
      </c>
      <c r="P33" s="74">
        <f>分析係数表!C36</f>
        <v>0.99367212085214862</v>
      </c>
      <c r="Q33" s="80">
        <f t="shared" si="5"/>
        <v>6.1231803773671638</v>
      </c>
      <c r="R33" s="81">
        <v>6.5250945962415097</v>
      </c>
      <c r="S33" s="82">
        <f t="shared" si="6"/>
        <v>9.3795629607106239</v>
      </c>
      <c r="T33" s="83">
        <f>分析係数表!F36</f>
        <v>0.84078106922799567</v>
      </c>
      <c r="U33" s="84">
        <f t="shared" si="7"/>
        <v>7.8861589749975831</v>
      </c>
      <c r="V33" s="85">
        <f>分析係数表!D36</f>
        <v>1.6146279761308086E-2</v>
      </c>
      <c r="W33" s="86">
        <f t="shared" si="8"/>
        <v>0</v>
      </c>
      <c r="X33" s="74">
        <f>分析係数表!E36</f>
        <v>1.4152245516969955E-2</v>
      </c>
      <c r="Y33" s="87">
        <f t="shared" si="9"/>
        <v>0</v>
      </c>
    </row>
    <row r="34" spans="1:25">
      <c r="A34" s="10" t="s">
        <v>22</v>
      </c>
      <c r="B34" s="9" t="s">
        <v>406</v>
      </c>
      <c r="C34" s="73">
        <f>最終需要_まとめ!C35</f>
        <v>100</v>
      </c>
      <c r="D34" s="74">
        <f>投入係数表!AF34</f>
        <v>7.5904421167014388E-2</v>
      </c>
      <c r="E34" s="75">
        <f t="shared" si="0"/>
        <v>7.5904421167014391</v>
      </c>
      <c r="F34" s="74">
        <f>分析係数表!C37</f>
        <v>0.57178358697686016</v>
      </c>
      <c r="G34" s="75">
        <f t="shared" si="1"/>
        <v>4.34009022022778</v>
      </c>
      <c r="H34" s="75">
        <v>4.8134824110102379</v>
      </c>
      <c r="I34" s="75">
        <f t="shared" si="2"/>
        <v>104.81348241101024</v>
      </c>
      <c r="J34" s="74">
        <f>分析係数表!G37</f>
        <v>0.36884830758302428</v>
      </c>
      <c r="K34" s="76">
        <f t="shared" si="3"/>
        <v>38.66027559918421</v>
      </c>
      <c r="L34" s="77"/>
      <c r="M34" s="78"/>
      <c r="N34" s="79">
        <f>分析係数表!I37</f>
        <v>4.5622990798280361E-2</v>
      </c>
      <c r="O34" s="80">
        <f t="shared" si="4"/>
        <v>1.2629627440451598</v>
      </c>
      <c r="P34" s="74">
        <f>分析係数表!C37</f>
        <v>0.57178358697686016</v>
      </c>
      <c r="Q34" s="80">
        <f t="shared" si="5"/>
        <v>0.72214136800827966</v>
      </c>
      <c r="R34" s="81">
        <v>0.97541322365526051</v>
      </c>
      <c r="S34" s="82">
        <f t="shared" si="6"/>
        <v>105.78889563466551</v>
      </c>
      <c r="T34" s="83">
        <f>分析係数表!F37</f>
        <v>0.64429400301330442</v>
      </c>
      <c r="U34" s="84">
        <f t="shared" si="7"/>
        <v>68.159151042815324</v>
      </c>
      <c r="V34" s="85">
        <f>分析係数表!D37</f>
        <v>7.2142948725191447E-2</v>
      </c>
      <c r="W34" s="86">
        <f t="shared" si="8"/>
        <v>8</v>
      </c>
      <c r="X34" s="74">
        <f>分析係数表!E37</f>
        <v>6.9101643267789628E-2</v>
      </c>
      <c r="Y34" s="87">
        <f t="shared" si="9"/>
        <v>7</v>
      </c>
    </row>
    <row r="35" spans="1:25">
      <c r="A35" s="10" t="s">
        <v>23</v>
      </c>
      <c r="B35" s="9" t="s">
        <v>198</v>
      </c>
      <c r="C35" s="88"/>
      <c r="D35" s="74">
        <f>投入係数表!AF35</f>
        <v>1.2386773882795524E-2</v>
      </c>
      <c r="E35" s="75">
        <f t="shared" si="0"/>
        <v>1.2386773882795525</v>
      </c>
      <c r="F35" s="74">
        <f>分析係数表!C38</f>
        <v>0.42668283982472699</v>
      </c>
      <c r="G35" s="75">
        <f t="shared" si="1"/>
        <v>0.52852238565779552</v>
      </c>
      <c r="H35" s="75">
        <v>0.84856365210709239</v>
      </c>
      <c r="I35" s="75">
        <f t="shared" si="2"/>
        <v>0.84856365210709239</v>
      </c>
      <c r="J35" s="74">
        <f>分析係数表!G38</f>
        <v>0.18042179614021467</v>
      </c>
      <c r="K35" s="76">
        <f t="shared" si="3"/>
        <v>0.15309937825246187</v>
      </c>
      <c r="L35" s="77"/>
      <c r="M35" s="78"/>
      <c r="N35" s="79">
        <f>分析係数表!I38</f>
        <v>3.1385057501308801E-2</v>
      </c>
      <c r="O35" s="80">
        <f t="shared" si="4"/>
        <v>0.86881981321930668</v>
      </c>
      <c r="P35" s="74">
        <f>分析係数表!C38</f>
        <v>0.42668283982472699</v>
      </c>
      <c r="Q35" s="80">
        <f t="shared" si="5"/>
        <v>0.37071050520040266</v>
      </c>
      <c r="R35" s="81">
        <v>0.59405063861177765</v>
      </c>
      <c r="S35" s="82">
        <f t="shared" si="6"/>
        <v>1.4426142907188702</v>
      </c>
      <c r="T35" s="83">
        <f>分析係数表!F38</f>
        <v>0.52437100026299643</v>
      </c>
      <c r="U35" s="84">
        <f t="shared" si="7"/>
        <v>0.75646509861794708</v>
      </c>
      <c r="V35" s="85">
        <f>分析係数表!D38</f>
        <v>3.745569762927526E-2</v>
      </c>
      <c r="W35" s="86">
        <f t="shared" si="8"/>
        <v>0</v>
      </c>
      <c r="X35" s="74">
        <f>分析係数表!E38</f>
        <v>3.4218337111297577E-2</v>
      </c>
      <c r="Y35" s="87">
        <f t="shared" si="9"/>
        <v>0</v>
      </c>
    </row>
    <row r="36" spans="1:25">
      <c r="A36" s="10" t="s">
        <v>24</v>
      </c>
      <c r="B36" s="9" t="s">
        <v>39</v>
      </c>
      <c r="C36" s="88"/>
      <c r="D36" s="74">
        <f>投入係数表!AF36</f>
        <v>0</v>
      </c>
      <c r="E36" s="75">
        <f t="shared" si="0"/>
        <v>0</v>
      </c>
      <c r="F36" s="74">
        <f>分析係数表!C39</f>
        <v>1</v>
      </c>
      <c r="G36" s="75">
        <f t="shared" si="1"/>
        <v>0</v>
      </c>
      <c r="H36" s="75">
        <v>0.27453847460948189</v>
      </c>
      <c r="I36" s="75">
        <f t="shared" si="2"/>
        <v>0.27453847460948189</v>
      </c>
      <c r="J36" s="74">
        <f>分析係数表!G39</f>
        <v>0.351753812215997</v>
      </c>
      <c r="K36" s="76">
        <f t="shared" si="3"/>
        <v>9.656995504384995E-2</v>
      </c>
      <c r="L36" s="77"/>
      <c r="M36" s="78"/>
      <c r="N36" s="79">
        <f>分析係数表!I39</f>
        <v>2.6196741762610056E-3</v>
      </c>
      <c r="O36" s="80">
        <f t="shared" si="4"/>
        <v>7.2519377363562731E-2</v>
      </c>
      <c r="P36" s="74">
        <f>分析係数表!C39</f>
        <v>1</v>
      </c>
      <c r="Q36" s="80">
        <f t="shared" si="5"/>
        <v>7.2519377363562731E-2</v>
      </c>
      <c r="R36" s="81">
        <v>9.4345793310574008E-2</v>
      </c>
      <c r="S36" s="82">
        <f t="shared" si="6"/>
        <v>0.36888426792005591</v>
      </c>
      <c r="T36" s="83">
        <f>分析係数表!F39</f>
        <v>0.70125652740175148</v>
      </c>
      <c r="U36" s="84">
        <f t="shared" si="7"/>
        <v>0.25868250073475574</v>
      </c>
      <c r="V36" s="85">
        <f>分析係数表!D39</f>
        <v>5.4632803645743147E-2</v>
      </c>
      <c r="W36" s="86">
        <f t="shared" si="8"/>
        <v>0</v>
      </c>
      <c r="X36" s="74">
        <f>分析係数表!E39</f>
        <v>5.4632803645743147E-2</v>
      </c>
      <c r="Y36" s="87">
        <f t="shared" si="9"/>
        <v>0</v>
      </c>
    </row>
    <row r="37" spans="1:25">
      <c r="A37" s="10" t="s">
        <v>25</v>
      </c>
      <c r="B37" s="9" t="s">
        <v>40</v>
      </c>
      <c r="C37" s="88"/>
      <c r="D37" s="74">
        <f>投入係数表!AF37</f>
        <v>1.2585728609051015E-3</v>
      </c>
      <c r="E37" s="75">
        <f t="shared" si="0"/>
        <v>0.12585728609051014</v>
      </c>
      <c r="F37" s="74">
        <f>分析係数表!C40</f>
        <v>0.86812466863195592</v>
      </c>
      <c r="G37" s="75">
        <f t="shared" si="1"/>
        <v>0.10925981478224139</v>
      </c>
      <c r="H37" s="75">
        <v>0.12193473213176072</v>
      </c>
      <c r="I37" s="75">
        <f t="shared" si="2"/>
        <v>0.12193473213176072</v>
      </c>
      <c r="J37" s="74">
        <f>分析係数表!G40</f>
        <v>0.5308449982881025</v>
      </c>
      <c r="K37" s="76">
        <f t="shared" si="3"/>
        <v>6.4728442669744757E-2</v>
      </c>
      <c r="L37" s="77"/>
      <c r="M37" s="78"/>
      <c r="N37" s="79">
        <f>分析係数表!I40</f>
        <v>3.1726768564274997E-2</v>
      </c>
      <c r="O37" s="80">
        <f t="shared" si="4"/>
        <v>0.87827926193590955</v>
      </c>
      <c r="P37" s="74">
        <f>分析係数表!C40</f>
        <v>0.86812466863195592</v>
      </c>
      <c r="Q37" s="80">
        <f t="shared" si="5"/>
        <v>0.7624558932344303</v>
      </c>
      <c r="R37" s="81">
        <v>0.76912142535445505</v>
      </c>
      <c r="S37" s="82">
        <f t="shared" si="6"/>
        <v>0.89105615748621581</v>
      </c>
      <c r="T37" s="83">
        <f>分析係数表!F40</f>
        <v>0.72849135138041188</v>
      </c>
      <c r="U37" s="84">
        <f t="shared" si="7"/>
        <v>0.64912670432297048</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投入係数表!AF38</f>
        <v>1.8181023256088138E-3</v>
      </c>
      <c r="E38" s="75">
        <f t="shared" si="0"/>
        <v>0.18181023256088139</v>
      </c>
      <c r="F38" s="74">
        <f>分析係数表!C41</f>
        <v>0.9999434031873089</v>
      </c>
      <c r="G38" s="75">
        <f t="shared" si="1"/>
        <v>0.18179994268120381</v>
      </c>
      <c r="H38" s="75">
        <v>0.19774365491953247</v>
      </c>
      <c r="I38" s="75">
        <f t="shared" si="2"/>
        <v>0.19774365491953247</v>
      </c>
      <c r="J38" s="74">
        <f>分析係数表!G41</f>
        <v>0.50163334603597476</v>
      </c>
      <c r="K38" s="76">
        <f t="shared" si="3"/>
        <v>9.9194811274668213E-2</v>
      </c>
      <c r="L38" s="77"/>
      <c r="M38" s="78"/>
      <c r="N38" s="79">
        <f>分析係数表!I41</f>
        <v>4.605647758626856E-2</v>
      </c>
      <c r="O38" s="80">
        <f t="shared" si="4"/>
        <v>1.2749627829221712</v>
      </c>
      <c r="P38" s="74">
        <f>分析係数表!C41</f>
        <v>0.9999434031873089</v>
      </c>
      <c r="Q38" s="80">
        <f t="shared" si="5"/>
        <v>1.2748906240923581</v>
      </c>
      <c r="R38" s="81">
        <v>1.2987981901661383</v>
      </c>
      <c r="S38" s="82">
        <f t="shared" si="6"/>
        <v>1.4965418450856707</v>
      </c>
      <c r="T38" s="83">
        <f>分析係数表!F41</f>
        <v>0.6065809667987323</v>
      </c>
      <c r="U38" s="84">
        <f t="shared" si="7"/>
        <v>0.90777379924682478</v>
      </c>
      <c r="V38" s="85">
        <f>分析係数表!D41</f>
        <v>0.10372147914479408</v>
      </c>
      <c r="W38" s="86">
        <f t="shared" si="8"/>
        <v>0</v>
      </c>
      <c r="X38" s="74">
        <f>分析係数表!E41</f>
        <v>9.872112035903656E-2</v>
      </c>
      <c r="Y38" s="87">
        <f t="shared" si="9"/>
        <v>0</v>
      </c>
    </row>
    <row r="39" spans="1:25">
      <c r="A39" s="10" t="s">
        <v>56</v>
      </c>
      <c r="B39" s="9" t="s">
        <v>388</v>
      </c>
      <c r="C39" s="88"/>
      <c r="D39" s="74">
        <f>投入係数表!AF39</f>
        <v>1.6884133188644942E-3</v>
      </c>
      <c r="E39" s="75">
        <f>$C$34*D39</f>
        <v>0.16884133188644943</v>
      </c>
      <c r="F39" s="74">
        <f>分析係数表!C42</f>
        <v>0.93692850875802069</v>
      </c>
      <c r="G39" s="75">
        <f>E39*F39</f>
        <v>0.1581922573010891</v>
      </c>
      <c r="H39" s="75">
        <v>0.19846250957791375</v>
      </c>
      <c r="I39" s="75">
        <f>C39+H39</f>
        <v>0.19846250957791375</v>
      </c>
      <c r="J39" s="74">
        <f>分析係数表!G42</f>
        <v>0.49922072097325781</v>
      </c>
      <c r="K39" s="76">
        <f>I39*J39</f>
        <v>9.9076597117648185E-2</v>
      </c>
      <c r="L39" s="77"/>
      <c r="M39" s="78"/>
      <c r="N39" s="79">
        <f>分析係数表!I42</f>
        <v>1.1809361738003208E-2</v>
      </c>
      <c r="O39" s="80">
        <f t="shared" si="4"/>
        <v>0.32691376968238178</v>
      </c>
      <c r="P39" s="74">
        <f>分析係数表!C42</f>
        <v>0.93692850875802069</v>
      </c>
      <c r="Q39" s="80">
        <f>O39*P39</f>
        <v>0.30629483072097702</v>
      </c>
      <c r="R39" s="81">
        <v>0.3346771315627059</v>
      </c>
      <c r="S39" s="82">
        <f>I39+R39</f>
        <v>0.53313964114061962</v>
      </c>
      <c r="T39" s="83">
        <f>分析係数表!F42</f>
        <v>0.57339238661209846</v>
      </c>
      <c r="U39" s="84">
        <f>S39*T39</f>
        <v>0.30569821123113761</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投入係数表!AF40</f>
        <v>7.2324218586890893E-2</v>
      </c>
      <c r="E40" s="75">
        <f>$C$34*D40</f>
        <v>7.2324218586890892</v>
      </c>
      <c r="F40" s="74">
        <f>分析係数表!C43</f>
        <v>0.64668770435795053</v>
      </c>
      <c r="G40" s="75">
        <f>E40*F40</f>
        <v>4.6771182887439089</v>
      </c>
      <c r="H40" s="75">
        <v>6.0599104104821597</v>
      </c>
      <c r="I40" s="75">
        <f>C40+H40</f>
        <v>6.0599104104821597</v>
      </c>
      <c r="J40" s="74">
        <f>分析係数表!G43</f>
        <v>0.34525361813281841</v>
      </c>
      <c r="K40" s="76">
        <f>I40*J40</f>
        <v>2.0922059947796985</v>
      </c>
      <c r="L40" s="77"/>
      <c r="M40" s="78"/>
      <c r="N40" s="79">
        <f>分析係数表!I43</f>
        <v>1.6687581740348217E-2</v>
      </c>
      <c r="O40" s="80">
        <f t="shared" si="4"/>
        <v>0.46195555480905659</v>
      </c>
      <c r="P40" s="74">
        <f>分析係数表!C43</f>
        <v>0.64668770435795053</v>
      </c>
      <c r="Q40" s="80">
        <f>O40*P40</f>
        <v>0.2987409772548722</v>
      </c>
      <c r="R40" s="81">
        <v>1.2040179468247771</v>
      </c>
      <c r="S40" s="82">
        <f>I40+R40</f>
        <v>7.2639283573069369</v>
      </c>
      <c r="T40" s="83">
        <f>分析係数表!F43</f>
        <v>0.5971160790993254</v>
      </c>
      <c r="U40" s="84">
        <f>S40*T40</f>
        <v>4.3374084195735216</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投入係数表!AF41</f>
        <v>7.7567780927757823E-4</v>
      </c>
      <c r="E41" s="75">
        <f>$C$34*D41</f>
        <v>7.7567780927757818E-2</v>
      </c>
      <c r="F41" s="74">
        <f>分析係数表!C44</f>
        <v>0.69156580457188765</v>
      </c>
      <c r="G41" s="75">
        <f>E41*F41</f>
        <v>5.3643224826160754E-2</v>
      </c>
      <c r="H41" s="75">
        <v>7.099105370860237E-2</v>
      </c>
      <c r="I41" s="75">
        <f>C41+H41</f>
        <v>7.099105370860237E-2</v>
      </c>
      <c r="J41" s="74">
        <f>分析係数表!G44</f>
        <v>0.27271905819722003</v>
      </c>
      <c r="K41" s="76">
        <f>I41*J41</f>
        <v>1.9360613307838302E-2</v>
      </c>
      <c r="L41" s="77"/>
      <c r="M41" s="78"/>
      <c r="N41" s="79">
        <f>分析係数表!I44</f>
        <v>0.15674397651271663</v>
      </c>
      <c r="O41" s="80">
        <f t="shared" si="4"/>
        <v>4.3390799074161599</v>
      </c>
      <c r="P41" s="74">
        <f>分析係数表!C44</f>
        <v>0.69156580457188765</v>
      </c>
      <c r="Q41" s="80">
        <f>O41*P41</f>
        <v>3.0007592872739686</v>
      </c>
      <c r="R41" s="81">
        <v>3.0578602684209679</v>
      </c>
      <c r="S41" s="82">
        <f>I41+R41</f>
        <v>3.1288513221295702</v>
      </c>
      <c r="T41" s="83">
        <f>分析係数表!F44</f>
        <v>0.50862281906626206</v>
      </c>
      <c r="U41" s="84">
        <f>S41*T41</f>
        <v>1.5914051799007431</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投入係数表!AF42</f>
        <v>2.0396543787970264E-3</v>
      </c>
      <c r="E42" s="75">
        <f>$C$34*D42</f>
        <v>0.20396543787970264</v>
      </c>
      <c r="F42" s="74">
        <f>分析係数表!C45</f>
        <v>1</v>
      </c>
      <c r="G42" s="75">
        <f>E42*F42</f>
        <v>0.20396543787970264</v>
      </c>
      <c r="H42" s="75">
        <v>0.24190126829121739</v>
      </c>
      <c r="I42" s="75">
        <f>C42+H42</f>
        <v>0.24190126829121739</v>
      </c>
      <c r="J42" s="74">
        <f>分析係数表!G45</f>
        <v>0</v>
      </c>
      <c r="K42" s="76">
        <f>I42*J42</f>
        <v>0</v>
      </c>
      <c r="L42" s="77"/>
      <c r="M42" s="78"/>
      <c r="N42" s="79">
        <f>分析係数表!I45</f>
        <v>0</v>
      </c>
      <c r="O42" s="80">
        <f t="shared" si="4"/>
        <v>0</v>
      </c>
      <c r="P42" s="74">
        <f>分析係数表!C45</f>
        <v>1</v>
      </c>
      <c r="Q42" s="80">
        <f>O42*P42</f>
        <v>0</v>
      </c>
      <c r="R42" s="81">
        <v>3.3846349015439064E-2</v>
      </c>
      <c r="S42" s="82">
        <f>I42+R42</f>
        <v>0.27574761730665642</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投入係数表!AF43</f>
        <v>9.9167877998014384E-3</v>
      </c>
      <c r="E43" s="75">
        <f>$C$34*D43</f>
        <v>0.99167877998014387</v>
      </c>
      <c r="F43" s="74">
        <f>分析係数表!C46</f>
        <v>0.99300149364803736</v>
      </c>
      <c r="G43" s="75">
        <f>E43*F43</f>
        <v>0.98473850973934629</v>
      </c>
      <c r="H43" s="75">
        <v>1.113290825115989</v>
      </c>
      <c r="I43" s="75">
        <f>C43+H43</f>
        <v>1.113290825115989</v>
      </c>
      <c r="J43" s="74">
        <f>分析係数表!G46</f>
        <v>1.2662527198429125E-2</v>
      </c>
      <c r="K43" s="76">
        <f>I43*J43</f>
        <v>1.4097075352792813E-2</v>
      </c>
      <c r="L43" s="77"/>
      <c r="M43" s="78"/>
      <c r="N43" s="79">
        <f>分析係数表!I46</f>
        <v>3.642815848522589E-5</v>
      </c>
      <c r="O43" s="80">
        <f t="shared" si="4"/>
        <v>1.008425931663099E-3</v>
      </c>
      <c r="P43" s="74">
        <f>分析係数表!C46</f>
        <v>0.99300149364803736</v>
      </c>
      <c r="Q43" s="80">
        <f>O43*P43</f>
        <v>1.0013684563748709E-3</v>
      </c>
      <c r="R43" s="81">
        <v>8.8509082938329042E-2</v>
      </c>
      <c r="S43" s="82">
        <f>I43+R43</f>
        <v>1.201799908054318</v>
      </c>
      <c r="T43" s="83">
        <f>分析係数表!F46</f>
        <v>0.42786180544499286</v>
      </c>
      <c r="U43" s="84">
        <f>S43*T43</f>
        <v>0.51420427844374694</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投入係数表!AF44</f>
        <v>0.33407003894108928</v>
      </c>
      <c r="E44" s="89">
        <f>SUM(E5:E43)</f>
        <v>33.407003894108925</v>
      </c>
      <c r="F44" s="90">
        <f>分析係数表!C47</f>
        <v>0.58532523599566522</v>
      </c>
      <c r="G44" s="89">
        <f>SUM(G5:G43)</f>
        <v>19.886849891349456</v>
      </c>
      <c r="H44" s="89">
        <f>SUM(H5:H43)</f>
        <v>24.972352325460065</v>
      </c>
      <c r="I44" s="89">
        <f>SUM(I5:I43)</f>
        <v>124.97235232546007</v>
      </c>
      <c r="J44" s="90">
        <f>分析係数表!G47</f>
        <v>0.25475569279079324</v>
      </c>
      <c r="K44" s="91">
        <f>SUM(K5:K43)</f>
        <v>43.366988426007403</v>
      </c>
      <c r="L44" s="92">
        <f>最終需要_まとめ!$L$34</f>
        <v>0.63833333333333331</v>
      </c>
      <c r="M44" s="89">
        <f>K44*L44</f>
        <v>27.682594278601393</v>
      </c>
      <c r="N44" s="93">
        <f>分析係数表!I47</f>
        <v>1</v>
      </c>
      <c r="O44" s="94">
        <f>SUM(O5:O43)</f>
        <v>27.682594278601389</v>
      </c>
      <c r="P44" s="90">
        <f>分析係数表!C47</f>
        <v>0.58532523599566522</v>
      </c>
      <c r="Q44" s="94">
        <f>SUM(Q5:Q43)</f>
        <v>17.976045705559944</v>
      </c>
      <c r="R44" s="89">
        <f>SUM(R5:R43)</f>
        <v>22.071910699512834</v>
      </c>
      <c r="S44" s="95">
        <f>SUM(S5:S43)</f>
        <v>147.04426302497288</v>
      </c>
      <c r="T44" s="96">
        <f>分析係数表!F47</f>
        <v>0.5063294671067512</v>
      </c>
      <c r="U44" s="97">
        <f>SUM(U5:U43)</f>
        <v>92.92329810683222</v>
      </c>
      <c r="V44" s="98">
        <f>分析係数表!D47</f>
        <v>6.4581730562403572E-2</v>
      </c>
      <c r="W44" s="99">
        <f>SUM(W5:W43)</f>
        <v>9</v>
      </c>
      <c r="X44" s="90">
        <f>分析係数表!E47</f>
        <v>5.7136770824146227E-2</v>
      </c>
      <c r="Y44" s="100">
        <f>SUM(Y5:Y43)</f>
        <v>8</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298</v>
      </c>
      <c r="S2" s="5" t="s">
        <v>157</v>
      </c>
      <c r="U2" s="62" t="s">
        <v>215</v>
      </c>
      <c r="W2" s="5" t="s">
        <v>134</v>
      </c>
      <c r="Y2" s="5" t="s">
        <v>158</v>
      </c>
    </row>
    <row r="3" spans="1:25" ht="44">
      <c r="B3" s="63"/>
      <c r="C3" s="64" t="s">
        <v>233</v>
      </c>
      <c r="D3" s="64" t="s">
        <v>237</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投入係数表!AG5</f>
        <v>0</v>
      </c>
      <c r="E5" s="75">
        <f t="shared" ref="E5:E38" si="0">$C$35*D5</f>
        <v>0</v>
      </c>
      <c r="F5" s="74">
        <f>分析係数表!C8</f>
        <v>0.16988323914406789</v>
      </c>
      <c r="G5" s="75">
        <f t="shared" ref="G5:G38" si="1">E5*F5</f>
        <v>0</v>
      </c>
      <c r="H5" s="75">
        <f t="array" ref="H5:H43">MMULT(逆行列係数!C5:AO43,'31'!G5:G43)</f>
        <v>3.0338545816080017E-3</v>
      </c>
      <c r="I5" s="75">
        <f t="shared" ref="I5:I38" si="2">C5+H5</f>
        <v>3.0338545816080017E-3</v>
      </c>
      <c r="J5" s="74">
        <f>分析係数表!G8</f>
        <v>0.11982810575688495</v>
      </c>
      <c r="K5" s="76">
        <f t="shared" ref="K5:K38" si="3">I5*J5</f>
        <v>3.6354104765593356E-4</v>
      </c>
      <c r="L5" s="77" t="s">
        <v>192</v>
      </c>
      <c r="M5" s="78" t="s">
        <v>192</v>
      </c>
      <c r="N5" s="79">
        <f>分析係数表!I8</f>
        <v>1.1007693311748612E-2</v>
      </c>
      <c r="O5" s="80">
        <f t="shared" ref="O5:O43" si="4">$M$44*N5</f>
        <v>0.18665815858696594</v>
      </c>
      <c r="P5" s="74">
        <f>分析係数表!C8</f>
        <v>0.16988323914406789</v>
      </c>
      <c r="Q5" s="80">
        <f t="shared" ref="Q5:Q38" si="5">O5*P5</f>
        <v>3.1710092593420884E-2</v>
      </c>
      <c r="R5" s="81">
        <f t="array" ref="R5:R43">MMULT(逆行列係数!C5:AO43,'31'!Q5:Q43)</f>
        <v>5.3139536214480192E-2</v>
      </c>
      <c r="S5" s="82">
        <f t="shared" ref="S5:S38" si="6">I5+R5</f>
        <v>5.6173390796088192E-2</v>
      </c>
      <c r="T5" s="83">
        <f>分析係数表!F8</f>
        <v>0.4520504153237429</v>
      </c>
      <c r="U5" s="84">
        <f t="shared" ref="U5:U38" si="7">S5*T5</f>
        <v>2.5393204639514583E-2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投入係数表!AG6</f>
        <v>0</v>
      </c>
      <c r="E6" s="75">
        <f t="shared" si="0"/>
        <v>0</v>
      </c>
      <c r="F6" s="74">
        <f>分析係数表!C9</f>
        <v>0.40976645435244163</v>
      </c>
      <c r="G6" s="75">
        <f t="shared" si="1"/>
        <v>0</v>
      </c>
      <c r="H6" s="75">
        <v>3.0865552092034848E-3</v>
      </c>
      <c r="I6" s="75">
        <f t="shared" si="2"/>
        <v>3.0865552092034848E-3</v>
      </c>
      <c r="J6" s="74">
        <f>分析係数表!G9</f>
        <v>0.27278621711745094</v>
      </c>
      <c r="K6" s="76">
        <f t="shared" si="3"/>
        <v>8.4196971944278099E-4</v>
      </c>
      <c r="L6" s="77"/>
      <c r="M6" s="78"/>
      <c r="N6" s="79">
        <f>分析係数表!I9</f>
        <v>5.6766522140644718E-4</v>
      </c>
      <c r="O6" s="80">
        <f t="shared" si="4"/>
        <v>9.6259354181405434E-3</v>
      </c>
      <c r="P6" s="74">
        <f>分析係数表!C9</f>
        <v>0.40976645435244163</v>
      </c>
      <c r="Q6" s="80">
        <f t="shared" si="5"/>
        <v>3.9443854261170383E-3</v>
      </c>
      <c r="R6" s="81">
        <v>5.3094700062879391E-3</v>
      </c>
      <c r="S6" s="82">
        <f t="shared" si="6"/>
        <v>8.3960252154914247E-3</v>
      </c>
      <c r="T6" s="83">
        <f>分析係数表!F9</f>
        <v>0.74407187847350875</v>
      </c>
      <c r="U6" s="84">
        <f t="shared" si="7"/>
        <v>6.2472462538016504E-3</v>
      </c>
      <c r="V6" s="85">
        <f>分析係数表!D9</f>
        <v>0.14440533530937386</v>
      </c>
      <c r="W6" s="86">
        <f t="shared" si="8"/>
        <v>0</v>
      </c>
      <c r="X6" s="74">
        <f>分析係数表!E9</f>
        <v>0.11439422008151168</v>
      </c>
      <c r="Y6" s="87">
        <f t="shared" si="9"/>
        <v>0</v>
      </c>
    </row>
    <row r="7" spans="1:25">
      <c r="A7" s="10" t="s">
        <v>226</v>
      </c>
      <c r="B7" s="9" t="s">
        <v>274</v>
      </c>
      <c r="C7" s="88"/>
      <c r="D7" s="74">
        <f>投入係数表!AG7</f>
        <v>0</v>
      </c>
      <c r="E7" s="75">
        <f t="shared" si="0"/>
        <v>0</v>
      </c>
      <c r="F7" s="74">
        <f>分析係数表!C10</f>
        <v>0.68007710705743762</v>
      </c>
      <c r="G7" s="75">
        <f t="shared" si="1"/>
        <v>0</v>
      </c>
      <c r="H7" s="75">
        <v>4.255031302109219E-3</v>
      </c>
      <c r="I7" s="75">
        <f t="shared" si="2"/>
        <v>4.255031302109219E-3</v>
      </c>
      <c r="J7" s="74">
        <f>分析係数表!G10</f>
        <v>0.17854260725424764</v>
      </c>
      <c r="K7" s="76">
        <f t="shared" si="3"/>
        <v>7.5970438262701627E-4</v>
      </c>
      <c r="L7" s="77"/>
      <c r="M7" s="78"/>
      <c r="N7" s="79">
        <f>分析係数表!I10</f>
        <v>1.290834700219075E-3</v>
      </c>
      <c r="O7" s="80">
        <f t="shared" si="4"/>
        <v>2.1888766461715291E-2</v>
      </c>
      <c r="P7" s="74">
        <f>分析係数表!C10</f>
        <v>0.68007710705743762</v>
      </c>
      <c r="Q7" s="80">
        <f t="shared" si="5"/>
        <v>1.4886048972339201E-2</v>
      </c>
      <c r="R7" s="81">
        <v>2.5108715771431114E-2</v>
      </c>
      <c r="S7" s="82">
        <f t="shared" si="6"/>
        <v>2.9363747073540333E-2</v>
      </c>
      <c r="T7" s="83">
        <f>分析係数表!F10</f>
        <v>0.51654343606185527</v>
      </c>
      <c r="U7" s="84">
        <f t="shared" si="7"/>
        <v>1.5167650809017771E-2</v>
      </c>
      <c r="V7" s="85">
        <f>分析係数表!D10</f>
        <v>9.7799297694606213E-2</v>
      </c>
      <c r="W7" s="86">
        <f t="shared" si="8"/>
        <v>0</v>
      </c>
      <c r="X7" s="74">
        <f>分析係数表!E10</f>
        <v>2.6958057972911079E-2</v>
      </c>
      <c r="Y7" s="87">
        <f t="shared" si="9"/>
        <v>0</v>
      </c>
    </row>
    <row r="8" spans="1:25">
      <c r="A8" s="10" t="s">
        <v>227</v>
      </c>
      <c r="B8" s="9" t="s">
        <v>27</v>
      </c>
      <c r="C8" s="88"/>
      <c r="D8" s="74">
        <f>投入係数表!AG8</f>
        <v>0</v>
      </c>
      <c r="E8" s="75">
        <f t="shared" si="0"/>
        <v>0</v>
      </c>
      <c r="F8" s="74">
        <f>分析係数表!C11</f>
        <v>2.1147201560344109E-2</v>
      </c>
      <c r="G8" s="75">
        <f t="shared" si="1"/>
        <v>0</v>
      </c>
      <c r="H8" s="75">
        <v>8.3815612732574801E-3</v>
      </c>
      <c r="I8" s="75">
        <f t="shared" si="2"/>
        <v>8.3815612732574801E-3</v>
      </c>
      <c r="J8" s="74">
        <f>分析係数表!G11</f>
        <v>0.2349962690544718</v>
      </c>
      <c r="K8" s="76">
        <f t="shared" si="3"/>
        <v>1.969635628066956E-3</v>
      </c>
      <c r="L8" s="77"/>
      <c r="M8" s="78"/>
      <c r="N8" s="79">
        <f>分析係数表!I11</f>
        <v>-2.2238602446561594E-5</v>
      </c>
      <c r="O8" s="80">
        <f t="shared" si="4"/>
        <v>-3.771014021432051E-4</v>
      </c>
      <c r="P8" s="74">
        <f>分析係数表!C11</f>
        <v>2.1147201560344109E-2</v>
      </c>
      <c r="Q8" s="80">
        <f t="shared" si="5"/>
        <v>-7.9746393598107376E-6</v>
      </c>
      <c r="R8" s="81">
        <v>4.3851243070555414E-3</v>
      </c>
      <c r="S8" s="82">
        <f t="shared" si="6"/>
        <v>1.2766685580313021E-2</v>
      </c>
      <c r="T8" s="83">
        <f>分析係数表!F11</f>
        <v>0.38828483104146677</v>
      </c>
      <c r="U8" s="84">
        <f t="shared" si="7"/>
        <v>4.9571103535113719E-3</v>
      </c>
      <c r="V8" s="85">
        <f>分析係数表!D11</f>
        <v>2.238567316917173E-2</v>
      </c>
      <c r="W8" s="86">
        <f t="shared" si="8"/>
        <v>0</v>
      </c>
      <c r="X8" s="74">
        <f>分析係数表!E11</f>
        <v>2.1852680950858117E-2</v>
      </c>
      <c r="Y8" s="87">
        <f t="shared" si="9"/>
        <v>0</v>
      </c>
    </row>
    <row r="9" spans="1:25">
      <c r="A9" s="10" t="s">
        <v>228</v>
      </c>
      <c r="B9" s="9" t="s">
        <v>195</v>
      </c>
      <c r="C9" s="88"/>
      <c r="D9" s="74">
        <f>投入係数表!AG9</f>
        <v>0</v>
      </c>
      <c r="E9" s="75">
        <f t="shared" si="0"/>
        <v>0</v>
      </c>
      <c r="F9" s="74">
        <f>分析係数表!C12</f>
        <v>0.26979296775158057</v>
      </c>
      <c r="G9" s="75">
        <f t="shared" si="1"/>
        <v>0</v>
      </c>
      <c r="H9" s="75">
        <v>2.2214391562116763E-2</v>
      </c>
      <c r="I9" s="75">
        <f t="shared" si="2"/>
        <v>2.2214391562116763E-2</v>
      </c>
      <c r="J9" s="74">
        <f>分析係数表!G12</f>
        <v>0.14399966915404239</v>
      </c>
      <c r="K9" s="76">
        <f t="shared" si="3"/>
        <v>3.1988650354031647E-3</v>
      </c>
      <c r="L9" s="77"/>
      <c r="M9" s="78"/>
      <c r="N9" s="79">
        <f>分析係数表!I12</f>
        <v>8.4790563397567215E-2</v>
      </c>
      <c r="O9" s="80">
        <f t="shared" si="4"/>
        <v>1.4377989994006417</v>
      </c>
      <c r="P9" s="74">
        <f>分析係数表!C12</f>
        <v>0.26979296775158057</v>
      </c>
      <c r="Q9" s="80">
        <f t="shared" si="5"/>
        <v>0.38790805907855214</v>
      </c>
      <c r="R9" s="81">
        <v>0.49004915508619146</v>
      </c>
      <c r="S9" s="82">
        <f t="shared" si="6"/>
        <v>0.5122635466483082</v>
      </c>
      <c r="T9" s="83">
        <f>分析係数表!F12</f>
        <v>0.33481714299007204</v>
      </c>
      <c r="U9" s="84">
        <f t="shared" si="7"/>
        <v>0.17151461714674804</v>
      </c>
      <c r="V9" s="85">
        <f>分析係数表!D12</f>
        <v>3.7088865741159563E-2</v>
      </c>
      <c r="W9" s="86">
        <f t="shared" si="8"/>
        <v>0</v>
      </c>
      <c r="X9" s="74">
        <f>分析係数表!E12</f>
        <v>3.539948357013805E-2</v>
      </c>
      <c r="Y9" s="87">
        <f t="shared" si="9"/>
        <v>0</v>
      </c>
    </row>
    <row r="10" spans="1:25">
      <c r="A10" s="10" t="s">
        <v>229</v>
      </c>
      <c r="B10" s="9" t="s">
        <v>28</v>
      </c>
      <c r="C10" s="88"/>
      <c r="D10" s="74">
        <f>投入係数表!AG10</f>
        <v>7.5517539355533575E-4</v>
      </c>
      <c r="E10" s="75">
        <f t="shared" si="0"/>
        <v>7.5517539355533569E-2</v>
      </c>
      <c r="F10" s="74">
        <f>分析係数表!C13</f>
        <v>6.684233532602335E-2</v>
      </c>
      <c r="G10" s="75">
        <f t="shared" si="1"/>
        <v>5.0477686885987399E-3</v>
      </c>
      <c r="H10" s="75">
        <v>9.3255265250676133E-3</v>
      </c>
      <c r="I10" s="75">
        <f t="shared" si="2"/>
        <v>9.3255265250676133E-3</v>
      </c>
      <c r="J10" s="74">
        <f>分析係数表!G13</f>
        <v>0.23596605339775753</v>
      </c>
      <c r="K10" s="76">
        <f t="shared" si="3"/>
        <v>2.2005076899763087E-3</v>
      </c>
      <c r="L10" s="77"/>
      <c r="M10" s="78"/>
      <c r="N10" s="79">
        <f>分析係数表!I13</f>
        <v>1.6879182236800124E-2</v>
      </c>
      <c r="O10" s="80">
        <f t="shared" si="4"/>
        <v>0.28622137132147679</v>
      </c>
      <c r="P10" s="74">
        <f>分析係数表!C13</f>
        <v>6.684233532602335E-2</v>
      </c>
      <c r="Q10" s="80">
        <f t="shared" si="5"/>
        <v>1.9131704879344395E-2</v>
      </c>
      <c r="R10" s="81">
        <v>2.1374133806071397E-2</v>
      </c>
      <c r="S10" s="82">
        <f t="shared" si="6"/>
        <v>3.0699660331139009E-2</v>
      </c>
      <c r="T10" s="83">
        <f>分析係数表!F13</f>
        <v>0.36934894381465649</v>
      </c>
      <c r="U10" s="84">
        <f t="shared" si="7"/>
        <v>1.13388871187749E-2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投入係数表!AG11</f>
        <v>1.2618818019010884E-2</v>
      </c>
      <c r="E11" s="75">
        <f t="shared" si="0"/>
        <v>1.2618818019010885</v>
      </c>
      <c r="F11" s="74">
        <f>分析係数表!C14</f>
        <v>0.21710827927701792</v>
      </c>
      <c r="G11" s="75">
        <f t="shared" si="1"/>
        <v>0.27396498666172814</v>
      </c>
      <c r="H11" s="75">
        <v>0.3746546094651737</v>
      </c>
      <c r="I11" s="75">
        <f t="shared" si="2"/>
        <v>0.3746546094651737</v>
      </c>
      <c r="J11" s="74">
        <f>分析係数表!G14</f>
        <v>0.17574790290253137</v>
      </c>
      <c r="K11" s="76">
        <f t="shared" si="3"/>
        <v>6.5844761926271159E-2</v>
      </c>
      <c r="L11" s="77"/>
      <c r="M11" s="78"/>
      <c r="N11" s="79">
        <f>分析係数表!I14</f>
        <v>1.1225515443921091E-3</v>
      </c>
      <c r="O11" s="80">
        <f t="shared" si="4"/>
        <v>1.9035178239527158E-2</v>
      </c>
      <c r="P11" s="74">
        <f>分析係数表!C14</f>
        <v>0.21710827927701792</v>
      </c>
      <c r="Q11" s="80">
        <f t="shared" si="5"/>
        <v>4.1326947933150769E-3</v>
      </c>
      <c r="R11" s="81">
        <v>2.3252162895073394E-2</v>
      </c>
      <c r="S11" s="82">
        <f t="shared" si="6"/>
        <v>0.39790677236024707</v>
      </c>
      <c r="T11" s="83">
        <f>分析係数表!F14</f>
        <v>0.32729567218469302</v>
      </c>
      <c r="U11" s="84">
        <f t="shared" si="7"/>
        <v>0.1302331645264887</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投入係数表!AG12</f>
        <v>1.188493281068016E-3</v>
      </c>
      <c r="E12" s="75">
        <f t="shared" si="0"/>
        <v>0.1188493281068016</v>
      </c>
      <c r="F12" s="74">
        <f>分析係数表!C15</f>
        <v>0.1777237835164599</v>
      </c>
      <c r="G12" s="75">
        <f t="shared" si="1"/>
        <v>2.1122352259529919E-2</v>
      </c>
      <c r="H12" s="75">
        <v>5.1817619529383546E-2</v>
      </c>
      <c r="I12" s="75">
        <f t="shared" si="2"/>
        <v>5.1817619529383546E-2</v>
      </c>
      <c r="J12" s="74">
        <f>分析係数表!G15</f>
        <v>0.10387096116118634</v>
      </c>
      <c r="K12" s="76">
        <f t="shared" si="3"/>
        <v>5.382345945601729E-3</v>
      </c>
      <c r="L12" s="77"/>
      <c r="M12" s="78"/>
      <c r="N12" s="79">
        <f>分析係数表!I15</f>
        <v>7.5144901505810619E-3</v>
      </c>
      <c r="O12" s="80">
        <f t="shared" si="4"/>
        <v>0.12742368946001628</v>
      </c>
      <c r="P12" s="74">
        <f>分析係数表!C15</f>
        <v>0.1777237835164599</v>
      </c>
      <c r="Q12" s="80">
        <f t="shared" si="5"/>
        <v>2.2646220200460546E-2</v>
      </c>
      <c r="R12" s="81">
        <v>5.3155154912220733E-2</v>
      </c>
      <c r="S12" s="82">
        <f t="shared" si="6"/>
        <v>0.10497277444160427</v>
      </c>
      <c r="T12" s="83">
        <f>分析係数表!F15</f>
        <v>0.33005409485469872</v>
      </c>
      <c r="U12" s="84">
        <f t="shared" si="7"/>
        <v>3.4646694052710147E-2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投入係数表!AG13</f>
        <v>3.671930769327105E-3</v>
      </c>
      <c r="E13" s="75">
        <f t="shared" si="0"/>
        <v>0.36719307693271047</v>
      </c>
      <c r="F13" s="74">
        <f>分析係数表!C16</f>
        <v>0.12368252551663639</v>
      </c>
      <c r="G13" s="75">
        <f t="shared" si="1"/>
        <v>4.541536710726219E-2</v>
      </c>
      <c r="H13" s="75">
        <v>8.1288623431844384E-2</v>
      </c>
      <c r="I13" s="75">
        <f t="shared" si="2"/>
        <v>8.1288623431844384E-2</v>
      </c>
      <c r="J13" s="74">
        <f>分析係数表!G16</f>
        <v>1.9772048092292722E-2</v>
      </c>
      <c r="K13" s="76">
        <f t="shared" si="3"/>
        <v>1.6072425718507003E-3</v>
      </c>
      <c r="L13" s="77"/>
      <c r="M13" s="78"/>
      <c r="N13" s="79">
        <f>分析係数表!I16</f>
        <v>1.7113434381227897E-2</v>
      </c>
      <c r="O13" s="80">
        <f t="shared" si="4"/>
        <v>0.29019359989703747</v>
      </c>
      <c r="P13" s="74">
        <f>分析係数表!C16</f>
        <v>0.12368252551663639</v>
      </c>
      <c r="Q13" s="80">
        <f t="shared" si="5"/>
        <v>3.589187732402991E-2</v>
      </c>
      <c r="R13" s="81">
        <v>5.2165783231370985E-2</v>
      </c>
      <c r="S13" s="82">
        <f t="shared" si="6"/>
        <v>0.13345440666321537</v>
      </c>
      <c r="T13" s="83">
        <f>分析係数表!F16</f>
        <v>0.17086837167280561</v>
      </c>
      <c r="U13" s="84">
        <f t="shared" si="7"/>
        <v>2.280313715910403E-2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投入係数表!AG14</f>
        <v>3.4252150934889606E-3</v>
      </c>
      <c r="E14" s="75">
        <f t="shared" si="0"/>
        <v>0.34252150934889608</v>
      </c>
      <c r="F14" s="74">
        <f>分析係数表!C17</f>
        <v>0.19283956701830429</v>
      </c>
      <c r="G14" s="75">
        <f t="shared" si="1"/>
        <v>6.6051699557297186E-2</v>
      </c>
      <c r="H14" s="75">
        <v>0.11885680487260014</v>
      </c>
      <c r="I14" s="75">
        <f t="shared" si="2"/>
        <v>0.11885680487260014</v>
      </c>
      <c r="J14" s="74">
        <f>分析係数表!G17</f>
        <v>0.23402763404868787</v>
      </c>
      <c r="K14" s="76">
        <f t="shared" si="3"/>
        <v>2.7815776834921167E-2</v>
      </c>
      <c r="L14" s="77"/>
      <c r="M14" s="78"/>
      <c r="N14" s="79">
        <f>分析係数表!I17</f>
        <v>3.1766349957435482E-3</v>
      </c>
      <c r="O14" s="80">
        <f t="shared" si="4"/>
        <v>5.3866402525545441E-2</v>
      </c>
      <c r="P14" s="74">
        <f>分析係数表!C17</f>
        <v>0.19283956701830429</v>
      </c>
      <c r="Q14" s="80">
        <f t="shared" si="5"/>
        <v>1.0387573739859875E-2</v>
      </c>
      <c r="R14" s="81">
        <v>2.3881459894814858E-2</v>
      </c>
      <c r="S14" s="82">
        <f t="shared" si="6"/>
        <v>0.142738264767415</v>
      </c>
      <c r="T14" s="83">
        <f>分析係数表!F17</f>
        <v>0.36995154049829787</v>
      </c>
      <c r="U14" s="84">
        <f t="shared" si="7"/>
        <v>5.2806240938759096E-2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投入係数表!AG15</f>
        <v>3.7570915102255508E-6</v>
      </c>
      <c r="E15" s="75">
        <f t="shared" si="0"/>
        <v>3.7570915102255509E-4</v>
      </c>
      <c r="F15" s="74">
        <f>分析係数表!C18</f>
        <v>0.30630539049432115</v>
      </c>
      <c r="G15" s="75">
        <f t="shared" si="1"/>
        <v>1.1508173821625362E-4</v>
      </c>
      <c r="H15" s="75">
        <v>1.3054823302362798E-2</v>
      </c>
      <c r="I15" s="75">
        <f t="shared" si="2"/>
        <v>1.3054823302362798E-2</v>
      </c>
      <c r="J15" s="74">
        <f>分析係数表!G18</f>
        <v>0.21755179396051724</v>
      </c>
      <c r="K15" s="76">
        <f t="shared" si="3"/>
        <v>2.8401002292665909E-3</v>
      </c>
      <c r="L15" s="77"/>
      <c r="M15" s="78"/>
      <c r="N15" s="79">
        <f>分析係数表!I18</f>
        <v>5.3704565311248737E-4</v>
      </c>
      <c r="O15" s="80">
        <f t="shared" si="4"/>
        <v>9.1067174428015787E-3</v>
      </c>
      <c r="P15" s="74">
        <f>分析係数表!C18</f>
        <v>0.30630539049432115</v>
      </c>
      <c r="Q15" s="80">
        <f t="shared" si="5"/>
        <v>2.7894366424387833E-3</v>
      </c>
      <c r="R15" s="81">
        <v>7.3711771749927603E-3</v>
      </c>
      <c r="S15" s="82">
        <f t="shared" si="6"/>
        <v>2.0426000477355558E-2</v>
      </c>
      <c r="T15" s="83">
        <f>分析係数表!F18</f>
        <v>0.4635011306393737</v>
      </c>
      <c r="U15" s="84">
        <f t="shared" si="7"/>
        <v>9.4674743156946874E-3</v>
      </c>
      <c r="V15" s="85">
        <f>分析係数表!D18</f>
        <v>4.1488554421314744E-2</v>
      </c>
      <c r="W15" s="86">
        <f t="shared" si="8"/>
        <v>0</v>
      </c>
      <c r="X15" s="74">
        <f>分析係数表!E18</f>
        <v>3.8178621954614265E-2</v>
      </c>
      <c r="Y15" s="87">
        <f t="shared" si="9"/>
        <v>0</v>
      </c>
    </row>
    <row r="16" spans="1:25">
      <c r="A16" s="10" t="s">
        <v>4</v>
      </c>
      <c r="B16" s="9" t="s">
        <v>32</v>
      </c>
      <c r="C16" s="88"/>
      <c r="D16" s="74">
        <f>投入係数表!AG16</f>
        <v>0</v>
      </c>
      <c r="E16" s="75">
        <f t="shared" si="0"/>
        <v>0</v>
      </c>
      <c r="F16" s="74">
        <f>分析係数表!C19</f>
        <v>0.36966314955627488</v>
      </c>
      <c r="G16" s="75">
        <f t="shared" si="1"/>
        <v>0</v>
      </c>
      <c r="H16" s="75">
        <v>2.1813721906403141E-2</v>
      </c>
      <c r="I16" s="75">
        <f t="shared" si="2"/>
        <v>2.1813721906403141E-2</v>
      </c>
      <c r="J16" s="74">
        <f>分析係数表!G19</f>
        <v>4.2381117789262797E-2</v>
      </c>
      <c r="K16" s="76">
        <f t="shared" si="3"/>
        <v>9.244899175374937E-4</v>
      </c>
      <c r="L16" s="77"/>
      <c r="M16" s="78"/>
      <c r="N16" s="79">
        <f>分析係数表!I19</f>
        <v>-1.254655481313475E-4</v>
      </c>
      <c r="O16" s="80">
        <f t="shared" si="4"/>
        <v>-2.1275273135840525E-3</v>
      </c>
      <c r="P16" s="74">
        <f>分析係数表!C19</f>
        <v>0.36966314955627488</v>
      </c>
      <c r="Q16" s="80">
        <f t="shared" si="5"/>
        <v>-7.8646844750648133E-4</v>
      </c>
      <c r="R16" s="81">
        <v>4.9914453705354259E-3</v>
      </c>
      <c r="S16" s="82">
        <f t="shared" si="6"/>
        <v>2.6805167276938567E-2</v>
      </c>
      <c r="T16" s="83">
        <f>分析係数表!F19</f>
        <v>0.17645477862102601</v>
      </c>
      <c r="U16" s="84">
        <f t="shared" si="7"/>
        <v>4.7298998577517655E-3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投入係数表!AG17</f>
        <v>6.6375283347318062E-5</v>
      </c>
      <c r="E17" s="75">
        <f t="shared" si="0"/>
        <v>6.6375283347318058E-3</v>
      </c>
      <c r="F17" s="74">
        <f>分析係数表!C20</f>
        <v>0.11840151680286914</v>
      </c>
      <c r="G17" s="75">
        <f t="shared" si="1"/>
        <v>7.8589342265426799E-4</v>
      </c>
      <c r="H17" s="75">
        <v>5.6347211802851684E-3</v>
      </c>
      <c r="I17" s="75">
        <f t="shared" si="2"/>
        <v>5.6347211802851684E-3</v>
      </c>
      <c r="J17" s="74">
        <f>分析係数表!G20</f>
        <v>0.11103277983246747</v>
      </c>
      <c r="K17" s="76">
        <f t="shared" si="3"/>
        <v>6.2563875622794428E-4</v>
      </c>
      <c r="L17" s="77"/>
      <c r="M17" s="78"/>
      <c r="N17" s="79">
        <f>分析係数表!I20</f>
        <v>6.0558701736942728E-4</v>
      </c>
      <c r="O17" s="80">
        <f t="shared" si="4"/>
        <v>1.0268977734481757E-2</v>
      </c>
      <c r="P17" s="74">
        <f>分析係数表!C20</f>
        <v>0.11840151680286914</v>
      </c>
      <c r="Q17" s="80">
        <f t="shared" si="5"/>
        <v>1.2158625397775309E-3</v>
      </c>
      <c r="R17" s="81">
        <v>3.1710714244536703E-3</v>
      </c>
      <c r="S17" s="82">
        <f t="shared" si="6"/>
        <v>8.8057926047388387E-3</v>
      </c>
      <c r="T17" s="83">
        <f>分析係数表!F20</f>
        <v>0.24737258814980315</v>
      </c>
      <c r="U17" s="84">
        <f t="shared" si="7"/>
        <v>2.178311707344643E-3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投入係数表!AG18</f>
        <v>4.7464589412516122E-4</v>
      </c>
      <c r="E18" s="75">
        <f t="shared" si="0"/>
        <v>4.746458941251612E-2</v>
      </c>
      <c r="F18" s="74">
        <f>分析係数表!C21</f>
        <v>0.26258212636596168</v>
      </c>
      <c r="G18" s="75">
        <f t="shared" si="1"/>
        <v>1.2463352815025794E-2</v>
      </c>
      <c r="H18" s="75">
        <v>3.786731076729264E-2</v>
      </c>
      <c r="I18" s="75">
        <f t="shared" si="2"/>
        <v>3.786731076729264E-2</v>
      </c>
      <c r="J18" s="74">
        <f>分析係数表!G21</f>
        <v>0.28467983327929475</v>
      </c>
      <c r="K18" s="76">
        <f t="shared" si="3"/>
        <v>1.0780059715968111E-2</v>
      </c>
      <c r="L18" s="77"/>
      <c r="M18" s="78"/>
      <c r="N18" s="79">
        <f>分析係数表!I21</f>
        <v>1.0324354165676096E-3</v>
      </c>
      <c r="O18" s="80">
        <f t="shared" si="4"/>
        <v>1.750707330397671E-2</v>
      </c>
      <c r="P18" s="74">
        <f>分析係数表!C21</f>
        <v>0.26258212636596168</v>
      </c>
      <c r="Q18" s="80">
        <f t="shared" si="5"/>
        <v>4.5970445346029667E-3</v>
      </c>
      <c r="R18" s="81">
        <v>1.3354716561668841E-2</v>
      </c>
      <c r="S18" s="82">
        <f t="shared" si="6"/>
        <v>5.1222027328961479E-2</v>
      </c>
      <c r="T18" s="83">
        <f>分析係数表!F21</f>
        <v>0.42515189534375575</v>
      </c>
      <c r="U18" s="84">
        <f t="shared" si="7"/>
        <v>2.1777142002257627E-2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投入係数表!AG19</f>
        <v>0</v>
      </c>
      <c r="E19" s="75">
        <f t="shared" si="0"/>
        <v>0</v>
      </c>
      <c r="F19" s="74">
        <f>分析係数表!C22</f>
        <v>0.19256748567873505</v>
      </c>
      <c r="G19" s="75">
        <f t="shared" si="1"/>
        <v>0</v>
      </c>
      <c r="H19" s="75">
        <v>5.0637722102425141E-2</v>
      </c>
      <c r="I19" s="75">
        <f t="shared" si="2"/>
        <v>5.0637722102425141E-2</v>
      </c>
      <c r="J19" s="74">
        <f>分析係数表!G22</f>
        <v>0.19753386347788673</v>
      </c>
      <c r="K19" s="76">
        <f t="shared" si="3"/>
        <v>1.0002664884611616E-2</v>
      </c>
      <c r="L19" s="77"/>
      <c r="M19" s="78"/>
      <c r="N19" s="79">
        <f>分析係数表!I22</f>
        <v>4.8211298587508529E-5</v>
      </c>
      <c r="O19" s="80">
        <f t="shared" si="4"/>
        <v>8.1752206957164987E-4</v>
      </c>
      <c r="P19" s="74">
        <f>分析係数表!C22</f>
        <v>0.19256748567873505</v>
      </c>
      <c r="Q19" s="80">
        <f t="shared" si="5"/>
        <v>1.5742816942428852E-4</v>
      </c>
      <c r="R19" s="81">
        <v>3.842873107669338E-3</v>
      </c>
      <c r="S19" s="82">
        <f t="shared" si="6"/>
        <v>5.4480595210094476E-2</v>
      </c>
      <c r="T19" s="83">
        <f>分析係数表!F22</f>
        <v>0.41915604646677446</v>
      </c>
      <c r="U19" s="84">
        <f t="shared" si="7"/>
        <v>2.283587089741989E-2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投入係数表!AG20</f>
        <v>1.2523638367418503E-6</v>
      </c>
      <c r="E20" s="75">
        <f t="shared" si="0"/>
        <v>1.2523638367418504E-4</v>
      </c>
      <c r="F20" s="74">
        <f>分析係数表!C23</f>
        <v>0.20116432520583094</v>
      </c>
      <c r="G20" s="75">
        <f t="shared" si="1"/>
        <v>2.5193092613035975E-5</v>
      </c>
      <c r="H20" s="75">
        <v>5.9340138550201066E-2</v>
      </c>
      <c r="I20" s="75">
        <f t="shared" si="2"/>
        <v>5.9340138550201066E-2</v>
      </c>
      <c r="J20" s="74">
        <f>分析係数表!G23</f>
        <v>0.20785566100352021</v>
      </c>
      <c r="K20" s="76">
        <f t="shared" si="3"/>
        <v>1.2334183722392514E-2</v>
      </c>
      <c r="L20" s="77"/>
      <c r="M20" s="78"/>
      <c r="N20" s="79">
        <f>分析係数表!I23</f>
        <v>2.5225877402069866E-5</v>
      </c>
      <c r="O20" s="80">
        <f t="shared" si="4"/>
        <v>4.2775681437139682E-4</v>
      </c>
      <c r="P20" s="74">
        <f>分析係数表!C23</f>
        <v>0.20116432520583094</v>
      </c>
      <c r="Q20" s="80">
        <f t="shared" si="5"/>
        <v>8.6049410915217924E-5</v>
      </c>
      <c r="R20" s="81">
        <v>3.663201478949944E-3</v>
      </c>
      <c r="S20" s="82">
        <f t="shared" si="6"/>
        <v>6.3003340029151006E-2</v>
      </c>
      <c r="T20" s="83">
        <f>分析係数表!F23</f>
        <v>0.42478695148042223</v>
      </c>
      <c r="U20" s="84">
        <f t="shared" si="7"/>
        <v>2.6762996744067513E-2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投入係数表!AG21</f>
        <v>3.1309095918546253E-5</v>
      </c>
      <c r="E21" s="75">
        <f t="shared" si="0"/>
        <v>3.1309095918546255E-3</v>
      </c>
      <c r="F21" s="74">
        <f>分析係数表!C24</f>
        <v>0.46796458506974481</v>
      </c>
      <c r="G21" s="75">
        <f t="shared" si="1"/>
        <v>1.4651548080431339E-3</v>
      </c>
      <c r="H21" s="75">
        <v>5.4394160533921543E-2</v>
      </c>
      <c r="I21" s="75">
        <f t="shared" si="2"/>
        <v>5.4394160533921543E-2</v>
      </c>
      <c r="J21" s="74">
        <f>分析係数表!G24</f>
        <v>0.19290112247208774</v>
      </c>
      <c r="K21" s="76">
        <f t="shared" si="3"/>
        <v>1.0492694622920401E-2</v>
      </c>
      <c r="L21" s="77"/>
      <c r="M21" s="78"/>
      <c r="N21" s="79">
        <f>分析係数表!I24</f>
        <v>1.1220536652328578E-3</v>
      </c>
      <c r="O21" s="80">
        <f t="shared" si="4"/>
        <v>1.902673567082246E-2</v>
      </c>
      <c r="P21" s="74">
        <f>分析係数表!C24</f>
        <v>0.46796458506974481</v>
      </c>
      <c r="Q21" s="80">
        <f t="shared" si="5"/>
        <v>8.9038384634281455E-3</v>
      </c>
      <c r="R21" s="81">
        <v>1.8069782644575781E-2</v>
      </c>
      <c r="S21" s="82">
        <f t="shared" si="6"/>
        <v>7.2463943178497331E-2</v>
      </c>
      <c r="T21" s="83">
        <f>分析係数表!F24</f>
        <v>0.36341689561906876</v>
      </c>
      <c r="U21" s="84">
        <f t="shared" si="7"/>
        <v>2.6334621274246094E-2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投入係数表!AG22</f>
        <v>8.6914050269884405E-4</v>
      </c>
      <c r="E22" s="75">
        <f t="shared" si="0"/>
        <v>8.6914050269884399E-2</v>
      </c>
      <c r="F22" s="74">
        <f>分析係数表!C25</f>
        <v>0.11839811615034102</v>
      </c>
      <c r="G22" s="75">
        <f t="shared" si="1"/>
        <v>1.029045981895035E-2</v>
      </c>
      <c r="H22" s="75">
        <v>5.3592040148172752E-2</v>
      </c>
      <c r="I22" s="75">
        <f t="shared" si="2"/>
        <v>5.3592040148172752E-2</v>
      </c>
      <c r="J22" s="74">
        <f>分析係数表!G25</f>
        <v>0.19601885967651284</v>
      </c>
      <c r="K22" s="76">
        <f t="shared" si="3"/>
        <v>1.0505050597582716E-2</v>
      </c>
      <c r="L22" s="77"/>
      <c r="M22" s="78"/>
      <c r="N22" s="79">
        <f>分析係数表!I25</f>
        <v>4.7721717414244671E-4</v>
      </c>
      <c r="O22" s="80">
        <f t="shared" si="4"/>
        <v>8.0922021034536291E-3</v>
      </c>
      <c r="P22" s="74">
        <f>分析係数表!C25</f>
        <v>0.11839811615034102</v>
      </c>
      <c r="Q22" s="80">
        <f t="shared" si="5"/>
        <v>9.5810148455673669E-4</v>
      </c>
      <c r="R22" s="81">
        <v>6.0441946737430641E-3</v>
      </c>
      <c r="S22" s="82">
        <f t="shared" si="6"/>
        <v>5.9636234821915816E-2</v>
      </c>
      <c r="T22" s="83">
        <f>分析係数表!F25</f>
        <v>0.34892899519140697</v>
      </c>
      <c r="U22" s="84">
        <f t="shared" si="7"/>
        <v>2.0808811493409879E-2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投入係数表!AG23</f>
        <v>1.0770328995979913E-4</v>
      </c>
      <c r="E23" s="75">
        <f t="shared" si="0"/>
        <v>1.0770328995979912E-2</v>
      </c>
      <c r="F23" s="74">
        <f>分析係数表!C26</f>
        <v>0.29113960871661038</v>
      </c>
      <c r="G23" s="75">
        <f t="shared" si="1"/>
        <v>3.1356693696387547E-3</v>
      </c>
      <c r="H23" s="75">
        <v>5.4036134173067324E-2</v>
      </c>
      <c r="I23" s="75">
        <f t="shared" si="2"/>
        <v>5.4036134173067324E-2</v>
      </c>
      <c r="J23" s="74">
        <f>分析係数表!G26</f>
        <v>0.2004458717578543</v>
      </c>
      <c r="K23" s="76">
        <f t="shared" si="3"/>
        <v>1.0831320020744861E-2</v>
      </c>
      <c r="L23" s="77"/>
      <c r="M23" s="78"/>
      <c r="N23" s="79">
        <f>分析係数表!I26</f>
        <v>1.0726059667332082E-2</v>
      </c>
      <c r="O23" s="80">
        <f t="shared" si="4"/>
        <v>0.18188247888967474</v>
      </c>
      <c r="P23" s="74">
        <f>分析係数表!C26</f>
        <v>0.29113960871661038</v>
      </c>
      <c r="Q23" s="80">
        <f t="shared" si="5"/>
        <v>5.2953193736347048E-2</v>
      </c>
      <c r="R23" s="81">
        <v>5.9578232090416842E-2</v>
      </c>
      <c r="S23" s="82">
        <f t="shared" si="6"/>
        <v>0.11361436626348417</v>
      </c>
      <c r="T23" s="83">
        <f>分析係数表!F26</f>
        <v>0.34176102976079403</v>
      </c>
      <c r="U23" s="84">
        <f t="shared" si="7"/>
        <v>3.8828962809828366E-2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投入係数表!AG24</f>
        <v>1.9536875853172863E-4</v>
      </c>
      <c r="E24" s="75">
        <f t="shared" si="0"/>
        <v>1.9536875853172864E-2</v>
      </c>
      <c r="F24" s="74">
        <f>分析係数表!C27</f>
        <v>0.22390034937983039</v>
      </c>
      <c r="G24" s="75">
        <f t="shared" si="1"/>
        <v>4.3743133293157764E-3</v>
      </c>
      <c r="H24" s="75">
        <v>1.0717059045086387E-2</v>
      </c>
      <c r="I24" s="75">
        <f t="shared" si="2"/>
        <v>1.0717059045086387E-2</v>
      </c>
      <c r="J24" s="74">
        <f>分析係数表!G27</f>
        <v>0.17801424712710151</v>
      </c>
      <c r="K24" s="76">
        <f t="shared" si="3"/>
        <v>1.9077891973277466E-3</v>
      </c>
      <c r="L24" s="77"/>
      <c r="M24" s="78"/>
      <c r="N24" s="79">
        <f>分析係数表!I27</f>
        <v>1.001616696609949E-2</v>
      </c>
      <c r="O24" s="80">
        <f t="shared" si="4"/>
        <v>0.16984478301155861</v>
      </c>
      <c r="P24" s="74">
        <f>分析係数表!C27</f>
        <v>0.22390034937983039</v>
      </c>
      <c r="Q24" s="80">
        <f t="shared" si="5"/>
        <v>3.8028306256629452E-2</v>
      </c>
      <c r="R24" s="81">
        <v>3.8835616495123786E-2</v>
      </c>
      <c r="S24" s="82">
        <f t="shared" si="6"/>
        <v>4.9552675540210173E-2</v>
      </c>
      <c r="T24" s="83">
        <f>分析係数表!F27</f>
        <v>0.3354402389489512</v>
      </c>
      <c r="U24" s="84">
        <f t="shared" si="7"/>
        <v>1.6621961323767951E-2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投入係数表!AG25</f>
        <v>0</v>
      </c>
      <c r="E25" s="75">
        <f t="shared" si="0"/>
        <v>0</v>
      </c>
      <c r="F25" s="74">
        <f>分析係数表!C28</f>
        <v>0.22512814125204084</v>
      </c>
      <c r="G25" s="75">
        <f t="shared" si="1"/>
        <v>0</v>
      </c>
      <c r="H25" s="75">
        <v>7.2241109622641714E-2</v>
      </c>
      <c r="I25" s="75">
        <f t="shared" si="2"/>
        <v>7.2241109622641714E-2</v>
      </c>
      <c r="J25" s="74">
        <f>分析係数表!G28</f>
        <v>0.17968722251031818</v>
      </c>
      <c r="K25" s="76">
        <f t="shared" si="3"/>
        <v>1.298080433915591E-2</v>
      </c>
      <c r="L25" s="77"/>
      <c r="M25" s="78"/>
      <c r="N25" s="79">
        <f>分析係数表!I28</f>
        <v>8.1409051127791718E-3</v>
      </c>
      <c r="O25" s="80">
        <f t="shared" si="4"/>
        <v>0.13804584798531128</v>
      </c>
      <c r="P25" s="74">
        <f>分析係数表!C28</f>
        <v>0.22512814125204084</v>
      </c>
      <c r="Q25" s="80">
        <f t="shared" si="5"/>
        <v>3.1078005164494913E-2</v>
      </c>
      <c r="R25" s="81">
        <v>3.9993132583467532E-2</v>
      </c>
      <c r="S25" s="82">
        <f t="shared" si="6"/>
        <v>0.11223424220610925</v>
      </c>
      <c r="T25" s="83">
        <f>分析係数表!F28</f>
        <v>0.30733691598411605</v>
      </c>
      <c r="U25" s="84">
        <f t="shared" si="7"/>
        <v>3.4493725867439928E-2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投入係数表!AG26</f>
        <v>1.8471114228105549E-2</v>
      </c>
      <c r="E26" s="75">
        <f t="shared" si="0"/>
        <v>1.847111422810555</v>
      </c>
      <c r="F26" s="74">
        <f>分析係数表!C29</f>
        <v>0.20292812083079403</v>
      </c>
      <c r="G26" s="75">
        <f t="shared" si="1"/>
        <v>0.37483084999604016</v>
      </c>
      <c r="H26" s="75">
        <v>0.44829488741123025</v>
      </c>
      <c r="I26" s="75">
        <f t="shared" si="2"/>
        <v>0.44829488741123025</v>
      </c>
      <c r="J26" s="74">
        <f>分析係数表!G29</f>
        <v>0.25422836329948895</v>
      </c>
      <c r="K26" s="76">
        <f t="shared" si="3"/>
        <v>0.11396927550208574</v>
      </c>
      <c r="L26" s="77"/>
      <c r="M26" s="78"/>
      <c r="N26" s="79">
        <f>分析係数表!I29</f>
        <v>1.2173975242294967E-2</v>
      </c>
      <c r="O26" s="80">
        <f t="shared" si="4"/>
        <v>0.20643487577772246</v>
      </c>
      <c r="P26" s="74">
        <f>分析係数表!C29</f>
        <v>0.20292812083079403</v>
      </c>
      <c r="Q26" s="80">
        <f t="shared" si="5"/>
        <v>4.189144141551162E-2</v>
      </c>
      <c r="R26" s="81">
        <v>6.1087670325523452E-2</v>
      </c>
      <c r="S26" s="82">
        <f t="shared" si="6"/>
        <v>0.50938255773675367</v>
      </c>
      <c r="T26" s="83">
        <f>分析係数表!F29</f>
        <v>0.40384720428768384</v>
      </c>
      <c r="U26" s="84">
        <f t="shared" si="7"/>
        <v>0.20571272185489767</v>
      </c>
      <c r="V26" s="85">
        <f>分析係数表!D29</f>
        <v>7.670374473161555E-2</v>
      </c>
      <c r="W26" s="86">
        <f t="shared" si="8"/>
        <v>0</v>
      </c>
      <c r="X26" s="74">
        <f>分析係数表!E29</f>
        <v>6.1557890505000185E-2</v>
      </c>
      <c r="Y26" s="87">
        <f t="shared" si="9"/>
        <v>0</v>
      </c>
    </row>
    <row r="27" spans="1:25">
      <c r="A27" s="10" t="s">
        <v>15</v>
      </c>
      <c r="B27" s="9" t="s">
        <v>36</v>
      </c>
      <c r="C27" s="88"/>
      <c r="D27" s="74">
        <f>投入係数表!AG27</f>
        <v>2.3819960174829994E-3</v>
      </c>
      <c r="E27" s="75">
        <f t="shared" si="0"/>
        <v>0.23819960174829993</v>
      </c>
      <c r="F27" s="74">
        <f>分析係数表!C30</f>
        <v>1</v>
      </c>
      <c r="G27" s="75">
        <f t="shared" si="1"/>
        <v>0.23819960174829993</v>
      </c>
      <c r="H27" s="75">
        <v>0.34853032162222253</v>
      </c>
      <c r="I27" s="75">
        <f t="shared" si="2"/>
        <v>0.34853032162222253</v>
      </c>
      <c r="J27" s="74">
        <f>分析係数表!G30</f>
        <v>0.34673715455884868</v>
      </c>
      <c r="K27" s="76">
        <f t="shared" si="3"/>
        <v>0.12084841199676981</v>
      </c>
      <c r="L27" s="77"/>
      <c r="M27" s="78"/>
      <c r="N27" s="79">
        <f>分析係数表!I30</f>
        <v>0</v>
      </c>
      <c r="O27" s="80">
        <f t="shared" si="4"/>
        <v>0</v>
      </c>
      <c r="P27" s="74">
        <f>分析係数表!C30</f>
        <v>1</v>
      </c>
      <c r="Q27" s="80">
        <f t="shared" si="5"/>
        <v>0</v>
      </c>
      <c r="R27" s="81">
        <v>7.2910991160592728E-2</v>
      </c>
      <c r="S27" s="82">
        <f t="shared" si="6"/>
        <v>0.42144131278281527</v>
      </c>
      <c r="T27" s="83">
        <f>分析係数表!F30</f>
        <v>0.44336430675838301</v>
      </c>
      <c r="U27" s="84">
        <f t="shared" si="7"/>
        <v>0.18685203548129575</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投入係数表!AG28</f>
        <v>5.7796591065636385E-3</v>
      </c>
      <c r="E28" s="75">
        <f t="shared" si="0"/>
        <v>0.57796591065636382</v>
      </c>
      <c r="F28" s="74">
        <f>分析係数表!C31</f>
        <v>0.99667993786519227</v>
      </c>
      <c r="G28" s="75">
        <f t="shared" si="1"/>
        <v>0.57604702792118401</v>
      </c>
      <c r="H28" s="75">
        <v>0.99238231271667166</v>
      </c>
      <c r="I28" s="75">
        <f t="shared" si="2"/>
        <v>0.99238231271667166</v>
      </c>
      <c r="J28" s="74">
        <f>分析係数表!G31</f>
        <v>7.0744430198025232E-2</v>
      </c>
      <c r="K28" s="76">
        <f t="shared" si="3"/>
        <v>7.0205521251739428E-2</v>
      </c>
      <c r="L28" s="77"/>
      <c r="M28" s="78"/>
      <c r="N28" s="79">
        <f>分析係数表!I31</f>
        <v>1.5783931066306964E-2</v>
      </c>
      <c r="O28" s="80">
        <f t="shared" si="4"/>
        <v>0.26764912726592388</v>
      </c>
      <c r="P28" s="74">
        <f>分析係数表!C31</f>
        <v>0.99667993786519227</v>
      </c>
      <c r="Q28" s="80">
        <f t="shared" si="5"/>
        <v>0.26676051553307395</v>
      </c>
      <c r="R28" s="81">
        <v>0.50579610863953006</v>
      </c>
      <c r="S28" s="82">
        <f t="shared" si="6"/>
        <v>1.4981784213562017</v>
      </c>
      <c r="T28" s="83">
        <f>分析係数表!F31</f>
        <v>0.308369223350977</v>
      </c>
      <c r="U28" s="84">
        <f t="shared" si="7"/>
        <v>0.46199211623480468</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投入係数表!AG29</f>
        <v>3.2336034264674575E-3</v>
      </c>
      <c r="E29" s="75">
        <f t="shared" si="0"/>
        <v>0.32336034264674574</v>
      </c>
      <c r="F29" s="74">
        <f>分析係数表!C32</f>
        <v>0.99973750468741629</v>
      </c>
      <c r="G29" s="75">
        <f t="shared" si="1"/>
        <v>0.3232754620725255</v>
      </c>
      <c r="H29" s="75">
        <v>0.42379216325943814</v>
      </c>
      <c r="I29" s="75">
        <f t="shared" si="2"/>
        <v>0.42379216325943814</v>
      </c>
      <c r="J29" s="74">
        <f>分析係数表!G32</f>
        <v>0.13654952076677315</v>
      </c>
      <c r="K29" s="76">
        <f t="shared" si="3"/>
        <v>5.7868616797790366E-2</v>
      </c>
      <c r="L29" s="77"/>
      <c r="M29" s="78"/>
      <c r="N29" s="79">
        <f>分析係数表!I32</f>
        <v>6.1925380029087757E-3</v>
      </c>
      <c r="O29" s="80">
        <f t="shared" si="4"/>
        <v>0.10500726245425733</v>
      </c>
      <c r="P29" s="74">
        <f>分析係数表!C32</f>
        <v>0.99973750468741629</v>
      </c>
      <c r="Q29" s="80">
        <f t="shared" si="5"/>
        <v>0.10497969854007584</v>
      </c>
      <c r="R29" s="81">
        <v>0.15634955686054483</v>
      </c>
      <c r="S29" s="82">
        <f t="shared" si="6"/>
        <v>0.580141720119983</v>
      </c>
      <c r="T29" s="83">
        <f>分析係数表!F32</f>
        <v>0.46980830670926516</v>
      </c>
      <c r="U29" s="84">
        <f t="shared" si="7"/>
        <v>0.27255539918096966</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投入係数表!AG30</f>
        <v>6.2229959047702538E-3</v>
      </c>
      <c r="E30" s="75">
        <f t="shared" si="0"/>
        <v>0.62229959047702543</v>
      </c>
      <c r="F30" s="74">
        <f>分析係数表!C33</f>
        <v>0.92720800471848297</v>
      </c>
      <c r="G30" s="75">
        <f t="shared" si="1"/>
        <v>0.57700116162333182</v>
      </c>
      <c r="H30" s="75">
        <v>0.66530944015913351</v>
      </c>
      <c r="I30" s="75">
        <f t="shared" si="2"/>
        <v>0.66530944015913351</v>
      </c>
      <c r="J30" s="74">
        <f>分析係数表!G33</f>
        <v>0.48251618559482062</v>
      </c>
      <c r="K30" s="76">
        <f t="shared" si="3"/>
        <v>0.32102257330581069</v>
      </c>
      <c r="L30" s="77"/>
      <c r="M30" s="78"/>
      <c r="N30" s="79">
        <f>分析係数表!I33</f>
        <v>1.0711870111293417E-3</v>
      </c>
      <c r="O30" s="80">
        <f t="shared" si="4"/>
        <v>1.8164186568159081E-2</v>
      </c>
      <c r="P30" s="74">
        <f>分析係数表!C33</f>
        <v>0.92720800471848297</v>
      </c>
      <c r="Q30" s="80">
        <f t="shared" si="5"/>
        <v>1.6841979185197049E-2</v>
      </c>
      <c r="R30" s="81">
        <v>6.8418370612003954E-2</v>
      </c>
      <c r="S30" s="82">
        <f t="shared" si="6"/>
        <v>0.73372781077113747</v>
      </c>
      <c r="T30" s="83">
        <f>分析係数表!F33</f>
        <v>0.61375438359859724</v>
      </c>
      <c r="U30" s="84">
        <f t="shared" si="7"/>
        <v>0.45032866022898765</v>
      </c>
      <c r="V30" s="85">
        <f>分析係数表!D33</f>
        <v>6.3927479543206545E-2</v>
      </c>
      <c r="W30" s="86">
        <f t="shared" si="8"/>
        <v>0</v>
      </c>
      <c r="X30" s="74">
        <f>分析係数表!E33</f>
        <v>6.2471900008991998E-2</v>
      </c>
      <c r="Y30" s="87">
        <f t="shared" si="9"/>
        <v>0</v>
      </c>
    </row>
    <row r="31" spans="1:25">
      <c r="A31" s="10" t="s">
        <v>19</v>
      </c>
      <c r="B31" s="9" t="s">
        <v>282</v>
      </c>
      <c r="C31" s="88"/>
      <c r="D31" s="74">
        <f>投入係数表!AG31</f>
        <v>1.1874913899986224E-2</v>
      </c>
      <c r="E31" s="75">
        <f t="shared" si="0"/>
        <v>1.1874913899986224</v>
      </c>
      <c r="F31" s="74">
        <f>分析係数表!C34</f>
        <v>0.43058167090385968</v>
      </c>
      <c r="G31" s="75">
        <f t="shared" si="1"/>
        <v>0.51131202688955368</v>
      </c>
      <c r="H31" s="75">
        <v>0.83107910392478412</v>
      </c>
      <c r="I31" s="75">
        <f t="shared" si="2"/>
        <v>0.83107910392478412</v>
      </c>
      <c r="J31" s="74">
        <f>分析係数表!G34</f>
        <v>0.40252218378442245</v>
      </c>
      <c r="K31" s="76">
        <f t="shared" si="3"/>
        <v>0.33452777580940507</v>
      </c>
      <c r="L31" s="77"/>
      <c r="M31" s="78"/>
      <c r="N31" s="79">
        <f>分析係数表!I34</f>
        <v>0.17332617383102331</v>
      </c>
      <c r="O31" s="80">
        <f t="shared" si="4"/>
        <v>2.9391030005980263</v>
      </c>
      <c r="P31" s="74">
        <f>分析係数表!C34</f>
        <v>0.43058167090385968</v>
      </c>
      <c r="Q31" s="80">
        <f t="shared" si="5"/>
        <v>1.2655238809560458</v>
      </c>
      <c r="R31" s="81">
        <v>1.4216249291303833</v>
      </c>
      <c r="S31" s="82">
        <f t="shared" si="6"/>
        <v>2.2527040330551675</v>
      </c>
      <c r="T31" s="83">
        <f>分析係数表!F34</f>
        <v>0.66293540075026103</v>
      </c>
      <c r="U31" s="84">
        <f t="shared" si="7"/>
        <v>1.4933972509251567</v>
      </c>
      <c r="V31" s="85">
        <f>分析係数表!D34</f>
        <v>0.16067471370017011</v>
      </c>
      <c r="W31" s="86">
        <f t="shared" si="8"/>
        <v>0</v>
      </c>
      <c r="X31" s="74">
        <f>分析係数表!E34</f>
        <v>0.14658203786750718</v>
      </c>
      <c r="Y31" s="87">
        <f t="shared" si="9"/>
        <v>0</v>
      </c>
    </row>
    <row r="32" spans="1:25">
      <c r="A32" s="10" t="s">
        <v>20</v>
      </c>
      <c r="B32" s="9" t="s">
        <v>37</v>
      </c>
      <c r="C32" s="88"/>
      <c r="D32" s="74">
        <f>投入係数表!AG32</f>
        <v>7.6819997745745097E-3</v>
      </c>
      <c r="E32" s="75">
        <f t="shared" si="0"/>
        <v>0.76819997745745094</v>
      </c>
      <c r="F32" s="74">
        <f>分析係数表!C35</f>
        <v>0.85041941808411148</v>
      </c>
      <c r="G32" s="75">
        <f t="shared" si="1"/>
        <v>0.65329217780159299</v>
      </c>
      <c r="H32" s="75">
        <v>1.0971360038068667</v>
      </c>
      <c r="I32" s="75">
        <f t="shared" si="2"/>
        <v>1.0971360038068667</v>
      </c>
      <c r="J32" s="74">
        <f>分析係数表!G35</f>
        <v>0.31439227022235533</v>
      </c>
      <c r="K32" s="76">
        <f t="shared" si="3"/>
        <v>0.34493107897952352</v>
      </c>
      <c r="L32" s="77"/>
      <c r="M32" s="78"/>
      <c r="N32" s="79">
        <f>分析係数表!I35</f>
        <v>5.0116599150103677E-2</v>
      </c>
      <c r="O32" s="80">
        <f t="shared" si="4"/>
        <v>0.84983037290974728</v>
      </c>
      <c r="P32" s="74">
        <f>分析係数表!C35</f>
        <v>0.85041941808411148</v>
      </c>
      <c r="Q32" s="80">
        <f t="shared" si="5"/>
        <v>0.72271225120011073</v>
      </c>
      <c r="R32" s="81">
        <v>1.1098621374956887</v>
      </c>
      <c r="S32" s="82">
        <f t="shared" si="6"/>
        <v>2.2069981413025554</v>
      </c>
      <c r="T32" s="83">
        <f>分析係数表!F35</f>
        <v>0.64510687312527537</v>
      </c>
      <c r="U32" s="84">
        <f t="shared" si="7"/>
        <v>1.4237496699289862</v>
      </c>
      <c r="V32" s="85">
        <f>分析係数表!D35</f>
        <v>4.4457450663799247E-2</v>
      </c>
      <c r="W32" s="86">
        <f t="shared" si="8"/>
        <v>0</v>
      </c>
      <c r="X32" s="74">
        <f>分析係数表!E35</f>
        <v>4.3787951741632962E-2</v>
      </c>
      <c r="Y32" s="87">
        <f t="shared" si="9"/>
        <v>0</v>
      </c>
    </row>
    <row r="33" spans="1:25">
      <c r="A33" s="10" t="s">
        <v>21</v>
      </c>
      <c r="B33" s="9" t="s">
        <v>38</v>
      </c>
      <c r="C33" s="88"/>
      <c r="D33" s="74">
        <f>投入係数表!AG33</f>
        <v>1.851995641773848E-2</v>
      </c>
      <c r="E33" s="75">
        <f t="shared" si="0"/>
        <v>1.8519956417738479</v>
      </c>
      <c r="F33" s="74">
        <f>分析係数表!C36</f>
        <v>0.99367212085214862</v>
      </c>
      <c r="G33" s="75">
        <f t="shared" si="1"/>
        <v>1.8402764371703555</v>
      </c>
      <c r="H33" s="75">
        <v>2.2603064059696587</v>
      </c>
      <c r="I33" s="75">
        <f t="shared" si="2"/>
        <v>2.2603064059696587</v>
      </c>
      <c r="J33" s="74">
        <f>分析係数表!G36</f>
        <v>5.4622350270852466E-2</v>
      </c>
      <c r="K33" s="76">
        <f t="shared" si="3"/>
        <v>0.12346324822632634</v>
      </c>
      <c r="L33" s="77"/>
      <c r="M33" s="78"/>
      <c r="N33" s="79">
        <f>分析係数表!I36</f>
        <v>0.22260102528255266</v>
      </c>
      <c r="O33" s="80">
        <f t="shared" si="4"/>
        <v>3.7746598040176966</v>
      </c>
      <c r="P33" s="74">
        <f>分析係数表!C36</f>
        <v>0.99367212085214862</v>
      </c>
      <c r="Q33" s="80">
        <f t="shared" si="5"/>
        <v>3.7507742129536203</v>
      </c>
      <c r="R33" s="81">
        <v>3.9969680852663418</v>
      </c>
      <c r="S33" s="82">
        <f t="shared" si="6"/>
        <v>6.2572744912360001</v>
      </c>
      <c r="T33" s="83">
        <f>分析係数表!F36</f>
        <v>0.84078106922799567</v>
      </c>
      <c r="U33" s="84">
        <f t="shared" si="7"/>
        <v>5.2609979371944666</v>
      </c>
      <c r="V33" s="85">
        <f>分析係数表!D36</f>
        <v>1.6146279761308086E-2</v>
      </c>
      <c r="W33" s="86">
        <f t="shared" si="8"/>
        <v>0</v>
      </c>
      <c r="X33" s="74">
        <f>分析係数表!E36</f>
        <v>1.4152245516969955E-2</v>
      </c>
      <c r="Y33" s="87">
        <f t="shared" si="9"/>
        <v>0</v>
      </c>
    </row>
    <row r="34" spans="1:25">
      <c r="A34" s="10" t="s">
        <v>22</v>
      </c>
      <c r="B34" s="9" t="s">
        <v>406</v>
      </c>
      <c r="C34" s="88"/>
      <c r="D34" s="74">
        <f>投入係数表!AG34</f>
        <v>1.8757905546719432E-2</v>
      </c>
      <c r="E34" s="75">
        <f t="shared" si="0"/>
        <v>1.8757905546719431</v>
      </c>
      <c r="F34" s="74">
        <f>分析係数表!C37</f>
        <v>0.57178358697686016</v>
      </c>
      <c r="G34" s="75">
        <f t="shared" si="1"/>
        <v>1.0725462517676378</v>
      </c>
      <c r="H34" s="75">
        <v>1.4699219967800092</v>
      </c>
      <c r="I34" s="75">
        <f t="shared" si="2"/>
        <v>1.4699219967800092</v>
      </c>
      <c r="J34" s="74">
        <f>分析係数表!G37</f>
        <v>0.36884830758302428</v>
      </c>
      <c r="K34" s="76">
        <f t="shared" si="3"/>
        <v>0.54217824079136612</v>
      </c>
      <c r="L34" s="77"/>
      <c r="M34" s="78"/>
      <c r="N34" s="79">
        <f>分析係数表!I37</f>
        <v>4.5622990798280361E-2</v>
      </c>
      <c r="O34" s="80">
        <f t="shared" si="4"/>
        <v>0.77363196906548992</v>
      </c>
      <c r="P34" s="74">
        <f>分析係数表!C37</f>
        <v>0.57178358697686016</v>
      </c>
      <c r="Q34" s="80">
        <f t="shared" si="5"/>
        <v>0.44235006227223717</v>
      </c>
      <c r="R34" s="81">
        <v>0.59749256771580084</v>
      </c>
      <c r="S34" s="82">
        <f t="shared" si="6"/>
        <v>2.06741456449581</v>
      </c>
      <c r="T34" s="83">
        <f>分析係数表!F37</f>
        <v>0.64429400301330442</v>
      </c>
      <c r="U34" s="84">
        <f t="shared" si="7"/>
        <v>1.3320228056470129</v>
      </c>
      <c r="V34" s="85">
        <f>分析係数表!D37</f>
        <v>7.2142948725191447E-2</v>
      </c>
      <c r="W34" s="86">
        <f t="shared" si="8"/>
        <v>0</v>
      </c>
      <c r="X34" s="74">
        <f>分析係数表!E37</f>
        <v>6.9101643267789628E-2</v>
      </c>
      <c r="Y34" s="87">
        <f t="shared" si="9"/>
        <v>0</v>
      </c>
    </row>
    <row r="35" spans="1:25">
      <c r="A35" s="10" t="s">
        <v>23</v>
      </c>
      <c r="B35" s="9" t="s">
        <v>198</v>
      </c>
      <c r="C35" s="73">
        <f>最終需要_まとめ!C36</f>
        <v>100</v>
      </c>
      <c r="D35" s="74">
        <f>投入係数表!AG35</f>
        <v>0.16985685481346041</v>
      </c>
      <c r="E35" s="75">
        <f t="shared" si="0"/>
        <v>16.985685481346042</v>
      </c>
      <c r="F35" s="74">
        <f>分析係数表!C38</f>
        <v>0.42668283982472699</v>
      </c>
      <c r="G35" s="75">
        <f t="shared" si="1"/>
        <v>7.247500517550364</v>
      </c>
      <c r="H35" s="75">
        <v>8.1315963271980678</v>
      </c>
      <c r="I35" s="75">
        <f t="shared" si="2"/>
        <v>108.13159632719807</v>
      </c>
      <c r="J35" s="74">
        <f>分析係数表!G38</f>
        <v>0.18042179614021467</v>
      </c>
      <c r="K35" s="76">
        <f t="shared" si="3"/>
        <v>19.509296828861714</v>
      </c>
      <c r="L35" s="77"/>
      <c r="M35" s="78"/>
      <c r="N35" s="79">
        <f>分析係数表!I38</f>
        <v>3.1385057501308801E-2</v>
      </c>
      <c r="O35" s="80">
        <f t="shared" si="4"/>
        <v>0.53219842472243939</v>
      </c>
      <c r="P35" s="74">
        <f>分析係数表!C38</f>
        <v>0.42668283982472699</v>
      </c>
      <c r="Q35" s="80">
        <f t="shared" si="5"/>
        <v>0.22707993521081662</v>
      </c>
      <c r="R35" s="81">
        <v>0.36388766607782713</v>
      </c>
      <c r="S35" s="82">
        <f t="shared" si="6"/>
        <v>108.4954839932759</v>
      </c>
      <c r="T35" s="83">
        <f>分析係数表!F38</f>
        <v>0.52437100026299643</v>
      </c>
      <c r="U35" s="84">
        <f t="shared" si="7"/>
        <v>56.891885465572003</v>
      </c>
      <c r="V35" s="85">
        <f>分析係数表!D38</f>
        <v>3.745569762927526E-2</v>
      </c>
      <c r="W35" s="86">
        <f t="shared" si="8"/>
        <v>4</v>
      </c>
      <c r="X35" s="74">
        <f>分析係数表!E38</f>
        <v>3.4218337111297577E-2</v>
      </c>
      <c r="Y35" s="87">
        <f t="shared" si="9"/>
        <v>4</v>
      </c>
    </row>
    <row r="36" spans="1:25">
      <c r="A36" s="10" t="s">
        <v>24</v>
      </c>
      <c r="B36" s="9" t="s">
        <v>39</v>
      </c>
      <c r="C36" s="88"/>
      <c r="D36" s="74">
        <f>投入係数表!AG36</f>
        <v>0</v>
      </c>
      <c r="E36" s="75">
        <f t="shared" si="0"/>
        <v>0</v>
      </c>
      <c r="F36" s="74">
        <f>分析係数表!C39</f>
        <v>1</v>
      </c>
      <c r="G36" s="75">
        <f t="shared" si="1"/>
        <v>0</v>
      </c>
      <c r="H36" s="75">
        <v>9.0391996997019886E-2</v>
      </c>
      <c r="I36" s="75">
        <f t="shared" si="2"/>
        <v>9.0391996997019886E-2</v>
      </c>
      <c r="J36" s="74">
        <f>分析係数表!G39</f>
        <v>0.351753812215997</v>
      </c>
      <c r="K36" s="76">
        <f t="shared" si="3"/>
        <v>3.1795729537518698E-2</v>
      </c>
      <c r="L36" s="77"/>
      <c r="M36" s="78"/>
      <c r="N36" s="79">
        <f>分析係数表!I39</f>
        <v>2.6196741762610056E-3</v>
      </c>
      <c r="O36" s="80">
        <f t="shared" si="4"/>
        <v>4.4421982334555916E-2</v>
      </c>
      <c r="P36" s="74">
        <f>分析係数表!C39</f>
        <v>1</v>
      </c>
      <c r="Q36" s="80">
        <f t="shared" si="5"/>
        <v>4.4421982334555916E-2</v>
      </c>
      <c r="R36" s="81">
        <v>5.7791824973496796E-2</v>
      </c>
      <c r="S36" s="82">
        <f t="shared" si="6"/>
        <v>0.14818382197051669</v>
      </c>
      <c r="T36" s="83">
        <f>分析係数表!F39</f>
        <v>0.70125652740175148</v>
      </c>
      <c r="U36" s="84">
        <f t="shared" si="7"/>
        <v>0.10391487241216391</v>
      </c>
      <c r="V36" s="85">
        <f>分析係数表!D39</f>
        <v>5.4632803645743147E-2</v>
      </c>
      <c r="W36" s="86">
        <f t="shared" si="8"/>
        <v>0</v>
      </c>
      <c r="X36" s="74">
        <f>分析係数表!E39</f>
        <v>5.4632803645743147E-2</v>
      </c>
      <c r="Y36" s="87">
        <f t="shared" si="9"/>
        <v>0</v>
      </c>
    </row>
    <row r="37" spans="1:25">
      <c r="A37" s="10" t="s">
        <v>25</v>
      </c>
      <c r="B37" s="9" t="s">
        <v>40</v>
      </c>
      <c r="C37" s="88"/>
      <c r="D37" s="74">
        <f>投入係数表!AG37</f>
        <v>4.0601635587170781E-3</v>
      </c>
      <c r="E37" s="75">
        <f t="shared" si="0"/>
        <v>0.40601635587170781</v>
      </c>
      <c r="F37" s="74">
        <f>分析係数表!C40</f>
        <v>0.86812466863195592</v>
      </c>
      <c r="G37" s="75">
        <f t="shared" si="1"/>
        <v>0.35247281440028061</v>
      </c>
      <c r="H37" s="75">
        <v>0.38892088287429927</v>
      </c>
      <c r="I37" s="75">
        <f t="shared" si="2"/>
        <v>0.38892088287429927</v>
      </c>
      <c r="J37" s="74">
        <f>分析係数表!G40</f>
        <v>0.5308449982881025</v>
      </c>
      <c r="K37" s="76">
        <f t="shared" si="3"/>
        <v>0.20645670540361472</v>
      </c>
      <c r="L37" s="77"/>
      <c r="M37" s="78"/>
      <c r="N37" s="79">
        <f>分析係数表!I40</f>
        <v>3.1726768564274997E-2</v>
      </c>
      <c r="O37" s="80">
        <f t="shared" si="4"/>
        <v>0.53799284104343081</v>
      </c>
      <c r="P37" s="74">
        <f>分析係数表!C40</f>
        <v>0.86812466863195592</v>
      </c>
      <c r="Q37" s="80">
        <f t="shared" si="5"/>
        <v>0.46704485685719294</v>
      </c>
      <c r="R37" s="81">
        <v>0.47112785040803012</v>
      </c>
      <c r="S37" s="82">
        <f t="shared" si="6"/>
        <v>0.86004873328232945</v>
      </c>
      <c r="T37" s="83">
        <f>分析係数表!F40</f>
        <v>0.72849135138041188</v>
      </c>
      <c r="U37" s="84">
        <f t="shared" si="7"/>
        <v>0.62653806396185563</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投入係数表!AG38</f>
        <v>7.6519430424927049E-4</v>
      </c>
      <c r="E38" s="75">
        <f t="shared" si="0"/>
        <v>7.6519430424927051E-2</v>
      </c>
      <c r="F38" s="74">
        <f>分析係数表!C41</f>
        <v>0.9999434031873089</v>
      </c>
      <c r="G38" s="75">
        <f t="shared" si="1"/>
        <v>7.6515099669056064E-2</v>
      </c>
      <c r="H38" s="75">
        <v>8.8509728495464526E-2</v>
      </c>
      <c r="I38" s="75">
        <f t="shared" si="2"/>
        <v>8.8509728495464526E-2</v>
      </c>
      <c r="J38" s="74">
        <f>分析係数表!G41</f>
        <v>0.50163334603597476</v>
      </c>
      <c r="K38" s="76">
        <f t="shared" si="3"/>
        <v>4.4399431261915534E-2</v>
      </c>
      <c r="L38" s="77"/>
      <c r="M38" s="78"/>
      <c r="N38" s="79">
        <f>分析係数表!I41</f>
        <v>4.605647758626856E-2</v>
      </c>
      <c r="O38" s="80">
        <f t="shared" si="4"/>
        <v>0.78098263221771425</v>
      </c>
      <c r="P38" s="74">
        <f>分析係数表!C41</f>
        <v>0.9999434031873089</v>
      </c>
      <c r="Q38" s="80">
        <f t="shared" si="5"/>
        <v>0.78093843108996364</v>
      </c>
      <c r="R38" s="81">
        <v>0.79558308906141106</v>
      </c>
      <c r="S38" s="82">
        <f t="shared" si="6"/>
        <v>0.88409281755687563</v>
      </c>
      <c r="T38" s="83">
        <f>分析係数表!F41</f>
        <v>0.6065809667987323</v>
      </c>
      <c r="U38" s="84">
        <f t="shared" si="7"/>
        <v>0.53627387601346488</v>
      </c>
      <c r="V38" s="85">
        <f>分析係数表!D41</f>
        <v>0.10372147914479408</v>
      </c>
      <c r="W38" s="86">
        <f t="shared" si="8"/>
        <v>0</v>
      </c>
      <c r="X38" s="74">
        <f>分析係数表!E41</f>
        <v>9.872112035903656E-2</v>
      </c>
      <c r="Y38" s="87">
        <f t="shared" si="9"/>
        <v>0</v>
      </c>
    </row>
    <row r="39" spans="1:25">
      <c r="A39" s="10" t="s">
        <v>56</v>
      </c>
      <c r="B39" s="9" t="s">
        <v>388</v>
      </c>
      <c r="C39" s="88"/>
      <c r="D39" s="74">
        <f>投入係数表!AG39</f>
        <v>1.3700860373955842E-3</v>
      </c>
      <c r="E39" s="75">
        <f>$C$35*D39</f>
        <v>0.13700860373955842</v>
      </c>
      <c r="F39" s="74">
        <f>分析係数表!C42</f>
        <v>0.93692850875802069</v>
      </c>
      <c r="G39" s="75">
        <f>E39*F39</f>
        <v>0.12836726678872304</v>
      </c>
      <c r="H39" s="75">
        <v>0.1782855928826981</v>
      </c>
      <c r="I39" s="75">
        <f>C39+H39</f>
        <v>0.1782855928826981</v>
      </c>
      <c r="J39" s="74">
        <f>分析係数表!G42</f>
        <v>0.49922072097325781</v>
      </c>
      <c r="K39" s="76">
        <f>I39*J39</f>
        <v>8.9003862218045265E-2</v>
      </c>
      <c r="L39" s="77"/>
      <c r="M39" s="78"/>
      <c r="N39" s="79">
        <f>分析係数表!I42</f>
        <v>1.1809361738003208E-2</v>
      </c>
      <c r="O39" s="80">
        <f t="shared" si="4"/>
        <v>0.20025210129631485</v>
      </c>
      <c r="P39" s="74">
        <f>分析係数表!C42</f>
        <v>0.93692850875802069</v>
      </c>
      <c r="Q39" s="80">
        <f>O39*P39</f>
        <v>0.18762190264321638</v>
      </c>
      <c r="R39" s="81">
        <v>0.20500757406569078</v>
      </c>
      <c r="S39" s="82">
        <f>I39+R39</f>
        <v>0.38329316694838889</v>
      </c>
      <c r="T39" s="83">
        <f>分析係数表!F42</f>
        <v>0.57339238661209846</v>
      </c>
      <c r="U39" s="84">
        <f>S39*T39</f>
        <v>0.2197773837686462</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投入係数表!AG40</f>
        <v>0.15622737917819884</v>
      </c>
      <c r="E40" s="75">
        <f>$C$35*D40</f>
        <v>15.622737917819885</v>
      </c>
      <c r="F40" s="74">
        <f>分析係数表!C43</f>
        <v>0.64668770435795053</v>
      </c>
      <c r="G40" s="75">
        <f>E40*F40</f>
        <v>10.10303251986085</v>
      </c>
      <c r="H40" s="75">
        <v>12.513514469274485</v>
      </c>
      <c r="I40" s="75">
        <f>C40+H40</f>
        <v>12.513514469274485</v>
      </c>
      <c r="J40" s="74">
        <f>分析係数表!G43</f>
        <v>0.34525361813281841</v>
      </c>
      <c r="K40" s="76">
        <f>I40*J40</f>
        <v>4.320336146074391</v>
      </c>
      <c r="L40" s="77"/>
      <c r="M40" s="78"/>
      <c r="N40" s="79">
        <f>分析係数表!I43</f>
        <v>1.6687581740348217E-2</v>
      </c>
      <c r="O40" s="80">
        <f t="shared" si="4"/>
        <v>0.2829723894649519</v>
      </c>
      <c r="P40" s="74">
        <f>分析係数表!C43</f>
        <v>0.64668770435795053</v>
      </c>
      <c r="Q40" s="80">
        <f>O40*P40</f>
        <v>0.18299476493977365</v>
      </c>
      <c r="R40" s="81">
        <v>0.73752514029735661</v>
      </c>
      <c r="S40" s="82">
        <f>I40+R40</f>
        <v>13.251039609571841</v>
      </c>
      <c r="T40" s="83">
        <f>分析係数表!F43</f>
        <v>0.5971160790993254</v>
      </c>
      <c r="U40" s="84">
        <f>S40*T40</f>
        <v>7.9124088156573933</v>
      </c>
      <c r="V40" s="85">
        <f>分析係数表!D43</f>
        <v>0.11965406207615147</v>
      </c>
      <c r="W40" s="86">
        <f>ROUND(S40*V40,0)</f>
        <v>2</v>
      </c>
      <c r="X40" s="74">
        <f>分析係数表!E43</f>
        <v>0.10089499703022012</v>
      </c>
      <c r="Y40" s="87">
        <f>ROUND(S40*X40,0)</f>
        <v>1</v>
      </c>
    </row>
    <row r="41" spans="1:25">
      <c r="A41" s="10" t="s">
        <v>350</v>
      </c>
      <c r="B41" s="9" t="s">
        <v>42</v>
      </c>
      <c r="C41" s="88"/>
      <c r="D41" s="74">
        <f>投入係数表!AG41</f>
        <v>6.3757842928527592E-3</v>
      </c>
      <c r="E41" s="75">
        <f>$C$35*D41</f>
        <v>0.63757842928527597</v>
      </c>
      <c r="F41" s="74">
        <f>分析係数表!C44</f>
        <v>0.69156580457188765</v>
      </c>
      <c r="G41" s="75">
        <f>E41*F41</f>
        <v>0.44092743942635226</v>
      </c>
      <c r="H41" s="75">
        <v>0.49661677497640072</v>
      </c>
      <c r="I41" s="75">
        <f>C41+H41</f>
        <v>0.49661677497640072</v>
      </c>
      <c r="J41" s="74">
        <f>分析係数表!G44</f>
        <v>0.27271905819722003</v>
      </c>
      <c r="K41" s="76">
        <f>I41*J41</f>
        <v>0.13543685915650475</v>
      </c>
      <c r="L41" s="77"/>
      <c r="M41" s="78"/>
      <c r="N41" s="79">
        <f>分析係数表!I44</f>
        <v>0.15674397651271663</v>
      </c>
      <c r="O41" s="80">
        <f t="shared" si="4"/>
        <v>2.6579176215089024</v>
      </c>
      <c r="P41" s="74">
        <f>分析係数表!C44</f>
        <v>0.69156580457188765</v>
      </c>
      <c r="Q41" s="80">
        <f>O41*P41</f>
        <v>1.8381249384046021</v>
      </c>
      <c r="R41" s="81">
        <v>1.8731023315926507</v>
      </c>
      <c r="S41" s="82">
        <f>I41+R41</f>
        <v>2.3697191065690513</v>
      </c>
      <c r="T41" s="83">
        <f>分析係数表!F44</f>
        <v>0.50862281906626206</v>
      </c>
      <c r="U41" s="84">
        <f>S41*T41</f>
        <v>1.2052932123783346</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投入係数表!AG42</f>
        <v>2.2029079888289146E-3</v>
      </c>
      <c r="E42" s="75">
        <f>$C$35*D42</f>
        <v>0.22029079888289146</v>
      </c>
      <c r="F42" s="74">
        <f>分析係数表!C45</f>
        <v>1</v>
      </c>
      <c r="G42" s="75">
        <f>E42*F42</f>
        <v>0.22029079888289146</v>
      </c>
      <c r="H42" s="75">
        <v>0.27470479143777549</v>
      </c>
      <c r="I42" s="75">
        <f>C42+H42</f>
        <v>0.27470479143777549</v>
      </c>
      <c r="J42" s="74">
        <f>分析係数表!G45</f>
        <v>0</v>
      </c>
      <c r="K42" s="76">
        <f>I42*J42</f>
        <v>0</v>
      </c>
      <c r="L42" s="77"/>
      <c r="M42" s="78"/>
      <c r="N42" s="79">
        <f>分析係数表!I45</f>
        <v>0</v>
      </c>
      <c r="O42" s="80">
        <f t="shared" si="4"/>
        <v>0</v>
      </c>
      <c r="P42" s="74">
        <f>分析係数表!C45</f>
        <v>1</v>
      </c>
      <c r="Q42" s="80">
        <f>O42*P42</f>
        <v>0</v>
      </c>
      <c r="R42" s="81">
        <v>2.0732692043333664E-2</v>
      </c>
      <c r="S42" s="82">
        <f>I42+R42</f>
        <v>0.29543748348110915</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投入係数表!AG43</f>
        <v>2.4145574772382874E-3</v>
      </c>
      <c r="E43" s="75">
        <f>$C$35*D43</f>
        <v>0.24145574772382875</v>
      </c>
      <c r="F43" s="74">
        <f>分析係数表!C46</f>
        <v>0.99300149364803736</v>
      </c>
      <c r="G43" s="75">
        <f>E43*F43</f>
        <v>0.23976591813966563</v>
      </c>
      <c r="H43" s="75">
        <v>0.36655183235733868</v>
      </c>
      <c r="I43" s="75">
        <f>C43+H43</f>
        <v>0.36655183235733868</v>
      </c>
      <c r="J43" s="74">
        <f>分析係数表!G46</f>
        <v>1.2662527198429125E-2</v>
      </c>
      <c r="K43" s="76">
        <f>I43*J43</f>
        <v>4.641472546858834E-3</v>
      </c>
      <c r="L43" s="77"/>
      <c r="M43" s="78"/>
      <c r="N43" s="79">
        <f>分析係数表!I46</f>
        <v>3.642815848522589E-5</v>
      </c>
      <c r="O43" s="80">
        <f t="shared" si="4"/>
        <v>6.177146102271158E-4</v>
      </c>
      <c r="P43" s="74">
        <f>分析係数表!C46</f>
        <v>0.99300149364803736</v>
      </c>
      <c r="Q43" s="80">
        <f>O43*P43</f>
        <v>6.133915306037412E-4</v>
      </c>
      <c r="R43" s="81">
        <v>5.4216528901276789E-2</v>
      </c>
      <c r="S43" s="82">
        <f>I43+R43</f>
        <v>0.4207683612586155</v>
      </c>
      <c r="T43" s="83">
        <f>分析係数表!F46</f>
        <v>0.42786180544499286</v>
      </c>
      <c r="U43" s="84">
        <f>S43*T43</f>
        <v>0.18003071072224222</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投入係数表!AG44</f>
        <v>0.45960625680972839</v>
      </c>
      <c r="E44" s="89">
        <f>SUM(E5:E43)</f>
        <v>45.960625680972839</v>
      </c>
      <c r="F44" s="90">
        <f>分析係数表!C47</f>
        <v>0.58532523599566522</v>
      </c>
      <c r="G44" s="89">
        <f>SUM(G5:G43)</f>
        <v>25.419910664377579</v>
      </c>
      <c r="H44" s="89">
        <f>SUM(H5:H43)</f>
        <v>32.176088551227785</v>
      </c>
      <c r="I44" s="89">
        <f>SUM(I5:I43)</f>
        <v>132.17608855122779</v>
      </c>
      <c r="J44" s="90">
        <f>分析係数表!G47</f>
        <v>0.25475569279079324</v>
      </c>
      <c r="K44" s="91">
        <f>SUM(K5:K43)</f>
        <v>26.56459092450693</v>
      </c>
      <c r="L44" s="92">
        <f>最終需要_まとめ!$L$34</f>
        <v>0.63833333333333331</v>
      </c>
      <c r="M44" s="89">
        <f>K44*L44</f>
        <v>16.957063873476923</v>
      </c>
      <c r="N44" s="93">
        <f>分析係数表!I47</f>
        <v>1</v>
      </c>
      <c r="O44" s="94">
        <f>SUM(O5:O43)</f>
        <v>16.957063873476926</v>
      </c>
      <c r="P44" s="90">
        <f>分析係数表!C47</f>
        <v>0.58532523599566522</v>
      </c>
      <c r="Q44" s="94">
        <f>SUM(Q5:Q43)</f>
        <v>11.011285725389786</v>
      </c>
      <c r="R44" s="89">
        <f>SUM(R5:R43)</f>
        <v>13.520221254358081</v>
      </c>
      <c r="S44" s="95">
        <f>SUM(S5:S43)</f>
        <v>145.69630980558588</v>
      </c>
      <c r="T44" s="96">
        <f>分析係数表!F47</f>
        <v>0.5063294671067512</v>
      </c>
      <c r="U44" s="97">
        <f>SUM(U5:U43)</f>
        <v>79.46367872845434</v>
      </c>
      <c r="V44" s="98">
        <f>分析係数表!D47</f>
        <v>6.4581730562403572E-2</v>
      </c>
      <c r="W44" s="99">
        <f>SUM(W5:W43)</f>
        <v>6</v>
      </c>
      <c r="X44" s="90">
        <f>分析係数表!E47</f>
        <v>5.7136770824146227E-2</v>
      </c>
      <c r="Y44" s="100">
        <f>SUM(Y5:Y43)</f>
        <v>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46"/>
  <sheetViews>
    <sheetView showGridLines="0" workbookViewId="0">
      <pane xSplit="2" ySplit="4" topLeftCell="C5" activePane="bottomRight" state="frozen"/>
      <selection activeCell="B1" sqref="B1:B65536"/>
      <selection pane="topRight" activeCell="B1" sqref="B1:B65536"/>
      <selection pane="bottomLeft" activeCell="B1" sqref="B1:B65536"/>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bestFit="1" customWidth="1"/>
    <col min="6" max="16384" width="8.90625" style="5"/>
  </cols>
  <sheetData>
    <row r="1" spans="1:25" ht="13">
      <c r="B1" s="59" t="s">
        <v>353</v>
      </c>
      <c r="C1" s="60"/>
      <c r="D1" s="60"/>
      <c r="E1" s="60"/>
      <c r="F1" s="61"/>
      <c r="G1" s="60" t="s">
        <v>389</v>
      </c>
    </row>
    <row r="2" spans="1:25">
      <c r="B2" s="5" t="s">
        <v>297</v>
      </c>
      <c r="S2" s="5" t="s">
        <v>157</v>
      </c>
      <c r="U2" s="62" t="s">
        <v>215</v>
      </c>
      <c r="W2" s="5" t="s">
        <v>134</v>
      </c>
      <c r="Y2" s="5" t="s">
        <v>158</v>
      </c>
    </row>
    <row r="3" spans="1:25" ht="44">
      <c r="B3" s="63"/>
      <c r="C3" s="64" t="s">
        <v>233</v>
      </c>
      <c r="D3" s="64" t="s">
        <v>236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投入係数表!AH5</f>
        <v>2.7082100619031166E-5</v>
      </c>
      <c r="E5" s="75">
        <f t="shared" ref="E5:E38" si="0">$C$36*D5</f>
        <v>2.7082100619031167E-3</v>
      </c>
      <c r="F5" s="74">
        <f>分析係数表!C8</f>
        <v>0.16988323914406789</v>
      </c>
      <c r="G5" s="75">
        <f t="shared" ref="G5:G38" si="1">E5*F5</f>
        <v>4.6007949759865809E-4</v>
      </c>
      <c r="H5" s="75">
        <f t="array" ref="H5:H43">MMULT(逆行列係数!C5:AO43,'32'!G5:G43)</f>
        <v>1.4935350381396414E-3</v>
      </c>
      <c r="I5" s="75">
        <f t="shared" ref="I5:I38" si="2">C5+H5</f>
        <v>1.4935350381396414E-3</v>
      </c>
      <c r="J5" s="74">
        <f>分析係数表!G8</f>
        <v>0.11982810575688495</v>
      </c>
      <c r="K5" s="76">
        <f t="shared" ref="K5:K38" si="3">I5*J5</f>
        <v>1.7896747450181014E-4</v>
      </c>
      <c r="L5" s="77" t="s">
        <v>192</v>
      </c>
      <c r="M5" s="78" t="s">
        <v>192</v>
      </c>
      <c r="N5" s="79">
        <f>分析係数表!I8</f>
        <v>1.1007693311748612E-2</v>
      </c>
      <c r="O5" s="80">
        <f t="shared" ref="O5:O43" si="4">$M$44*N5</f>
        <v>0.29483458824934172</v>
      </c>
      <c r="P5" s="74">
        <f>分析係数表!C8</f>
        <v>0.16988323914406789</v>
      </c>
      <c r="Q5" s="80">
        <f t="shared" ref="Q5:Q38" si="5">O5*P5</f>
        <v>5.0087454863505708E-2</v>
      </c>
      <c r="R5" s="81">
        <f t="array" ref="R5:R43">MMULT(逆行列係数!C5:AO43,'32'!Q5:Q43)</f>
        <v>8.3936182581902316E-2</v>
      </c>
      <c r="S5" s="82">
        <f t="shared" ref="S5:S38" si="6">I5+R5</f>
        <v>8.5429717620041951E-2</v>
      </c>
      <c r="T5" s="83">
        <f>分析係数表!F8</f>
        <v>0.4520504153237429</v>
      </c>
      <c r="U5" s="84">
        <f t="shared" ref="U5:U38" si="7">S5*T5</f>
        <v>3.861853933113004E-2</v>
      </c>
      <c r="V5" s="85">
        <f>分析係数表!D8</f>
        <v>0.2736524906322878</v>
      </c>
      <c r="W5" s="86">
        <f t="shared" ref="W5:W38" si="8">ROUND(S5*V5,0)</f>
        <v>0</v>
      </c>
      <c r="X5" s="74">
        <f>分析係数表!E8</f>
        <v>4.6479574456934729E-2</v>
      </c>
      <c r="Y5" s="87">
        <f t="shared" ref="Y5:Y38" si="9">ROUND(S5*X5,0)</f>
        <v>0</v>
      </c>
    </row>
    <row r="6" spans="1:25">
      <c r="A6" s="10" t="s">
        <v>225</v>
      </c>
      <c r="B6" s="9" t="s">
        <v>273</v>
      </c>
      <c r="C6" s="88"/>
      <c r="D6" s="74">
        <f>投入係数表!AH6</f>
        <v>3.2826788629128687E-6</v>
      </c>
      <c r="E6" s="75">
        <f t="shared" si="0"/>
        <v>3.2826788629128687E-4</v>
      </c>
      <c r="F6" s="74">
        <f>分析係数表!C9</f>
        <v>0.40976645435244163</v>
      </c>
      <c r="G6" s="75">
        <f t="shared" si="1"/>
        <v>1.3451316784335109E-4</v>
      </c>
      <c r="H6" s="75">
        <v>9.7871402335509032E-4</v>
      </c>
      <c r="I6" s="75">
        <f t="shared" si="2"/>
        <v>9.7871402335509032E-4</v>
      </c>
      <c r="J6" s="74">
        <f>分析係数表!G9</f>
        <v>0.27278621711745094</v>
      </c>
      <c r="K6" s="76">
        <f t="shared" si="3"/>
        <v>2.6697969607083561E-4</v>
      </c>
      <c r="L6" s="77"/>
      <c r="M6" s="78"/>
      <c r="N6" s="79">
        <f>分析係数表!I9</f>
        <v>5.6766522140644718E-4</v>
      </c>
      <c r="O6" s="80">
        <f t="shared" si="4"/>
        <v>1.520457893191924E-2</v>
      </c>
      <c r="P6" s="74">
        <f>分析係数表!C9</f>
        <v>0.40976645435244163</v>
      </c>
      <c r="Q6" s="80">
        <f t="shared" si="5"/>
        <v>6.2303263988543805E-3</v>
      </c>
      <c r="R6" s="81">
        <v>8.3865361952383758E-3</v>
      </c>
      <c r="S6" s="82">
        <f t="shared" si="6"/>
        <v>9.3652502185934666E-3</v>
      </c>
      <c r="T6" s="83">
        <f>分析係数表!F9</f>
        <v>0.74407187847350875</v>
      </c>
      <c r="U6" s="84">
        <f t="shared" si="7"/>
        <v>6.9684193225232789E-3</v>
      </c>
      <c r="V6" s="85">
        <f>分析係数表!D9</f>
        <v>0.14440533530937386</v>
      </c>
      <c r="W6" s="86">
        <f t="shared" si="8"/>
        <v>0</v>
      </c>
      <c r="X6" s="74">
        <f>分析係数表!E9</f>
        <v>0.11439422008151168</v>
      </c>
      <c r="Y6" s="87">
        <f t="shared" si="9"/>
        <v>0</v>
      </c>
    </row>
    <row r="7" spans="1:25">
      <c r="A7" s="10" t="s">
        <v>226</v>
      </c>
      <c r="B7" s="9" t="s">
        <v>274</v>
      </c>
      <c r="C7" s="88"/>
      <c r="D7" s="74">
        <f>投入係数表!AH7</f>
        <v>4.9240182943693033E-6</v>
      </c>
      <c r="E7" s="75">
        <f t="shared" si="0"/>
        <v>4.9240182943693033E-4</v>
      </c>
      <c r="F7" s="74">
        <f>分析係数表!C10</f>
        <v>0.68007710705743762</v>
      </c>
      <c r="G7" s="75">
        <f t="shared" si="1"/>
        <v>3.3487121167325741E-4</v>
      </c>
      <c r="H7" s="75">
        <v>1.9147575816661096E-3</v>
      </c>
      <c r="I7" s="75">
        <f t="shared" si="2"/>
        <v>1.9147575816661096E-3</v>
      </c>
      <c r="J7" s="74">
        <f>分析係数表!G10</f>
        <v>0.17854260725424764</v>
      </c>
      <c r="K7" s="76">
        <f t="shared" si="3"/>
        <v>3.418658108905052E-4</v>
      </c>
      <c r="L7" s="77"/>
      <c r="M7" s="78"/>
      <c r="N7" s="79">
        <f>分析係数表!I10</f>
        <v>1.290834700219075E-3</v>
      </c>
      <c r="O7" s="80">
        <f t="shared" si="4"/>
        <v>3.4574247897227843E-2</v>
      </c>
      <c r="P7" s="74">
        <f>分析係数表!C10</f>
        <v>0.68007710705743762</v>
      </c>
      <c r="Q7" s="80">
        <f t="shared" si="5"/>
        <v>2.3513154488633406E-2</v>
      </c>
      <c r="R7" s="81">
        <v>3.9660296297686595E-2</v>
      </c>
      <c r="S7" s="82">
        <f t="shared" si="6"/>
        <v>4.1575053879352702E-2</v>
      </c>
      <c r="T7" s="83">
        <f>分析係数表!F10</f>
        <v>0.51654343606185527</v>
      </c>
      <c r="U7" s="84">
        <f t="shared" si="7"/>
        <v>2.1475321185297609E-2</v>
      </c>
      <c r="V7" s="85">
        <f>分析係数表!D10</f>
        <v>9.7799297694606213E-2</v>
      </c>
      <c r="W7" s="86">
        <f t="shared" si="8"/>
        <v>0</v>
      </c>
      <c r="X7" s="74">
        <f>分析係数表!E10</f>
        <v>2.6958057972911079E-2</v>
      </c>
      <c r="Y7" s="87">
        <f t="shared" si="9"/>
        <v>0</v>
      </c>
    </row>
    <row r="8" spans="1:25">
      <c r="A8" s="10" t="s">
        <v>227</v>
      </c>
      <c r="B8" s="9" t="s">
        <v>27</v>
      </c>
      <c r="C8" s="88"/>
      <c r="D8" s="74">
        <f>投入係数表!AH8</f>
        <v>9.8480365887386065E-6</v>
      </c>
      <c r="E8" s="75">
        <f t="shared" si="0"/>
        <v>9.8480365887386066E-4</v>
      </c>
      <c r="F8" s="74">
        <f>分析係数表!C11</f>
        <v>2.1147201560344109E-2</v>
      </c>
      <c r="G8" s="75">
        <f t="shared" si="1"/>
        <v>2.0825841471569895E-5</v>
      </c>
      <c r="H8" s="75">
        <v>1.5994759534140673E-2</v>
      </c>
      <c r="I8" s="75">
        <f t="shared" si="2"/>
        <v>1.5994759534140673E-2</v>
      </c>
      <c r="J8" s="74">
        <f>分析係数表!G11</f>
        <v>0.2349962690544718</v>
      </c>
      <c r="K8" s="76">
        <f t="shared" si="3"/>
        <v>3.7587088149464995E-3</v>
      </c>
      <c r="L8" s="77"/>
      <c r="M8" s="78"/>
      <c r="N8" s="79">
        <f>分析係数表!I11</f>
        <v>-2.2238602446561594E-5</v>
      </c>
      <c r="O8" s="80">
        <f t="shared" si="4"/>
        <v>-5.9564788097564046E-4</v>
      </c>
      <c r="P8" s="74">
        <f>分析係数表!C11</f>
        <v>2.1147201560344109E-2</v>
      </c>
      <c r="Q8" s="80">
        <f t="shared" si="5"/>
        <v>-1.2596285797983726E-5</v>
      </c>
      <c r="R8" s="81">
        <v>6.9264924141557516E-3</v>
      </c>
      <c r="S8" s="82">
        <f t="shared" si="6"/>
        <v>2.2921251948296424E-2</v>
      </c>
      <c r="T8" s="83">
        <f>分析係数表!F11</f>
        <v>0.38828483104146677</v>
      </c>
      <c r="U8" s="84">
        <f t="shared" si="7"/>
        <v>8.8999744400031673E-3</v>
      </c>
      <c r="V8" s="85">
        <f>分析係数表!D11</f>
        <v>2.238567316917173E-2</v>
      </c>
      <c r="W8" s="86">
        <f t="shared" si="8"/>
        <v>0</v>
      </c>
      <c r="X8" s="74">
        <f>分析係数表!E11</f>
        <v>2.1852680950858117E-2</v>
      </c>
      <c r="Y8" s="87">
        <f t="shared" si="9"/>
        <v>0</v>
      </c>
    </row>
    <row r="9" spans="1:25">
      <c r="A9" s="10" t="s">
        <v>228</v>
      </c>
      <c r="B9" s="9" t="s">
        <v>195</v>
      </c>
      <c r="C9" s="88"/>
      <c r="D9" s="74">
        <f>投入係数表!AH9</f>
        <v>2.9379975823070177E-4</v>
      </c>
      <c r="E9" s="75">
        <f t="shared" si="0"/>
        <v>2.9379975823070177E-2</v>
      </c>
      <c r="F9" s="74">
        <f>分析係数表!C12</f>
        <v>0.26979296775158057</v>
      </c>
      <c r="G9" s="75">
        <f t="shared" si="1"/>
        <v>7.926510869775789E-3</v>
      </c>
      <c r="H9" s="75">
        <v>1.1479787946554843E-2</v>
      </c>
      <c r="I9" s="75">
        <f t="shared" si="2"/>
        <v>1.1479787946554843E-2</v>
      </c>
      <c r="J9" s="74">
        <f>分析係数表!G12</f>
        <v>0.14399966915404239</v>
      </c>
      <c r="K9" s="76">
        <f t="shared" si="3"/>
        <v>1.6530856662624611E-3</v>
      </c>
      <c r="L9" s="77"/>
      <c r="M9" s="78"/>
      <c r="N9" s="79">
        <f>分析係数表!I12</f>
        <v>8.4790563397567215E-2</v>
      </c>
      <c r="O9" s="80">
        <f t="shared" si="4"/>
        <v>2.2710653484567533</v>
      </c>
      <c r="P9" s="74">
        <f>分析係数表!C12</f>
        <v>0.26979296775158057</v>
      </c>
      <c r="Q9" s="80">
        <f t="shared" si="5"/>
        <v>0.61271746031792496</v>
      </c>
      <c r="R9" s="81">
        <v>0.77405371378106047</v>
      </c>
      <c r="S9" s="82">
        <f t="shared" si="6"/>
        <v>0.78553350172761527</v>
      </c>
      <c r="T9" s="83">
        <f>分析係数表!F12</f>
        <v>0.33481714299007204</v>
      </c>
      <c r="U9" s="84">
        <f t="shared" si="7"/>
        <v>0.26301008277142696</v>
      </c>
      <c r="V9" s="85">
        <f>分析係数表!D12</f>
        <v>3.7088865741159563E-2</v>
      </c>
      <c r="W9" s="86">
        <f t="shared" si="8"/>
        <v>0</v>
      </c>
      <c r="X9" s="74">
        <f>分析係数表!E12</f>
        <v>3.539948357013805E-2</v>
      </c>
      <c r="Y9" s="87">
        <f t="shared" si="9"/>
        <v>0</v>
      </c>
    </row>
    <row r="10" spans="1:25">
      <c r="A10" s="10" t="s">
        <v>229</v>
      </c>
      <c r="B10" s="9" t="s">
        <v>28</v>
      </c>
      <c r="C10" s="88"/>
      <c r="D10" s="74">
        <f>投入係数表!AH10</f>
        <v>3.5132870530324976E-3</v>
      </c>
      <c r="E10" s="75">
        <f t="shared" si="0"/>
        <v>0.35132870530324978</v>
      </c>
      <c r="F10" s="74">
        <f>分析係数表!C13</f>
        <v>6.684233532602335E-2</v>
      </c>
      <c r="G10" s="75">
        <f t="shared" si="1"/>
        <v>2.3483631129537458E-2</v>
      </c>
      <c r="H10" s="75">
        <v>2.7147152122189266E-2</v>
      </c>
      <c r="I10" s="75">
        <f t="shared" si="2"/>
        <v>2.7147152122189266E-2</v>
      </c>
      <c r="J10" s="74">
        <f>分析係数表!G13</f>
        <v>0.23596605339775753</v>
      </c>
      <c r="K10" s="76">
        <f t="shared" si="3"/>
        <v>6.4058063472615589E-3</v>
      </c>
      <c r="L10" s="77"/>
      <c r="M10" s="78"/>
      <c r="N10" s="79">
        <f>分析係数表!I13</f>
        <v>1.6879182236800124E-2</v>
      </c>
      <c r="O10" s="80">
        <f t="shared" si="4"/>
        <v>0.45209896422723117</v>
      </c>
      <c r="P10" s="74">
        <f>分析係数表!C13</f>
        <v>6.684233532602335E-2</v>
      </c>
      <c r="Q10" s="80">
        <f t="shared" si="5"/>
        <v>3.0219350567424422E-2</v>
      </c>
      <c r="R10" s="81">
        <v>3.3761363487164728E-2</v>
      </c>
      <c r="S10" s="82">
        <f t="shared" si="6"/>
        <v>6.0908515609353994E-2</v>
      </c>
      <c r="T10" s="83">
        <f>分析係数表!F13</f>
        <v>0.36934894381465649</v>
      </c>
      <c r="U10" s="84">
        <f t="shared" si="7"/>
        <v>2.2496495909633415E-2</v>
      </c>
      <c r="V10" s="85">
        <f>分析係数表!D13</f>
        <v>0.1651861487951434</v>
      </c>
      <c r="W10" s="86">
        <f t="shared" si="8"/>
        <v>0</v>
      </c>
      <c r="X10" s="74">
        <f>分析係数表!E13</f>
        <v>0.12199715046769498</v>
      </c>
      <c r="Y10" s="87">
        <f t="shared" si="9"/>
        <v>0</v>
      </c>
    </row>
    <row r="11" spans="1:25">
      <c r="A11" s="10" t="s">
        <v>230</v>
      </c>
      <c r="B11" s="9" t="s">
        <v>275</v>
      </c>
      <c r="C11" s="88"/>
      <c r="D11" s="74">
        <f>投入係数表!AH11</f>
        <v>1.2868101142618446E-3</v>
      </c>
      <c r="E11" s="75">
        <f t="shared" si="0"/>
        <v>0.12868101142618446</v>
      </c>
      <c r="F11" s="74">
        <f>分析係数表!C14</f>
        <v>0.21710827927701792</v>
      </c>
      <c r="G11" s="75">
        <f t="shared" si="1"/>
        <v>2.7937712966365189E-2</v>
      </c>
      <c r="H11" s="75">
        <v>0.10063557416814783</v>
      </c>
      <c r="I11" s="75">
        <f t="shared" si="2"/>
        <v>0.10063557416814783</v>
      </c>
      <c r="J11" s="74">
        <f>分析係数表!G14</f>
        <v>0.17574790290253137</v>
      </c>
      <c r="K11" s="76">
        <f t="shared" si="3"/>
        <v>1.768649111744414E-2</v>
      </c>
      <c r="L11" s="77"/>
      <c r="M11" s="78"/>
      <c r="N11" s="79">
        <f>分析係数表!I14</f>
        <v>1.1225515443921091E-3</v>
      </c>
      <c r="O11" s="80">
        <f t="shared" si="4"/>
        <v>3.0066882588949496E-2</v>
      </c>
      <c r="P11" s="74">
        <f>分析係数表!C14</f>
        <v>0.21710827927701792</v>
      </c>
      <c r="Q11" s="80">
        <f t="shared" si="5"/>
        <v>6.5277691421109551E-3</v>
      </c>
      <c r="R11" s="81">
        <v>3.6727791193126559E-2</v>
      </c>
      <c r="S11" s="82">
        <f t="shared" si="6"/>
        <v>0.13736336536127439</v>
      </c>
      <c r="T11" s="83">
        <f>分析係数表!F14</f>
        <v>0.32729567218469302</v>
      </c>
      <c r="U11" s="84">
        <f t="shared" si="7"/>
        <v>4.495843499946988E-2</v>
      </c>
      <c r="V11" s="85">
        <f>分析係数表!D14</f>
        <v>4.5196804531672026E-2</v>
      </c>
      <c r="W11" s="86">
        <f t="shared" si="8"/>
        <v>0</v>
      </c>
      <c r="X11" s="74">
        <f>分析係数表!E14</f>
        <v>3.8130342673435243E-2</v>
      </c>
      <c r="Y11" s="87">
        <f t="shared" si="9"/>
        <v>0</v>
      </c>
    </row>
    <row r="12" spans="1:25">
      <c r="A12" s="10" t="s">
        <v>231</v>
      </c>
      <c r="B12" s="9" t="s">
        <v>29</v>
      </c>
      <c r="C12" s="88"/>
      <c r="D12" s="74">
        <f>投入係数表!AH12</f>
        <v>8.8304061412356166E-4</v>
      </c>
      <c r="E12" s="75">
        <f t="shared" si="0"/>
        <v>8.8304061412356166E-2</v>
      </c>
      <c r="F12" s="74">
        <f>分析係数表!C15</f>
        <v>0.1777237835164599</v>
      </c>
      <c r="G12" s="75">
        <f t="shared" si="1"/>
        <v>1.5693731894073769E-2</v>
      </c>
      <c r="H12" s="75">
        <v>4.1116825565153226E-2</v>
      </c>
      <c r="I12" s="75">
        <f t="shared" si="2"/>
        <v>4.1116825565153226E-2</v>
      </c>
      <c r="J12" s="74">
        <f>分析係数表!G15</f>
        <v>0.10387096116118634</v>
      </c>
      <c r="K12" s="76">
        <f t="shared" si="3"/>
        <v>4.2708441913493047E-3</v>
      </c>
      <c r="L12" s="77"/>
      <c r="M12" s="78"/>
      <c r="N12" s="79">
        <f>分析係数表!I15</f>
        <v>7.5144901505810619E-3</v>
      </c>
      <c r="O12" s="80">
        <f t="shared" si="4"/>
        <v>0.20127119703504495</v>
      </c>
      <c r="P12" s="74">
        <f>分析係数表!C15</f>
        <v>0.1777237835164599</v>
      </c>
      <c r="Q12" s="80">
        <f t="shared" si="5"/>
        <v>3.5770678649955076E-2</v>
      </c>
      <c r="R12" s="81">
        <v>8.3960852986626033E-2</v>
      </c>
      <c r="S12" s="82">
        <f t="shared" si="6"/>
        <v>0.12507767855177926</v>
      </c>
      <c r="T12" s="83">
        <f>分析係数表!F15</f>
        <v>0.33005409485469872</v>
      </c>
      <c r="U12" s="84">
        <f t="shared" si="7"/>
        <v>4.128239998093447E-2</v>
      </c>
      <c r="V12" s="85">
        <f>分析係数表!D15</f>
        <v>1.862209422908882E-2</v>
      </c>
      <c r="W12" s="86">
        <f t="shared" si="8"/>
        <v>0</v>
      </c>
      <c r="X12" s="74">
        <f>分析係数表!E15</f>
        <v>1.8544573004253467E-2</v>
      </c>
      <c r="Y12" s="87">
        <f t="shared" si="9"/>
        <v>0</v>
      </c>
    </row>
    <row r="13" spans="1:25">
      <c r="A13" s="10" t="s">
        <v>232</v>
      </c>
      <c r="B13" s="9" t="s">
        <v>30</v>
      </c>
      <c r="C13" s="88"/>
      <c r="D13" s="74">
        <f>投入係数表!AH13</f>
        <v>1.3348192926319452E-2</v>
      </c>
      <c r="E13" s="75">
        <f t="shared" si="0"/>
        <v>1.3348192926319451</v>
      </c>
      <c r="F13" s="74">
        <f>分析係数表!C16</f>
        <v>0.12368252551663639</v>
      </c>
      <c r="G13" s="75">
        <f t="shared" si="1"/>
        <v>0.16509382122104907</v>
      </c>
      <c r="H13" s="75">
        <v>0.20968555511242429</v>
      </c>
      <c r="I13" s="75">
        <f t="shared" si="2"/>
        <v>0.20968555511242429</v>
      </c>
      <c r="J13" s="74">
        <f>分析係数表!G16</f>
        <v>1.9772048092292722E-2</v>
      </c>
      <c r="K13" s="76">
        <f t="shared" si="3"/>
        <v>4.145912879941949E-3</v>
      </c>
      <c r="L13" s="77"/>
      <c r="M13" s="78"/>
      <c r="N13" s="79">
        <f>分析係数表!I16</f>
        <v>1.7113434381227897E-2</v>
      </c>
      <c r="O13" s="80">
        <f t="shared" si="4"/>
        <v>0.45837327007795592</v>
      </c>
      <c r="P13" s="74">
        <f>分析係数表!C16</f>
        <v>0.12368252551663639</v>
      </c>
      <c r="Q13" s="80">
        <f t="shared" si="5"/>
        <v>5.6692763672560847E-2</v>
      </c>
      <c r="R13" s="81">
        <v>8.2398097871301174E-2</v>
      </c>
      <c r="S13" s="82">
        <f t="shared" si="6"/>
        <v>0.29208365298372546</v>
      </c>
      <c r="T13" s="83">
        <f>分析係数表!F16</f>
        <v>0.17086837167280561</v>
      </c>
      <c r="U13" s="84">
        <f t="shared" si="7"/>
        <v>4.9907858177573976E-2</v>
      </c>
      <c r="V13" s="85">
        <f>分析係数表!D16</f>
        <v>1.2952602682604767E-2</v>
      </c>
      <c r="W13" s="86">
        <f t="shared" si="8"/>
        <v>0</v>
      </c>
      <c r="X13" s="74">
        <f>分析係数表!E16</f>
        <v>1.2952602682604767E-2</v>
      </c>
      <c r="Y13" s="87">
        <f t="shared" si="9"/>
        <v>0</v>
      </c>
    </row>
    <row r="14" spans="1:25">
      <c r="A14" s="10" t="s">
        <v>2</v>
      </c>
      <c r="B14" s="9" t="s">
        <v>385</v>
      </c>
      <c r="C14" s="88"/>
      <c r="D14" s="74">
        <f>投入係数表!AH14</f>
        <v>1.9014917313422792E-3</v>
      </c>
      <c r="E14" s="75">
        <f t="shared" si="0"/>
        <v>0.19014917313422791</v>
      </c>
      <c r="F14" s="74">
        <f>分析係数表!C17</f>
        <v>0.19283956701830429</v>
      </c>
      <c r="G14" s="75">
        <f t="shared" si="1"/>
        <v>3.666828421609309E-2</v>
      </c>
      <c r="H14" s="75">
        <v>8.1662615373853928E-2</v>
      </c>
      <c r="I14" s="75">
        <f t="shared" si="2"/>
        <v>8.1662615373853928E-2</v>
      </c>
      <c r="J14" s="74">
        <f>分析係数表!G17</f>
        <v>0.23402763404868787</v>
      </c>
      <c r="K14" s="76">
        <f t="shared" si="3"/>
        <v>1.9111308666171039E-2</v>
      </c>
      <c r="L14" s="77"/>
      <c r="M14" s="78"/>
      <c r="N14" s="79">
        <f>分析係数表!I17</f>
        <v>3.1766349957435482E-3</v>
      </c>
      <c r="O14" s="80">
        <f t="shared" si="4"/>
        <v>8.5084299177274142E-2</v>
      </c>
      <c r="P14" s="74">
        <f>分析係数表!C17</f>
        <v>0.19283956701830429</v>
      </c>
      <c r="Q14" s="80">
        <f t="shared" si="5"/>
        <v>1.6407619413401409E-2</v>
      </c>
      <c r="R14" s="81">
        <v>3.7721792865541406E-2</v>
      </c>
      <c r="S14" s="82">
        <f t="shared" si="6"/>
        <v>0.11938440823939533</v>
      </c>
      <c r="T14" s="83">
        <f>分析係数表!F17</f>
        <v>0.36995154049829787</v>
      </c>
      <c r="U14" s="84">
        <f t="shared" si="7"/>
        <v>4.4166445739641992E-2</v>
      </c>
      <c r="V14" s="85">
        <f>分析係数表!D17</f>
        <v>4.4453920652026524E-2</v>
      </c>
      <c r="W14" s="86">
        <f t="shared" si="8"/>
        <v>0</v>
      </c>
      <c r="X14" s="74">
        <f>分析係数表!E17</f>
        <v>4.2061277361062542E-2</v>
      </c>
      <c r="Y14" s="87">
        <f t="shared" si="9"/>
        <v>0</v>
      </c>
    </row>
    <row r="15" spans="1:25">
      <c r="A15" s="10" t="s">
        <v>3</v>
      </c>
      <c r="B15" s="9" t="s">
        <v>31</v>
      </c>
      <c r="C15" s="88"/>
      <c r="D15" s="74">
        <f>投入係数表!AH15</f>
        <v>1.9039537404894638E-4</v>
      </c>
      <c r="E15" s="75">
        <f t="shared" si="0"/>
        <v>1.9039537404894637E-2</v>
      </c>
      <c r="F15" s="74">
        <f>分析係数表!C18</f>
        <v>0.30630539049432115</v>
      </c>
      <c r="G15" s="75">
        <f t="shared" si="1"/>
        <v>5.8319129396374857E-3</v>
      </c>
      <c r="H15" s="75">
        <v>2.8448452664287673E-2</v>
      </c>
      <c r="I15" s="75">
        <f t="shared" si="2"/>
        <v>2.8448452664287673E-2</v>
      </c>
      <c r="J15" s="74">
        <f>分析係数表!G18</f>
        <v>0.21755179396051724</v>
      </c>
      <c r="K15" s="76">
        <f t="shared" si="3"/>
        <v>6.1890119125166398E-3</v>
      </c>
      <c r="L15" s="77"/>
      <c r="M15" s="78"/>
      <c r="N15" s="79">
        <f>分析係数表!I18</f>
        <v>5.3704565311248737E-4</v>
      </c>
      <c r="O15" s="80">
        <f t="shared" si="4"/>
        <v>1.4384451812217704E-2</v>
      </c>
      <c r="P15" s="74">
        <f>分析係数表!C18</f>
        <v>0.30630539049432115</v>
      </c>
      <c r="Q15" s="80">
        <f t="shared" si="5"/>
        <v>4.4060351293880896E-3</v>
      </c>
      <c r="R15" s="81">
        <v>1.1643091326701284E-2</v>
      </c>
      <c r="S15" s="82">
        <f t="shared" si="6"/>
        <v>4.0091543990988958E-2</v>
      </c>
      <c r="T15" s="83">
        <f>分析係数表!F18</f>
        <v>0.4635011306393737</v>
      </c>
      <c r="U15" s="84">
        <f t="shared" si="7"/>
        <v>1.8582475968901571E-2</v>
      </c>
      <c r="V15" s="85">
        <f>分析係数表!D18</f>
        <v>4.1488554421314744E-2</v>
      </c>
      <c r="W15" s="86">
        <f t="shared" si="8"/>
        <v>0</v>
      </c>
      <c r="X15" s="74">
        <f>分析係数表!E18</f>
        <v>3.8178621954614265E-2</v>
      </c>
      <c r="Y15" s="87">
        <f t="shared" si="9"/>
        <v>0</v>
      </c>
    </row>
    <row r="16" spans="1:25">
      <c r="A16" s="10" t="s">
        <v>4</v>
      </c>
      <c r="B16" s="9" t="s">
        <v>32</v>
      </c>
      <c r="C16" s="88"/>
      <c r="D16" s="74">
        <f>投入係数表!AH16</f>
        <v>2.7902770334759382E-5</v>
      </c>
      <c r="E16" s="75">
        <f t="shared" si="0"/>
        <v>2.790277033475938E-3</v>
      </c>
      <c r="F16" s="74">
        <f>分析係数表!C19</f>
        <v>0.36966314955627488</v>
      </c>
      <c r="G16" s="75">
        <f t="shared" si="1"/>
        <v>1.0314625963292548E-3</v>
      </c>
      <c r="H16" s="75">
        <v>4.1794427544276119E-2</v>
      </c>
      <c r="I16" s="75">
        <f t="shared" si="2"/>
        <v>4.1794427544276119E-2</v>
      </c>
      <c r="J16" s="74">
        <f>分析係数表!G19</f>
        <v>4.2381117789262797E-2</v>
      </c>
      <c r="K16" s="76">
        <f t="shared" si="3"/>
        <v>1.7712945566887757E-3</v>
      </c>
      <c r="L16" s="77"/>
      <c r="M16" s="78"/>
      <c r="N16" s="79">
        <f>分析係数表!I19</f>
        <v>-1.254655481313475E-4</v>
      </c>
      <c r="O16" s="80">
        <f t="shared" si="4"/>
        <v>-3.3605208807282404E-3</v>
      </c>
      <c r="P16" s="74">
        <f>分析係数表!C19</f>
        <v>0.36966314955627488</v>
      </c>
      <c r="Q16" s="80">
        <f t="shared" si="5"/>
        <v>-1.2422607329196282E-3</v>
      </c>
      <c r="R16" s="81">
        <v>7.8842026072235092E-3</v>
      </c>
      <c r="S16" s="82">
        <f t="shared" si="6"/>
        <v>4.9678630151499627E-2</v>
      </c>
      <c r="T16" s="83">
        <f>分析係数表!F19</f>
        <v>0.17645477862102601</v>
      </c>
      <c r="U16" s="84">
        <f t="shared" si="7"/>
        <v>8.766031685578695E-3</v>
      </c>
      <c r="V16" s="85">
        <f>分析係数表!D19</f>
        <v>8.3109656186295868E-3</v>
      </c>
      <c r="W16" s="86">
        <f t="shared" si="8"/>
        <v>0</v>
      </c>
      <c r="X16" s="74">
        <f>分析係数表!E19</f>
        <v>8.1137788631236215E-3</v>
      </c>
      <c r="Y16" s="87">
        <f t="shared" si="9"/>
        <v>0</v>
      </c>
    </row>
    <row r="17" spans="1:25">
      <c r="A17" s="10" t="s">
        <v>5</v>
      </c>
      <c r="B17" s="9" t="s">
        <v>33</v>
      </c>
      <c r="C17" s="88"/>
      <c r="D17" s="74">
        <f>投入係数表!AH17</f>
        <v>1.7316131001865383E-4</v>
      </c>
      <c r="E17" s="75">
        <f t="shared" si="0"/>
        <v>1.7316131001865385E-2</v>
      </c>
      <c r="F17" s="74">
        <f>分析係数表!C20</f>
        <v>0.11840151680286914</v>
      </c>
      <c r="G17" s="75">
        <f t="shared" si="1"/>
        <v>2.0502561757780478E-3</v>
      </c>
      <c r="H17" s="75">
        <v>8.3268797664964121E-3</v>
      </c>
      <c r="I17" s="75">
        <f t="shared" si="2"/>
        <v>8.3268797664964121E-3</v>
      </c>
      <c r="J17" s="74">
        <f>分析係数表!G20</f>
        <v>0.11103277983246747</v>
      </c>
      <c r="K17" s="76">
        <f t="shared" si="3"/>
        <v>9.2455660780482425E-4</v>
      </c>
      <c r="L17" s="77"/>
      <c r="M17" s="78"/>
      <c r="N17" s="79">
        <f>分析係数表!I20</f>
        <v>6.0558701736942728E-4</v>
      </c>
      <c r="O17" s="80">
        <f t="shared" si="4"/>
        <v>1.6220291922985911E-2</v>
      </c>
      <c r="P17" s="74">
        <f>分析係数表!C20</f>
        <v>0.11840151680286914</v>
      </c>
      <c r="Q17" s="80">
        <f t="shared" si="5"/>
        <v>1.920507166666859E-3</v>
      </c>
      <c r="R17" s="81">
        <v>5.0088436788175653E-3</v>
      </c>
      <c r="S17" s="82">
        <f t="shared" si="6"/>
        <v>1.3335723445313977E-2</v>
      </c>
      <c r="T17" s="83">
        <f>分析係数表!F20</f>
        <v>0.24737258814980315</v>
      </c>
      <c r="U17" s="84">
        <f t="shared" si="7"/>
        <v>3.2988924235173283E-3</v>
      </c>
      <c r="V17" s="85">
        <f>分析係数表!D20</f>
        <v>2.4837040813006365E-2</v>
      </c>
      <c r="W17" s="86">
        <f t="shared" si="8"/>
        <v>0</v>
      </c>
      <c r="X17" s="74">
        <f>分析係数表!E20</f>
        <v>2.4562278789456368E-2</v>
      </c>
      <c r="Y17" s="87">
        <f t="shared" si="9"/>
        <v>0</v>
      </c>
    </row>
    <row r="18" spans="1:25">
      <c r="A18" s="10" t="s">
        <v>6</v>
      </c>
      <c r="B18" s="9" t="s">
        <v>34</v>
      </c>
      <c r="C18" s="88"/>
      <c r="D18" s="74">
        <f>投入係数表!AH18</f>
        <v>3.9285459291909753E-3</v>
      </c>
      <c r="E18" s="75">
        <f t="shared" si="0"/>
        <v>0.39285459291909752</v>
      </c>
      <c r="F18" s="74">
        <f>分析係数表!C21</f>
        <v>0.26258212636596168</v>
      </c>
      <c r="G18" s="75">
        <f t="shared" si="1"/>
        <v>0.1031565943613309</v>
      </c>
      <c r="H18" s="75">
        <v>0.14341814486228124</v>
      </c>
      <c r="I18" s="75">
        <f t="shared" si="2"/>
        <v>0.14341814486228124</v>
      </c>
      <c r="J18" s="74">
        <f>分析係数表!G21</f>
        <v>0.28467983327929475</v>
      </c>
      <c r="K18" s="76">
        <f t="shared" si="3"/>
        <v>4.0828253568619965E-2</v>
      </c>
      <c r="L18" s="77"/>
      <c r="M18" s="78"/>
      <c r="N18" s="79">
        <f>分析係数表!I21</f>
        <v>1.0324354165676096E-3</v>
      </c>
      <c r="O18" s="80">
        <f t="shared" si="4"/>
        <v>2.7653175130966118E-2</v>
      </c>
      <c r="P18" s="74">
        <f>分析係数表!C21</f>
        <v>0.26258212636596168</v>
      </c>
      <c r="Q18" s="80">
        <f t="shared" si="5"/>
        <v>7.2612295266594141E-3</v>
      </c>
      <c r="R18" s="81">
        <v>2.1094349094908742E-2</v>
      </c>
      <c r="S18" s="82">
        <f t="shared" si="6"/>
        <v>0.16451249395718998</v>
      </c>
      <c r="T18" s="83">
        <f>分析係数表!F21</f>
        <v>0.42515189534375575</v>
      </c>
      <c r="U18" s="84">
        <f t="shared" si="7"/>
        <v>6.9942798613627483E-2</v>
      </c>
      <c r="V18" s="85">
        <f>分析係数表!D21</f>
        <v>6.1343946819791585E-2</v>
      </c>
      <c r="W18" s="86">
        <f t="shared" si="8"/>
        <v>0</v>
      </c>
      <c r="X18" s="74">
        <f>分析係数表!E21</f>
        <v>5.4343995376178865E-2</v>
      </c>
      <c r="Y18" s="87">
        <f t="shared" si="9"/>
        <v>0</v>
      </c>
    </row>
    <row r="19" spans="1:25">
      <c r="A19" s="10" t="s">
        <v>7</v>
      </c>
      <c r="B19" s="9" t="s">
        <v>276</v>
      </c>
      <c r="C19" s="88"/>
      <c r="D19" s="74">
        <f>投入係数表!AH19</f>
        <v>2.8477239135769135E-4</v>
      </c>
      <c r="E19" s="75">
        <f t="shared" si="0"/>
        <v>2.8477239135769133E-2</v>
      </c>
      <c r="F19" s="74">
        <f>分析係数表!C22</f>
        <v>0.19256748567873505</v>
      </c>
      <c r="G19" s="75">
        <f t="shared" si="1"/>
        <v>5.4837903394471359E-3</v>
      </c>
      <c r="H19" s="75">
        <v>3.9148327866335285E-2</v>
      </c>
      <c r="I19" s="75">
        <f t="shared" si="2"/>
        <v>3.9148327866335285E-2</v>
      </c>
      <c r="J19" s="74">
        <f>分析係数表!G22</f>
        <v>0.19753386347788673</v>
      </c>
      <c r="K19" s="76">
        <f t="shared" si="3"/>
        <v>7.733120452136223E-3</v>
      </c>
      <c r="L19" s="77"/>
      <c r="M19" s="78"/>
      <c r="N19" s="79">
        <f>分析係数表!I22</f>
        <v>4.8211298587508529E-5</v>
      </c>
      <c r="O19" s="80">
        <f t="shared" si="4"/>
        <v>1.2913112643539071E-3</v>
      </c>
      <c r="P19" s="74">
        <f>分析係数表!C22</f>
        <v>0.19256748567873505</v>
      </c>
      <c r="Q19" s="80">
        <f t="shared" si="5"/>
        <v>2.4866456340526027E-4</v>
      </c>
      <c r="R19" s="81">
        <v>6.0699833265861524E-3</v>
      </c>
      <c r="S19" s="82">
        <f t="shared" si="6"/>
        <v>4.521831119292144E-2</v>
      </c>
      <c r="T19" s="83">
        <f>分析係数表!F22</f>
        <v>0.41915604646677446</v>
      </c>
      <c r="U19" s="84">
        <f t="shared" si="7"/>
        <v>1.8953528547529245E-2</v>
      </c>
      <c r="V19" s="85">
        <f>分析係数表!D22</f>
        <v>2.9425619037728289E-2</v>
      </c>
      <c r="W19" s="86">
        <f t="shared" si="8"/>
        <v>0</v>
      </c>
      <c r="X19" s="74">
        <f>分析係数表!E22</f>
        <v>2.8940662878506891E-2</v>
      </c>
      <c r="Y19" s="87">
        <f t="shared" si="9"/>
        <v>0</v>
      </c>
    </row>
    <row r="20" spans="1:25">
      <c r="A20" s="10" t="s">
        <v>8</v>
      </c>
      <c r="B20" s="9" t="s">
        <v>277</v>
      </c>
      <c r="C20" s="88"/>
      <c r="D20" s="74">
        <f>投入係数表!AH20</f>
        <v>1.3951385167379691E-5</v>
      </c>
      <c r="E20" s="75">
        <f t="shared" si="0"/>
        <v>1.395138516737969E-3</v>
      </c>
      <c r="F20" s="74">
        <f>分析係数表!C23</f>
        <v>0.20116432520583094</v>
      </c>
      <c r="G20" s="75">
        <f t="shared" si="1"/>
        <v>2.8065209828825741E-4</v>
      </c>
      <c r="H20" s="75">
        <v>3.6705333791971863E-2</v>
      </c>
      <c r="I20" s="75">
        <f t="shared" si="2"/>
        <v>3.6705333791971863E-2</v>
      </c>
      <c r="J20" s="74">
        <f>分析係数表!G23</f>
        <v>0.20785566100352021</v>
      </c>
      <c r="K20" s="76">
        <f t="shared" si="3"/>
        <v>7.6294114176851582E-3</v>
      </c>
      <c r="L20" s="77"/>
      <c r="M20" s="78"/>
      <c r="N20" s="79">
        <f>分析係数表!I23</f>
        <v>2.5225877402069866E-5</v>
      </c>
      <c r="O20" s="80">
        <f t="shared" si="4"/>
        <v>6.7566028289774138E-4</v>
      </c>
      <c r="P20" s="74">
        <f>分析係数表!C23</f>
        <v>0.20116432520583094</v>
      </c>
      <c r="Q20" s="80">
        <f t="shared" si="5"/>
        <v>1.3591874487750498E-4</v>
      </c>
      <c r="R20" s="81">
        <v>5.7861842627006596E-3</v>
      </c>
      <c r="S20" s="82">
        <f t="shared" si="6"/>
        <v>4.2491518054672522E-2</v>
      </c>
      <c r="T20" s="83">
        <f>分析係数表!F23</f>
        <v>0.42478695148042223</v>
      </c>
      <c r="U20" s="84">
        <f t="shared" si="7"/>
        <v>1.804984241821966E-2</v>
      </c>
      <c r="V20" s="85">
        <f>分析係数表!D23</f>
        <v>3.5044555722743287E-2</v>
      </c>
      <c r="W20" s="86">
        <f t="shared" si="8"/>
        <v>0</v>
      </c>
      <c r="X20" s="74">
        <f>分析係数表!E23</f>
        <v>3.4275414947972954E-2</v>
      </c>
      <c r="Y20" s="87">
        <f t="shared" si="9"/>
        <v>0</v>
      </c>
    </row>
    <row r="21" spans="1:25">
      <c r="A21" s="10" t="s">
        <v>9</v>
      </c>
      <c r="B21" s="9" t="s">
        <v>278</v>
      </c>
      <c r="C21" s="88"/>
      <c r="D21" s="74">
        <f>投入係数表!AH21</f>
        <v>2.5678755405135916E-3</v>
      </c>
      <c r="E21" s="75">
        <f t="shared" si="0"/>
        <v>0.25678755405135917</v>
      </c>
      <c r="F21" s="74">
        <f>分析係数表!C24</f>
        <v>0.46796458506974481</v>
      </c>
      <c r="G21" s="75">
        <f t="shared" si="1"/>
        <v>0.12016748118271896</v>
      </c>
      <c r="H21" s="75">
        <v>0.1627103122683306</v>
      </c>
      <c r="I21" s="75">
        <f t="shared" si="2"/>
        <v>0.1627103122683306</v>
      </c>
      <c r="J21" s="74">
        <f>分析係数表!G24</f>
        <v>0.19290112247208774</v>
      </c>
      <c r="K21" s="76">
        <f t="shared" si="3"/>
        <v>3.1387001874344879E-2</v>
      </c>
      <c r="L21" s="77"/>
      <c r="M21" s="78"/>
      <c r="N21" s="79">
        <f>分析係数表!I24</f>
        <v>1.1220536652328578E-3</v>
      </c>
      <c r="O21" s="80">
        <f t="shared" si="4"/>
        <v>3.0053547188629147E-2</v>
      </c>
      <c r="P21" s="74">
        <f>分析係数表!C24</f>
        <v>0.46796458506974481</v>
      </c>
      <c r="Q21" s="80">
        <f t="shared" si="5"/>
        <v>1.4063995740000834E-2</v>
      </c>
      <c r="R21" s="81">
        <v>2.8541998732331972E-2</v>
      </c>
      <c r="S21" s="82">
        <f t="shared" si="6"/>
        <v>0.19125231100066259</v>
      </c>
      <c r="T21" s="83">
        <f>分析係数表!F24</f>
        <v>0.36341689561906876</v>
      </c>
      <c r="U21" s="84">
        <f t="shared" si="7"/>
        <v>6.9504321143833467E-2</v>
      </c>
      <c r="V21" s="85">
        <f>分析係数表!D24</f>
        <v>4.5804723184795566E-2</v>
      </c>
      <c r="W21" s="86">
        <f t="shared" si="8"/>
        <v>0</v>
      </c>
      <c r="X21" s="74">
        <f>分析係数表!E24</f>
        <v>4.4933066139114755E-2</v>
      </c>
      <c r="Y21" s="87">
        <f t="shared" si="9"/>
        <v>0</v>
      </c>
    </row>
    <row r="22" spans="1:25">
      <c r="A22" s="10" t="s">
        <v>10</v>
      </c>
      <c r="B22" s="9" t="s">
        <v>279</v>
      </c>
      <c r="C22" s="88"/>
      <c r="D22" s="74">
        <f>投入係数表!AH22</f>
        <v>1.8694856124288788E-3</v>
      </c>
      <c r="E22" s="75">
        <f t="shared" si="0"/>
        <v>0.18694856124288789</v>
      </c>
      <c r="F22" s="74">
        <f>分析係数表!C25</f>
        <v>0.11839811615034102</v>
      </c>
      <c r="G22" s="75">
        <f t="shared" si="1"/>
        <v>2.2134357468174579E-2</v>
      </c>
      <c r="H22" s="75">
        <v>5.3683383536213922E-2</v>
      </c>
      <c r="I22" s="75">
        <f t="shared" si="2"/>
        <v>5.3683383536213922E-2</v>
      </c>
      <c r="J22" s="74">
        <f>分析係数表!G25</f>
        <v>0.19601885967651284</v>
      </c>
      <c r="K22" s="76">
        <f t="shared" si="3"/>
        <v>1.0522955624345536E-2</v>
      </c>
      <c r="L22" s="77"/>
      <c r="M22" s="78"/>
      <c r="N22" s="79">
        <f>分析係数表!I25</f>
        <v>4.7721717414244671E-4</v>
      </c>
      <c r="O22" s="80">
        <f t="shared" si="4"/>
        <v>1.2781981207055629E-2</v>
      </c>
      <c r="P22" s="74">
        <f>分析係数表!C25</f>
        <v>0.11839811615034102</v>
      </c>
      <c r="Q22" s="80">
        <f t="shared" si="5"/>
        <v>1.5133624955844483E-3</v>
      </c>
      <c r="R22" s="81">
        <v>9.5470654024567107E-3</v>
      </c>
      <c r="S22" s="82">
        <f t="shared" si="6"/>
        <v>6.3230448938670636E-2</v>
      </c>
      <c r="T22" s="83">
        <f>分析係数表!F25</f>
        <v>0.34892899519140697</v>
      </c>
      <c r="U22" s="84">
        <f t="shared" si="7"/>
        <v>2.2062937013671909E-2</v>
      </c>
      <c r="V22" s="85">
        <f>分析係数表!D25</f>
        <v>3.4959095734715541E-2</v>
      </c>
      <c r="W22" s="86">
        <f t="shared" si="8"/>
        <v>0</v>
      </c>
      <c r="X22" s="74">
        <f>分析係数表!E25</f>
        <v>3.4440766876912506E-2</v>
      </c>
      <c r="Y22" s="87">
        <f t="shared" si="9"/>
        <v>0</v>
      </c>
    </row>
    <row r="23" spans="1:25">
      <c r="A23" s="10" t="s">
        <v>11</v>
      </c>
      <c r="B23" s="9" t="s">
        <v>35</v>
      </c>
      <c r="C23" s="88"/>
      <c r="D23" s="74">
        <f>投入係数表!AH23</f>
        <v>1.6396980920249779E-3</v>
      </c>
      <c r="E23" s="75">
        <f t="shared" si="0"/>
        <v>0.16396980920249779</v>
      </c>
      <c r="F23" s="74">
        <f>分析係数表!C26</f>
        <v>0.29113960871661038</v>
      </c>
      <c r="G23" s="75">
        <f t="shared" si="1"/>
        <v>4.7738106092552468E-2</v>
      </c>
      <c r="H23" s="75">
        <v>8.509053995412065E-2</v>
      </c>
      <c r="I23" s="75">
        <f t="shared" si="2"/>
        <v>8.509053995412065E-2</v>
      </c>
      <c r="J23" s="74">
        <f>分析係数表!G26</f>
        <v>0.2004458717578543</v>
      </c>
      <c r="K23" s="76">
        <f t="shared" si="3"/>
        <v>1.7056047459450246E-2</v>
      </c>
      <c r="L23" s="77"/>
      <c r="M23" s="78"/>
      <c r="N23" s="79">
        <f>分析係数表!I26</f>
        <v>1.0726059667332082E-2</v>
      </c>
      <c r="O23" s="80">
        <f t="shared" si="4"/>
        <v>0.28729119680146364</v>
      </c>
      <c r="P23" s="74">
        <f>分析係数表!C26</f>
        <v>0.29113960871661038</v>
      </c>
      <c r="Q23" s="80">
        <f t="shared" si="5"/>
        <v>8.3641846624504829E-2</v>
      </c>
      <c r="R23" s="81">
        <v>9.4106379597748591E-2</v>
      </c>
      <c r="S23" s="82">
        <f t="shared" si="6"/>
        <v>0.17919691955186923</v>
      </c>
      <c r="T23" s="83">
        <f>分析係数表!F26</f>
        <v>0.34176102976079403</v>
      </c>
      <c r="U23" s="84">
        <f t="shared" si="7"/>
        <v>6.1242523756008992E-2</v>
      </c>
      <c r="V23" s="85">
        <f>分析係数表!D26</f>
        <v>2.5195355338839619E-2</v>
      </c>
      <c r="W23" s="86">
        <f t="shared" si="8"/>
        <v>0</v>
      </c>
      <c r="X23" s="74">
        <f>分析係数表!E26</f>
        <v>2.4685974681555249E-2</v>
      </c>
      <c r="Y23" s="87">
        <f t="shared" si="9"/>
        <v>0</v>
      </c>
    </row>
    <row r="24" spans="1:25">
      <c r="A24" s="10" t="s">
        <v>12</v>
      </c>
      <c r="B24" s="9" t="s">
        <v>386</v>
      </c>
      <c r="C24" s="88"/>
      <c r="D24" s="74">
        <f>投入係数表!AH24</f>
        <v>1.3352296274898093E-3</v>
      </c>
      <c r="E24" s="75">
        <f t="shared" si="0"/>
        <v>0.13352296274898093</v>
      </c>
      <c r="F24" s="74">
        <f>分析係数表!C27</f>
        <v>0.22390034937983039</v>
      </c>
      <c r="G24" s="75">
        <f t="shared" si="1"/>
        <v>2.9895838009726908E-2</v>
      </c>
      <c r="H24" s="75">
        <v>3.4110678059432929E-2</v>
      </c>
      <c r="I24" s="75">
        <f t="shared" si="2"/>
        <v>3.4110678059432929E-2</v>
      </c>
      <c r="J24" s="74">
        <f>分析係数表!G27</f>
        <v>0.17801424712710151</v>
      </c>
      <c r="K24" s="76">
        <f t="shared" si="3"/>
        <v>6.0721866737448926E-3</v>
      </c>
      <c r="L24" s="77"/>
      <c r="M24" s="78"/>
      <c r="N24" s="79">
        <f>分析係数表!I27</f>
        <v>1.001616696609949E-2</v>
      </c>
      <c r="O24" s="80">
        <f t="shared" si="4"/>
        <v>0.26827713851136437</v>
      </c>
      <c r="P24" s="74">
        <f>分析係数表!C27</f>
        <v>0.22390034937983039</v>
      </c>
      <c r="Q24" s="80">
        <f t="shared" si="5"/>
        <v>6.006734504331563E-2</v>
      </c>
      <c r="R24" s="81">
        <v>6.1342526281348987E-2</v>
      </c>
      <c r="S24" s="82">
        <f t="shared" si="6"/>
        <v>9.5453204340781916E-2</v>
      </c>
      <c r="T24" s="83">
        <f>分析係数表!F27</f>
        <v>0.3354402389489512</v>
      </c>
      <c r="U24" s="84">
        <f t="shared" si="7"/>
        <v>3.2018845672514951E-2</v>
      </c>
      <c r="V24" s="85">
        <f>分析係数表!D27</f>
        <v>2.2648101403620974E-2</v>
      </c>
      <c r="W24" s="86">
        <f t="shared" si="8"/>
        <v>0</v>
      </c>
      <c r="X24" s="74">
        <f>分析係数表!E27</f>
        <v>2.2430380263578655E-2</v>
      </c>
      <c r="Y24" s="87">
        <f t="shared" si="9"/>
        <v>0</v>
      </c>
    </row>
    <row r="25" spans="1:25">
      <c r="A25" s="10" t="s">
        <v>13</v>
      </c>
      <c r="B25" s="9" t="s">
        <v>196</v>
      </c>
      <c r="C25" s="88"/>
      <c r="D25" s="74">
        <f>投入係数表!AH25</f>
        <v>4.6179084904026781E-3</v>
      </c>
      <c r="E25" s="75">
        <f t="shared" si="0"/>
        <v>0.46179084904026779</v>
      </c>
      <c r="F25" s="74">
        <f>分析係数表!C28</f>
        <v>0.22512814125204084</v>
      </c>
      <c r="G25" s="75">
        <f t="shared" si="1"/>
        <v>0.10396211549163728</v>
      </c>
      <c r="H25" s="75">
        <v>0.15958830405593155</v>
      </c>
      <c r="I25" s="75">
        <f t="shared" si="2"/>
        <v>0.15958830405593155</v>
      </c>
      <c r="J25" s="74">
        <f>分析係数表!G28</f>
        <v>0.17968722251031818</v>
      </c>
      <c r="K25" s="76">
        <f t="shared" si="3"/>
        <v>2.8675979100942488E-2</v>
      </c>
      <c r="L25" s="77"/>
      <c r="M25" s="78"/>
      <c r="N25" s="79">
        <f>分析係数表!I28</f>
        <v>8.1409051127791718E-3</v>
      </c>
      <c r="O25" s="80">
        <f t="shared" si="4"/>
        <v>0.21804935320476551</v>
      </c>
      <c r="P25" s="74">
        <f>分析係数表!C28</f>
        <v>0.22512814125204084</v>
      </c>
      <c r="Q25" s="80">
        <f t="shared" si="5"/>
        <v>4.9089045588198592E-2</v>
      </c>
      <c r="R25" s="81">
        <v>6.3170872718934845E-2</v>
      </c>
      <c r="S25" s="82">
        <f t="shared" si="6"/>
        <v>0.2227591767748664</v>
      </c>
      <c r="T25" s="83">
        <f>分析係数表!F28</f>
        <v>0.30733691598411605</v>
      </c>
      <c r="U25" s="84">
        <f t="shared" si="7"/>
        <v>6.846211839714797E-2</v>
      </c>
      <c r="V25" s="85">
        <f>分析係数表!D28</f>
        <v>2.8688437249149327E-2</v>
      </c>
      <c r="W25" s="86">
        <f t="shared" si="8"/>
        <v>0</v>
      </c>
      <c r="X25" s="74">
        <f>分析係数表!E28</f>
        <v>2.8133457885501985E-2</v>
      </c>
      <c r="Y25" s="87">
        <f t="shared" si="9"/>
        <v>0</v>
      </c>
    </row>
    <row r="26" spans="1:25">
      <c r="A26" s="10" t="s">
        <v>14</v>
      </c>
      <c r="B26" s="9" t="s">
        <v>55</v>
      </c>
      <c r="C26" s="88"/>
      <c r="D26" s="74">
        <f>投入係数表!AH26</f>
        <v>8.8788256544635822E-3</v>
      </c>
      <c r="E26" s="75">
        <f t="shared" si="0"/>
        <v>0.88788256544635824</v>
      </c>
      <c r="F26" s="74">
        <f>分析係数表!C29</f>
        <v>0.20292812083079403</v>
      </c>
      <c r="G26" s="75">
        <f t="shared" si="1"/>
        <v>0.18017634052445397</v>
      </c>
      <c r="H26" s="75">
        <v>0.22405001593608206</v>
      </c>
      <c r="I26" s="75">
        <f t="shared" si="2"/>
        <v>0.22405001593608206</v>
      </c>
      <c r="J26" s="74">
        <f>分析係数表!G29</f>
        <v>0.25422836329948895</v>
      </c>
      <c r="K26" s="76">
        <f t="shared" si="3"/>
        <v>5.695986884865456E-2</v>
      </c>
      <c r="L26" s="77"/>
      <c r="M26" s="78"/>
      <c r="N26" s="79">
        <f>分析係数表!I29</f>
        <v>1.2173975242294967E-2</v>
      </c>
      <c r="O26" s="80">
        <f t="shared" si="4"/>
        <v>0.326072763499762</v>
      </c>
      <c r="P26" s="74">
        <f>分析係数表!C29</f>
        <v>0.20292812083079403</v>
      </c>
      <c r="Q26" s="80">
        <f t="shared" si="5"/>
        <v>6.6169333151110635E-2</v>
      </c>
      <c r="R26" s="81">
        <v>9.6490602199666764E-2</v>
      </c>
      <c r="S26" s="82">
        <f t="shared" si="6"/>
        <v>0.32054061813574886</v>
      </c>
      <c r="T26" s="83">
        <f>分析係数表!F29</f>
        <v>0.40384720428768384</v>
      </c>
      <c r="U26" s="84">
        <f t="shared" si="7"/>
        <v>0.12944943249476823</v>
      </c>
      <c r="V26" s="85">
        <f>分析係数表!D29</f>
        <v>7.670374473161555E-2</v>
      </c>
      <c r="W26" s="86">
        <f t="shared" si="8"/>
        <v>0</v>
      </c>
      <c r="X26" s="74">
        <f>分析係数表!E29</f>
        <v>6.1557890505000185E-2</v>
      </c>
      <c r="Y26" s="87">
        <f t="shared" si="9"/>
        <v>0</v>
      </c>
    </row>
    <row r="27" spans="1:25">
      <c r="A27" s="10" t="s">
        <v>15</v>
      </c>
      <c r="B27" s="9" t="s">
        <v>36</v>
      </c>
      <c r="C27" s="88"/>
      <c r="D27" s="74">
        <f>投入係数表!AH27</f>
        <v>8.9395552134274702E-3</v>
      </c>
      <c r="E27" s="75">
        <f t="shared" si="0"/>
        <v>0.89395552134274703</v>
      </c>
      <c r="F27" s="74">
        <f>分析係数表!C30</f>
        <v>1</v>
      </c>
      <c r="G27" s="75">
        <f t="shared" si="1"/>
        <v>0.89395552134274703</v>
      </c>
      <c r="H27" s="75">
        <v>0.9875222228686602</v>
      </c>
      <c r="I27" s="75">
        <f t="shared" si="2"/>
        <v>0.9875222228686602</v>
      </c>
      <c r="J27" s="74">
        <f>分析係数表!G30</f>
        <v>0.34673715455884868</v>
      </c>
      <c r="K27" s="76">
        <f t="shared" si="3"/>
        <v>0.34241064562110846</v>
      </c>
      <c r="L27" s="77"/>
      <c r="M27" s="78"/>
      <c r="N27" s="79">
        <f>分析係数表!I30</f>
        <v>0</v>
      </c>
      <c r="O27" s="80">
        <f t="shared" si="4"/>
        <v>0</v>
      </c>
      <c r="P27" s="74">
        <f>分析係数表!C30</f>
        <v>1</v>
      </c>
      <c r="Q27" s="80">
        <f t="shared" si="5"/>
        <v>0</v>
      </c>
      <c r="R27" s="81">
        <v>0.11516604589061792</v>
      </c>
      <c r="S27" s="82">
        <f t="shared" si="6"/>
        <v>1.1026882687592781</v>
      </c>
      <c r="T27" s="83">
        <f>分析係数表!F30</f>
        <v>0.44336430675838301</v>
      </c>
      <c r="U27" s="84">
        <f t="shared" si="7"/>
        <v>0.48889261984905885</v>
      </c>
      <c r="V27" s="85">
        <f>分析係数表!D30</f>
        <v>8.6867041025616112E-2</v>
      </c>
      <c r="W27" s="86">
        <f t="shared" si="8"/>
        <v>0</v>
      </c>
      <c r="X27" s="74">
        <f>分析係数表!E30</f>
        <v>6.5897217034789901E-2</v>
      </c>
      <c r="Y27" s="87">
        <f t="shared" si="9"/>
        <v>0</v>
      </c>
    </row>
    <row r="28" spans="1:25">
      <c r="A28" s="10" t="s">
        <v>16</v>
      </c>
      <c r="B28" s="9" t="s">
        <v>197</v>
      </c>
      <c r="C28" s="88"/>
      <c r="D28" s="74">
        <f>投入係数表!AH28</f>
        <v>1.2046610757174499E-2</v>
      </c>
      <c r="E28" s="75">
        <f t="shared" si="0"/>
        <v>1.2046610757174498</v>
      </c>
      <c r="F28" s="74">
        <f>分析係数表!C31</f>
        <v>0.99667993786519227</v>
      </c>
      <c r="G28" s="75">
        <f t="shared" si="1"/>
        <v>1.2006615260946836</v>
      </c>
      <c r="H28" s="75">
        <v>1.7911809861211694</v>
      </c>
      <c r="I28" s="75">
        <f t="shared" si="2"/>
        <v>1.7911809861211694</v>
      </c>
      <c r="J28" s="74">
        <f>分析係数表!G31</f>
        <v>7.0744430198025232E-2</v>
      </c>
      <c r="K28" s="76">
        <f t="shared" si="3"/>
        <v>0.12671607824467906</v>
      </c>
      <c r="L28" s="77"/>
      <c r="M28" s="78"/>
      <c r="N28" s="79">
        <f>分析係数表!I31</f>
        <v>1.5783931066306964E-2</v>
      </c>
      <c r="O28" s="80">
        <f t="shared" si="4"/>
        <v>0.42276330608918083</v>
      </c>
      <c r="P28" s="74">
        <f>分析係数表!C31</f>
        <v>0.99667993786519227</v>
      </c>
      <c r="Q28" s="80">
        <f t="shared" si="5"/>
        <v>0.42135970564464803</v>
      </c>
      <c r="R28" s="81">
        <v>0.79892670407640276</v>
      </c>
      <c r="S28" s="82">
        <f t="shared" si="6"/>
        <v>2.5901076901975721</v>
      </c>
      <c r="T28" s="83">
        <f>分析係数表!F31</f>
        <v>0.308369223350977</v>
      </c>
      <c r="U28" s="84">
        <f t="shared" si="7"/>
        <v>0.79870949682161829</v>
      </c>
      <c r="V28" s="85">
        <f>分析係数表!D31</f>
        <v>6.5953615120199595E-3</v>
      </c>
      <c r="W28" s="86">
        <f t="shared" si="8"/>
        <v>0</v>
      </c>
      <c r="X28" s="74">
        <f>分析係数表!E31</f>
        <v>6.5953615120199595E-3</v>
      </c>
      <c r="Y28" s="87">
        <f t="shared" si="9"/>
        <v>0</v>
      </c>
    </row>
    <row r="29" spans="1:25">
      <c r="A29" s="10" t="s">
        <v>17</v>
      </c>
      <c r="B29" s="9" t="s">
        <v>280</v>
      </c>
      <c r="C29" s="88"/>
      <c r="D29" s="74">
        <f>投入係数表!AH29</f>
        <v>4.1936222473711897E-3</v>
      </c>
      <c r="E29" s="75">
        <f t="shared" si="0"/>
        <v>0.41936222473711898</v>
      </c>
      <c r="F29" s="74">
        <f>分析係数表!C32</f>
        <v>0.99973750468741629</v>
      </c>
      <c r="G29" s="75">
        <f t="shared" si="1"/>
        <v>0.41925214411885081</v>
      </c>
      <c r="H29" s="75">
        <v>0.51518796839987002</v>
      </c>
      <c r="I29" s="75">
        <f t="shared" si="2"/>
        <v>0.51518796839987002</v>
      </c>
      <c r="J29" s="74">
        <f>分析係数表!G32</f>
        <v>0.13654952076677315</v>
      </c>
      <c r="K29" s="76">
        <f t="shared" si="3"/>
        <v>7.0348670189809726E-2</v>
      </c>
      <c r="L29" s="77"/>
      <c r="M29" s="78"/>
      <c r="N29" s="79">
        <f>分析係数表!I32</f>
        <v>6.1925380029087757E-3</v>
      </c>
      <c r="O29" s="80">
        <f t="shared" si="4"/>
        <v>0.16586348661779524</v>
      </c>
      <c r="P29" s="74">
        <f>分析係数表!C32</f>
        <v>0.99973750468741629</v>
      </c>
      <c r="Q29" s="80">
        <f t="shared" si="5"/>
        <v>0.16581994823002927</v>
      </c>
      <c r="R29" s="81">
        <v>0.24696084847782637</v>
      </c>
      <c r="S29" s="82">
        <f t="shared" si="6"/>
        <v>0.76214881687769642</v>
      </c>
      <c r="T29" s="83">
        <f>分析係数表!F32</f>
        <v>0.46980830670926516</v>
      </c>
      <c r="U29" s="84">
        <f t="shared" si="7"/>
        <v>0.35806384511778039</v>
      </c>
      <c r="V29" s="85">
        <f>分析係数表!D32</f>
        <v>1.7896698615548455E-2</v>
      </c>
      <c r="W29" s="86">
        <f t="shared" si="8"/>
        <v>0</v>
      </c>
      <c r="X29" s="74">
        <f>分析係数表!E32</f>
        <v>1.7896698615548455E-2</v>
      </c>
      <c r="Y29" s="87">
        <f t="shared" si="9"/>
        <v>0</v>
      </c>
    </row>
    <row r="30" spans="1:25">
      <c r="A30" s="10" t="s">
        <v>18</v>
      </c>
      <c r="B30" s="9" t="s">
        <v>281</v>
      </c>
      <c r="C30" s="88"/>
      <c r="D30" s="74">
        <f>投入係数表!AH30</f>
        <v>2.9557240481667468E-2</v>
      </c>
      <c r="E30" s="75">
        <f t="shared" si="0"/>
        <v>2.9557240481667471</v>
      </c>
      <c r="F30" s="74">
        <f>分析係数表!C33</f>
        <v>0.92720800471848297</v>
      </c>
      <c r="G30" s="75">
        <f t="shared" si="1"/>
        <v>2.7405709971991268</v>
      </c>
      <c r="H30" s="75">
        <v>2.7880426842018986</v>
      </c>
      <c r="I30" s="75">
        <f t="shared" si="2"/>
        <v>2.7880426842018986</v>
      </c>
      <c r="J30" s="74">
        <f>分析係数表!G33</f>
        <v>0.48251618559482062</v>
      </c>
      <c r="K30" s="76">
        <f t="shared" si="3"/>
        <v>1.3452757212566451</v>
      </c>
      <c r="L30" s="77"/>
      <c r="M30" s="78"/>
      <c r="N30" s="79">
        <f>分析係数表!I33</f>
        <v>1.0711870111293417E-3</v>
      </c>
      <c r="O30" s="80">
        <f t="shared" si="4"/>
        <v>2.8691113789233367E-2</v>
      </c>
      <c r="P30" s="74">
        <f>分析係数表!C33</f>
        <v>0.92720800471848297</v>
      </c>
      <c r="Q30" s="80">
        <f t="shared" si="5"/>
        <v>2.6602630369666022E-2</v>
      </c>
      <c r="R30" s="81">
        <v>0.10806975854035686</v>
      </c>
      <c r="S30" s="82">
        <f t="shared" si="6"/>
        <v>2.8961124427422553</v>
      </c>
      <c r="T30" s="83">
        <f>分析係数表!F33</f>
        <v>0.61375438359859724</v>
      </c>
      <c r="U30" s="84">
        <f t="shared" si="7"/>
        <v>1.7775017071275008</v>
      </c>
      <c r="V30" s="85">
        <f>分析係数表!D33</f>
        <v>6.3927479543206545E-2</v>
      </c>
      <c r="W30" s="86">
        <f t="shared" si="8"/>
        <v>0</v>
      </c>
      <c r="X30" s="74">
        <f>分析係数表!E33</f>
        <v>6.2471900008991998E-2</v>
      </c>
      <c r="Y30" s="87">
        <f t="shared" si="9"/>
        <v>0</v>
      </c>
    </row>
    <row r="31" spans="1:25">
      <c r="A31" s="10" t="s">
        <v>19</v>
      </c>
      <c r="B31" s="9" t="s">
        <v>282</v>
      </c>
      <c r="C31" s="88"/>
      <c r="D31" s="74">
        <f>投入係数表!AH31</f>
        <v>1.0988767493600829E-2</v>
      </c>
      <c r="E31" s="75">
        <f t="shared" si="0"/>
        <v>1.0988767493600828</v>
      </c>
      <c r="F31" s="74">
        <f>分析係数表!C34</f>
        <v>0.43058167090385968</v>
      </c>
      <c r="G31" s="75">
        <f t="shared" si="1"/>
        <v>0.47315618685686628</v>
      </c>
      <c r="H31" s="75">
        <v>0.71927006851522846</v>
      </c>
      <c r="I31" s="75">
        <f t="shared" si="2"/>
        <v>0.71927006851522846</v>
      </c>
      <c r="J31" s="74">
        <f>分析係数表!G34</f>
        <v>0.40252218378442245</v>
      </c>
      <c r="K31" s="76">
        <f t="shared" si="3"/>
        <v>0.28952215870952092</v>
      </c>
      <c r="L31" s="77"/>
      <c r="M31" s="78"/>
      <c r="N31" s="79">
        <f>分析係数表!I34</f>
        <v>0.17332617383102331</v>
      </c>
      <c r="O31" s="80">
        <f t="shared" si="4"/>
        <v>4.6424395781231809</v>
      </c>
      <c r="P31" s="74">
        <f>分析係数表!C34</f>
        <v>0.43058167090385968</v>
      </c>
      <c r="Q31" s="80">
        <f t="shared" si="5"/>
        <v>1.9989493906184885</v>
      </c>
      <c r="R31" s="81">
        <v>2.2455177089399627</v>
      </c>
      <c r="S31" s="82">
        <f t="shared" si="6"/>
        <v>2.9647877774551912</v>
      </c>
      <c r="T31" s="83">
        <f>分析係数表!F34</f>
        <v>0.66293540075026103</v>
      </c>
      <c r="U31" s="84">
        <f t="shared" si="7"/>
        <v>1.9654627733867329</v>
      </c>
      <c r="V31" s="85">
        <f>分析係数表!D34</f>
        <v>0.16067471370017011</v>
      </c>
      <c r="W31" s="86">
        <f t="shared" si="8"/>
        <v>0</v>
      </c>
      <c r="X31" s="74">
        <f>分析係数表!E34</f>
        <v>0.14658203786750718</v>
      </c>
      <c r="Y31" s="87">
        <f t="shared" si="9"/>
        <v>0</v>
      </c>
    </row>
    <row r="32" spans="1:25">
      <c r="A32" s="10" t="s">
        <v>20</v>
      </c>
      <c r="B32" s="9" t="s">
        <v>37</v>
      </c>
      <c r="C32" s="88"/>
      <c r="D32" s="74">
        <f>投入係数表!AH32</f>
        <v>2.0909843687039246E-2</v>
      </c>
      <c r="E32" s="75">
        <f t="shared" si="0"/>
        <v>2.0909843687039245</v>
      </c>
      <c r="F32" s="74">
        <f>分析係数表!C35</f>
        <v>0.85041941808411148</v>
      </c>
      <c r="G32" s="75">
        <f t="shared" si="1"/>
        <v>1.7782137100561646</v>
      </c>
      <c r="H32" s="75">
        <v>2.1260761378500432</v>
      </c>
      <c r="I32" s="75">
        <f t="shared" si="2"/>
        <v>2.1260761378500432</v>
      </c>
      <c r="J32" s="74">
        <f>分析係数表!G35</f>
        <v>0.31439227022235533</v>
      </c>
      <c r="K32" s="76">
        <f t="shared" si="3"/>
        <v>0.66842190364425236</v>
      </c>
      <c r="L32" s="77"/>
      <c r="M32" s="78"/>
      <c r="N32" s="79">
        <f>分析係数表!I35</f>
        <v>5.0116599150103677E-2</v>
      </c>
      <c r="O32" s="80">
        <f t="shared" si="4"/>
        <v>1.3423436188131672</v>
      </c>
      <c r="P32" s="74">
        <f>分析係数表!C35</f>
        <v>0.85041941808411148</v>
      </c>
      <c r="Q32" s="80">
        <f t="shared" si="5"/>
        <v>1.141555079180014</v>
      </c>
      <c r="R32" s="81">
        <v>1.7530749729839314</v>
      </c>
      <c r="S32" s="82">
        <f t="shared" si="6"/>
        <v>3.8791511108339747</v>
      </c>
      <c r="T32" s="83">
        <f>分析係数表!F35</f>
        <v>0.64510687312527537</v>
      </c>
      <c r="U32" s="84">
        <f t="shared" si="7"/>
        <v>2.5024670434905438</v>
      </c>
      <c r="V32" s="85">
        <f>分析係数表!D35</f>
        <v>4.4457450663799247E-2</v>
      </c>
      <c r="W32" s="86">
        <f t="shared" si="8"/>
        <v>0</v>
      </c>
      <c r="X32" s="74">
        <f>分析係数表!E35</f>
        <v>4.3787951741632962E-2</v>
      </c>
      <c r="Y32" s="87">
        <f t="shared" si="9"/>
        <v>0</v>
      </c>
    </row>
    <row r="33" spans="1:25">
      <c r="A33" s="10" t="s">
        <v>21</v>
      </c>
      <c r="B33" s="9" t="s">
        <v>38</v>
      </c>
      <c r="C33" s="88"/>
      <c r="D33" s="74">
        <f>投入係数表!AH33</f>
        <v>1.6922209538315837E-3</v>
      </c>
      <c r="E33" s="75">
        <f t="shared" si="0"/>
        <v>0.16922209538315838</v>
      </c>
      <c r="F33" s="74">
        <f>分析係数表!C36</f>
        <v>0.99367212085214862</v>
      </c>
      <c r="G33" s="75">
        <f t="shared" si="1"/>
        <v>0.16815127841442759</v>
      </c>
      <c r="H33" s="75">
        <v>0.39500940171981386</v>
      </c>
      <c r="I33" s="75">
        <f t="shared" si="2"/>
        <v>0.39500940171981386</v>
      </c>
      <c r="J33" s="74">
        <f>分析係数表!G36</f>
        <v>5.4622350270852466E-2</v>
      </c>
      <c r="K33" s="76">
        <f t="shared" si="3"/>
        <v>2.1576341901019546E-2</v>
      </c>
      <c r="L33" s="77"/>
      <c r="M33" s="78"/>
      <c r="N33" s="79">
        <f>分析係数表!I36</f>
        <v>0.22260102528255266</v>
      </c>
      <c r="O33" s="80">
        <f t="shared" si="4"/>
        <v>5.962237480128076</v>
      </c>
      <c r="P33" s="74">
        <f>分析係数表!C36</f>
        <v>0.99367212085214862</v>
      </c>
      <c r="Q33" s="80">
        <f t="shared" si="5"/>
        <v>5.9245091619030354</v>
      </c>
      <c r="R33" s="81">
        <v>6.3133829701647493</v>
      </c>
      <c r="S33" s="82">
        <f t="shared" si="6"/>
        <v>6.7083923718845631</v>
      </c>
      <c r="T33" s="83">
        <f>分析係数表!F36</f>
        <v>0.84078106922799567</v>
      </c>
      <c r="U33" s="84">
        <f t="shared" si="7"/>
        <v>5.6402893112340333</v>
      </c>
      <c r="V33" s="85">
        <f>分析係数表!D36</f>
        <v>1.6146279761308086E-2</v>
      </c>
      <c r="W33" s="86">
        <f t="shared" si="8"/>
        <v>0</v>
      </c>
      <c r="X33" s="74">
        <f>分析係数表!E36</f>
        <v>1.4152245516969955E-2</v>
      </c>
      <c r="Y33" s="87">
        <f t="shared" si="9"/>
        <v>0</v>
      </c>
    </row>
    <row r="34" spans="1:25">
      <c r="A34" s="10" t="s">
        <v>22</v>
      </c>
      <c r="B34" s="9" t="s">
        <v>406</v>
      </c>
      <c r="C34" s="88"/>
      <c r="D34" s="74">
        <f>投入係数表!AH34</f>
        <v>2.3731306169712856E-2</v>
      </c>
      <c r="E34" s="75">
        <f t="shared" si="0"/>
        <v>2.3731306169712854</v>
      </c>
      <c r="F34" s="74">
        <f>分析係数表!C37</f>
        <v>0.57178358697686016</v>
      </c>
      <c r="G34" s="75">
        <f t="shared" si="1"/>
        <v>1.3569171365364507</v>
      </c>
      <c r="H34" s="75">
        <v>1.7381212605354841</v>
      </c>
      <c r="I34" s="75">
        <f t="shared" si="2"/>
        <v>1.7381212605354841</v>
      </c>
      <c r="J34" s="74">
        <f>分析係数表!G37</f>
        <v>0.36884830758302428</v>
      </c>
      <c r="K34" s="76">
        <f t="shared" si="3"/>
        <v>0.64110308532258609</v>
      </c>
      <c r="L34" s="77"/>
      <c r="M34" s="78"/>
      <c r="N34" s="79">
        <f>分析係数表!I37</f>
        <v>4.5622990798280361E-2</v>
      </c>
      <c r="O34" s="80">
        <f t="shared" si="4"/>
        <v>1.2219849632218469</v>
      </c>
      <c r="P34" s="74">
        <f>分析係数表!C37</f>
        <v>0.57178358697686016</v>
      </c>
      <c r="Q34" s="80">
        <f t="shared" si="5"/>
        <v>0.69871094550277413</v>
      </c>
      <c r="R34" s="81">
        <v>0.94376520436129041</v>
      </c>
      <c r="S34" s="82">
        <f t="shared" si="6"/>
        <v>2.6818864648967744</v>
      </c>
      <c r="T34" s="83">
        <f>分析係数表!F37</f>
        <v>0.64429400301330442</v>
      </c>
      <c r="U34" s="84">
        <f t="shared" si="7"/>
        <v>1.7279233660955426</v>
      </c>
      <c r="V34" s="85">
        <f>分析係数表!D37</f>
        <v>7.2142948725191447E-2</v>
      </c>
      <c r="W34" s="86">
        <f t="shared" si="8"/>
        <v>0</v>
      </c>
      <c r="X34" s="74">
        <f>分析係数表!E37</f>
        <v>6.9101643267789628E-2</v>
      </c>
      <c r="Y34" s="87">
        <f t="shared" si="9"/>
        <v>0</v>
      </c>
    </row>
    <row r="35" spans="1:25">
      <c r="A35" s="10" t="s">
        <v>23</v>
      </c>
      <c r="B35" s="9" t="s">
        <v>198</v>
      </c>
      <c r="C35" s="88"/>
      <c r="D35" s="74">
        <f>投入係数表!AH35</f>
        <v>2.9845295551888074E-2</v>
      </c>
      <c r="E35" s="75">
        <f t="shared" si="0"/>
        <v>2.9845295551888076</v>
      </c>
      <c r="F35" s="74">
        <f>分析係数表!C38</f>
        <v>0.42668283982472699</v>
      </c>
      <c r="G35" s="75">
        <f t="shared" si="1"/>
        <v>1.2734475461487897</v>
      </c>
      <c r="H35" s="75">
        <v>1.6313360280263072</v>
      </c>
      <c r="I35" s="75">
        <f t="shared" si="2"/>
        <v>1.6313360280263072</v>
      </c>
      <c r="J35" s="74">
        <f>分析係数表!G38</f>
        <v>0.18042179614021467</v>
      </c>
      <c r="K35" s="76">
        <f t="shared" si="3"/>
        <v>0.2943285762847499</v>
      </c>
      <c r="L35" s="77"/>
      <c r="M35" s="78"/>
      <c r="N35" s="79">
        <f>分析係数表!I38</f>
        <v>3.1385057501308801E-2</v>
      </c>
      <c r="O35" s="80">
        <f t="shared" si="4"/>
        <v>0.84063029769407327</v>
      </c>
      <c r="P35" s="74">
        <f>分析係数表!C38</f>
        <v>0.42668283982472699</v>
      </c>
      <c r="Q35" s="80">
        <f t="shared" si="5"/>
        <v>0.35868252266281281</v>
      </c>
      <c r="R35" s="81">
        <v>0.5747762166371323</v>
      </c>
      <c r="S35" s="82">
        <f t="shared" si="6"/>
        <v>2.2061122446634394</v>
      </c>
      <c r="T35" s="83">
        <f>分析係数表!F38</f>
        <v>0.52437100026299643</v>
      </c>
      <c r="U35" s="84">
        <f t="shared" si="7"/>
        <v>1.1568212844266119</v>
      </c>
      <c r="V35" s="85">
        <f>分析係数表!D38</f>
        <v>3.745569762927526E-2</v>
      </c>
      <c r="W35" s="86">
        <f t="shared" si="8"/>
        <v>0</v>
      </c>
      <c r="X35" s="74">
        <f>分析係数表!E38</f>
        <v>3.4218337111297577E-2</v>
      </c>
      <c r="Y35" s="87">
        <f t="shared" si="9"/>
        <v>0</v>
      </c>
    </row>
    <row r="36" spans="1:25">
      <c r="A36" s="10" t="s">
        <v>24</v>
      </c>
      <c r="B36" s="9" t="s">
        <v>39</v>
      </c>
      <c r="C36" s="73">
        <f>最終需要_まとめ!C37</f>
        <v>100</v>
      </c>
      <c r="D36" s="74">
        <f>投入係数表!AH36</f>
        <v>0</v>
      </c>
      <c r="E36" s="75">
        <f t="shared" si="0"/>
        <v>0</v>
      </c>
      <c r="F36" s="74">
        <f>分析係数表!C39</f>
        <v>1</v>
      </c>
      <c r="G36" s="75">
        <f t="shared" si="1"/>
        <v>0</v>
      </c>
      <c r="H36" s="75">
        <v>5.8429278912367294E-2</v>
      </c>
      <c r="I36" s="75">
        <f t="shared" si="2"/>
        <v>100.05842927891237</v>
      </c>
      <c r="J36" s="74">
        <f>分析係数表!G39</f>
        <v>0.351753812215997</v>
      </c>
      <c r="K36" s="76">
        <f t="shared" si="3"/>
        <v>35.195933943202157</v>
      </c>
      <c r="L36" s="77"/>
      <c r="M36" s="78"/>
      <c r="N36" s="79">
        <f>分析係数表!I39</f>
        <v>2.6196741762610056E-3</v>
      </c>
      <c r="O36" s="80">
        <f t="shared" si="4"/>
        <v>7.0166431352242431E-2</v>
      </c>
      <c r="P36" s="74">
        <f>分析係数表!C39</f>
        <v>1</v>
      </c>
      <c r="Q36" s="80">
        <f t="shared" si="5"/>
        <v>7.0166431352242431E-2</v>
      </c>
      <c r="R36" s="81">
        <v>9.1284672736660979E-2</v>
      </c>
      <c r="S36" s="82">
        <f t="shared" si="6"/>
        <v>100.14971395164903</v>
      </c>
      <c r="T36" s="83">
        <f>分析係数表!F39</f>
        <v>0.70125652740175148</v>
      </c>
      <c r="U36" s="84">
        <f t="shared" si="7"/>
        <v>70.230640626012146</v>
      </c>
      <c r="V36" s="85">
        <f>分析係数表!D39</f>
        <v>5.4632803645743147E-2</v>
      </c>
      <c r="W36" s="86">
        <f t="shared" si="8"/>
        <v>5</v>
      </c>
      <c r="X36" s="74">
        <f>分析係数表!E39</f>
        <v>5.4632803645743147E-2</v>
      </c>
      <c r="Y36" s="87">
        <f t="shared" si="9"/>
        <v>5</v>
      </c>
    </row>
    <row r="37" spans="1:25">
      <c r="A37" s="10" t="s">
        <v>25</v>
      </c>
      <c r="B37" s="9" t="s">
        <v>40</v>
      </c>
      <c r="C37" s="88"/>
      <c r="D37" s="74">
        <f>投入係数表!AH37</f>
        <v>1.099697419075811E-4</v>
      </c>
      <c r="E37" s="75">
        <f t="shared" si="0"/>
        <v>1.099697419075811E-2</v>
      </c>
      <c r="F37" s="74">
        <f>分析係数表!C40</f>
        <v>0.86812466863195592</v>
      </c>
      <c r="G37" s="75">
        <f t="shared" si="1"/>
        <v>9.5467445753060556E-3</v>
      </c>
      <c r="H37" s="75">
        <v>2.2406224775231992E-2</v>
      </c>
      <c r="I37" s="75">
        <f t="shared" si="2"/>
        <v>2.2406224775231992E-2</v>
      </c>
      <c r="J37" s="74">
        <f>分析係数表!G40</f>
        <v>0.5308449982881025</v>
      </c>
      <c r="K37" s="76">
        <f t="shared" si="3"/>
        <v>1.1894232352450866E-2</v>
      </c>
      <c r="L37" s="77"/>
      <c r="M37" s="78"/>
      <c r="N37" s="79">
        <f>分析係数表!I40</f>
        <v>3.1726768564274997E-2</v>
      </c>
      <c r="O37" s="80">
        <f t="shared" si="4"/>
        <v>0.84978282744727351</v>
      </c>
      <c r="P37" s="74">
        <f>分析係数表!C40</f>
        <v>0.86812466863195592</v>
      </c>
      <c r="Q37" s="80">
        <f t="shared" si="5"/>
        <v>0.73771743548679092</v>
      </c>
      <c r="R37" s="81">
        <v>0.74416669937913205</v>
      </c>
      <c r="S37" s="82">
        <f t="shared" si="6"/>
        <v>0.76657292415436407</v>
      </c>
      <c r="T37" s="83">
        <f>分析係数表!F40</f>
        <v>0.72849135138041188</v>
      </c>
      <c r="U37" s="84">
        <f t="shared" si="7"/>
        <v>0.55844174544884662</v>
      </c>
      <c r="V37" s="85">
        <f>分析係数表!D40</f>
        <v>7.8167788596215718E-2</v>
      </c>
      <c r="W37" s="86">
        <f t="shared" si="8"/>
        <v>0</v>
      </c>
      <c r="X37" s="74">
        <f>分析係数表!E40</f>
        <v>7.1051953968348291E-2</v>
      </c>
      <c r="Y37" s="87">
        <f t="shared" si="9"/>
        <v>0</v>
      </c>
    </row>
    <row r="38" spans="1:25">
      <c r="A38" s="10" t="s">
        <v>26</v>
      </c>
      <c r="B38" s="9" t="s">
        <v>284</v>
      </c>
      <c r="C38" s="88"/>
      <c r="D38" s="74">
        <f>投入係数表!AH38</f>
        <v>2.626143090330295E-5</v>
      </c>
      <c r="E38" s="75">
        <f t="shared" si="0"/>
        <v>2.6261430903302949E-3</v>
      </c>
      <c r="F38" s="74">
        <f>分析係数表!C41</f>
        <v>0.9999434031873089</v>
      </c>
      <c r="G38" s="75">
        <f t="shared" si="1"/>
        <v>2.6259944590017116E-3</v>
      </c>
      <c r="H38" s="75">
        <v>8.5177806426572876E-3</v>
      </c>
      <c r="I38" s="75">
        <f t="shared" si="2"/>
        <v>8.5177806426572876E-3</v>
      </c>
      <c r="J38" s="74">
        <f>分析係数表!G41</f>
        <v>0.50163334603597476</v>
      </c>
      <c r="K38" s="76">
        <f t="shared" si="3"/>
        <v>4.272802804576631E-3</v>
      </c>
      <c r="L38" s="77"/>
      <c r="M38" s="78"/>
      <c r="N38" s="79">
        <f>分析係数表!I41</f>
        <v>4.605647758626856E-2</v>
      </c>
      <c r="O38" s="80">
        <f t="shared" si="4"/>
        <v>1.2335956517674318</v>
      </c>
      <c r="P38" s="74">
        <f>分析係数表!C41</f>
        <v>0.9999434031873089</v>
      </c>
      <c r="Q38" s="80">
        <f t="shared" si="5"/>
        <v>1.2335258341853921</v>
      </c>
      <c r="R38" s="81">
        <v>1.2566577012077083</v>
      </c>
      <c r="S38" s="82">
        <f t="shared" si="6"/>
        <v>1.2651754818503655</v>
      </c>
      <c r="T38" s="83">
        <f>分析係数表!F41</f>
        <v>0.6065809667987323</v>
      </c>
      <c r="U38" s="84">
        <f t="shared" si="7"/>
        <v>0.76743136695084668</v>
      </c>
      <c r="V38" s="85">
        <f>分析係数表!D41</f>
        <v>0.10372147914479408</v>
      </c>
      <c r="W38" s="86">
        <f t="shared" si="8"/>
        <v>0</v>
      </c>
      <c r="X38" s="74">
        <f>分析係数表!E41</f>
        <v>9.872112035903656E-2</v>
      </c>
      <c r="Y38" s="87">
        <f t="shared" si="9"/>
        <v>0</v>
      </c>
    </row>
    <row r="39" spans="1:25">
      <c r="A39" s="10" t="s">
        <v>56</v>
      </c>
      <c r="B39" s="9" t="s">
        <v>388</v>
      </c>
      <c r="C39" s="88"/>
      <c r="D39" s="74">
        <f>投入係数表!AH39</f>
        <v>2.4620091471846516E-6</v>
      </c>
      <c r="E39" s="75">
        <f>$C$36*D39</f>
        <v>2.4620091471846516E-4</v>
      </c>
      <c r="F39" s="74">
        <f>分析係数表!C42</f>
        <v>0.93692850875802069</v>
      </c>
      <c r="G39" s="75">
        <f>E39*F39</f>
        <v>2.3067265588203219E-4</v>
      </c>
      <c r="H39" s="75">
        <v>3.9969881513693649E-2</v>
      </c>
      <c r="I39" s="75">
        <f>C39+H39</f>
        <v>3.9969881513693649E-2</v>
      </c>
      <c r="J39" s="74">
        <f>分析係数表!G42</f>
        <v>0.49922072097325781</v>
      </c>
      <c r="K39" s="76">
        <f>I39*J39</f>
        <v>1.9953793066481831E-2</v>
      </c>
      <c r="L39" s="77"/>
      <c r="M39" s="78"/>
      <c r="N39" s="79">
        <f>分析係数表!I42</f>
        <v>1.1809361738003208E-2</v>
      </c>
      <c r="O39" s="80">
        <f t="shared" si="4"/>
        <v>0.31630680533182559</v>
      </c>
      <c r="P39" s="74">
        <f>分析係数表!C42</f>
        <v>0.93692850875802069</v>
      </c>
      <c r="Q39" s="80">
        <f>O39*P39</f>
        <v>0.29635686342956091</v>
      </c>
      <c r="R39" s="81">
        <v>0.32381827906811389</v>
      </c>
      <c r="S39" s="82">
        <f>I39+R39</f>
        <v>0.36378816058180752</v>
      </c>
      <c r="T39" s="83">
        <f>分析係数表!F42</f>
        <v>0.57339238661209846</v>
      </c>
      <c r="U39" s="84">
        <f>S39*T39</f>
        <v>0.20859336161722794</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投入係数表!AH40</f>
        <v>9.5070483218535312E-2</v>
      </c>
      <c r="E40" s="75">
        <f>$C$36*D40</f>
        <v>9.5070483218535315</v>
      </c>
      <c r="F40" s="74">
        <f>分析係数表!C43</f>
        <v>0.64668770435795053</v>
      </c>
      <c r="G40" s="75">
        <f>E40*F40</f>
        <v>6.1480912544795663</v>
      </c>
      <c r="H40" s="75">
        <v>7.6420236507738997</v>
      </c>
      <c r="I40" s="75">
        <f>C40+H40</f>
        <v>7.6420236507738997</v>
      </c>
      <c r="J40" s="74">
        <f>分析係数表!G43</f>
        <v>0.34525361813281841</v>
      </c>
      <c r="K40" s="76">
        <f>I40*J40</f>
        <v>2.6384363152862589</v>
      </c>
      <c r="L40" s="77"/>
      <c r="M40" s="78"/>
      <c r="N40" s="79">
        <f>分析係数表!I43</f>
        <v>1.6687581740348217E-2</v>
      </c>
      <c r="O40" s="80">
        <f t="shared" si="4"/>
        <v>0.4469670576706164</v>
      </c>
      <c r="P40" s="74">
        <f>分析係数表!C43</f>
        <v>0.64668770435795053</v>
      </c>
      <c r="Q40" s="80">
        <f>O40*P40</f>
        <v>0.2890481004486386</v>
      </c>
      <c r="R40" s="81">
        <v>1.1649526744998824</v>
      </c>
      <c r="S40" s="82">
        <f>I40+R40</f>
        <v>8.8069763252737818</v>
      </c>
      <c r="T40" s="83">
        <f>分析係数表!F43</f>
        <v>0.5971160790993254</v>
      </c>
      <c r="U40" s="84">
        <f>S40*T40</f>
        <v>5.2587871720680655</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投入係数表!AH41</f>
        <v>4.6285771967071446E-4</v>
      </c>
      <c r="E41" s="75">
        <f>$C$36*D41</f>
        <v>4.6285771967071447E-2</v>
      </c>
      <c r="F41" s="74">
        <f>分析係数表!C44</f>
        <v>0.69156580457188765</v>
      </c>
      <c r="G41" s="75">
        <f>E41*F41</f>
        <v>3.2009657130638691E-2</v>
      </c>
      <c r="H41" s="75">
        <v>4.8216429463795667E-2</v>
      </c>
      <c r="I41" s="75">
        <f>C41+H41</f>
        <v>4.8216429463795667E-2</v>
      </c>
      <c r="J41" s="74">
        <f>分析係数表!G44</f>
        <v>0.27271905819722003</v>
      </c>
      <c r="K41" s="76">
        <f>I41*J41</f>
        <v>1.3149539232999045E-2</v>
      </c>
      <c r="L41" s="77"/>
      <c r="M41" s="78"/>
      <c r="N41" s="79">
        <f>分析係数表!I44</f>
        <v>0.15674397651271663</v>
      </c>
      <c r="O41" s="80">
        <f t="shared" si="4"/>
        <v>4.1982951801870385</v>
      </c>
      <c r="P41" s="74">
        <f>分析係数表!C44</f>
        <v>0.69156580457188765</v>
      </c>
      <c r="Q41" s="80">
        <f>O41*P41</f>
        <v>2.9033973841163272</v>
      </c>
      <c r="R41" s="81">
        <v>2.9586456807710317</v>
      </c>
      <c r="S41" s="82">
        <f>I41+R41</f>
        <v>3.0068621102348274</v>
      </c>
      <c r="T41" s="83">
        <f>分析係数表!F44</f>
        <v>0.50862281906626206</v>
      </c>
      <c r="U41" s="84">
        <f>S41*T41</f>
        <v>1.5293586830511676</v>
      </c>
      <c r="V41" s="85">
        <f>分析係数表!D44</f>
        <v>0.14406819380410243</v>
      </c>
      <c r="W41" s="86">
        <f>ROUND(S41*V41,0)</f>
        <v>0</v>
      </c>
      <c r="X41" s="74">
        <f>分析係数表!E44</f>
        <v>0.11993705213297758</v>
      </c>
      <c r="Y41" s="87">
        <f>ROUND(S41*X41,0)</f>
        <v>0</v>
      </c>
    </row>
    <row r="42" spans="1:25">
      <c r="A42" s="10" t="s">
        <v>351</v>
      </c>
      <c r="B42" s="9" t="s">
        <v>286</v>
      </c>
      <c r="C42" s="88"/>
      <c r="D42" s="74">
        <f>投入係数表!AH42</f>
        <v>2.9494869583272126E-3</v>
      </c>
      <c r="E42" s="75">
        <f>$C$36*D42</f>
        <v>0.29494869583272126</v>
      </c>
      <c r="F42" s="74">
        <f>分析係数表!C45</f>
        <v>1</v>
      </c>
      <c r="G42" s="75">
        <f>E42*F42</f>
        <v>0.29494869583272126</v>
      </c>
      <c r="H42" s="75">
        <v>0.33521125350863828</v>
      </c>
      <c r="I42" s="75">
        <f>C42+H42</f>
        <v>0.33521125350863828</v>
      </c>
      <c r="J42" s="74">
        <f>分析係数表!G45</f>
        <v>0</v>
      </c>
      <c r="K42" s="76">
        <f>I42*J42</f>
        <v>0</v>
      </c>
      <c r="L42" s="77"/>
      <c r="M42" s="78"/>
      <c r="N42" s="79">
        <f>分析係数表!I45</f>
        <v>0</v>
      </c>
      <c r="O42" s="80">
        <f t="shared" si="4"/>
        <v>0</v>
      </c>
      <c r="P42" s="74">
        <f>分析係数表!C45</f>
        <v>1</v>
      </c>
      <c r="Q42" s="80">
        <f>O42*P42</f>
        <v>0</v>
      </c>
      <c r="R42" s="81">
        <v>3.2748178639342512E-2</v>
      </c>
      <c r="S42" s="82">
        <f>I42+R42</f>
        <v>0.36795943214798077</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投入係数表!AH43</f>
        <v>9.0191601758531071E-4</v>
      </c>
      <c r="E43" s="75">
        <f>$C$36*D43</f>
        <v>9.0191601758531068E-2</v>
      </c>
      <c r="F43" s="74">
        <f>分析係数表!C46</f>
        <v>0.99300149364803736</v>
      </c>
      <c r="G43" s="75">
        <f>E43*F43</f>
        <v>8.9560395260730299E-2</v>
      </c>
      <c r="H43" s="75">
        <v>0.23693866669803015</v>
      </c>
      <c r="I43" s="75">
        <f>C43+H43</f>
        <v>0.23693866669803015</v>
      </c>
      <c r="J43" s="74">
        <f>分析係数表!G46</f>
        <v>1.2662527198429125E-2</v>
      </c>
      <c r="K43" s="76">
        <f>I43*J43</f>
        <v>3.00024231142334E-3</v>
      </c>
      <c r="L43" s="77"/>
      <c r="M43" s="78"/>
      <c r="N43" s="79">
        <f>分析係数表!I46</f>
        <v>3.642815848522589E-5</v>
      </c>
      <c r="O43" s="80">
        <f t="shared" si="4"/>
        <v>9.7570679010561994E-4</v>
      </c>
      <c r="P43" s="74">
        <f>分析係数表!C46</f>
        <v>0.99300149364803736</v>
      </c>
      <c r="Q43" s="80">
        <f>O43*P43</f>
        <v>9.6887829993741264E-4</v>
      </c>
      <c r="R43" s="81">
        <v>8.5637338844039596E-2</v>
      </c>
      <c r="S43" s="82">
        <f>I43+R43</f>
        <v>0.32257600554206978</v>
      </c>
      <c r="T43" s="83">
        <f>分析係数表!F46</f>
        <v>0.42786180544499286</v>
      </c>
      <c r="U43" s="84">
        <f>S43*T43</f>
        <v>0.13801795212446399</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投入係数表!AH44</f>
        <v>0.28822741086090714</v>
      </c>
      <c r="E44" s="89">
        <f>SUM(E5:E43)</f>
        <v>28.822741086090716</v>
      </c>
      <c r="F44" s="90">
        <f>分析係数表!C47</f>
        <v>0.58532523599566522</v>
      </c>
      <c r="G44" s="89">
        <f>SUM(G5:G43)</f>
        <v>17.781002350457513</v>
      </c>
      <c r="H44" s="89">
        <f>SUM(H5:H43)</f>
        <v>22.592644001298176</v>
      </c>
      <c r="I44" s="89">
        <f>SUM(I5:I43)</f>
        <v>122.59264400129817</v>
      </c>
      <c r="J44" s="90">
        <f>分析係数表!G47</f>
        <v>0.25475569279079324</v>
      </c>
      <c r="K44" s="91">
        <f>SUM(K5:K43)</f>
        <v>41.959913708192495</v>
      </c>
      <c r="L44" s="92">
        <f>最終需要_まとめ!$L$34</f>
        <v>0.63833333333333331</v>
      </c>
      <c r="M44" s="89">
        <f>K44*L44</f>
        <v>26.784411583729543</v>
      </c>
      <c r="N44" s="93">
        <f>分析係数表!I47</f>
        <v>1</v>
      </c>
      <c r="O44" s="94">
        <f>SUM(O5:O43)</f>
        <v>26.78441158372954</v>
      </c>
      <c r="P44" s="90">
        <f>分析係数表!C47</f>
        <v>0.58532523599566522</v>
      </c>
      <c r="Q44" s="94">
        <f>SUM(Q5:Q43)</f>
        <v>17.392799315699722</v>
      </c>
      <c r="R44" s="89">
        <f>SUM(R5:R43)</f>
        <v>21.355770874121411</v>
      </c>
      <c r="S44" s="95">
        <f>SUM(S5:S43)</f>
        <v>143.94841487541959</v>
      </c>
      <c r="T44" s="96">
        <f>分析係数表!F47</f>
        <v>0.5063294671067512</v>
      </c>
      <c r="U44" s="97">
        <f>SUM(U5:U43)</f>
        <v>96.169520074815154</v>
      </c>
      <c r="V44" s="98">
        <f>分析係数表!D47</f>
        <v>6.4581730562403572E-2</v>
      </c>
      <c r="W44" s="99">
        <f>SUM(W5:W43)</f>
        <v>6</v>
      </c>
      <c r="X44" s="90">
        <f>分析係数表!E47</f>
        <v>5.7136770824146227E-2</v>
      </c>
      <c r="Y44" s="100">
        <f>SUM(Y5:Y43)</f>
        <v>6</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N49"/>
  <sheetViews>
    <sheetView workbookViewId="0">
      <pane xSplit="2" ySplit="5" topLeftCell="C6" activePane="bottomRight" state="frozen"/>
      <selection pane="topRight" activeCell="C1" sqref="C1"/>
      <selection pane="bottomLeft" activeCell="A6" sqref="A6"/>
      <selection pane="bottomRight" activeCell="M12" sqref="M12"/>
    </sheetView>
  </sheetViews>
  <sheetFormatPr defaultRowHeight="13"/>
  <cols>
    <col min="1" max="1" width="4.453125" customWidth="1"/>
    <col min="2" max="2" width="18.453125" customWidth="1"/>
    <col min="3" max="6" width="10" customWidth="1"/>
    <col min="7" max="7" width="9.26953125" customWidth="1"/>
    <col min="8" max="8" width="6.90625" customWidth="1"/>
    <col min="9" max="9" width="5.453125" customWidth="1"/>
    <col min="10" max="10" width="18" customWidth="1"/>
    <col min="11" max="11" width="11.08984375" customWidth="1"/>
    <col min="12" max="12" width="13" customWidth="1"/>
    <col min="13" max="14" width="12.6328125" customWidth="1"/>
  </cols>
  <sheetData>
    <row r="1" spans="1:14">
      <c r="A1" s="19" t="s">
        <v>379</v>
      </c>
    </row>
    <row r="2" spans="1:14">
      <c r="A2" s="41" t="s">
        <v>378</v>
      </c>
      <c r="B2" s="42"/>
      <c r="C2" s="42"/>
      <c r="D2" s="42"/>
      <c r="E2" s="42"/>
      <c r="F2" s="43"/>
      <c r="G2" s="43"/>
      <c r="H2" s="43"/>
    </row>
    <row r="3" spans="1:14">
      <c r="A3" s="19" t="s">
        <v>438</v>
      </c>
      <c r="J3" s="19" t="s">
        <v>259</v>
      </c>
    </row>
    <row r="4" spans="1:14">
      <c r="A4" s="47"/>
      <c r="B4" s="48"/>
      <c r="C4" s="49" t="s">
        <v>127</v>
      </c>
      <c r="D4" s="112"/>
      <c r="E4" s="121" t="s">
        <v>128</v>
      </c>
      <c r="F4" s="121"/>
      <c r="G4" s="807" t="s">
        <v>1051</v>
      </c>
      <c r="H4" s="113" t="s">
        <v>129</v>
      </c>
      <c r="J4" s="134"/>
      <c r="K4" s="135" t="s">
        <v>132</v>
      </c>
      <c r="L4" s="136" t="s">
        <v>215</v>
      </c>
      <c r="M4" s="137" t="s">
        <v>134</v>
      </c>
      <c r="N4" s="136" t="s">
        <v>260</v>
      </c>
    </row>
    <row r="5" spans="1:14">
      <c r="A5" s="51"/>
      <c r="B5" s="124"/>
      <c r="C5" s="790" t="s">
        <v>132</v>
      </c>
      <c r="D5" s="791" t="s">
        <v>133</v>
      </c>
      <c r="E5" s="792" t="s">
        <v>134</v>
      </c>
      <c r="F5" s="790" t="s">
        <v>135</v>
      </c>
      <c r="G5" s="808"/>
      <c r="H5" s="114" t="s">
        <v>136</v>
      </c>
      <c r="J5" s="138"/>
      <c r="K5" s="139" t="s">
        <v>131</v>
      </c>
      <c r="L5" s="140" t="s">
        <v>131</v>
      </c>
      <c r="M5" s="141" t="s">
        <v>261</v>
      </c>
      <c r="N5" s="140" t="s">
        <v>261</v>
      </c>
    </row>
    <row r="6" spans="1:14">
      <c r="A6" s="3" t="s">
        <v>271</v>
      </c>
      <c r="B6" s="14" t="s">
        <v>272</v>
      </c>
      <c r="C6" s="180">
        <f>'1'!S5+'2'!S5+'3'!S5+'4'!S5+'5'!S5+'6'!S5+'7'!S5+'8'!S5+'9'!S5+'10'!S5+'11'!S5+'12'!S5+'13'!S5+'14'!S5+'15'!S5+'16'!S5+'17'!S5+'18'!S5+'19'!S5+'20'!S5+'21'!S5+'22'!S5+'23'!S5+'24'!S5+'25'!S5+'26'!S5+'27'!S5+'28'!S5+'29'!S5+'30'!S5+'31'!S5+'32'!S5+'33'!S5+'34'!S5+'35'!S5+'36'!S5+'37'!S5+'38'!S5+'39'!S5</f>
        <v>108.77541297273736</v>
      </c>
      <c r="D6" s="200">
        <f>'1'!U5+'2'!U5+'3'!U5+'4'!U5+'5'!U5+'6'!U5+'7'!U5+'8'!U5+'9'!U5+'10'!U5+'11'!U5+'12'!U5+'13'!U5+'14'!U5+'15'!U5+'16'!U5+'17'!U5+'18'!U5+'19'!U5+'20'!U5+'21'!U5+'22'!U5+'23'!U5+'24'!U5+'25'!U5+'26'!U5+'27'!U5+'28'!U5+'29'!U5+'30'!U5+'31'!U5+'32'!U5+'33'!U5+'34'!U5+'35'!U5+'36'!U5+'37'!U5+'38'!U5+'39'!U5</f>
        <v>49.171970611337585</v>
      </c>
      <c r="E6" s="119">
        <f>'1'!W5+'2'!W5+'3'!W5+'4'!W5+'5'!W5+'6'!W5+'7'!W5+'8'!W5+'9'!W5+'10'!W5+'11'!W5+'12'!W5+'13'!W5+'14'!W5+'15'!W5+'16'!W5+'17'!W5+'18'!W5+'19'!W5+'20'!W5+'21'!W5+'22'!W5+'23'!W5+'24'!W5+'25'!W5+'26'!W5+'27'!W5+'28'!W5+'29'!W5+'30'!W5+'31'!W5+'32'!W5+'33'!W5+'34'!W5+'35'!W5+'36'!W5+'37'!W5+'38'!W5+'39'!W5</f>
        <v>29</v>
      </c>
      <c r="F6" s="786">
        <f>'1'!Y5+'2'!Y5+'3'!Y5+'4'!Y5+'5'!Y5+'6'!Y5+'7'!Y5+'8'!Y5+'9'!Y5+'10'!Y5+'11'!Y5+'12'!Y5+'13'!Y5+'14'!Y5+'15'!Y5+'16'!Y5+'17'!Y5+'18'!Y5+'19'!Y5+'20'!Y5+'21'!Y5+'22'!Y5+'23'!Y5+'24'!Y5+'25'!Y5+'26'!Y5+'27'!Y5+'28'!Y5+'29'!Y5+'30'!Y5+'31'!Y5+'32'!Y5+'33'!Y5+'34'!Y5+'35'!Y5+'36'!Y5+'37'!Y5+'38'!Y5+'39'!Y5</f>
        <v>5</v>
      </c>
      <c r="G6" s="809">
        <f>税収係数1!C6</f>
        <v>14.980224915334244</v>
      </c>
      <c r="H6" s="115">
        <v>1</v>
      </c>
      <c r="J6" s="142" t="s">
        <v>262</v>
      </c>
      <c r="K6" s="143">
        <f>C45</f>
        <v>5531.4939718813303</v>
      </c>
      <c r="L6" s="143">
        <f>D45</f>
        <v>2650.5602374461369</v>
      </c>
      <c r="M6" s="144">
        <f>E45</f>
        <v>315</v>
      </c>
      <c r="N6" s="145">
        <f>F45</f>
        <v>245</v>
      </c>
    </row>
    <row r="7" spans="1:14">
      <c r="A7" s="163" t="s">
        <v>225</v>
      </c>
      <c r="B7" s="5" t="s">
        <v>273</v>
      </c>
      <c r="C7" s="179">
        <f>'1'!S6+'2'!S6+'3'!S6+'4'!S6+'5'!S6+'6'!S6+'7'!S6+'8'!S6+'9'!S6+'10'!S6+'11'!S6+'12'!S6+'13'!S6+'14'!S6+'15'!S6+'16'!S6+'17'!S6+'18'!S6+'19'!S6+'20'!S6+'21'!S6+'22'!S6+'23'!S6+'24'!S6+'25'!S6+'26'!S6+'27'!S6+'28'!S6+'29'!S6+'30'!S6+'31'!S6+'32'!S6+'33'!S6+'34'!S6+'35'!S6+'36'!S6+'37'!S6+'38'!S6+'39'!S6</f>
        <v>105.62723889689968</v>
      </c>
      <c r="D7" s="200">
        <f>'1'!U6+'2'!U6+'3'!U6+'4'!U6+'5'!U6+'6'!U6+'7'!U6+'8'!U6+'9'!U6+'10'!U6+'11'!U6+'12'!U6+'13'!U6+'14'!U6+'15'!U6+'16'!U6+'17'!U6+'18'!U6+'19'!U6+'20'!U6+'21'!U6+'22'!U6+'23'!U6+'24'!U6+'25'!U6+'26'!U6+'27'!U6+'28'!U6+'29'!U6+'30'!U6+'31'!U6+'32'!U6+'33'!U6+'34'!U6+'35'!U6+'36'!U6+'37'!U6+'38'!U6+'39'!U6</f>
        <v>78.594258063986146</v>
      </c>
      <c r="E7" s="119">
        <f>'1'!W6+'2'!W6+'3'!W6+'4'!W6+'5'!W6+'6'!W6+'7'!W6+'8'!W6+'9'!W6+'10'!W6+'11'!W6+'12'!W6+'13'!W6+'14'!W6+'15'!W6+'16'!W6+'17'!W6+'18'!W6+'19'!W6+'20'!W6+'21'!W6+'22'!W6+'23'!W6+'24'!W6+'25'!W6+'26'!W6+'27'!W6+'28'!W6+'29'!W6+'30'!W6+'31'!W6+'32'!W6+'33'!W6+'34'!W6+'35'!W6+'36'!W6+'37'!W6+'38'!W6+'39'!W6</f>
        <v>15</v>
      </c>
      <c r="F7" s="786">
        <f>'1'!Y6+'2'!Y6+'3'!Y6+'4'!Y6+'5'!Y6+'6'!Y6+'7'!Y6+'8'!Y6+'9'!Y6+'10'!Y6+'11'!Y6+'12'!Y6+'13'!Y6+'14'!Y6+'15'!Y6+'16'!Y6+'17'!Y6+'18'!Y6+'19'!Y6+'20'!Y6+'21'!Y6+'22'!Y6+'23'!Y6+'24'!Y6+'25'!Y6+'26'!Y6+'27'!Y6+'28'!Y6+'29'!Y6+'30'!Y6+'31'!Y6+'32'!Y6+'33'!Y6+'34'!Y6+'35'!Y6+'36'!Y6+'37'!Y6+'38'!Y6+'39'!Y6</f>
        <v>12</v>
      </c>
      <c r="G7" s="809">
        <f>税収係数1!C7</f>
        <v>29.568069135874829</v>
      </c>
      <c r="H7" s="116">
        <v>2</v>
      </c>
      <c r="J7" s="142" t="s">
        <v>263</v>
      </c>
      <c r="K7" s="143">
        <f>最終需要_まとめ!C45</f>
        <v>3900</v>
      </c>
      <c r="L7" s="145">
        <v>21328823</v>
      </c>
      <c r="M7" s="146" t="s">
        <v>264</v>
      </c>
      <c r="N7" s="147" t="s">
        <v>264</v>
      </c>
    </row>
    <row r="8" spans="1:14">
      <c r="A8" s="163" t="s">
        <v>226</v>
      </c>
      <c r="B8" s="5" t="s">
        <v>274</v>
      </c>
      <c r="C8" s="179">
        <f>'1'!S7+'2'!S7+'3'!S7+'4'!S7+'5'!S7+'6'!S7+'7'!S7+'8'!S7+'9'!S7+'10'!S7+'11'!S7+'12'!S7+'13'!S7+'14'!S7+'15'!S7+'16'!S7+'17'!S7+'18'!S7+'19'!S7+'20'!S7+'21'!S7+'22'!S7+'23'!S7+'24'!S7+'25'!S7+'26'!S7+'27'!S7+'28'!S7+'29'!S7+'30'!S7+'31'!S7+'32'!S7+'33'!S7+'34'!S7+'35'!S7+'36'!S7+'37'!S7+'38'!S7+'39'!S7</f>
        <v>105.67427755123387</v>
      </c>
      <c r="D8" s="200">
        <f>'1'!U7+'2'!U7+'3'!U7+'4'!U7+'5'!U7+'6'!U7+'7'!U7+'8'!U7+'9'!U7+'10'!U7+'11'!U7+'12'!U7+'13'!U7+'14'!U7+'15'!U7+'16'!U7+'17'!U7+'18'!U7+'19'!U7+'20'!U7+'21'!U7+'22'!U7+'23'!U7+'24'!U7+'25'!U7+'26'!U7+'27'!U7+'28'!U7+'29'!U7+'30'!U7+'31'!U7+'32'!U7+'33'!U7+'34'!U7+'35'!U7+'36'!U7+'37'!U7+'38'!U7+'39'!U7</f>
        <v>54.585354429668499</v>
      </c>
      <c r="E8" s="119">
        <f>'1'!W7+'2'!W7+'3'!W7+'4'!W7+'5'!W7+'6'!W7+'7'!W7+'8'!W7+'9'!W7+'10'!W7+'11'!W7+'12'!W7+'13'!W7+'14'!W7+'15'!W7+'16'!W7+'17'!W7+'18'!W7+'19'!W7+'20'!W7+'21'!W7+'22'!W7+'23'!W7+'24'!W7+'25'!W7+'26'!W7+'27'!W7+'28'!W7+'29'!W7+'30'!W7+'31'!W7+'32'!W7+'33'!W7+'34'!W7+'35'!W7+'36'!W7+'37'!W7+'38'!W7+'39'!W7</f>
        <v>10</v>
      </c>
      <c r="F8" s="786">
        <f>'1'!Y7+'2'!Y7+'3'!Y7+'4'!Y7+'5'!Y7+'6'!Y7+'7'!Y7+'8'!Y7+'9'!Y7+'10'!Y7+'11'!Y7+'12'!Y7+'13'!Y7+'14'!Y7+'15'!Y7+'16'!Y7+'17'!Y7+'18'!Y7+'19'!Y7+'20'!Y7+'21'!Y7+'22'!Y7+'23'!Y7+'24'!Y7+'25'!Y7+'26'!Y7+'27'!Y7+'28'!Y7+'29'!Y7+'30'!Y7+'31'!Y7+'32'!Y7+'33'!Y7+'34'!Y7+'35'!Y7+'36'!Y7+'37'!Y7+'38'!Y7+'39'!Y7</f>
        <v>3</v>
      </c>
      <c r="G8" s="809">
        <f>税収係数1!C8</f>
        <v>13.454526265359831</v>
      </c>
      <c r="H8" s="116">
        <v>3</v>
      </c>
      <c r="J8" s="142" t="s">
        <v>265</v>
      </c>
      <c r="K8" s="148">
        <f>K6/K7</f>
        <v>1.4183317876618795</v>
      </c>
      <c r="L8" s="149">
        <f>L6/L7*100</f>
        <v>1.2427128479832839E-2</v>
      </c>
      <c r="M8" s="146" t="s">
        <v>267</v>
      </c>
      <c r="N8" s="150" t="s">
        <v>267</v>
      </c>
    </row>
    <row r="9" spans="1:14">
      <c r="A9" s="163" t="s">
        <v>227</v>
      </c>
      <c r="B9" s="5" t="s">
        <v>27</v>
      </c>
      <c r="C9" s="179">
        <f>'1'!S8+'2'!S8+'3'!S8+'4'!S8+'5'!S8+'6'!S8+'7'!S8+'8'!S8+'9'!S8+'10'!S8+'11'!S8+'12'!S8+'13'!S8+'14'!S8+'15'!S8+'16'!S8+'17'!S8+'18'!S8+'19'!S8+'20'!S8+'21'!S8+'22'!S8+'23'!S8+'24'!S8+'25'!S8+'26'!S8+'27'!S8+'28'!S8+'29'!S8+'30'!S8+'31'!S8+'32'!S8+'33'!S8+'34'!S8+'35'!S8+'36'!S8+'37'!S8+'38'!S8+'39'!S8</f>
        <v>103.80027325353387</v>
      </c>
      <c r="D9" s="200">
        <f>'1'!U8+'2'!U8+'3'!U8+'4'!U8+'5'!U8+'6'!U8+'7'!U8+'8'!U8+'9'!U8+'10'!U8+'11'!U8+'12'!U8+'13'!U8+'14'!U8+'15'!U8+'16'!U8+'17'!U8+'18'!U8+'19'!U8+'20'!U8+'21'!U8+'22'!U8+'23'!U8+'24'!U8+'25'!U8+'26'!U8+'27'!U8+'28'!U8+'29'!U8+'30'!U8+'31'!U8+'32'!U8+'33'!U8+'34'!U8+'35'!U8+'36'!U8+'37'!U8+'38'!U8+'39'!U8</f>
        <v>40.304071562306483</v>
      </c>
      <c r="E9" s="119">
        <f>'1'!W8+'2'!W8+'3'!W8+'4'!W8+'5'!W8+'6'!W8+'7'!W8+'8'!W8+'9'!W8+'10'!W8+'11'!W8+'12'!W8+'13'!W8+'14'!W8+'15'!W8+'16'!W8+'17'!W8+'18'!W8+'19'!W8+'20'!W8+'21'!W8+'22'!W8+'23'!W8+'24'!W8+'25'!W8+'26'!W8+'27'!W8+'28'!W8+'29'!W8+'30'!W8+'31'!W8+'32'!W8+'33'!W8+'34'!W8+'35'!W8+'36'!W8+'37'!W8+'38'!W8+'39'!W8</f>
        <v>2</v>
      </c>
      <c r="F9" s="786">
        <f>'1'!Y8+'2'!Y8+'3'!Y8+'4'!Y8+'5'!Y8+'6'!Y8+'7'!Y8+'8'!Y8+'9'!Y8+'10'!Y8+'11'!Y8+'12'!Y8+'13'!Y8+'14'!Y8+'15'!Y8+'16'!Y8+'17'!Y8+'18'!Y8+'19'!Y8+'20'!Y8+'21'!Y8+'22'!Y8+'23'!Y8+'24'!Y8+'25'!Y8+'26'!Y8+'27'!Y8+'28'!Y8+'29'!Y8+'30'!Y8+'31'!Y8+'32'!Y8+'33'!Y8+'34'!Y8+'35'!Y8+'36'!Y8+'37'!Y8+'38'!Y8+'39'!Y8</f>
        <v>2</v>
      </c>
      <c r="G9" s="809">
        <f>税収係数1!C9</f>
        <v>8.0443613700271843</v>
      </c>
      <c r="H9" s="116">
        <v>4</v>
      </c>
      <c r="J9" s="151" t="s">
        <v>129</v>
      </c>
      <c r="K9" s="859" t="s">
        <v>439</v>
      </c>
      <c r="L9" s="860"/>
      <c r="M9" s="152"/>
      <c r="N9" s="153"/>
    </row>
    <row r="10" spans="1:14">
      <c r="A10" s="3" t="s">
        <v>228</v>
      </c>
      <c r="B10" s="14" t="s">
        <v>195</v>
      </c>
      <c r="C10" s="180">
        <f>'1'!S9+'2'!S9+'3'!S9+'4'!S9+'5'!S9+'6'!S9+'7'!S9+'8'!S9+'9'!S9+'10'!S9+'11'!S9+'12'!S9+'13'!S9+'14'!S9+'15'!S9+'16'!S9+'17'!S9+'18'!S9+'19'!S9+'20'!S9+'21'!S9+'22'!S9+'23'!S9+'24'!S9+'25'!S9+'26'!S9+'27'!S9+'28'!S9+'29'!S9+'30'!S9+'31'!S9+'32'!S9+'33'!S9+'34'!S9+'35'!S9+'36'!S9+'37'!S9+'38'!S9+'39'!S9</f>
        <v>139.88658461438001</v>
      </c>
      <c r="D10" s="201">
        <f>'1'!U9+'2'!U9+'3'!U9+'4'!U9+'5'!U9+'6'!U9+'7'!U9+'8'!U9+'9'!U9+'10'!U9+'11'!U9+'12'!U9+'13'!U9+'14'!U9+'15'!U9+'16'!U9+'17'!U9+'18'!U9+'19'!U9+'20'!U9+'21'!U9+'22'!U9+'23'!U9+'24'!U9+'25'!U9+'26'!U9+'27'!U9+'28'!U9+'29'!U9+'30'!U9+'31'!U9+'32'!U9+'33'!U9+'34'!U9+'35'!U9+'36'!U9+'37'!U9+'38'!U9+'39'!U9</f>
        <v>46.836426603225711</v>
      </c>
      <c r="E10" s="118">
        <f>'1'!W9+'2'!W9+'3'!W9+'4'!W9+'5'!W9+'6'!W9+'7'!W9+'8'!W9+'9'!W9+'10'!W9+'11'!W9+'12'!W9+'13'!W9+'14'!W9+'15'!W9+'16'!W9+'17'!W9+'18'!W9+'19'!W9+'20'!W9+'21'!W9+'22'!W9+'23'!W9+'24'!W9+'25'!W9+'26'!W9+'27'!W9+'28'!W9+'29'!W9+'30'!W9+'31'!W9+'32'!W9+'33'!W9+'34'!W9+'35'!W9+'36'!W9+'37'!W9+'38'!W9+'39'!W9</f>
        <v>4</v>
      </c>
      <c r="F10" s="787">
        <f>'1'!Y9+'2'!Y9+'3'!Y9+'4'!Y9+'5'!Y9+'6'!Y9+'7'!Y9+'8'!Y9+'9'!Y9+'10'!Y9+'11'!Y9+'12'!Y9+'13'!Y9+'14'!Y9+'15'!Y9+'16'!Y9+'17'!Y9+'18'!Y9+'19'!Y9+'20'!Y9+'21'!Y9+'22'!Y9+'23'!Y9+'24'!Y9+'25'!Y9+'26'!Y9+'27'!Y9+'28'!Y9+'29'!Y9+'30'!Y9+'31'!Y9+'32'!Y9+'33'!Y9+'34'!Y9+'35'!Y9+'36'!Y9+'37'!Y9+'38'!Y9+'39'!Y9</f>
        <v>4</v>
      </c>
      <c r="G10" s="810">
        <f>税収係数1!C10</f>
        <v>11.830919185283388</v>
      </c>
      <c r="H10" s="115">
        <v>5</v>
      </c>
      <c r="J10" s="26" t="s">
        <v>266</v>
      </c>
    </row>
    <row r="11" spans="1:14">
      <c r="A11" s="163" t="s">
        <v>229</v>
      </c>
      <c r="B11" s="5" t="s">
        <v>28</v>
      </c>
      <c r="C11" s="179">
        <f>'1'!S10+'2'!S10+'3'!S10+'4'!S10+'5'!S10+'6'!S10+'7'!S10+'8'!S10+'9'!S10+'10'!S10+'11'!S10+'12'!S10+'13'!S10+'14'!S10+'15'!S10+'16'!S10+'17'!S10+'18'!S10+'19'!S10+'20'!S10+'21'!S10+'22'!S10+'23'!S10+'24'!S10+'25'!S10+'26'!S10+'27'!S10+'28'!S10+'29'!S10+'30'!S10+'31'!S10+'32'!S10+'33'!S10+'34'!S10+'35'!S10+'36'!S10+'37'!S10+'38'!S10+'39'!S10</f>
        <v>103.72869824871468</v>
      </c>
      <c r="D11" s="200">
        <f>'1'!U10+'2'!U10+'3'!U10+'4'!U10+'5'!U10+'6'!U10+'7'!U10+'8'!U10+'9'!U10+'10'!U10+'11'!U10+'12'!U10+'13'!U10+'14'!U10+'15'!U10+'16'!U10+'17'!U10+'18'!U10+'19'!U10+'20'!U10+'21'!U10+'22'!U10+'23'!U10+'24'!U10+'25'!U10+'26'!U10+'27'!U10+'28'!U10+'29'!U10+'30'!U10+'31'!U10+'32'!U10+'33'!U10+'34'!U10+'35'!U10+'36'!U10+'37'!U10+'38'!U10+'39'!U10</f>
        <v>38.312085141431979</v>
      </c>
      <c r="E11" s="119">
        <f>'1'!W10+'2'!W10+'3'!W10+'4'!W10+'5'!W10+'6'!W10+'7'!W10+'8'!W10+'9'!W10+'10'!W10+'11'!W10+'12'!W10+'13'!W10+'14'!W10+'15'!W10+'16'!W10+'17'!W10+'18'!W10+'19'!W10+'20'!W10+'21'!W10+'22'!W10+'23'!W10+'24'!W10+'25'!W10+'26'!W10+'27'!W10+'28'!W10+'29'!W10+'30'!W10+'31'!W10+'32'!W10+'33'!W10+'34'!W10+'35'!W10+'36'!W10+'37'!W10+'38'!W10+'39'!W10</f>
        <v>17</v>
      </c>
      <c r="F11" s="786">
        <f>'1'!Y10+'2'!Y10+'3'!Y10+'4'!Y10+'5'!Y10+'6'!Y10+'7'!Y10+'8'!Y10+'9'!Y10+'10'!Y10+'11'!Y10+'12'!Y10+'13'!Y10+'14'!Y10+'15'!Y10+'16'!Y10+'17'!Y10+'18'!Y10+'19'!Y10+'20'!Y10+'21'!Y10+'22'!Y10+'23'!Y10+'24'!Y10+'25'!Y10+'26'!Y10+'27'!Y10+'28'!Y10+'29'!Y10+'30'!Y10+'31'!Y10+'32'!Y10+'33'!Y10+'34'!Y10+'35'!Y10+'36'!Y10+'37'!Y10+'38'!Y10+'39'!Y10</f>
        <v>12</v>
      </c>
      <c r="G11" s="809">
        <f>税収係数1!C11</f>
        <v>5.7491768451418324</v>
      </c>
      <c r="H11" s="116">
        <v>6</v>
      </c>
    </row>
    <row r="12" spans="1:14">
      <c r="A12" s="163" t="s">
        <v>230</v>
      </c>
      <c r="B12" s="5" t="s">
        <v>275</v>
      </c>
      <c r="C12" s="179">
        <f>'1'!S11+'2'!S11+'3'!S11+'4'!S11+'5'!S11+'6'!S11+'7'!S11+'8'!S11+'9'!S11+'10'!S11+'11'!S11+'12'!S11+'13'!S11+'14'!S11+'15'!S11+'16'!S11+'17'!S11+'18'!S11+'19'!S11+'20'!S11+'21'!S11+'22'!S11+'23'!S11+'24'!S11+'25'!S11+'26'!S11+'27'!S11+'28'!S11+'29'!S11+'30'!S11+'31'!S11+'32'!S11+'33'!S11+'34'!S11+'35'!S11+'36'!S11+'37'!S11+'38'!S11+'39'!S11</f>
        <v>128.05332794357363</v>
      </c>
      <c r="D12" s="200">
        <f>'1'!U11+'2'!U11+'3'!U11+'4'!U11+'5'!U11+'6'!U11+'7'!U11+'8'!U11+'9'!U11+'10'!U11+'11'!U11+'12'!U11+'13'!U11+'14'!U11+'15'!U11+'16'!U11+'17'!U11+'18'!U11+'19'!U11+'20'!U11+'21'!U11+'22'!U11+'23'!U11+'24'!U11+'25'!U11+'26'!U11+'27'!U11+'28'!U11+'29'!U11+'30'!U11+'31'!U11+'32'!U11+'33'!U11+'34'!U11+'35'!U11+'36'!U11+'37'!U11+'38'!U11+'39'!U11</f>
        <v>41.911300044778883</v>
      </c>
      <c r="E12" s="119">
        <f>'1'!W11+'2'!W11+'3'!W11+'4'!W11+'5'!W11+'6'!W11+'7'!W11+'8'!W11+'9'!W11+'10'!W11+'11'!W11+'12'!W11+'13'!W11+'14'!W11+'15'!W11+'16'!W11+'17'!W11+'18'!W11+'19'!W11+'20'!W11+'21'!W11+'22'!W11+'23'!W11+'24'!W11+'25'!W11+'26'!W11+'27'!W11+'28'!W11+'29'!W11+'30'!W11+'31'!W11+'32'!W11+'33'!W11+'34'!W11+'35'!W11+'36'!W11+'37'!W11+'38'!W11+'39'!W11</f>
        <v>5</v>
      </c>
      <c r="F12" s="786">
        <f>'1'!Y11+'2'!Y11+'3'!Y11+'4'!Y11+'5'!Y11+'6'!Y11+'7'!Y11+'8'!Y11+'9'!Y11+'10'!Y11+'11'!Y11+'12'!Y11+'13'!Y11+'14'!Y11+'15'!Y11+'16'!Y11+'17'!Y11+'18'!Y11+'19'!Y11+'20'!Y11+'21'!Y11+'22'!Y11+'23'!Y11+'24'!Y11+'25'!Y11+'26'!Y11+'27'!Y11+'28'!Y11+'29'!Y11+'30'!Y11+'31'!Y11+'32'!Y11+'33'!Y11+'34'!Y11+'35'!Y11+'36'!Y11+'37'!Y11+'38'!Y11+'39'!Y11</f>
        <v>4</v>
      </c>
      <c r="G12" s="809">
        <f>税収係数1!C12</f>
        <v>10.495790071341176</v>
      </c>
      <c r="H12" s="116">
        <v>7</v>
      </c>
      <c r="J12" s="26" t="s">
        <v>328</v>
      </c>
      <c r="K12" s="185">
        <f>最終需要_まとめ!C45</f>
        <v>3900</v>
      </c>
    </row>
    <row r="13" spans="1:14">
      <c r="A13" s="163" t="s">
        <v>231</v>
      </c>
      <c r="B13" s="5" t="s">
        <v>29</v>
      </c>
      <c r="C13" s="179">
        <f>'1'!S12+'2'!S12+'3'!S12+'4'!S12+'5'!S12+'6'!S12+'7'!S12+'8'!S12+'9'!S12+'10'!S12+'11'!S12+'12'!S12+'13'!S12+'14'!S12+'15'!S12+'16'!S12+'17'!S12+'18'!S12+'19'!S12+'20'!S12+'21'!S12+'22'!S12+'23'!S12+'24'!S12+'25'!S12+'26'!S12+'27'!S12+'28'!S12+'29'!S12+'30'!S12+'31'!S12+'32'!S12+'33'!S12+'34'!S12+'35'!S12+'36'!S12+'37'!S12+'38'!S12+'39'!S12</f>
        <v>126.46326701019125</v>
      </c>
      <c r="D13" s="200">
        <f>'1'!U12+'2'!U12+'3'!U12+'4'!U12+'5'!U12+'6'!U12+'7'!U12+'8'!U12+'9'!U12+'10'!U12+'11'!U12+'12'!U12+'13'!U12+'14'!U12+'15'!U12+'16'!U12+'17'!U12+'18'!U12+'19'!U12+'20'!U12+'21'!U12+'22'!U12+'23'!U12+'24'!U12+'25'!U12+'26'!U12+'27'!U12+'28'!U12+'29'!U12+'30'!U12+'31'!U12+'32'!U12+'33'!U12+'34'!U12+'35'!U12+'36'!U12+'37'!U12+'38'!U12+'39'!U12</f>
        <v>41.739719125416755</v>
      </c>
      <c r="E13" s="119">
        <f>'1'!W12+'2'!W12+'3'!W12+'4'!W12+'5'!W12+'6'!W12+'7'!W12+'8'!W12+'9'!W12+'10'!W12+'11'!W12+'12'!W12+'13'!W12+'14'!W12+'15'!W12+'16'!W12+'17'!W12+'18'!W12+'19'!W12+'20'!W12+'21'!W12+'22'!W12+'23'!W12+'24'!W12+'25'!W12+'26'!W12+'27'!W12+'28'!W12+'29'!W12+'30'!W12+'31'!W12+'32'!W12+'33'!W12+'34'!W12+'35'!W12+'36'!W12+'37'!W12+'38'!W12+'39'!W12</f>
        <v>2</v>
      </c>
      <c r="F13" s="786">
        <f>'1'!Y12+'2'!Y12+'3'!Y12+'4'!Y12+'5'!Y12+'6'!Y12+'7'!Y12+'8'!Y12+'9'!Y12+'10'!Y12+'11'!Y12+'12'!Y12+'13'!Y12+'14'!Y12+'15'!Y12+'16'!Y12+'17'!Y12+'18'!Y12+'19'!Y12+'20'!Y12+'21'!Y12+'22'!Y12+'23'!Y12+'24'!Y12+'25'!Y12+'26'!Y12+'27'!Y12+'28'!Y12+'29'!Y12+'30'!Y12+'31'!Y12+'32'!Y12+'33'!Y12+'34'!Y12+'35'!Y12+'36'!Y12+'37'!Y12+'38'!Y12+'39'!Y12</f>
        <v>2</v>
      </c>
      <c r="G13" s="809">
        <f>税収係数1!C13</f>
        <v>9.3013024754755982</v>
      </c>
      <c r="H13" s="116">
        <v>8</v>
      </c>
      <c r="J13" s="182" t="s">
        <v>329</v>
      </c>
      <c r="K13" s="188">
        <f>'1'!H44+'2'!H44+'3'!H44+'4'!H44+'5'!H44+'6'!H44+'7'!H44+'8'!H44+'9'!H44+'10'!H44+'11'!H44+'12'!H44+'13'!H44+'14'!H44+'15'!H44+'16'!H44+'17'!H44+'18'!H44+'19'!H44+'20'!H44+'21'!H44+'22'!H44+'23'!H44+'24'!H44+'25'!H44+'26'!H44+'27'!H44+'28'!H44+'29'!H44+'30'!H44+'31'!H44+'32'!H44+'33'!H44+'34'!H44+'35'!H44+'36'!H44+'37'!H44+'38'!H44+'39'!H44</f>
        <v>1053.0748963023952</v>
      </c>
    </row>
    <row r="14" spans="1:14">
      <c r="A14" s="163" t="s">
        <v>232</v>
      </c>
      <c r="B14" s="5" t="s">
        <v>30</v>
      </c>
      <c r="C14" s="179">
        <f>'1'!S13+'2'!S13+'3'!S13+'4'!S13+'5'!S13+'6'!S13+'7'!S13+'8'!S13+'9'!S13+'10'!S13+'11'!S13+'12'!S13+'13'!S13+'14'!S13+'15'!S13+'16'!S13+'17'!S13+'18'!S13+'19'!S13+'20'!S13+'21'!S13+'22'!S13+'23'!S13+'24'!S13+'25'!S13+'26'!S13+'27'!S13+'28'!S13+'29'!S13+'30'!S13+'31'!S13+'32'!S13+'33'!S13+'34'!S13+'35'!S13+'36'!S13+'37'!S13+'38'!S13+'39'!S13</f>
        <v>112.89750827016363</v>
      </c>
      <c r="D14" s="200">
        <f>'1'!U13+'2'!U13+'3'!U13+'4'!U13+'5'!U13+'6'!U13+'7'!U13+'8'!U13+'9'!U13+'10'!U13+'11'!U13+'12'!U13+'13'!U13+'14'!U13+'15'!U13+'16'!U13+'17'!U13+'18'!U13+'19'!U13+'20'!U13+'21'!U13+'22'!U13+'23'!U13+'24'!U13+'25'!U13+'26'!U13+'27'!U13+'28'!U13+'29'!U13+'30'!U13+'31'!U13+'32'!U13+'33'!U13+'34'!U13+'35'!U13+'36'!U13+'37'!U13+'38'!U13+'39'!U13</f>
        <v>19.290613404039956</v>
      </c>
      <c r="E14" s="119">
        <f>'1'!W13+'2'!W13+'3'!W13+'4'!W13+'5'!W13+'6'!W13+'7'!W13+'8'!W13+'9'!W13+'10'!W13+'11'!W13+'12'!W13+'13'!W13+'14'!W13+'15'!W13+'16'!W13+'17'!W13+'18'!W13+'19'!W13+'20'!W13+'21'!W13+'22'!W13+'23'!W13+'24'!W13+'25'!W13+'26'!W13+'27'!W13+'28'!W13+'29'!W13+'30'!W13+'31'!W13+'32'!W13+'33'!W13+'34'!W13+'35'!W13+'36'!W13+'37'!W13+'38'!W13+'39'!W13</f>
        <v>1</v>
      </c>
      <c r="F14" s="786">
        <f>'1'!Y13+'2'!Y13+'3'!Y13+'4'!Y13+'5'!Y13+'6'!Y13+'7'!Y13+'8'!Y13+'9'!Y13+'10'!Y13+'11'!Y13+'12'!Y13+'13'!Y13+'14'!Y13+'15'!Y13+'16'!Y13+'17'!Y13+'18'!Y13+'19'!Y13+'20'!Y13+'21'!Y13+'22'!Y13+'23'!Y13+'24'!Y13+'25'!Y13+'26'!Y13+'27'!Y13+'28'!Y13+'29'!Y13+'30'!Y13+'31'!Y13+'32'!Y13+'33'!Y13+'34'!Y13+'35'!Y13+'36'!Y13+'37'!Y13+'38'!Y13+'39'!Y13</f>
        <v>1</v>
      </c>
      <c r="G14" s="809">
        <f>税収係数1!C14</f>
        <v>3.0996505378780488</v>
      </c>
      <c r="H14" s="116">
        <v>9</v>
      </c>
      <c r="J14" s="183" t="s">
        <v>330</v>
      </c>
      <c r="K14" s="189">
        <f>'1'!R44+'2'!R44+'3'!R44+'4'!R44+'5'!R44+'6'!R44+'7'!R44+'8'!R44+'9'!R44+'10'!R44+'11'!R44+'12'!R44+'13'!R44+'14'!R44+'15'!R44+'16'!R44+'17'!R44+'18'!R44+'19'!R44+'20'!R44+'21'!R44+'22'!R44+'23'!R44+'24'!R44+'25'!R44+'26'!R44+'27'!R44+'28'!R44+'29'!R44+'30'!R44+'31'!R44+'32'!R44+'33'!R44+'34'!R44+'35'!R44+'36'!R44+'37'!R44+'38'!R44+'39'!R44</f>
        <v>578.34013095668274</v>
      </c>
    </row>
    <row r="15" spans="1:14">
      <c r="A15" s="163" t="s">
        <v>2</v>
      </c>
      <c r="B15" s="5" t="s">
        <v>385</v>
      </c>
      <c r="C15" s="179">
        <f>'1'!S14+'2'!S14+'3'!S14+'4'!S14+'5'!S14+'6'!S14+'7'!S14+'8'!S14+'9'!S14+'10'!S14+'11'!S14+'12'!S14+'13'!S14+'14'!S14+'15'!S14+'16'!S14+'17'!S14+'18'!S14+'19'!S14+'20'!S14+'21'!S14+'22'!S14+'23'!S14+'24'!S14+'25'!S14+'26'!S14+'27'!S14+'28'!S14+'29'!S14+'30'!S14+'31'!S14+'32'!S14+'33'!S14+'34'!S14+'35'!S14+'36'!S14+'37'!S14+'38'!S14+'39'!S14</f>
        <v>118.41102465912938</v>
      </c>
      <c r="D15" s="200">
        <f>'1'!U14+'2'!U14+'3'!U14+'4'!U14+'5'!U14+'6'!U14+'7'!U14+'8'!U14+'9'!U14+'10'!U14+'11'!U14+'12'!U14+'13'!U14+'14'!U14+'15'!U14+'16'!U14+'17'!U14+'18'!U14+'19'!U14+'20'!U14+'21'!U14+'22'!U14+'23'!U14+'24'!U14+'25'!U14+'26'!U14+'27'!U14+'28'!U14+'29'!U14+'30'!U14+'31'!U14+'32'!U14+'33'!U14+'34'!U14+'35'!U14+'36'!U14+'37'!U14+'38'!U14+'39'!U14</f>
        <v>43.806340984626836</v>
      </c>
      <c r="E15" s="119">
        <f>'1'!W14+'2'!W14+'3'!W14+'4'!W14+'5'!W14+'6'!W14+'7'!W14+'8'!W14+'9'!W14+'10'!W14+'11'!W14+'12'!W14+'13'!W14+'14'!W14+'15'!W14+'16'!W14+'17'!W14+'18'!W14+'19'!W14+'20'!W14+'21'!W14+'22'!W14+'23'!W14+'24'!W14+'25'!W14+'26'!W14+'27'!W14+'28'!W14+'29'!W14+'30'!W14+'31'!W14+'32'!W14+'33'!W14+'34'!W14+'35'!W14+'36'!W14+'37'!W14+'38'!W14+'39'!W14</f>
        <v>5</v>
      </c>
      <c r="F15" s="786">
        <f>'1'!Y14+'2'!Y14+'3'!Y14+'4'!Y14+'5'!Y14+'6'!Y14+'7'!Y14+'8'!Y14+'9'!Y14+'10'!Y14+'11'!Y14+'12'!Y14+'13'!Y14+'14'!Y14+'15'!Y14+'16'!Y14+'17'!Y14+'18'!Y14+'19'!Y14+'20'!Y14+'21'!Y14+'22'!Y14+'23'!Y14+'24'!Y14+'25'!Y14+'26'!Y14+'27'!Y14+'28'!Y14+'29'!Y14+'30'!Y14+'31'!Y14+'32'!Y14+'33'!Y14+'34'!Y14+'35'!Y14+'36'!Y14+'37'!Y14+'38'!Y14+'39'!Y14</f>
        <v>4</v>
      </c>
      <c r="G15" s="809">
        <f>税収係数1!C15</f>
        <v>7.5222302491072845</v>
      </c>
      <c r="H15" s="116">
        <v>10</v>
      </c>
      <c r="J15" s="184" t="s">
        <v>331</v>
      </c>
      <c r="K15" s="187">
        <f>K12+K13+K14</f>
        <v>5531.4150272590778</v>
      </c>
    </row>
    <row r="16" spans="1:14">
      <c r="A16" s="163" t="s">
        <v>3</v>
      </c>
      <c r="B16" s="5" t="s">
        <v>31</v>
      </c>
      <c r="C16" s="179">
        <f>'1'!S15+'2'!S15+'3'!S15+'4'!S15+'5'!S15+'6'!S15+'7'!S15+'8'!S15+'9'!S15+'10'!S15+'11'!S15+'12'!S15+'13'!S15+'14'!S15+'15'!S15+'16'!S15+'17'!S15+'18'!S15+'19'!S15+'20'!S15+'21'!S15+'22'!S15+'23'!S15+'24'!S15+'25'!S15+'26'!S15+'27'!S15+'28'!S15+'29'!S15+'30'!S15+'31'!S15+'32'!S15+'33'!S15+'34'!S15+'35'!S15+'36'!S15+'37'!S15+'38'!S15+'39'!S15</f>
        <v>109.22959630877337</v>
      </c>
      <c r="D16" s="200">
        <f>'1'!U15+'2'!U15+'3'!U15+'4'!U15+'5'!U15+'6'!U15+'7'!U15+'8'!U15+'9'!U15+'10'!U15+'11'!U15+'12'!U15+'13'!U15+'14'!U15+'15'!U15+'16'!U15+'17'!U15+'18'!U15+'19'!U15+'20'!U15+'21'!U15+'22'!U15+'23'!U15+'24'!U15+'25'!U15+'26'!U15+'27'!U15+'28'!U15+'29'!U15+'30'!U15+'31'!U15+'32'!U15+'33'!U15+'34'!U15+'35'!U15+'36'!U15+'37'!U15+'38'!U15+'39'!U15</f>
        <v>50.628041388398799</v>
      </c>
      <c r="E16" s="119">
        <f>'1'!W15+'2'!W15+'3'!W15+'4'!W15+'5'!W15+'6'!W15+'7'!W15+'8'!W15+'9'!W15+'10'!W15+'11'!W15+'12'!W15+'13'!W15+'14'!W15+'15'!W15+'16'!W15+'17'!W15+'18'!W15+'19'!W15+'20'!W15+'21'!W15+'22'!W15+'23'!W15+'24'!W15+'25'!W15+'26'!W15+'27'!W15+'28'!W15+'29'!W15+'30'!W15+'31'!W15+'32'!W15+'33'!W15+'34'!W15+'35'!W15+'36'!W15+'37'!W15+'38'!W15+'39'!W15</f>
        <v>4</v>
      </c>
      <c r="F16" s="786">
        <f>'1'!Y15+'2'!Y15+'3'!Y15+'4'!Y15+'5'!Y15+'6'!Y15+'7'!Y15+'8'!Y15+'9'!Y15+'10'!Y15+'11'!Y15+'12'!Y15+'13'!Y15+'14'!Y15+'15'!Y15+'16'!Y15+'17'!Y15+'18'!Y15+'19'!Y15+'20'!Y15+'21'!Y15+'22'!Y15+'23'!Y15+'24'!Y15+'25'!Y15+'26'!Y15+'27'!Y15+'28'!Y15+'29'!Y15+'30'!Y15+'31'!Y15+'32'!Y15+'33'!Y15+'34'!Y15+'35'!Y15+'36'!Y15+'37'!Y15+'38'!Y15+'39'!Y15</f>
        <v>4</v>
      </c>
      <c r="G16" s="809">
        <f>税収係数1!C16</f>
        <v>12.261651637619938</v>
      </c>
      <c r="H16" s="116">
        <v>11</v>
      </c>
      <c r="K16" s="186" t="s">
        <v>374</v>
      </c>
    </row>
    <row r="17" spans="1:8">
      <c r="A17" s="163" t="s">
        <v>4</v>
      </c>
      <c r="B17" s="5" t="s">
        <v>32</v>
      </c>
      <c r="C17" s="179">
        <f>'1'!S16+'2'!S16+'3'!S16+'4'!S16+'5'!S16+'6'!S16+'7'!S16+'8'!S16+'9'!S16+'10'!S16+'11'!S16+'12'!S16+'13'!S16+'14'!S16+'15'!S16+'16'!S16+'17'!S16+'18'!S16+'19'!S16+'20'!S16+'21'!S16+'22'!S16+'23'!S16+'24'!S16+'25'!S16+'26'!S16+'27'!S16+'28'!S16+'29'!S16+'30'!S16+'31'!S16+'32'!S16+'33'!S16+'34'!S16+'35'!S16+'36'!S16+'37'!S16+'38'!S16+'39'!S16</f>
        <v>162.23992501824009</v>
      </c>
      <c r="D17" s="200">
        <f>'1'!U16+'2'!U16+'3'!U16+'4'!U16+'5'!U16+'6'!U16+'7'!U16+'8'!U16+'9'!U16+'10'!U16+'11'!U16+'12'!U16+'13'!U16+'14'!U16+'15'!U16+'16'!U16+'17'!U16+'18'!U16+'19'!U16+'20'!U16+'21'!U16+'22'!U16+'23'!U16+'24'!U16+'25'!U16+'26'!U16+'27'!U16+'28'!U16+'29'!U16+'30'!U16+'31'!U16+'32'!U16+'33'!U16+'34'!U16+'35'!U16+'36'!U16+'37'!U16+'38'!U16+'39'!U16</f>
        <v>28.628010052585417</v>
      </c>
      <c r="E17" s="119">
        <f>'1'!W16+'2'!W16+'3'!W16+'4'!W16+'5'!W16+'6'!W16+'7'!W16+'8'!W16+'9'!W16+'10'!W16+'11'!W16+'12'!W16+'13'!W16+'14'!W16+'15'!W16+'16'!W16+'17'!W16+'18'!W16+'19'!W16+'20'!W16+'21'!W16+'22'!W16+'23'!W16+'24'!W16+'25'!W16+'26'!W16+'27'!W16+'28'!W16+'29'!W16+'30'!W16+'31'!W16+'32'!W16+'33'!W16+'34'!W16+'35'!W16+'36'!W16+'37'!W16+'38'!W16+'39'!W16</f>
        <v>1</v>
      </c>
      <c r="F17" s="786">
        <f>'1'!Y16+'2'!Y16+'3'!Y16+'4'!Y16+'5'!Y16+'6'!Y16+'7'!Y16+'8'!Y16+'9'!Y16+'10'!Y16+'11'!Y16+'12'!Y16+'13'!Y16+'14'!Y16+'15'!Y16+'16'!Y16+'17'!Y16+'18'!Y16+'19'!Y16+'20'!Y16+'21'!Y16+'22'!Y16+'23'!Y16+'24'!Y16+'25'!Y16+'26'!Y16+'27'!Y16+'28'!Y16+'29'!Y16+'30'!Y16+'31'!Y16+'32'!Y16+'33'!Y16+'34'!Y16+'35'!Y16+'36'!Y16+'37'!Y16+'38'!Y16+'39'!Y16</f>
        <v>1</v>
      </c>
      <c r="G17" s="809">
        <f>税収係数1!C17</f>
        <v>9.2444022453551611</v>
      </c>
      <c r="H17" s="116">
        <v>12</v>
      </c>
    </row>
    <row r="18" spans="1:8">
      <c r="A18" s="163" t="s">
        <v>5</v>
      </c>
      <c r="B18" s="5" t="s">
        <v>33</v>
      </c>
      <c r="C18" s="179">
        <f>'1'!S17+'2'!S17+'3'!S17+'4'!S17+'5'!S17+'6'!S17+'7'!S17+'8'!S17+'9'!S17+'10'!S17+'11'!S17+'12'!S17+'13'!S17+'14'!S17+'15'!S17+'16'!S17+'17'!S17+'18'!S17+'19'!S17+'20'!S17+'21'!S17+'22'!S17+'23'!S17+'24'!S17+'25'!S17+'26'!S17+'27'!S17+'28'!S17+'29'!S17+'30'!S17+'31'!S17+'32'!S17+'33'!S17+'34'!S17+'35'!S17+'36'!S17+'37'!S17+'38'!S17+'39'!S17</f>
        <v>111.04912240290275</v>
      </c>
      <c r="D18" s="200">
        <f>'1'!U17+'2'!U17+'3'!U17+'4'!U17+'5'!U17+'6'!U17+'7'!U17+'8'!U17+'9'!U17+'10'!U17+'11'!U17+'12'!U17+'13'!U17+'14'!U17+'15'!U17+'16'!U17+'17'!U17+'18'!U17+'19'!U17+'20'!U17+'21'!U17+'22'!U17+'23'!U17+'24'!U17+'25'!U17+'26'!U17+'27'!U17+'28'!U17+'29'!U17+'30'!U17+'31'!U17+'32'!U17+'33'!U17+'34'!U17+'35'!U17+'36'!U17+'37'!U17+'38'!U17+'39'!U17</f>
        <v>27.470508820570338</v>
      </c>
      <c r="E18" s="119">
        <f>'1'!W17+'2'!W17+'3'!W17+'4'!W17+'5'!W17+'6'!W17+'7'!W17+'8'!W17+'9'!W17+'10'!W17+'11'!W17+'12'!W17+'13'!W17+'14'!W17+'15'!W17+'16'!W17+'17'!W17+'18'!W17+'19'!W17+'20'!W17+'21'!W17+'22'!W17+'23'!W17+'24'!W17+'25'!W17+'26'!W17+'27'!W17+'28'!W17+'29'!W17+'30'!W17+'31'!W17+'32'!W17+'33'!W17+'34'!W17+'35'!W17+'36'!W17+'37'!W17+'38'!W17+'39'!W17</f>
        <v>3</v>
      </c>
      <c r="F18" s="786">
        <f>'1'!Y17+'2'!Y17+'3'!Y17+'4'!Y17+'5'!Y17+'6'!Y17+'7'!Y17+'8'!Y17+'9'!Y17+'10'!Y17+'11'!Y17+'12'!Y17+'13'!Y17+'14'!Y17+'15'!Y17+'16'!Y17+'17'!Y17+'18'!Y17+'19'!Y17+'20'!Y17+'21'!Y17+'22'!Y17+'23'!Y17+'24'!Y17+'25'!Y17+'26'!Y17+'27'!Y17+'28'!Y17+'29'!Y17+'30'!Y17+'31'!Y17+'32'!Y17+'33'!Y17+'34'!Y17+'35'!Y17+'36'!Y17+'37'!Y17+'38'!Y17+'39'!Y17</f>
        <v>3</v>
      </c>
      <c r="G18" s="809">
        <f>税収係数1!C18</f>
        <v>8.5799282591742561</v>
      </c>
      <c r="H18" s="116">
        <v>13</v>
      </c>
    </row>
    <row r="19" spans="1:8">
      <c r="A19" s="163" t="s">
        <v>6</v>
      </c>
      <c r="B19" s="5" t="s">
        <v>34</v>
      </c>
      <c r="C19" s="179">
        <f>'1'!S18+'2'!S18+'3'!S18+'4'!S18+'5'!S18+'6'!S18+'7'!S18+'8'!S18+'9'!S18+'10'!S18+'11'!S18+'12'!S18+'13'!S18+'14'!S18+'15'!S18+'16'!S18+'17'!S18+'18'!S18+'19'!S18+'20'!S18+'21'!S18+'22'!S18+'23'!S18+'24'!S18+'25'!S18+'26'!S18+'27'!S18+'28'!S18+'29'!S18+'30'!S18+'31'!S18+'32'!S18+'33'!S18+'34'!S18+'35'!S18+'36'!S18+'37'!S18+'38'!S18+'39'!S18</f>
        <v>115.47990004044365</v>
      </c>
      <c r="D19" s="200">
        <f>'1'!U18+'2'!U18+'3'!U18+'4'!U18+'5'!U18+'6'!U18+'7'!U18+'8'!U18+'9'!U18+'10'!U18+'11'!U18+'12'!U18+'13'!U18+'14'!U18+'15'!U18+'16'!U18+'17'!U18+'18'!U18+'19'!U18+'20'!U18+'21'!U18+'22'!U18+'23'!U18+'24'!U18+'25'!U18+'26'!U18+'27'!U18+'28'!U18+'29'!U18+'30'!U18+'31'!U18+'32'!U18+'33'!U18+'34'!U18+'35'!U18+'36'!U18+'37'!U18+'38'!U18+'39'!U18</f>
        <v>49.09649837630208</v>
      </c>
      <c r="E19" s="119">
        <f>'1'!W18+'2'!W18+'3'!W18+'4'!W18+'5'!W18+'6'!W18+'7'!W18+'8'!W18+'9'!W18+'10'!W18+'11'!W18+'12'!W18+'13'!W18+'14'!W18+'15'!W18+'16'!W18+'17'!W18+'18'!W18+'19'!W18+'20'!W18+'21'!W18+'22'!W18+'23'!W18+'24'!W18+'25'!W18+'26'!W18+'27'!W18+'28'!W18+'29'!W18+'30'!W18+'31'!W18+'32'!W18+'33'!W18+'34'!W18+'35'!W18+'36'!W18+'37'!W18+'38'!W18+'39'!W18</f>
        <v>6</v>
      </c>
      <c r="F19" s="786">
        <f>'1'!Y18+'2'!Y18+'3'!Y18+'4'!Y18+'5'!Y18+'6'!Y18+'7'!Y18+'8'!Y18+'9'!Y18+'10'!Y18+'11'!Y18+'12'!Y18+'13'!Y18+'14'!Y18+'15'!Y18+'16'!Y18+'17'!Y18+'18'!Y18+'19'!Y18+'20'!Y18+'21'!Y18+'22'!Y18+'23'!Y18+'24'!Y18+'25'!Y18+'26'!Y18+'27'!Y18+'28'!Y18+'29'!Y18+'30'!Y18+'31'!Y18+'32'!Y18+'33'!Y18+'34'!Y18+'35'!Y18+'36'!Y18+'37'!Y18+'38'!Y18+'39'!Y18</f>
        <v>6</v>
      </c>
      <c r="G19" s="809">
        <f>税収係数1!C19</f>
        <v>9.962820138338591</v>
      </c>
      <c r="H19" s="116">
        <v>14</v>
      </c>
    </row>
    <row r="20" spans="1:8">
      <c r="A20" s="163" t="s">
        <v>7</v>
      </c>
      <c r="B20" s="5" t="s">
        <v>276</v>
      </c>
      <c r="C20" s="179">
        <f>'1'!S19+'2'!S19+'3'!S19+'4'!S19+'5'!S19+'6'!S19+'7'!S19+'8'!S19+'9'!S19+'10'!S19+'11'!S19+'12'!S19+'13'!S19+'14'!S19+'15'!S19+'16'!S19+'17'!S19+'18'!S19+'19'!S19+'20'!S19+'21'!S19+'22'!S19+'23'!S19+'24'!S19+'25'!S19+'26'!S19+'27'!S19+'28'!S19+'29'!S19+'30'!S19+'31'!S19+'32'!S19+'33'!S19+'34'!S19+'35'!S19+'36'!S19+'37'!S19+'38'!S19+'39'!S19</f>
        <v>106.86410888012333</v>
      </c>
      <c r="D20" s="200">
        <f>'1'!U19+'2'!U19+'3'!U19+'4'!U19+'5'!U19+'6'!U19+'7'!U19+'8'!U19+'9'!U19+'10'!U19+'11'!U19+'12'!U19+'13'!U19+'14'!U19+'15'!U19+'16'!U19+'17'!U19+'18'!U19+'19'!U19+'20'!U19+'21'!U19+'22'!U19+'23'!U19+'24'!U19+'25'!U19+'26'!U19+'27'!U19+'28'!U19+'29'!U19+'30'!U19+'31'!U19+'32'!U19+'33'!U19+'34'!U19+'35'!U19+'36'!U19+'37'!U19+'38'!U19+'39'!U19</f>
        <v>44.792737387387412</v>
      </c>
      <c r="E20" s="119">
        <f>'1'!W19+'2'!W19+'3'!W19+'4'!W19+'5'!W19+'6'!W19+'7'!W19+'8'!W19+'9'!W19+'10'!W19+'11'!W19+'12'!W19+'13'!W19+'14'!W19+'15'!W19+'16'!W19+'17'!W19+'18'!W19+'19'!W19+'20'!W19+'21'!W19+'22'!W19+'23'!W19+'24'!W19+'25'!W19+'26'!W19+'27'!W19+'28'!W19+'29'!W19+'30'!W19+'31'!W19+'32'!W19+'33'!W19+'34'!W19+'35'!W19+'36'!W19+'37'!W19+'38'!W19+'39'!W19</f>
        <v>3</v>
      </c>
      <c r="F20" s="786">
        <f>'1'!Y19+'2'!Y19+'3'!Y19+'4'!Y19+'5'!Y19+'6'!Y19+'7'!Y19+'8'!Y19+'9'!Y19+'10'!Y19+'11'!Y19+'12'!Y19+'13'!Y19+'14'!Y19+'15'!Y19+'16'!Y19+'17'!Y19+'18'!Y19+'19'!Y19+'20'!Y19+'21'!Y19+'22'!Y19+'23'!Y19+'24'!Y19+'25'!Y19+'26'!Y19+'27'!Y19+'28'!Y19+'29'!Y19+'30'!Y19+'31'!Y19+'32'!Y19+'33'!Y19+'34'!Y19+'35'!Y19+'36'!Y19+'37'!Y19+'38'!Y19+'39'!Y19</f>
        <v>3</v>
      </c>
      <c r="G20" s="809">
        <f>税収係数1!C20</f>
        <v>11.742363228234684</v>
      </c>
      <c r="H20" s="116">
        <v>15</v>
      </c>
    </row>
    <row r="21" spans="1:8">
      <c r="A21" s="163" t="s">
        <v>8</v>
      </c>
      <c r="B21" s="5" t="s">
        <v>277</v>
      </c>
      <c r="C21" s="179">
        <f>'1'!S20+'2'!S20+'3'!S20+'4'!S20+'5'!S20+'6'!S20+'7'!S20+'8'!S20+'9'!S20+'10'!S20+'11'!S20+'12'!S20+'13'!S20+'14'!S20+'15'!S20+'16'!S20+'17'!S20+'18'!S20+'19'!S20+'20'!S20+'21'!S20+'22'!S20+'23'!S20+'24'!S20+'25'!S20+'26'!S20+'27'!S20+'28'!S20+'29'!S20+'30'!S20+'31'!S20+'32'!S20+'33'!S20+'34'!S20+'35'!S20+'36'!S20+'37'!S20+'38'!S20+'39'!S20</f>
        <v>105.44845202341168</v>
      </c>
      <c r="D21" s="200">
        <f>'1'!U20+'2'!U20+'3'!U20+'4'!U20+'5'!U20+'6'!U20+'7'!U20+'8'!U20+'9'!U20+'10'!U20+'11'!U20+'12'!U20+'13'!U20+'14'!U20+'15'!U20+'16'!U20+'17'!U20+'18'!U20+'19'!U20+'20'!U20+'21'!U20+'22'!U20+'23'!U20+'24'!U20+'25'!U20+'26'!U20+'27'!U20+'28'!U20+'29'!U20+'30'!U20+'31'!U20+'32'!U20+'33'!U20+'34'!U20+'35'!U20+'36'!U20+'37'!U20+'38'!U20+'39'!U20</f>
        <v>44.793126473354604</v>
      </c>
      <c r="E21" s="119">
        <f>'1'!W20+'2'!W20+'3'!W20+'4'!W20+'5'!W20+'6'!W20+'7'!W20+'8'!W20+'9'!W20+'10'!W20+'11'!W20+'12'!W20+'13'!W20+'14'!W20+'15'!W20+'16'!W20+'17'!W20+'18'!W20+'19'!W20+'20'!W20+'21'!W20+'22'!W20+'23'!W20+'24'!W20+'25'!W20+'26'!W20+'27'!W20+'28'!W20+'29'!W20+'30'!W20+'31'!W20+'32'!W20+'33'!W20+'34'!W20+'35'!W20+'36'!W20+'37'!W20+'38'!W20+'39'!W20</f>
        <v>4</v>
      </c>
      <c r="F21" s="786">
        <f>'1'!Y20+'2'!Y20+'3'!Y20+'4'!Y20+'5'!Y20+'6'!Y20+'7'!Y20+'8'!Y20+'9'!Y20+'10'!Y20+'11'!Y20+'12'!Y20+'13'!Y20+'14'!Y20+'15'!Y20+'16'!Y20+'17'!Y20+'18'!Y20+'19'!Y20+'20'!Y20+'21'!Y20+'22'!Y20+'23'!Y20+'24'!Y20+'25'!Y20+'26'!Y20+'27'!Y20+'28'!Y20+'29'!Y20+'30'!Y20+'31'!Y20+'32'!Y20+'33'!Y20+'34'!Y20+'35'!Y20+'36'!Y20+'37'!Y20+'38'!Y20+'39'!Y20</f>
        <v>4</v>
      </c>
      <c r="G21" s="809">
        <f>税収係数1!C21</f>
        <v>11.757333215644838</v>
      </c>
      <c r="H21" s="116">
        <v>16</v>
      </c>
    </row>
    <row r="22" spans="1:8">
      <c r="A22" s="163" t="s">
        <v>9</v>
      </c>
      <c r="B22" s="5" t="s">
        <v>278</v>
      </c>
      <c r="C22" s="179">
        <f>'1'!S21+'2'!S21+'3'!S21+'4'!S21+'5'!S21+'6'!S21+'7'!S21+'8'!S21+'9'!S21+'10'!S21+'11'!S21+'12'!S21+'13'!S21+'14'!S21+'15'!S21+'16'!S21+'17'!S21+'18'!S21+'19'!S21+'20'!S21+'21'!S21+'22'!S21+'23'!S21+'24'!S21+'25'!S21+'26'!S21+'27'!S21+'28'!S21+'29'!S21+'30'!S21+'31'!S21+'32'!S21+'33'!S21+'34'!S21+'35'!S21+'36'!S21+'37'!S21+'38'!S21+'39'!S21</f>
        <v>111.54734126129675</v>
      </c>
      <c r="D22" s="200">
        <f>'1'!U21+'2'!U21+'3'!U21+'4'!U21+'5'!U21+'6'!U21+'7'!U21+'8'!U21+'9'!U21+'10'!U21+'11'!U21+'12'!U21+'13'!U21+'14'!U21+'15'!U21+'16'!U21+'17'!U21+'18'!U21+'19'!U21+'20'!U21+'21'!U21+'22'!U21+'23'!U21+'24'!U21+'25'!U21+'26'!U21+'27'!U21+'28'!U21+'29'!U21+'30'!U21+'31'!U21+'32'!U21+'33'!U21+'34'!U21+'35'!U21+'36'!U21+'37'!U21+'38'!U21+'39'!U21</f>
        <v>40.538188475741322</v>
      </c>
      <c r="E22" s="119">
        <f>'1'!W21+'2'!W21+'3'!W21+'4'!W21+'5'!W21+'6'!W21+'7'!W21+'8'!W21+'9'!W21+'10'!W21+'11'!W21+'12'!W21+'13'!W21+'14'!W21+'15'!W21+'16'!W21+'17'!W21+'18'!W21+'19'!W21+'20'!W21+'21'!W21+'22'!W21+'23'!W21+'24'!W21+'25'!W21+'26'!W21+'27'!W21+'28'!W21+'29'!W21+'30'!W21+'31'!W21+'32'!W21+'33'!W21+'34'!W21+'35'!W21+'36'!W21+'37'!W21+'38'!W21+'39'!W21</f>
        <v>5</v>
      </c>
      <c r="F22" s="786">
        <f>'1'!Y21+'2'!Y21+'3'!Y21+'4'!Y21+'5'!Y21+'6'!Y21+'7'!Y21+'8'!Y21+'9'!Y21+'10'!Y21+'11'!Y21+'12'!Y21+'13'!Y21+'14'!Y21+'15'!Y21+'16'!Y21+'17'!Y21+'18'!Y21+'19'!Y21+'20'!Y21+'21'!Y21+'22'!Y21+'23'!Y21+'24'!Y21+'25'!Y21+'26'!Y21+'27'!Y21+'28'!Y21+'29'!Y21+'30'!Y21+'31'!Y21+'32'!Y21+'33'!Y21+'34'!Y21+'35'!Y21+'36'!Y21+'37'!Y21+'38'!Y21+'39'!Y21</f>
        <v>5</v>
      </c>
      <c r="G22" s="809">
        <f>税収係数1!C22</f>
        <v>7.5809872614368485</v>
      </c>
      <c r="H22" s="116">
        <v>17</v>
      </c>
    </row>
    <row r="23" spans="1:8">
      <c r="A23" s="163" t="s">
        <v>10</v>
      </c>
      <c r="B23" s="5" t="s">
        <v>279</v>
      </c>
      <c r="C23" s="179">
        <f>'1'!S22+'2'!S22+'3'!S22+'4'!S22+'5'!S22+'6'!S22+'7'!S22+'8'!S22+'9'!S22+'10'!S22+'11'!S22+'12'!S22+'13'!S22+'14'!S22+'15'!S22+'16'!S22+'17'!S22+'18'!S22+'19'!S22+'20'!S22+'21'!S22+'22'!S22+'23'!S22+'24'!S22+'25'!S22+'26'!S22+'27'!S22+'28'!S22+'29'!S22+'30'!S22+'31'!S22+'32'!S22+'33'!S22+'34'!S22+'35'!S22+'36'!S22+'37'!S22+'38'!S22+'39'!S22</f>
        <v>113.12087874182318</v>
      </c>
      <c r="D23" s="200">
        <f>'1'!U22+'2'!U22+'3'!U22+'4'!U22+'5'!U22+'6'!U22+'7'!U22+'8'!U22+'9'!U22+'10'!U22+'11'!U22+'12'!U22+'13'!U22+'14'!U22+'15'!U22+'16'!U22+'17'!U22+'18'!U22+'19'!U22+'20'!U22+'21'!U22+'22'!U22+'23'!U22+'24'!U22+'25'!U22+'26'!U22+'27'!U22+'28'!U22+'29'!U22+'30'!U22+'31'!U22+'32'!U22+'33'!U22+'34'!U22+'35'!U22+'36'!U22+'37'!U22+'38'!U22+'39'!U22</f>
        <v>39.471154554553358</v>
      </c>
      <c r="E23" s="119">
        <f>'1'!W22+'2'!W22+'3'!W22+'4'!W22+'5'!W22+'6'!W22+'7'!W22+'8'!W22+'9'!W22+'10'!W22+'11'!W22+'12'!W22+'13'!W22+'14'!W22+'15'!W22+'16'!W22+'17'!W22+'18'!W22+'19'!W22+'20'!W22+'21'!W22+'22'!W22+'23'!W22+'24'!W22+'25'!W22+'26'!W22+'27'!W22+'28'!W22+'29'!W22+'30'!W22+'31'!W22+'32'!W22+'33'!W22+'34'!W22+'35'!W22+'36'!W22+'37'!W22+'38'!W22+'39'!W22</f>
        <v>4</v>
      </c>
      <c r="F23" s="786">
        <f>'1'!Y22+'2'!Y22+'3'!Y22+'4'!Y22+'5'!Y22+'6'!Y22+'7'!Y22+'8'!Y22+'9'!Y22+'10'!Y22+'11'!Y22+'12'!Y22+'13'!Y22+'14'!Y22+'15'!Y22+'16'!Y22+'17'!Y22+'18'!Y22+'19'!Y22+'20'!Y22+'21'!Y22+'22'!Y22+'23'!Y22+'24'!Y22+'25'!Y22+'26'!Y22+'27'!Y22+'28'!Y22+'29'!Y22+'30'!Y22+'31'!Y22+'32'!Y22+'33'!Y22+'34'!Y22+'35'!Y22+'36'!Y22+'37'!Y22+'38'!Y22+'39'!Y22</f>
        <v>4</v>
      </c>
      <c r="G23" s="809">
        <f>税収係数1!C23</f>
        <v>4.4870442301922191</v>
      </c>
      <c r="H23" s="116">
        <v>18</v>
      </c>
    </row>
    <row r="24" spans="1:8">
      <c r="A24" s="163" t="s">
        <v>11</v>
      </c>
      <c r="B24" s="5" t="s">
        <v>35</v>
      </c>
      <c r="C24" s="179">
        <f>'1'!S23+'2'!S23+'3'!S23+'4'!S23+'5'!S23+'6'!S23+'7'!S23+'8'!S23+'9'!S23+'10'!S23+'11'!S23+'12'!S23+'13'!S23+'14'!S23+'15'!S23+'16'!S23+'17'!S23+'18'!S23+'19'!S23+'20'!S23+'21'!S23+'22'!S23+'23'!S23+'24'!S23+'25'!S23+'26'!S23+'27'!S23+'28'!S23+'29'!S23+'30'!S23+'31'!S23+'32'!S23+'33'!S23+'34'!S23+'35'!S23+'36'!S23+'37'!S23+'38'!S23+'39'!S23</f>
        <v>113.94134566526165</v>
      </c>
      <c r="D24" s="200">
        <f>'1'!U23+'2'!U23+'3'!U23+'4'!U23+'5'!U23+'6'!U23+'7'!U23+'8'!U23+'9'!U23+'10'!U23+'11'!U23+'12'!U23+'13'!U23+'14'!U23+'15'!U23+'16'!U23+'17'!U23+'18'!U23+'19'!U23+'20'!U23+'21'!U23+'22'!U23+'23'!U23+'24'!U23+'25'!U23+'26'!U23+'27'!U23+'28'!U23+'29'!U23+'30'!U23+'31'!U23+'32'!U23+'33'!U23+'34'!U23+'35'!U23+'36'!U23+'37'!U23+'38'!U23+'39'!U23</f>
        <v>38.940711626890419</v>
      </c>
      <c r="E24" s="119">
        <f>'1'!W23+'2'!W23+'3'!W23+'4'!W23+'5'!W23+'6'!W23+'7'!W23+'8'!W23+'9'!W23+'10'!W23+'11'!W23+'12'!W23+'13'!W23+'14'!W23+'15'!W23+'16'!W23+'17'!W23+'18'!W23+'19'!W23+'20'!W23+'21'!W23+'22'!W23+'23'!W23+'24'!W23+'25'!W23+'26'!W23+'27'!W23+'28'!W23+'29'!W23+'30'!W23+'31'!W23+'32'!W23+'33'!W23+'34'!W23+'35'!W23+'36'!W23+'37'!W23+'38'!W23+'39'!W23</f>
        <v>3</v>
      </c>
      <c r="F24" s="786">
        <f>'1'!Y23+'2'!Y23+'3'!Y23+'4'!Y23+'5'!Y23+'6'!Y23+'7'!Y23+'8'!Y23+'9'!Y23+'10'!Y23+'11'!Y23+'12'!Y23+'13'!Y23+'14'!Y23+'15'!Y23+'16'!Y23+'17'!Y23+'18'!Y23+'19'!Y23+'20'!Y23+'21'!Y23+'22'!Y23+'23'!Y23+'24'!Y23+'25'!Y23+'26'!Y23+'27'!Y23+'28'!Y23+'29'!Y23+'30'!Y23+'31'!Y23+'32'!Y23+'33'!Y23+'34'!Y23+'35'!Y23+'36'!Y23+'37'!Y23+'38'!Y23+'39'!Y23</f>
        <v>3</v>
      </c>
      <c r="G24" s="809">
        <f>税収係数1!C24</f>
        <v>5.4141057392409859</v>
      </c>
      <c r="H24" s="116">
        <v>19</v>
      </c>
    </row>
    <row r="25" spans="1:8">
      <c r="A25" s="163" t="s">
        <v>12</v>
      </c>
      <c r="B25" s="5" t="s">
        <v>387</v>
      </c>
      <c r="C25" s="179">
        <f>'1'!S24+'2'!S24+'3'!S24+'4'!S24+'5'!S24+'6'!S24+'7'!S24+'8'!S24+'9'!S24+'10'!S24+'11'!S24+'12'!S24+'13'!S24+'14'!S24+'15'!S24+'16'!S24+'17'!S24+'18'!S24+'19'!S24+'20'!S24+'21'!S24+'22'!S24+'23'!S24+'24'!S24+'25'!S24+'26'!S24+'27'!S24+'28'!S24+'29'!S24+'30'!S24+'31'!S24+'32'!S24+'33'!S24+'34'!S24+'35'!S24+'36'!S24+'37'!S24+'38'!S24+'39'!S24</f>
        <v>102.28672952051885</v>
      </c>
      <c r="D25" s="200">
        <f>'1'!U24+'2'!U24+'3'!U24+'4'!U24+'5'!U24+'6'!U24+'7'!U24+'8'!U24+'9'!U24+'10'!U24+'11'!U24+'12'!U24+'13'!U24+'14'!U24+'15'!U24+'16'!U24+'17'!U24+'18'!U24+'19'!U24+'20'!U24+'21'!U24+'22'!U24+'23'!U24+'24'!U24+'25'!U24+'26'!U24+'27'!U24+'28'!U24+'29'!U24+'30'!U24+'31'!U24+'32'!U24+'33'!U24+'34'!U24+'35'!U24+'36'!U24+'37'!U24+'38'!U24+'39'!U24</f>
        <v>34.311084991669595</v>
      </c>
      <c r="E25" s="119">
        <f>'1'!W24+'2'!W24+'3'!W24+'4'!W24+'5'!W24+'6'!W24+'7'!W24+'8'!W24+'9'!W24+'10'!W24+'11'!W24+'12'!W24+'13'!W24+'14'!W24+'15'!W24+'16'!W24+'17'!W24+'18'!W24+'19'!W24+'20'!W24+'21'!W24+'22'!W24+'23'!W24+'24'!W24+'25'!W24+'26'!W24+'27'!W24+'28'!W24+'29'!W24+'30'!W24+'31'!W24+'32'!W24+'33'!W24+'34'!W24+'35'!W24+'36'!W24+'37'!W24+'38'!W24+'39'!W24</f>
        <v>2</v>
      </c>
      <c r="F25" s="786">
        <f>'1'!Y24+'2'!Y24+'3'!Y24+'4'!Y24+'5'!Y24+'6'!Y24+'7'!Y24+'8'!Y24+'9'!Y24+'10'!Y24+'11'!Y24+'12'!Y24+'13'!Y24+'14'!Y24+'15'!Y24+'16'!Y24+'17'!Y24+'18'!Y24+'19'!Y24+'20'!Y24+'21'!Y24+'22'!Y24+'23'!Y24+'24'!Y24+'25'!Y24+'26'!Y24+'27'!Y24+'28'!Y24+'29'!Y24+'30'!Y24+'31'!Y24+'32'!Y24+'33'!Y24+'34'!Y24+'35'!Y24+'36'!Y24+'37'!Y24+'38'!Y24+'39'!Y24</f>
        <v>2</v>
      </c>
      <c r="G25" s="809">
        <f>税収係数1!C25</f>
        <v>3.356877219836381</v>
      </c>
      <c r="H25" s="116">
        <v>20</v>
      </c>
    </row>
    <row r="26" spans="1:8">
      <c r="A26" s="163" t="s">
        <v>13</v>
      </c>
      <c r="B26" s="5" t="s">
        <v>196</v>
      </c>
      <c r="C26" s="179">
        <f>'1'!S25+'2'!S25+'3'!S25+'4'!S25+'5'!S25+'6'!S25+'7'!S25+'8'!S25+'9'!S25+'10'!S25+'11'!S25+'12'!S25+'13'!S25+'14'!S25+'15'!S25+'16'!S25+'17'!S25+'18'!S25+'19'!S25+'20'!S25+'21'!S25+'22'!S25+'23'!S25+'24'!S25+'25'!S25+'26'!S25+'27'!S25+'28'!S25+'29'!S25+'30'!S25+'31'!S25+'32'!S25+'33'!S25+'34'!S25+'35'!S25+'36'!S25+'37'!S25+'38'!S25+'39'!S25</f>
        <v>113.63414001951868</v>
      </c>
      <c r="D26" s="200">
        <f>'1'!U25+'2'!U25+'3'!U25+'4'!U25+'5'!U25+'6'!U25+'7'!U25+'8'!U25+'9'!U25+'10'!U25+'11'!U25+'12'!U25+'13'!U25+'14'!U25+'15'!U25+'16'!U25+'17'!U25+'18'!U25+'19'!U25+'20'!U25+'21'!U25+'22'!U25+'23'!U25+'24'!U25+'25'!U25+'26'!U25+'27'!U25+'28'!U25+'29'!U25+'30'!U25+'31'!U25+'32'!U25+'33'!U25+'34'!U25+'35'!U25+'36'!U25+'37'!U25+'38'!U25+'39'!U25</f>
        <v>34.923966144106103</v>
      </c>
      <c r="E26" s="119">
        <f>'1'!W25+'2'!W25+'3'!W25+'4'!W25+'5'!W25+'6'!W25+'7'!W25+'8'!W25+'9'!W25+'10'!W25+'11'!W25+'12'!W25+'13'!W25+'14'!W25+'15'!W25+'16'!W25+'17'!W25+'18'!W25+'19'!W25+'20'!W25+'21'!W25+'22'!W25+'23'!W25+'24'!W25+'25'!W25+'26'!W25+'27'!W25+'28'!W25+'29'!W25+'30'!W25+'31'!W25+'32'!W25+'33'!W25+'34'!W25+'35'!W25+'36'!W25+'37'!W25+'38'!W25+'39'!W25</f>
        <v>3</v>
      </c>
      <c r="F26" s="786">
        <f>'1'!Y25+'2'!Y25+'3'!Y25+'4'!Y25+'5'!Y25+'6'!Y25+'7'!Y25+'8'!Y25+'9'!Y25+'10'!Y25+'11'!Y25+'12'!Y25+'13'!Y25+'14'!Y25+'15'!Y25+'16'!Y25+'17'!Y25+'18'!Y25+'19'!Y25+'20'!Y25+'21'!Y25+'22'!Y25+'23'!Y25+'24'!Y25+'25'!Y25+'26'!Y25+'27'!Y25+'28'!Y25+'29'!Y25+'30'!Y25+'31'!Y25+'32'!Y25+'33'!Y25+'34'!Y25+'35'!Y25+'36'!Y25+'37'!Y25+'38'!Y25+'39'!Y25</f>
        <v>3</v>
      </c>
      <c r="G26" s="809">
        <f>税収係数1!C26</f>
        <v>6.6379383516645731</v>
      </c>
      <c r="H26" s="116">
        <v>21</v>
      </c>
    </row>
    <row r="27" spans="1:8">
      <c r="A27" s="15" t="s">
        <v>14</v>
      </c>
      <c r="B27" s="16" t="s">
        <v>55</v>
      </c>
      <c r="C27" s="181">
        <f>'1'!S26+'2'!S26+'3'!S26+'4'!S26+'5'!S26+'6'!S26+'7'!S26+'8'!S26+'9'!S26+'10'!S26+'11'!S26+'12'!S26+'13'!S26+'14'!S26+'15'!S26+'16'!S26+'17'!S26+'18'!S26+'19'!S26+'20'!S26+'21'!S26+'22'!S26+'23'!S26+'24'!S26+'25'!S26+'26'!S26+'27'!S26+'28'!S26+'29'!S26+'30'!S26+'31'!S26+'32'!S26+'33'!S26+'34'!S26+'35'!S26+'36'!S26+'37'!S26+'38'!S26+'39'!S26</f>
        <v>113.74214535984555</v>
      </c>
      <c r="D27" s="202">
        <f>'1'!U26+'2'!U26+'3'!U26+'4'!U26+'5'!U26+'6'!U26+'7'!U26+'8'!U26+'9'!U26+'10'!U26+'11'!U26+'12'!U26+'13'!U26+'14'!U26+'15'!U26+'16'!U26+'17'!U26+'18'!U26+'19'!U26+'20'!U26+'21'!U26+'22'!U26+'23'!U26+'24'!U26+'25'!U26+'26'!U26+'27'!U26+'28'!U26+'29'!U26+'30'!U26+'31'!U26+'32'!U26+'33'!U26+'34'!U26+'35'!U26+'36'!U26+'37'!U26+'38'!U26+'39'!U26</f>
        <v>45.934447413256983</v>
      </c>
      <c r="E27" s="120">
        <f>'1'!W26+'2'!W26+'3'!W26+'4'!W26+'5'!W26+'6'!W26+'7'!W26+'8'!W26+'9'!W26+'10'!W26+'11'!W26+'12'!W26+'13'!W26+'14'!W26+'15'!W26+'16'!W26+'17'!W26+'18'!W26+'19'!W26+'20'!W26+'21'!W26+'22'!W26+'23'!W26+'24'!W26+'25'!W26+'26'!W26+'27'!W26+'28'!W26+'29'!W26+'30'!W26+'31'!W26+'32'!W26+'33'!W26+'34'!W26+'35'!W26+'36'!W26+'37'!W26+'38'!W26+'39'!W26</f>
        <v>8</v>
      </c>
      <c r="F27" s="788">
        <f>'1'!Y26+'2'!Y26+'3'!Y26+'4'!Y26+'5'!Y26+'6'!Y26+'7'!Y26+'8'!Y26+'9'!Y26+'10'!Y26+'11'!Y26+'12'!Y26+'13'!Y26+'14'!Y26+'15'!Y26+'16'!Y26+'17'!Y26+'18'!Y26+'19'!Y26+'20'!Y26+'21'!Y26+'22'!Y26+'23'!Y26+'24'!Y26+'25'!Y26+'26'!Y26+'27'!Y26+'28'!Y26+'29'!Y26+'30'!Y26+'31'!Y26+'32'!Y26+'33'!Y26+'34'!Y26+'35'!Y26+'36'!Y26+'37'!Y26+'38'!Y26+'39'!Y26</f>
        <v>6</v>
      </c>
      <c r="G27" s="811">
        <f>税収係数1!C27</f>
        <v>9.2826974252185224</v>
      </c>
      <c r="H27" s="52">
        <v>22</v>
      </c>
    </row>
    <row r="28" spans="1:8">
      <c r="A28" s="163" t="s">
        <v>15</v>
      </c>
      <c r="B28" s="5" t="s">
        <v>36</v>
      </c>
      <c r="C28" s="179">
        <f>'1'!S27+'2'!S27+'3'!S27+'4'!S27+'5'!S27+'6'!S27+'7'!S27+'8'!S27+'9'!S27+'10'!S27+'11'!S27+'12'!S27+'13'!S27+'14'!S27+'15'!S27+'16'!S27+'17'!S27+'18'!S27+'19'!S27+'20'!S27+'21'!S27+'22'!S27+'23'!S27+'24'!S27+'25'!S27+'26'!S27+'27'!S27+'28'!S27+'29'!S27+'30'!S27+'31'!S27+'32'!S27+'33'!S27+'34'!S27+'35'!S27+'36'!S27+'37'!S27+'38'!S27+'39'!S27</f>
        <v>123.41296228918816</v>
      </c>
      <c r="D28" s="200">
        <f>'1'!U27+'2'!U27+'3'!U27+'4'!U27+'5'!U27+'6'!U27+'7'!U27+'8'!U27+'9'!U27+'10'!U27+'11'!U27+'12'!U27+'13'!U27+'14'!U27+'15'!U27+'16'!U27+'17'!U27+'18'!U27+'19'!U27+'20'!U27+'21'!U27+'22'!U27+'23'!U27+'24'!U27+'25'!U27+'26'!U27+'27'!U27+'28'!U27+'29'!U27+'30'!U27+'31'!U27+'32'!U27+'33'!U27+'34'!U27+'35'!U27+'36'!U27+'37'!U27+'38'!U27+'39'!U27</f>
        <v>54.716902470344387</v>
      </c>
      <c r="E28" s="119">
        <f>'1'!W27+'2'!W27+'3'!W27+'4'!W27+'5'!W27+'6'!W27+'7'!W27+'8'!W27+'9'!W27+'10'!W27+'11'!W27+'12'!W27+'13'!W27+'14'!W27+'15'!W27+'16'!W27+'17'!W27+'18'!W27+'19'!W27+'20'!W27+'21'!W27+'22'!W27+'23'!W27+'24'!W27+'25'!W27+'26'!W27+'27'!W27+'28'!W27+'29'!W27+'30'!W27+'31'!W27+'32'!W27+'33'!W27+'34'!W27+'35'!W27+'36'!W27+'37'!W27+'38'!W27+'39'!W27</f>
        <v>9</v>
      </c>
      <c r="F28" s="786">
        <f>'1'!Y27+'2'!Y27+'3'!Y27+'4'!Y27+'5'!Y27+'6'!Y27+'7'!Y27+'8'!Y27+'9'!Y27+'10'!Y27+'11'!Y27+'12'!Y27+'13'!Y27+'14'!Y27+'15'!Y27+'16'!Y27+'17'!Y27+'18'!Y27+'19'!Y27+'20'!Y27+'21'!Y27+'22'!Y27+'23'!Y27+'24'!Y27+'25'!Y27+'26'!Y27+'27'!Y27+'28'!Y27+'29'!Y27+'30'!Y27+'31'!Y27+'32'!Y27+'33'!Y27+'34'!Y27+'35'!Y27+'36'!Y27+'37'!Y27+'38'!Y27+'39'!Y27</f>
        <v>7</v>
      </c>
      <c r="G28" s="809">
        <f>税収係数1!C28</f>
        <v>10.989628547244841</v>
      </c>
      <c r="H28" s="116">
        <v>23</v>
      </c>
    </row>
    <row r="29" spans="1:8">
      <c r="A29" s="163" t="s">
        <v>16</v>
      </c>
      <c r="B29" s="5" t="s">
        <v>197</v>
      </c>
      <c r="C29" s="179">
        <f>'1'!S28+'2'!S28+'3'!S28+'4'!S28+'5'!S28+'6'!S28+'7'!S28+'8'!S28+'9'!S28+'10'!S28+'11'!S28+'12'!S28+'13'!S28+'14'!S28+'15'!S28+'16'!S28+'17'!S28+'18'!S28+'19'!S28+'20'!S28+'21'!S28+'22'!S28+'23'!S28+'24'!S28+'25'!S28+'26'!S28+'27'!S28+'28'!S28+'29'!S28+'30'!S28+'31'!S28+'32'!S28+'33'!S28+'34'!S28+'35'!S28+'36'!S28+'37'!S28+'38'!S28+'39'!S28</f>
        <v>237.4228893696143</v>
      </c>
      <c r="D29" s="200">
        <f>'1'!U28+'2'!U28+'3'!U28+'4'!U28+'5'!U28+'6'!U28+'7'!U28+'8'!U28+'9'!U28+'10'!U28+'11'!U28+'12'!U28+'13'!U28+'14'!U28+'15'!U28+'16'!U28+'17'!U28+'18'!U28+'19'!U28+'20'!U28+'21'!U28+'22'!U28+'23'!U28+'24'!U28+'25'!U28+'26'!U28+'27'!U28+'28'!U28+'29'!U28+'30'!U28+'31'!U28+'32'!U28+'33'!U28+'34'!U28+'35'!U28+'36'!U28+'37'!U28+'38'!U28+'39'!U28</f>
        <v>73.213912000652911</v>
      </c>
      <c r="E29" s="119">
        <f>'1'!W28+'2'!W28+'3'!W28+'4'!W28+'5'!W28+'6'!W28+'7'!W28+'8'!W28+'9'!W28+'10'!W28+'11'!W28+'12'!W28+'13'!W28+'14'!W28+'15'!W28+'16'!W28+'17'!W28+'18'!W28+'19'!W28+'20'!W28+'21'!W28+'22'!W28+'23'!W28+'24'!W28+'25'!W28+'26'!W28+'27'!W28+'28'!W28+'29'!W28+'30'!W28+'31'!W28+'32'!W28+'33'!W28+'34'!W28+'35'!W28+'36'!W28+'37'!W28+'38'!W28+'39'!W28</f>
        <v>1</v>
      </c>
      <c r="F29" s="786">
        <f>'1'!Y28+'2'!Y28+'3'!Y28+'4'!Y28+'5'!Y28+'6'!Y28+'7'!Y28+'8'!Y28+'9'!Y28+'10'!Y28+'11'!Y28+'12'!Y28+'13'!Y28+'14'!Y28+'15'!Y28+'16'!Y28+'17'!Y28+'18'!Y28+'19'!Y28+'20'!Y28+'21'!Y28+'22'!Y28+'23'!Y28+'24'!Y28+'25'!Y28+'26'!Y28+'27'!Y28+'28'!Y28+'29'!Y28+'30'!Y28+'31'!Y28+'32'!Y28+'33'!Y28+'34'!Y28+'35'!Y28+'36'!Y28+'37'!Y28+'38'!Y28+'39'!Y28</f>
        <v>1</v>
      </c>
      <c r="G29" s="809">
        <f>税収係数1!C29</f>
        <v>13.37851550884653</v>
      </c>
      <c r="H29" s="116">
        <v>24</v>
      </c>
    </row>
    <row r="30" spans="1:8">
      <c r="A30" s="163" t="s">
        <v>17</v>
      </c>
      <c r="B30" s="5" t="s">
        <v>280</v>
      </c>
      <c r="C30" s="179">
        <f>'1'!S29+'2'!S29+'3'!S29+'4'!S29+'5'!S29+'6'!S29+'7'!S29+'8'!S29+'9'!S29+'10'!S29+'11'!S29+'12'!S29+'13'!S29+'14'!S29+'15'!S29+'16'!S29+'17'!S29+'18'!S29+'19'!S29+'20'!S29+'21'!S29+'22'!S29+'23'!S29+'24'!S29+'25'!S29+'26'!S29+'27'!S29+'28'!S29+'29'!S29+'30'!S29+'31'!S29+'32'!S29+'33'!S29+'34'!S29+'35'!S29+'36'!S29+'37'!S29+'38'!S29+'39'!S29</f>
        <v>126.29629685248402</v>
      </c>
      <c r="D30" s="200">
        <f>'1'!U29+'2'!U29+'3'!U29+'4'!U29+'5'!U29+'6'!U29+'7'!U29+'8'!U29+'9'!U29+'10'!U29+'11'!U29+'12'!U29+'13'!U29+'14'!U29+'15'!U29+'16'!U29+'17'!U29+'18'!U29+'19'!U29+'20'!U29+'21'!U29+'22'!U29+'23'!U29+'24'!U29+'25'!U29+'26'!U29+'27'!U29+'28'!U29+'29'!U29+'30'!U29+'31'!U29+'32'!U29+'33'!U29+'34'!U29+'35'!U29+'36'!U29+'37'!U29+'38'!U29+'39'!U29</f>
        <v>59.33504936791622</v>
      </c>
      <c r="E30" s="119">
        <f>'1'!W29+'2'!W29+'3'!W29+'4'!W29+'5'!W29+'6'!W29+'7'!W29+'8'!W29+'9'!W29+'10'!W29+'11'!W29+'12'!W29+'13'!W29+'14'!W29+'15'!W29+'16'!W29+'17'!W29+'18'!W29+'19'!W29+'20'!W29+'21'!W29+'22'!W29+'23'!W29+'24'!W29+'25'!W29+'26'!W29+'27'!W29+'28'!W29+'29'!W29+'30'!W29+'31'!W29+'32'!W29+'33'!W29+'34'!W29+'35'!W29+'36'!W29+'37'!W29+'38'!W29+'39'!W29</f>
        <v>2</v>
      </c>
      <c r="F30" s="786">
        <f>'1'!Y29+'2'!Y29+'3'!Y29+'4'!Y29+'5'!Y29+'6'!Y29+'7'!Y29+'8'!Y29+'9'!Y29+'10'!Y29+'11'!Y29+'12'!Y29+'13'!Y29+'14'!Y29+'15'!Y29+'16'!Y29+'17'!Y29+'18'!Y29+'19'!Y29+'20'!Y29+'21'!Y29+'22'!Y29+'23'!Y29+'24'!Y29+'25'!Y29+'26'!Y29+'27'!Y29+'28'!Y29+'29'!Y29+'30'!Y29+'31'!Y29+'32'!Y29+'33'!Y29+'34'!Y29+'35'!Y29+'36'!Y29+'37'!Y29+'38'!Y29+'39'!Y29</f>
        <v>2</v>
      </c>
      <c r="G30" s="809">
        <f>税収係数1!C30</f>
        <v>14.352506870549515</v>
      </c>
      <c r="H30" s="116">
        <v>25</v>
      </c>
    </row>
    <row r="31" spans="1:8">
      <c r="A31" s="163" t="s">
        <v>18</v>
      </c>
      <c r="B31" s="5" t="s">
        <v>281</v>
      </c>
      <c r="C31" s="179">
        <f>'1'!S30+'2'!S30+'3'!S30+'4'!S30+'5'!S30+'6'!S30+'7'!S30+'8'!S30+'9'!S30+'10'!S30+'11'!S30+'12'!S30+'13'!S30+'14'!S30+'15'!S30+'16'!S30+'17'!S30+'18'!S30+'19'!S30+'20'!S30+'21'!S30+'22'!S30+'23'!S30+'24'!S30+'25'!S30+'26'!S30+'27'!S30+'28'!S30+'29'!S30+'30'!S30+'31'!S30+'32'!S30+'33'!S30+'34'!S30+'35'!S30+'36'!S30+'37'!S30+'38'!S30+'39'!S30</f>
        <v>116.30417210319976</v>
      </c>
      <c r="D31" s="200">
        <f>'1'!U30+'2'!U30+'3'!U30+'4'!U30+'5'!U30+'6'!U30+'7'!U30+'8'!U30+'9'!U30+'10'!U30+'11'!U30+'12'!U30+'13'!U30+'14'!U30+'15'!U30+'16'!U30+'17'!U30+'18'!U30+'19'!U30+'20'!U30+'21'!U30+'22'!U30+'23'!U30+'24'!U30+'25'!U30+'26'!U30+'27'!U30+'28'!U30+'29'!U30+'30'!U30+'31'!U30+'32'!U30+'33'!U30+'34'!U30+'35'!U30+'36'!U30+'37'!U30+'38'!U30+'39'!U30</f>
        <v>71.382195459144583</v>
      </c>
      <c r="E31" s="119">
        <f>'1'!W30+'2'!W30+'3'!W30+'4'!W30+'5'!W30+'6'!W30+'7'!W30+'8'!W30+'9'!W30+'10'!W30+'11'!W30+'12'!W30+'13'!W30+'14'!W30+'15'!W30+'16'!W30+'17'!W30+'18'!W30+'19'!W30+'20'!W30+'21'!W30+'22'!W30+'23'!W30+'24'!W30+'25'!W30+'26'!W30+'27'!W30+'28'!W30+'29'!W30+'30'!W30+'31'!W30+'32'!W30+'33'!W30+'34'!W30+'35'!W30+'36'!W30+'37'!W30+'38'!W30+'39'!W30</f>
        <v>6</v>
      </c>
      <c r="F31" s="786">
        <f>'1'!Y30+'2'!Y30+'3'!Y30+'4'!Y30+'5'!Y30+'6'!Y30+'7'!Y30+'8'!Y30+'9'!Y30+'10'!Y30+'11'!Y30+'12'!Y30+'13'!Y30+'14'!Y30+'15'!Y30+'16'!Y30+'17'!Y30+'18'!Y30+'19'!Y30+'20'!Y30+'21'!Y30+'22'!Y30+'23'!Y30+'24'!Y30+'25'!Y30+'26'!Y30+'27'!Y30+'28'!Y30+'29'!Y30+'30'!Y30+'31'!Y30+'32'!Y30+'33'!Y30+'34'!Y30+'35'!Y30+'36'!Y30+'37'!Y30+'38'!Y30+'39'!Y30</f>
        <v>6</v>
      </c>
      <c r="G31" s="809">
        <f>税収係数1!C31</f>
        <v>14.367075017839188</v>
      </c>
      <c r="H31" s="116">
        <v>26</v>
      </c>
    </row>
    <row r="32" spans="1:8">
      <c r="A32" s="163" t="s">
        <v>19</v>
      </c>
      <c r="B32" s="5" t="s">
        <v>282</v>
      </c>
      <c r="C32" s="179">
        <f>'1'!S31+'2'!S31+'3'!S31+'4'!S31+'5'!S31+'6'!S31+'7'!S31+'8'!S31+'9'!S31+'10'!S31+'11'!S31+'12'!S31+'13'!S31+'14'!S31+'15'!S31+'16'!S31+'17'!S31+'18'!S31+'19'!S31+'20'!S31+'21'!S31+'22'!S31+'23'!S31+'24'!S31+'25'!S31+'26'!S31+'27'!S31+'28'!S31+'29'!S31+'30'!S31+'31'!S31+'32'!S31+'33'!S31+'34'!S31+'35'!S31+'36'!S31+'37'!S31+'38'!S31+'39'!S31</f>
        <v>247.90550967854526</v>
      </c>
      <c r="D32" s="200">
        <f>'1'!U31+'2'!U31+'3'!U31+'4'!U31+'5'!U31+'6'!U31+'7'!U31+'8'!U31+'9'!U31+'10'!U31+'11'!U31+'12'!U31+'13'!U31+'14'!U31+'15'!U31+'16'!U31+'17'!U31+'18'!U31+'19'!U31+'20'!U31+'21'!U31+'22'!U31+'23'!U31+'24'!U31+'25'!U31+'26'!U31+'27'!U31+'28'!U31+'29'!U31+'30'!U31+'31'!U31+'32'!U31+'33'!U31+'34'!U31+'35'!U31+'36'!U31+'37'!U31+'38'!U31+'39'!U31</f>
        <v>164.34533840694417</v>
      </c>
      <c r="E32" s="119">
        <f>'1'!W31+'2'!W31+'3'!W31+'4'!W31+'5'!W31+'6'!W31+'7'!W31+'8'!W31+'9'!W31+'10'!W31+'11'!W31+'12'!W31+'13'!W31+'14'!W31+'15'!W31+'16'!W31+'17'!W31+'18'!W31+'19'!W31+'20'!W31+'21'!W31+'22'!W31+'23'!W31+'24'!W31+'25'!W31+'26'!W31+'27'!W31+'28'!W31+'29'!W31+'30'!W31+'31'!W31+'32'!W31+'33'!W31+'34'!W31+'35'!W31+'36'!W31+'37'!W31+'38'!W31+'39'!W31</f>
        <v>44</v>
      </c>
      <c r="F32" s="786">
        <f>'1'!Y31+'2'!Y31+'3'!Y31+'4'!Y31+'5'!Y31+'6'!Y31+'7'!Y31+'8'!Y31+'9'!Y31+'10'!Y31+'11'!Y31+'12'!Y31+'13'!Y31+'14'!Y31+'15'!Y31+'16'!Y31+'17'!Y31+'18'!Y31+'19'!Y31+'20'!Y31+'21'!Y31+'22'!Y31+'23'!Y31+'24'!Y31+'25'!Y31+'26'!Y31+'27'!Y31+'28'!Y31+'29'!Y31+'30'!Y31+'31'!Y31+'32'!Y31+'33'!Y31+'34'!Y31+'35'!Y31+'36'!Y31+'37'!Y31+'38'!Y31+'39'!Y31</f>
        <v>40</v>
      </c>
      <c r="G32" s="809">
        <f>税収係数1!C32</f>
        <v>41.808709146774973</v>
      </c>
      <c r="H32" s="116">
        <v>27</v>
      </c>
    </row>
    <row r="33" spans="1:8">
      <c r="A33" s="163" t="s">
        <v>20</v>
      </c>
      <c r="B33" s="5" t="s">
        <v>37</v>
      </c>
      <c r="C33" s="179">
        <f>'1'!S32+'2'!S32+'3'!S32+'4'!S32+'5'!S32+'6'!S32+'7'!S32+'8'!S32+'9'!S32+'10'!S32+'11'!S32+'12'!S32+'13'!S32+'14'!S32+'15'!S32+'16'!S32+'17'!S32+'18'!S32+'19'!S32+'20'!S32+'21'!S32+'22'!S32+'23'!S32+'24'!S32+'25'!S32+'26'!S32+'27'!S32+'28'!S32+'29'!S32+'30'!S32+'31'!S32+'32'!S32+'33'!S32+'34'!S32+'35'!S32+'36'!S32+'37'!S32+'38'!S32+'39'!S32</f>
        <v>211.15637149131442</v>
      </c>
      <c r="D33" s="200">
        <f>'1'!U32+'2'!U32+'3'!U32+'4'!U32+'5'!U32+'6'!U32+'7'!U32+'8'!U32+'9'!U32+'10'!U32+'11'!U32+'12'!U32+'13'!U32+'14'!U32+'15'!U32+'16'!U32+'17'!U32+'18'!U32+'19'!U32+'20'!U32+'21'!U32+'22'!U32+'23'!U32+'24'!U32+'25'!U32+'26'!U32+'27'!U32+'28'!U32+'29'!U32+'30'!U32+'31'!U32+'32'!U32+'33'!U32+'34'!U32+'35'!U32+'36'!U32+'37'!U32+'38'!U32+'39'!U32</f>
        <v>136.21842655324082</v>
      </c>
      <c r="E33" s="119">
        <f>'1'!W32+'2'!W32+'3'!W32+'4'!W32+'5'!W32+'6'!W32+'7'!W32+'8'!W32+'9'!W32+'10'!W32+'11'!W32+'12'!W32+'13'!W32+'14'!W32+'15'!W32+'16'!W32+'17'!W32+'18'!W32+'19'!W32+'20'!W32+'21'!W32+'22'!W32+'23'!W32+'24'!W32+'25'!W32+'26'!W32+'27'!W32+'28'!W32+'29'!W32+'30'!W32+'31'!W32+'32'!W32+'33'!W32+'34'!W32+'35'!W32+'36'!W32+'37'!W32+'38'!W32+'39'!W32</f>
        <v>5</v>
      </c>
      <c r="F33" s="786">
        <f>'1'!Y32+'2'!Y32+'3'!Y32+'4'!Y32+'5'!Y32+'6'!Y32+'7'!Y32+'8'!Y32+'9'!Y32+'10'!Y32+'11'!Y32+'12'!Y32+'13'!Y32+'14'!Y32+'15'!Y32+'16'!Y32+'17'!Y32+'18'!Y32+'19'!Y32+'20'!Y32+'21'!Y32+'22'!Y32+'23'!Y32+'24'!Y32+'25'!Y32+'26'!Y32+'27'!Y32+'28'!Y32+'29'!Y32+'30'!Y32+'31'!Y32+'32'!Y32+'33'!Y32+'34'!Y32+'35'!Y32+'36'!Y32+'37'!Y32+'38'!Y32+'39'!Y32</f>
        <v>5</v>
      </c>
      <c r="G33" s="809">
        <f>税収係数1!C33</f>
        <v>33.922516875509309</v>
      </c>
      <c r="H33" s="116">
        <v>28</v>
      </c>
    </row>
    <row r="34" spans="1:8">
      <c r="A34" s="163" t="s">
        <v>21</v>
      </c>
      <c r="B34" s="5" t="s">
        <v>38</v>
      </c>
      <c r="C34" s="179">
        <f>'1'!S33+'2'!S33+'3'!S33+'4'!S33+'5'!S33+'6'!S33+'7'!S33+'8'!S33+'9'!S33+'10'!S33+'11'!S33+'12'!S33+'13'!S33+'14'!S33+'15'!S33+'16'!S33+'17'!S33+'18'!S33+'19'!S33+'20'!S33+'21'!S33+'22'!S33+'23'!S33+'24'!S33+'25'!S33+'26'!S33+'27'!S33+'28'!S33+'29'!S33+'30'!S33+'31'!S33+'32'!S33+'33'!S33+'34'!S33+'35'!S33+'36'!S33+'37'!S33+'38'!S33+'39'!S33</f>
        <v>310.12696169383224</v>
      </c>
      <c r="D34" s="200">
        <f>'1'!U33+'2'!U33+'3'!U33+'4'!U33+'5'!U33+'6'!U33+'7'!U33+'8'!U33+'9'!U33+'10'!U33+'11'!U33+'12'!U33+'13'!U33+'14'!U33+'15'!U33+'16'!U33+'17'!U33+'18'!U33+'19'!U33+'20'!U33+'21'!U33+'22'!U33+'23'!U33+'24'!U33+'25'!U33+'26'!U33+'27'!U33+'28'!U33+'29'!U33+'30'!U33+'31'!U33+'32'!U33+'33'!U33+'34'!U33+'35'!U33+'36'!U33+'37'!U33+'38'!U33+'39'!U33</f>
        <v>260.7488784493699</v>
      </c>
      <c r="E34" s="119">
        <f>'1'!W33+'2'!W33+'3'!W33+'4'!W33+'5'!W33+'6'!W33+'7'!W33+'8'!W33+'9'!W33+'10'!W33+'11'!W33+'12'!W33+'13'!W33+'14'!W33+'15'!W33+'16'!W33+'17'!W33+'18'!W33+'19'!W33+'20'!W33+'21'!W33+'22'!W33+'23'!W33+'24'!W33+'25'!W33+'26'!W33+'27'!W33+'28'!W33+'29'!W33+'30'!W33+'31'!W33+'32'!W33+'33'!W33+'34'!W33+'35'!W33+'36'!W33+'37'!W33+'38'!W33+'39'!W33</f>
        <v>2</v>
      </c>
      <c r="F34" s="786">
        <f>'1'!Y33+'2'!Y33+'3'!Y33+'4'!Y33+'5'!Y33+'6'!Y33+'7'!Y33+'8'!Y33+'9'!Y33+'10'!Y33+'11'!Y33+'12'!Y33+'13'!Y33+'14'!Y33+'15'!Y33+'16'!Y33+'17'!Y33+'18'!Y33+'19'!Y33+'20'!Y33+'21'!Y33+'22'!Y33+'23'!Y33+'24'!Y33+'25'!Y33+'26'!Y33+'27'!Y33+'28'!Y33+'29'!Y33+'30'!Y33+'31'!Y33+'32'!Y33+'33'!Y33+'34'!Y33+'35'!Y33+'36'!Y33+'37'!Y33+'38'!Y33+'39'!Y33</f>
        <v>1</v>
      </c>
      <c r="G34" s="809">
        <f>税収係数1!C34</f>
        <v>64.524864008807029</v>
      </c>
      <c r="H34" s="116">
        <v>29</v>
      </c>
    </row>
    <row r="35" spans="1:8">
      <c r="A35" s="163" t="s">
        <v>22</v>
      </c>
      <c r="B35" s="5" t="s">
        <v>406</v>
      </c>
      <c r="C35" s="179">
        <f>'1'!S34+'2'!S34+'3'!S34+'4'!S34+'5'!S34+'6'!S34+'7'!S34+'8'!S34+'9'!S34+'10'!S34+'11'!S34+'12'!S34+'13'!S34+'14'!S34+'15'!S34+'16'!S34+'17'!S34+'18'!S34+'19'!S34+'20'!S34+'21'!S34+'22'!S34+'23'!S34+'24'!S34+'25'!S34+'26'!S34+'27'!S34+'28'!S34+'29'!S34+'30'!S34+'31'!S34+'32'!S34+'33'!S34+'34'!S34+'35'!S34+'36'!S34+'37'!S34+'38'!S34+'39'!S34</f>
        <v>211.8285014527448</v>
      </c>
      <c r="D35" s="200">
        <f>'1'!U34+'2'!U34+'3'!U34+'4'!U34+'5'!U34+'6'!U34+'7'!U34+'8'!U34+'9'!U34+'10'!U34+'11'!U34+'12'!U34+'13'!U34+'14'!U34+'15'!U34+'16'!U34+'17'!U34+'18'!U34+'19'!U34+'20'!U34+'21'!U34+'22'!U34+'23'!U34+'24'!U34+'25'!U34+'26'!U34+'27'!U34+'28'!U34+'29'!U34+'30'!U34+'31'!U34+'32'!U34+'33'!U34+'34'!U34+'35'!U34+'36'!U34+'37'!U34+'38'!U34+'39'!U34</f>
        <v>136.47983315329853</v>
      </c>
      <c r="E35" s="119">
        <f>'1'!W34+'2'!W34+'3'!W34+'4'!W34+'5'!W34+'6'!W34+'7'!W34+'8'!W34+'9'!W34+'10'!W34+'11'!W34+'12'!W34+'13'!W34+'14'!W34+'15'!W34+'16'!W34+'17'!W34+'18'!W34+'19'!W34+'20'!W34+'21'!W34+'22'!W34+'23'!W34+'24'!W34+'25'!W34+'26'!W34+'27'!W34+'28'!W34+'29'!W34+'30'!W34+'31'!W34+'32'!W34+'33'!W34+'34'!W34+'35'!W34+'36'!W34+'37'!W34+'38'!W34+'39'!W34</f>
        <v>9</v>
      </c>
      <c r="F35" s="786">
        <f>'1'!Y34+'2'!Y34+'3'!Y34+'4'!Y34+'5'!Y34+'6'!Y34+'7'!Y34+'8'!Y34+'9'!Y34+'10'!Y34+'11'!Y34+'12'!Y34+'13'!Y34+'14'!Y34+'15'!Y34+'16'!Y34+'17'!Y34+'18'!Y34+'19'!Y34+'20'!Y34+'21'!Y34+'22'!Y34+'23'!Y34+'24'!Y34+'25'!Y34+'26'!Y34+'27'!Y34+'28'!Y34+'29'!Y34+'30'!Y34+'31'!Y34+'32'!Y34+'33'!Y34+'34'!Y34+'35'!Y34+'36'!Y34+'37'!Y34+'38'!Y34+'39'!Y34</f>
        <v>8</v>
      </c>
      <c r="G35" s="809">
        <f>税収係数1!C35</f>
        <v>27.231191888573001</v>
      </c>
      <c r="H35" s="116">
        <v>30</v>
      </c>
    </row>
    <row r="36" spans="1:8">
      <c r="A36" s="163" t="s">
        <v>23</v>
      </c>
      <c r="B36" s="5" t="s">
        <v>198</v>
      </c>
      <c r="C36" s="179">
        <f>'1'!S35+'2'!S35+'3'!S35+'4'!S35+'5'!S35+'6'!S35+'7'!S35+'8'!S35+'9'!S35+'10'!S35+'11'!S35+'12'!S35+'13'!S35+'14'!S35+'15'!S35+'16'!S35+'17'!S35+'18'!S35+'19'!S35+'20'!S35+'21'!S35+'22'!S35+'23'!S35+'24'!S35+'25'!S35+'26'!S35+'27'!S35+'28'!S35+'29'!S35+'30'!S35+'31'!S35+'32'!S35+'33'!S35+'34'!S35+'35'!S35+'36'!S35+'37'!S35+'38'!S35+'39'!S35</f>
        <v>160.80785615192826</v>
      </c>
      <c r="D36" s="200">
        <f>'1'!U35+'2'!U35+'3'!U35+'4'!U35+'5'!U35+'6'!U35+'7'!U35+'8'!U35+'9'!U35+'10'!U35+'11'!U35+'12'!U35+'13'!U35+'14'!U35+'15'!U35+'16'!U35+'17'!U35+'18'!U35+'19'!U35+'20'!U35+'21'!U35+'22'!U35+'23'!U35+'24'!U35+'25'!U35+'26'!U35+'27'!U35+'28'!U35+'29'!U35+'30'!U35+'31'!U35+'32'!U35+'33'!U35+'34'!U35+'35'!U35+'36'!U35+'37'!U35+'38'!U35+'39'!U35</f>
        <v>84.322976380534655</v>
      </c>
      <c r="E36" s="119">
        <f>'1'!W35+'2'!W35+'3'!W35+'4'!W35+'5'!W35+'6'!W35+'7'!W35+'8'!W35+'9'!W35+'10'!W35+'11'!W35+'12'!W35+'13'!W35+'14'!W35+'15'!W35+'16'!W35+'17'!W35+'18'!W35+'19'!W35+'20'!W35+'21'!W35+'22'!W35+'23'!W35+'24'!W35+'25'!W35+'26'!W35+'27'!W35+'28'!W35+'29'!W35+'30'!W35+'31'!W35+'32'!W35+'33'!W35+'34'!W35+'35'!W35+'36'!W35+'37'!W35+'38'!W35+'39'!W35</f>
        <v>4</v>
      </c>
      <c r="F36" s="786">
        <f>'1'!Y35+'2'!Y35+'3'!Y35+'4'!Y35+'5'!Y35+'6'!Y35+'7'!Y35+'8'!Y35+'9'!Y35+'10'!Y35+'11'!Y35+'12'!Y35+'13'!Y35+'14'!Y35+'15'!Y35+'16'!Y35+'17'!Y35+'18'!Y35+'19'!Y35+'20'!Y35+'21'!Y35+'22'!Y35+'23'!Y35+'24'!Y35+'25'!Y35+'26'!Y35+'27'!Y35+'28'!Y35+'29'!Y35+'30'!Y35+'31'!Y35+'32'!Y35+'33'!Y35+'34'!Y35+'35'!Y35+'36'!Y35+'37'!Y35+'38'!Y35+'39'!Y35</f>
        <v>4</v>
      </c>
      <c r="G36" s="809">
        <f>税収係数1!C36</f>
        <v>22.030829088154888</v>
      </c>
      <c r="H36" s="116">
        <v>31</v>
      </c>
    </row>
    <row r="37" spans="1:8">
      <c r="A37" s="163" t="s">
        <v>24</v>
      </c>
      <c r="B37" s="5" t="s">
        <v>39</v>
      </c>
      <c r="C37" s="179">
        <f>'1'!S36+'2'!S36+'3'!S36+'4'!S36+'5'!S36+'6'!S36+'7'!S36+'8'!S36+'9'!S36+'10'!S36+'11'!S36+'12'!S36+'13'!S36+'14'!S36+'15'!S36+'16'!S36+'17'!S36+'18'!S36+'19'!S36+'20'!S36+'21'!S36+'22'!S36+'23'!S36+'24'!S36+'25'!S36+'26'!S36+'27'!S36+'28'!S36+'29'!S36+'30'!S36+'31'!S36+'32'!S36+'33'!S36+'34'!S36+'35'!S36+'36'!S36+'37'!S36+'38'!S36+'39'!S36</f>
        <v>132.90357526563844</v>
      </c>
      <c r="D37" s="200">
        <f>'1'!U36+'2'!U36+'3'!U36+'4'!U36+'5'!U36+'6'!U36+'7'!U36+'8'!U36+'9'!U36+'10'!U36+'11'!U36+'12'!U36+'13'!U36+'14'!U36+'15'!U36+'16'!U36+'17'!U36+'18'!U36+'19'!U36+'20'!U36+'21'!U36+'22'!U36+'23'!U36+'24'!U36+'25'!U36+'26'!U36+'27'!U36+'28'!U36+'29'!U36+'30'!U36+'31'!U36+'32'!U36+'33'!U36+'34'!U36+'35'!U36+'36'!U36+'37'!U36+'38'!U36+'39'!U36</f>
        <v>93.199499670058941</v>
      </c>
      <c r="E37" s="119">
        <f>'1'!W36+'2'!W36+'3'!W36+'4'!W36+'5'!W36+'6'!W36+'7'!W36+'8'!W36+'9'!W36+'10'!W36+'11'!W36+'12'!W36+'13'!W36+'14'!W36+'15'!W36+'16'!W36+'17'!W36+'18'!W36+'19'!W36+'20'!W36+'21'!W36+'22'!W36+'23'!W36+'24'!W36+'25'!W36+'26'!W36+'27'!W36+'28'!W36+'29'!W36+'30'!W36+'31'!W36+'32'!W36+'33'!W36+'34'!W36+'35'!W36+'36'!W36+'37'!W36+'38'!W36+'39'!W36</f>
        <v>6</v>
      </c>
      <c r="F37" s="786">
        <f>'1'!Y36+'2'!Y36+'3'!Y36+'4'!Y36+'5'!Y36+'6'!Y36+'7'!Y36+'8'!Y36+'9'!Y36+'10'!Y36+'11'!Y36+'12'!Y36+'13'!Y36+'14'!Y36+'15'!Y36+'16'!Y36+'17'!Y36+'18'!Y36+'19'!Y36+'20'!Y36+'21'!Y36+'22'!Y36+'23'!Y36+'24'!Y36+'25'!Y36+'26'!Y36+'27'!Y36+'28'!Y36+'29'!Y36+'30'!Y36+'31'!Y36+'32'!Y36+'33'!Y36+'34'!Y36+'35'!Y36+'36'!Y36+'37'!Y36+'38'!Y36+'39'!Y36</f>
        <v>6</v>
      </c>
      <c r="G37" s="809">
        <f>税収係数1!C37</f>
        <v>4.5266729486918225</v>
      </c>
      <c r="H37" s="116">
        <v>32</v>
      </c>
    </row>
    <row r="38" spans="1:8">
      <c r="A38" s="163" t="s">
        <v>25</v>
      </c>
      <c r="B38" s="5" t="s">
        <v>40</v>
      </c>
      <c r="C38" s="179">
        <f>'1'!S37+'2'!S37+'3'!S37+'4'!S37+'5'!S37+'6'!S37+'7'!S37+'8'!S37+'9'!S37+'10'!S37+'11'!S37+'12'!S37+'13'!S37+'14'!S37+'15'!S37+'16'!S37+'17'!S37+'18'!S37+'19'!S37+'20'!S37+'21'!S37+'22'!S37+'23'!S37+'24'!S37+'25'!S37+'26'!S37+'27'!S37+'28'!S37+'29'!S37+'30'!S37+'31'!S37+'32'!S37+'33'!S37+'34'!S37+'35'!S37+'36'!S37+'37'!S37+'38'!S37+'39'!S37</f>
        <v>121.97679578279086</v>
      </c>
      <c r="D38" s="200">
        <f>'1'!U37+'2'!U37+'3'!U37+'4'!U37+'5'!U37+'6'!U37+'7'!U37+'8'!U37+'9'!U37+'10'!U37+'11'!U37+'12'!U37+'13'!U37+'14'!U37+'15'!U37+'16'!U37+'17'!U37+'18'!U37+'19'!U37+'20'!U37+'21'!U37+'22'!U37+'23'!U37+'24'!U37+'25'!U37+'26'!U37+'27'!U37+'28'!U37+'29'!U37+'30'!U37+'31'!U37+'32'!U37+'33'!U37+'34'!U37+'35'!U37+'36'!U37+'37'!U37+'38'!U37+'39'!U37</f>
        <v>88.859040796857855</v>
      </c>
      <c r="E38" s="119">
        <f>'1'!W37+'2'!W37+'3'!W37+'4'!W37+'5'!W37+'6'!W37+'7'!W37+'8'!W37+'9'!W37+'10'!W37+'11'!W37+'12'!W37+'13'!W37+'14'!W37+'15'!W37+'16'!W37+'17'!W37+'18'!W37+'19'!W37+'20'!W37+'21'!W37+'22'!W37+'23'!W37+'24'!W37+'25'!W37+'26'!W37+'27'!W37+'28'!W37+'29'!W37+'30'!W37+'31'!W37+'32'!W37+'33'!W37+'34'!W37+'35'!W37+'36'!W37+'37'!W37+'38'!W37+'39'!W37</f>
        <v>8</v>
      </c>
      <c r="F38" s="786">
        <f>'1'!Y37+'2'!Y37+'3'!Y37+'4'!Y37+'5'!Y37+'6'!Y37+'7'!Y37+'8'!Y37+'9'!Y37+'10'!Y37+'11'!Y37+'12'!Y37+'13'!Y37+'14'!Y37+'15'!Y37+'16'!Y37+'17'!Y37+'18'!Y37+'19'!Y37+'20'!Y37+'21'!Y37+'22'!Y37+'23'!Y37+'24'!Y37+'25'!Y37+'26'!Y37+'27'!Y37+'28'!Y37+'29'!Y37+'30'!Y37+'31'!Y37+'32'!Y37+'33'!Y37+'34'!Y37+'35'!Y37+'36'!Y37+'37'!Y37+'38'!Y37+'39'!Y37</f>
        <v>7</v>
      </c>
      <c r="G38" s="809">
        <f>税収係数1!C38</f>
        <v>9.574827865133491</v>
      </c>
      <c r="H38" s="116">
        <v>33</v>
      </c>
    </row>
    <row r="39" spans="1:8">
      <c r="A39" s="163" t="s">
        <v>26</v>
      </c>
      <c r="B39" s="5" t="s">
        <v>284</v>
      </c>
      <c r="C39" s="179">
        <f>'1'!S38+'2'!S38+'3'!S38+'4'!S38+'5'!S38+'6'!S38+'7'!S38+'8'!S38+'9'!S38+'10'!S38+'11'!S38+'12'!S38+'13'!S38+'14'!S38+'15'!S38+'16'!S38+'17'!S38+'18'!S38+'19'!S38+'20'!S38+'21'!S38+'22'!S38+'23'!S38+'24'!S38+'25'!S38+'26'!S38+'27'!S38+'28'!S38+'29'!S38+'30'!S38+'31'!S38+'32'!S38+'33'!S38+'34'!S38+'35'!S38+'36'!S38+'37'!S38+'38'!S38+'39'!S38</f>
        <v>136.62075722711174</v>
      </c>
      <c r="D39" s="200">
        <f>'1'!U38+'2'!U38+'3'!U38+'4'!U38+'5'!U38+'6'!U38+'7'!U38+'8'!U38+'9'!U38+'10'!U38+'11'!U38+'12'!U38+'13'!U38+'14'!U38+'15'!U38+'16'!U38+'17'!U38+'18'!U38+'19'!U38+'20'!U38+'21'!U38+'22'!U38+'23'!U38+'24'!U38+'25'!U38+'26'!U38+'27'!U38+'28'!U38+'29'!U38+'30'!U38+'31'!U38+'32'!U38+'33'!U38+'34'!U38+'35'!U38+'36'!U38+'37'!U38+'38'!U38+'39'!U38</f>
        <v>82.871551003596338</v>
      </c>
      <c r="E39" s="119">
        <f>'1'!W38+'2'!W38+'3'!W38+'4'!W38+'5'!W38+'6'!W38+'7'!W38+'8'!W38+'9'!W38+'10'!W38+'11'!W38+'12'!W38+'13'!W38+'14'!W38+'15'!W38+'16'!W38+'17'!W38+'18'!W38+'19'!W38+'20'!W38+'21'!W38+'22'!W38+'23'!W38+'24'!W38+'25'!W38+'26'!W38+'27'!W38+'28'!W38+'29'!W38+'30'!W38+'31'!W38+'32'!W38+'33'!W38+'34'!W38+'35'!W38+'36'!W38+'37'!W38+'38'!W38+'39'!W38</f>
        <v>11</v>
      </c>
      <c r="F39" s="786">
        <f>'1'!Y38+'2'!Y38+'3'!Y38+'4'!Y38+'5'!Y38+'6'!Y38+'7'!Y38+'8'!Y38+'9'!Y38+'10'!Y38+'11'!Y38+'12'!Y38+'13'!Y38+'14'!Y38+'15'!Y38+'16'!Y38+'17'!Y38+'18'!Y38+'19'!Y38+'20'!Y38+'21'!Y38+'22'!Y38+'23'!Y38+'24'!Y38+'25'!Y38+'26'!Y38+'27'!Y38+'28'!Y38+'29'!Y38+'30'!Y38+'31'!Y38+'32'!Y38+'33'!Y38+'34'!Y38+'35'!Y38+'36'!Y38+'37'!Y38+'38'!Y38+'39'!Y38</f>
        <v>10</v>
      </c>
      <c r="G39" s="809">
        <f>税収係数1!C39</f>
        <v>10.419456255211831</v>
      </c>
      <c r="H39" s="116">
        <v>34</v>
      </c>
    </row>
    <row r="40" spans="1:8">
      <c r="A40" s="163" t="s">
        <v>56</v>
      </c>
      <c r="B40" s="5" t="s">
        <v>388</v>
      </c>
      <c r="C40" s="179">
        <f>'1'!S39+'2'!S39+'3'!S39+'4'!S39+'5'!S39+'6'!S39+'7'!S39+'8'!S39+'9'!S39+'10'!S39+'11'!S39+'12'!S39+'13'!S39+'14'!S39+'15'!S39+'16'!S39+'17'!S39+'18'!S39+'19'!S39+'20'!S39+'21'!S39+'22'!S39+'23'!S39+'24'!S39+'25'!S39+'26'!S39+'27'!S39+'28'!S39+'29'!S39+'30'!S39+'31'!S39+'32'!S39+'33'!S39+'34'!S39+'35'!S39+'36'!S39+'37'!S39+'38'!S39+'39'!S39</f>
        <v>115.86536624858739</v>
      </c>
      <c r="D40" s="200">
        <f>'1'!U39+'2'!U39+'3'!U39+'4'!U39+'5'!U39+'6'!U39+'7'!U39+'8'!U39+'9'!U39+'10'!U39+'11'!U39+'12'!U39+'13'!U39+'14'!U39+'15'!U39+'16'!U39+'17'!U39+'18'!U39+'19'!U39+'20'!U39+'21'!U39+'22'!U39+'23'!U39+'24'!U39+'25'!U39+'26'!U39+'27'!U39+'28'!U39+'29'!U39+'30'!U39+'31'!U39+'32'!U39+'33'!U39+'34'!U39+'35'!U39+'36'!U39+'37'!U39+'38'!U39+'39'!U39</f>
        <v>66.436318878962396</v>
      </c>
      <c r="E40" s="119">
        <f>'1'!W39+'2'!W39+'3'!W39+'4'!W39+'5'!W39+'6'!W39+'7'!W39+'8'!W39+'9'!W39+'10'!W39+'11'!W39+'12'!W39+'13'!W39+'14'!W39+'15'!W39+'16'!W39+'17'!W39+'18'!W39+'19'!W39+'20'!W39+'21'!W39+'22'!W39+'23'!W39+'24'!W39+'25'!W39+'26'!W39+'27'!W39+'28'!W39+'29'!W39+'30'!W39+'31'!W39+'32'!W39+'33'!W39+'34'!W39+'35'!W39+'36'!W39+'37'!W39+'38'!W39+'39'!W39</f>
        <v>14</v>
      </c>
      <c r="F40" s="786">
        <f>'1'!Y39+'2'!Y39+'3'!Y39+'4'!Y39+'5'!Y39+'6'!Y39+'7'!Y39+'8'!Y39+'9'!Y39+'10'!Y39+'11'!Y39+'12'!Y39+'13'!Y39+'14'!Y39+'15'!Y39+'16'!Y39+'17'!Y39+'18'!Y39+'19'!Y39+'20'!Y39+'21'!Y39+'22'!Y39+'23'!Y39+'24'!Y39+'25'!Y39+'26'!Y39+'27'!Y39+'28'!Y39+'29'!Y39+'30'!Y39+'31'!Y39+'32'!Y39+'33'!Y39+'34'!Y39+'35'!Y39+'36'!Y39+'37'!Y39+'38'!Y39+'39'!Y39</f>
        <v>13</v>
      </c>
      <c r="G40" s="809">
        <f>税収係数1!C40</f>
        <v>13.016782283631333</v>
      </c>
      <c r="H40" s="116">
        <v>35</v>
      </c>
    </row>
    <row r="41" spans="1:8">
      <c r="A41" s="163" t="s">
        <v>199</v>
      </c>
      <c r="B41" s="5" t="s">
        <v>41</v>
      </c>
      <c r="C41" s="179">
        <f>'1'!S40+'2'!S40+'3'!S40+'4'!S40+'5'!S40+'6'!S40+'7'!S40+'8'!S40+'9'!S40+'10'!S40+'11'!S40+'12'!S40+'13'!S40+'14'!S40+'15'!S40+'16'!S40+'17'!S40+'18'!S40+'19'!S40+'20'!S40+'21'!S40+'22'!S40+'23'!S40+'24'!S40+'25'!S40+'26'!S40+'27'!S40+'28'!S40+'29'!S40+'30'!S40+'31'!S40+'32'!S40+'33'!S40+'34'!S40+'35'!S40+'36'!S40+'37'!S40+'38'!S40+'39'!S40</f>
        <v>329.65907376827261</v>
      </c>
      <c r="D41" s="200">
        <f>'1'!U40+'2'!U40+'3'!U40+'4'!U40+'5'!U40+'6'!U40+'7'!U40+'8'!U40+'9'!U40+'10'!U40+'11'!U40+'12'!U40+'13'!U40+'14'!U40+'15'!U40+'16'!U40+'17'!U40+'18'!U40+'19'!U40+'20'!U40+'21'!U40+'22'!U40+'23'!U40+'24'!U40+'25'!U40+'26'!U40+'27'!U40+'28'!U40+'29'!U40+'30'!U40+'31'!U40+'32'!U40+'33'!U40+'34'!U40+'35'!U40+'36'!U40+'37'!U40+'38'!U40+'39'!U40</f>
        <v>196.84473356802624</v>
      </c>
      <c r="E41" s="119">
        <f>'1'!W40+'2'!W40+'3'!W40+'4'!W40+'5'!W40+'6'!W40+'7'!W40+'8'!W40+'9'!W40+'10'!W40+'11'!W40+'12'!W40+'13'!W40+'14'!W40+'15'!W40+'16'!W40+'17'!W40+'18'!W40+'19'!W40+'20'!W40+'21'!W40+'22'!W40+'23'!W40+'24'!W40+'25'!W40+'26'!W40+'27'!W40+'28'!W40+'29'!W40+'30'!W40+'31'!W40+'32'!W40+'33'!W40+'34'!W40+'35'!W40+'36'!W40+'37'!W40+'38'!W40+'39'!W40</f>
        <v>39</v>
      </c>
      <c r="F41" s="786">
        <f>'1'!Y40+'2'!Y40+'3'!Y40+'4'!Y40+'5'!Y40+'6'!Y40+'7'!Y40+'8'!Y40+'9'!Y40+'10'!Y40+'11'!Y40+'12'!Y40+'13'!Y40+'14'!Y40+'15'!Y40+'16'!Y40+'17'!Y40+'18'!Y40+'19'!Y40+'20'!Y40+'21'!Y40+'22'!Y40+'23'!Y40+'24'!Y40+'25'!Y40+'26'!Y40+'27'!Y40+'28'!Y40+'29'!Y40+'30'!Y40+'31'!Y40+'32'!Y40+'33'!Y40+'34'!Y40+'35'!Y40+'36'!Y40+'37'!Y40+'38'!Y40+'39'!Y40</f>
        <v>28</v>
      </c>
      <c r="G41" s="809">
        <f>税収係数1!C41</f>
        <v>41.560779130980023</v>
      </c>
      <c r="H41" s="116">
        <v>36</v>
      </c>
    </row>
    <row r="42" spans="1:8">
      <c r="A42" s="163" t="s">
        <v>395</v>
      </c>
      <c r="B42" s="5" t="s">
        <v>355</v>
      </c>
      <c r="C42" s="179">
        <f>'1'!S41+'2'!S41+'3'!S41+'4'!S41+'5'!S41+'6'!S41+'7'!S41+'8'!S41+'9'!S41+'10'!S41+'11'!S41+'12'!S41+'13'!S41+'14'!S41+'15'!S41+'16'!S41+'17'!S41+'18'!S41+'19'!S41+'20'!S41+'21'!S41+'22'!S41+'23'!S41+'24'!S41+'25'!S41+'26'!S41+'27'!S41+'28'!S41+'29'!S41+'30'!S41+'31'!S41+'32'!S41+'33'!S41+'34'!S41+'35'!S41+'36'!S41+'37'!S41+'38'!S41+'39'!S41</f>
        <v>184.24925319168267</v>
      </c>
      <c r="D42" s="200">
        <f>'1'!U41+'2'!U41+'3'!U41+'4'!U41+'5'!U41+'6'!U41+'7'!U41+'8'!U41+'9'!U41+'10'!U41+'11'!U41+'12'!U41+'13'!U41+'14'!U41+'15'!U41+'16'!U41+'17'!U41+'18'!U41+'19'!U41+'20'!U41+'21'!U41+'22'!U41+'23'!U41+'24'!U41+'25'!U41+'26'!U41+'27'!U41+'28'!U41+'29'!U41+'30'!U41+'31'!U41+'32'!U41+'33'!U41+'34'!U41+'35'!U41+'36'!U41+'37'!U41+'38'!U41+'39'!U41</f>
        <v>93.713374569207105</v>
      </c>
      <c r="E42" s="119">
        <f>'1'!W41+'2'!W41+'3'!W41+'4'!W41+'5'!W41+'6'!W41+'7'!W41+'8'!W41+'9'!W41+'10'!W41+'11'!W41+'12'!W41+'13'!W41+'14'!W41+'15'!W41+'16'!W41+'17'!W41+'18'!W41+'19'!W41+'20'!W41+'21'!W41+'22'!W41+'23'!W41+'24'!W41+'25'!W41+'26'!W41+'27'!W41+'28'!W41+'29'!W41+'30'!W41+'31'!W41+'32'!W41+'33'!W41+'34'!W41+'35'!W41+'36'!W41+'37'!W41+'38'!W41+'39'!W41</f>
        <v>19</v>
      </c>
      <c r="F42" s="786">
        <f>'1'!Y41+'2'!Y41+'3'!Y41+'4'!Y41+'5'!Y41+'6'!Y41+'7'!Y41+'8'!Y41+'9'!Y41+'10'!Y41+'11'!Y41+'12'!Y41+'13'!Y41+'14'!Y41+'15'!Y41+'16'!Y41+'17'!Y41+'18'!Y41+'19'!Y41+'20'!Y41+'21'!Y41+'22'!Y41+'23'!Y41+'24'!Y41+'25'!Y41+'26'!Y41+'27'!Y41+'28'!Y41+'29'!Y41+'30'!Y41+'31'!Y41+'32'!Y41+'33'!Y41+'34'!Y41+'35'!Y41+'36'!Y41+'37'!Y41+'38'!Y41+'39'!Y41</f>
        <v>14</v>
      </c>
      <c r="G42" s="809">
        <f>税収係数1!C42</f>
        <v>22.687536302162112</v>
      </c>
      <c r="H42" s="116">
        <v>37</v>
      </c>
    </row>
    <row r="43" spans="1:8">
      <c r="A43" s="163" t="s">
        <v>396</v>
      </c>
      <c r="B43" s="5" t="s">
        <v>286</v>
      </c>
      <c r="C43" s="179">
        <f>'1'!S42+'2'!S42+'3'!S42+'4'!S42+'5'!S42+'6'!S42+'7'!S42+'8'!S42+'9'!S42+'10'!S42+'11'!S42+'12'!S42+'13'!S42+'14'!S42+'15'!S42+'16'!S42+'17'!S42+'18'!S42+'19'!S42+'20'!S42+'21'!S42+'22'!S42+'23'!S42+'24'!S42+'25'!S42+'26'!S42+'27'!S42+'28'!S42+'29'!S42+'30'!S42+'31'!S42+'32'!S42+'33'!S42+'34'!S42+'35'!S42+'36'!S42+'37'!S42+'38'!S42+'39'!S42</f>
        <v>107.3344495260654</v>
      </c>
      <c r="D43" s="200">
        <f>'1'!U42+'2'!U42+'3'!U42+'4'!U42+'5'!U42+'6'!U42+'7'!U42+'8'!U42+'9'!U42+'10'!U42+'11'!U42+'12'!U42+'13'!U42+'14'!U42+'15'!U42+'16'!U42+'17'!U42+'18'!U42+'19'!U42+'20'!U42+'21'!U42+'22'!U42+'23'!U42+'24'!U42+'25'!U42+'26'!U42+'27'!U42+'28'!U42+'29'!U42+'30'!U42+'31'!U42+'32'!U42+'33'!U42+'34'!U42+'35'!U42+'36'!U42+'37'!U42+'38'!U42+'39'!U42</f>
        <v>0</v>
      </c>
      <c r="E43" s="119">
        <f>'1'!W42+'2'!W42+'3'!W42+'4'!W42+'5'!W42+'6'!W42+'7'!W42+'8'!W42+'9'!W42+'10'!W42+'11'!W42+'12'!W42+'13'!W42+'14'!W42+'15'!W42+'16'!W42+'17'!W42+'18'!W42+'19'!W42+'20'!W42+'21'!W42+'22'!W42+'23'!W42+'24'!W42+'25'!W42+'26'!W42+'27'!W42+'28'!W42+'29'!W42+'30'!W42+'31'!W42+'32'!W42+'33'!W42+'34'!W42+'35'!W42+'36'!W42+'37'!W42+'38'!W42+'39'!W42</f>
        <v>0</v>
      </c>
      <c r="F43" s="786">
        <f>'1'!Y42+'2'!Y42+'3'!Y42+'4'!Y42+'5'!Y42+'6'!Y42+'7'!Y42+'8'!Y42+'9'!Y42+'10'!Y42+'11'!Y42+'12'!Y42+'13'!Y42+'14'!Y42+'15'!Y42+'16'!Y42+'17'!Y42+'18'!Y42+'19'!Y42+'20'!Y42+'21'!Y42+'22'!Y42+'23'!Y42+'24'!Y42+'25'!Y42+'26'!Y42+'27'!Y42+'28'!Y42+'29'!Y42+'30'!Y42+'31'!Y42+'32'!Y42+'33'!Y42+'34'!Y42+'35'!Y42+'36'!Y42+'37'!Y42+'38'!Y42+'39'!Y42</f>
        <v>0</v>
      </c>
      <c r="G43" s="809">
        <f>税収係数1!C43</f>
        <v>0</v>
      </c>
      <c r="H43" s="116">
        <v>38</v>
      </c>
    </row>
    <row r="44" spans="1:8">
      <c r="A44" s="163" t="s">
        <v>397</v>
      </c>
      <c r="B44" s="5" t="s">
        <v>287</v>
      </c>
      <c r="C44" s="181">
        <f>'1'!S43+'2'!S43+'3'!S43+'4'!S43+'5'!S43+'6'!S43+'7'!S43+'8'!S43+'9'!S43+'10'!S43+'11'!S43+'12'!S43+'13'!S43+'14'!S43+'15'!S43+'16'!S43+'17'!S43+'18'!S43+'19'!S43+'20'!S43+'21'!S43+'22'!S43+'23'!S43+'24'!S43+'25'!S43+'26'!S43+'27'!S43+'28'!S43+'29'!S43+'30'!S43+'31'!S43+'32'!S43+'33'!S43+'34'!S43+'35'!S43+'36'!S43+'37'!S43+'38'!S43+'39'!S43</f>
        <v>125.72188112561506</v>
      </c>
      <c r="D44" s="200">
        <f>'1'!U43+'2'!U43+'3'!U43+'4'!U43+'5'!U43+'6'!U43+'7'!U43+'8'!U43+'9'!U43+'10'!U43+'11'!U43+'12'!U43+'13'!U43+'14'!U43+'15'!U43+'16'!U43+'17'!U43+'18'!U43+'19'!U43+'20'!U43+'21'!U43+'22'!U43+'23'!U43+'24'!U43+'25'!U43+'26'!U43+'27'!U43+'28'!U43+'29'!U43+'30'!U43+'31'!U43+'32'!U43+'33'!U43+'34'!U43+'35'!U43+'36'!U43+'37'!U43+'38'!U43+'39'!U43</f>
        <v>53.791591042346433</v>
      </c>
      <c r="E44" s="119">
        <f>'1'!W43+'2'!W43+'3'!W43+'4'!W43+'5'!W43+'6'!W43+'7'!W43+'8'!W43+'9'!W43+'10'!W43+'11'!W43+'12'!W43+'13'!W43+'14'!W43+'15'!W43+'16'!W43+'17'!W43+'18'!W43+'19'!W43+'20'!W43+'21'!W43+'22'!W43+'23'!W43+'24'!W43+'25'!W43+'26'!W43+'27'!W43+'28'!W43+'29'!W43+'30'!W43+'31'!W43+'32'!W43+'33'!W43+'34'!W43+'35'!W43+'36'!W43+'37'!W43+'38'!W43+'39'!W43</f>
        <v>0</v>
      </c>
      <c r="F44" s="786">
        <f>'1'!Y43+'2'!Y43+'3'!Y43+'4'!Y43+'5'!Y43+'6'!Y43+'7'!Y43+'8'!Y43+'9'!Y43+'10'!Y43+'11'!Y43+'12'!Y43+'13'!Y43+'14'!Y43+'15'!Y43+'16'!Y43+'17'!Y43+'18'!Y43+'19'!Y43+'20'!Y43+'21'!Y43+'22'!Y43+'23'!Y43+'24'!Y43+'25'!Y43+'26'!Y43+'27'!Y43+'28'!Y43+'29'!Y43+'30'!Y43+'31'!Y43+'32'!Y43+'33'!Y43+'34'!Y43+'35'!Y43+'36'!Y43+'37'!Y43+'38'!Y43+'39'!Y43</f>
        <v>0</v>
      </c>
      <c r="G44" s="809">
        <f>税収係数1!C44</f>
        <v>23.000951152311039</v>
      </c>
      <c r="H44" s="116">
        <v>39</v>
      </c>
    </row>
    <row r="45" spans="1:8">
      <c r="A45" s="104"/>
      <c r="B45" s="92" t="s">
        <v>88</v>
      </c>
      <c r="C45" s="219">
        <f>SUM(C6:C44)</f>
        <v>5531.4939718813303</v>
      </c>
      <c r="D45" s="220">
        <f>SUM(D6:D44)</f>
        <v>2650.5602374461369</v>
      </c>
      <c r="E45" s="217">
        <f>SUM(E6:E44)</f>
        <v>315</v>
      </c>
      <c r="F45" s="789">
        <f>SUM(F6:F44)</f>
        <v>245</v>
      </c>
      <c r="G45" s="812">
        <f>税収係数1!C45</f>
        <v>581.74724289320147</v>
      </c>
      <c r="H45" s="117"/>
    </row>
    <row r="46" spans="1:8">
      <c r="A46" s="60" t="s">
        <v>389</v>
      </c>
      <c r="C46" s="46"/>
      <c r="D46" s="46"/>
      <c r="E46" s="46"/>
      <c r="F46" s="46"/>
      <c r="G46" s="46"/>
      <c r="H46" s="46"/>
    </row>
    <row r="47" spans="1:8">
      <c r="C47" s="221"/>
      <c r="D47" s="221"/>
      <c r="E47" s="221"/>
      <c r="F47" s="221"/>
      <c r="G47" s="221"/>
      <c r="H47" s="46"/>
    </row>
    <row r="48" spans="1:8">
      <c r="C48" s="46"/>
      <c r="D48" s="46"/>
      <c r="E48" s="46"/>
      <c r="F48" s="46"/>
      <c r="G48" s="46"/>
      <c r="H48" s="46"/>
    </row>
    <row r="49" spans="3:8">
      <c r="C49" s="46"/>
      <c r="D49" s="46"/>
      <c r="E49" s="46"/>
      <c r="F49" s="46"/>
      <c r="G49" s="46"/>
      <c r="H49" s="46"/>
    </row>
  </sheetData>
  <mergeCells count="1">
    <mergeCell ref="K9:L9"/>
  </mergeCells>
  <phoneticPr fontId="5"/>
  <pageMargins left="0.75" right="0.75" top="1" bottom="1" header="0.51200000000000001" footer="0.51200000000000001"/>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296</v>
      </c>
      <c r="S2" s="5" t="s">
        <v>157</v>
      </c>
      <c r="U2" s="62" t="s">
        <v>215</v>
      </c>
      <c r="W2" s="5" t="s">
        <v>134</v>
      </c>
      <c r="Y2" s="5" t="s">
        <v>158</v>
      </c>
    </row>
    <row r="3" spans="1:25" ht="44">
      <c r="B3" s="63"/>
      <c r="C3" s="64" t="s">
        <v>233</v>
      </c>
      <c r="D3" s="64" t="s">
        <v>235</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74">
        <f>投入係数表!AI5</f>
        <v>1.8997818391721772E-3</v>
      </c>
      <c r="E5" s="75">
        <f>$C$37*D5</f>
        <v>0.18997818391721771</v>
      </c>
      <c r="F5" s="74">
        <f>分析係数表!C8</f>
        <v>0.16988323914406789</v>
      </c>
      <c r="G5" s="75">
        <f t="shared" ref="G5:G38" si="0">E5*F5</f>
        <v>3.2274109250564412E-2</v>
      </c>
      <c r="H5" s="75">
        <f t="array" ref="H5:H43">MMULT(逆行列係数!C5:AO43,'33'!G5:G43)</f>
        <v>3.9288072685559013E-2</v>
      </c>
      <c r="I5" s="75">
        <f t="shared" ref="I5:I38" si="1">C5+H5</f>
        <v>3.9288072685559013E-2</v>
      </c>
      <c r="J5" s="74">
        <f>分析係数表!G8</f>
        <v>0.11982810575688495</v>
      </c>
      <c r="K5" s="76">
        <f t="shared" ref="K5:K38" si="2">I5*J5</f>
        <v>4.7078153287493478E-3</v>
      </c>
      <c r="L5" s="77" t="s">
        <v>192</v>
      </c>
      <c r="M5" s="78" t="s">
        <v>192</v>
      </c>
      <c r="N5" s="79">
        <f>分析係数表!I8</f>
        <v>1.1007693311748612E-2</v>
      </c>
      <c r="O5" s="80">
        <f t="shared" ref="O5:O43" si="3">$M$44*N5</f>
        <v>0.40755852333172554</v>
      </c>
      <c r="P5" s="74">
        <f>分析係数表!C8</f>
        <v>0.16988323914406789</v>
      </c>
      <c r="Q5" s="80">
        <f t="shared" ref="Q5:Q38" si="4">O5*P5</f>
        <v>6.9237362084366705E-2</v>
      </c>
      <c r="R5" s="81">
        <f t="array" ref="R5:R43">MMULT(逆行列係数!C5:AO43,'33'!Q5:Q43)</f>
        <v>0.11602745400499526</v>
      </c>
      <c r="S5" s="82">
        <f t="shared" ref="S5:S38" si="5">I5+R5</f>
        <v>0.15531552669055426</v>
      </c>
      <c r="T5" s="83">
        <f>分析係数表!F8</f>
        <v>0.4520504153237429</v>
      </c>
      <c r="U5" s="84">
        <f t="shared" ref="U5:U38" si="6">S5*T5</f>
        <v>7.0210448346690935E-2</v>
      </c>
      <c r="V5" s="85">
        <f>分析係数表!D8</f>
        <v>0.2736524906322878</v>
      </c>
      <c r="W5" s="86">
        <f t="shared" ref="W5:W38" si="7">ROUND(S5*V5,0)</f>
        <v>0</v>
      </c>
      <c r="X5" s="74">
        <f>分析係数表!E8</f>
        <v>4.6479574456934729E-2</v>
      </c>
      <c r="Y5" s="87">
        <f t="shared" ref="Y5:Y38" si="8">ROUND(S5*X5,0)</f>
        <v>0</v>
      </c>
    </row>
    <row r="6" spans="1:25">
      <c r="A6" s="10" t="s">
        <v>225</v>
      </c>
      <c r="B6" s="9" t="s">
        <v>273</v>
      </c>
      <c r="C6" s="88"/>
      <c r="D6" s="74">
        <f>投入係数表!AI6</f>
        <v>4.4141490454402687E-5</v>
      </c>
      <c r="E6" s="75">
        <f t="shared" ref="E6:E43" si="9">$C$37*D6</f>
        <v>4.4141490454402688E-3</v>
      </c>
      <c r="F6" s="74">
        <f>分析係数表!C9</f>
        <v>0.40976645435244163</v>
      </c>
      <c r="G6" s="75">
        <f t="shared" si="0"/>
        <v>1.8087702033332737E-3</v>
      </c>
      <c r="H6" s="75">
        <v>3.8032966642154937E-3</v>
      </c>
      <c r="I6" s="75">
        <f t="shared" si="1"/>
        <v>3.8032966642154937E-3</v>
      </c>
      <c r="J6" s="74">
        <f>分析係数表!G9</f>
        <v>0.27278621711745094</v>
      </c>
      <c r="K6" s="76">
        <f t="shared" si="2"/>
        <v>1.0374869096067645E-3</v>
      </c>
      <c r="L6" s="77"/>
      <c r="M6" s="78"/>
      <c r="N6" s="79">
        <f>分析係数表!I9</f>
        <v>5.6766522140644718E-4</v>
      </c>
      <c r="O6" s="80">
        <f t="shared" si="3"/>
        <v>2.1017736671157018E-2</v>
      </c>
      <c r="P6" s="74">
        <f>分析係数表!C9</f>
        <v>0.40976645435244163</v>
      </c>
      <c r="Q6" s="80">
        <f t="shared" si="4"/>
        <v>8.6123634342533013E-3</v>
      </c>
      <c r="R6" s="81">
        <v>1.159295565657586E-2</v>
      </c>
      <c r="S6" s="82">
        <f t="shared" si="5"/>
        <v>1.5396252320791354E-2</v>
      </c>
      <c r="T6" s="83">
        <f>分析係数表!F9</f>
        <v>0.74407187847350875</v>
      </c>
      <c r="U6" s="84">
        <f t="shared" si="6"/>
        <v>1.1455918385783342E-2</v>
      </c>
      <c r="V6" s="85">
        <f>分析係数表!D9</f>
        <v>0.14440533530937386</v>
      </c>
      <c r="W6" s="86">
        <f t="shared" si="7"/>
        <v>0</v>
      </c>
      <c r="X6" s="74">
        <f>分析係数表!E9</f>
        <v>0.11439422008151168</v>
      </c>
      <c r="Y6" s="87">
        <f t="shared" si="8"/>
        <v>0</v>
      </c>
    </row>
    <row r="7" spans="1:25">
      <c r="A7" s="10" t="s">
        <v>226</v>
      </c>
      <c r="B7" s="9" t="s">
        <v>274</v>
      </c>
      <c r="C7" s="88"/>
      <c r="D7" s="74">
        <f>投入係数表!AI7</f>
        <v>4.7536989720125971E-5</v>
      </c>
      <c r="E7" s="75">
        <f t="shared" si="9"/>
        <v>4.7536989720125969E-3</v>
      </c>
      <c r="F7" s="74">
        <f>分析係数表!C10</f>
        <v>0.68007710705743762</v>
      </c>
      <c r="G7" s="75">
        <f t="shared" si="0"/>
        <v>3.2328818447082421E-3</v>
      </c>
      <c r="H7" s="75">
        <v>7.7043200129185124E-3</v>
      </c>
      <c r="I7" s="75">
        <f t="shared" si="1"/>
        <v>7.7043200129185124E-3</v>
      </c>
      <c r="J7" s="74">
        <f>分析係数表!G10</f>
        <v>0.17854260725424764</v>
      </c>
      <c r="K7" s="76">
        <f t="shared" si="2"/>
        <v>1.3755493822275502E-3</v>
      </c>
      <c r="L7" s="77"/>
      <c r="M7" s="78"/>
      <c r="N7" s="79">
        <f>分析係数表!I10</f>
        <v>1.290834700219075E-3</v>
      </c>
      <c r="O7" s="80">
        <f t="shared" si="3"/>
        <v>4.7792999803613297E-2</v>
      </c>
      <c r="P7" s="74">
        <f>分析係数表!C10</f>
        <v>0.68007710705743762</v>
      </c>
      <c r="Q7" s="80">
        <f t="shared" si="4"/>
        <v>3.2502925044038018E-2</v>
      </c>
      <c r="R7" s="81">
        <v>5.4823594103938854E-2</v>
      </c>
      <c r="S7" s="82">
        <f t="shared" si="5"/>
        <v>6.2527914116857361E-2</v>
      </c>
      <c r="T7" s="83">
        <f>分析係数表!F10</f>
        <v>0.51654343606185527</v>
      </c>
      <c r="U7" s="84">
        <f t="shared" si="6"/>
        <v>3.229838360770209E-2</v>
      </c>
      <c r="V7" s="85">
        <f>分析係数表!D10</f>
        <v>9.7799297694606213E-2</v>
      </c>
      <c r="W7" s="86">
        <f t="shared" si="7"/>
        <v>0</v>
      </c>
      <c r="X7" s="74">
        <f>分析係数表!E10</f>
        <v>2.6958057972911079E-2</v>
      </c>
      <c r="Y7" s="87">
        <f t="shared" si="8"/>
        <v>0</v>
      </c>
    </row>
    <row r="8" spans="1:25">
      <c r="A8" s="10" t="s">
        <v>227</v>
      </c>
      <c r="B8" s="9" t="s">
        <v>27</v>
      </c>
      <c r="C8" s="88"/>
      <c r="D8" s="74">
        <f>投入係数表!AI8</f>
        <v>4.2443740821541048E-5</v>
      </c>
      <c r="E8" s="75">
        <f t="shared" si="9"/>
        <v>4.2443740821541051E-3</v>
      </c>
      <c r="F8" s="74">
        <f>分析係数表!C11</f>
        <v>2.1147201560344109E-2</v>
      </c>
      <c r="G8" s="75">
        <f t="shared" si="0"/>
        <v>8.9756634212813383E-5</v>
      </c>
      <c r="H8" s="75">
        <v>1.8699596321005232E-2</v>
      </c>
      <c r="I8" s="75">
        <f t="shared" si="1"/>
        <v>1.8699596321005232E-2</v>
      </c>
      <c r="J8" s="74">
        <f>分析係数表!G11</f>
        <v>0.2349962690544718</v>
      </c>
      <c r="K8" s="76">
        <f t="shared" si="2"/>
        <v>4.3943353682609565E-3</v>
      </c>
      <c r="L8" s="77"/>
      <c r="M8" s="78"/>
      <c r="N8" s="79">
        <f>分析係数表!I11</f>
        <v>-2.2238602446561594E-5</v>
      </c>
      <c r="O8" s="80">
        <f t="shared" si="3"/>
        <v>-8.2338158571408887E-4</v>
      </c>
      <c r="P8" s="74">
        <f>分析係数表!C11</f>
        <v>2.1147201560344109E-2</v>
      </c>
      <c r="Q8" s="80">
        <f t="shared" si="4"/>
        <v>-1.7412216354171587E-5</v>
      </c>
      <c r="R8" s="81">
        <v>9.5746941935942222E-3</v>
      </c>
      <c r="S8" s="82">
        <f t="shared" si="5"/>
        <v>2.8274290514599454E-2</v>
      </c>
      <c r="T8" s="83">
        <f>分析係数表!F11</f>
        <v>0.38828483104146677</v>
      </c>
      <c r="U8" s="84">
        <f t="shared" si="6"/>
        <v>1.0978478115278596E-2</v>
      </c>
      <c r="V8" s="85">
        <f>分析係数表!D11</f>
        <v>2.238567316917173E-2</v>
      </c>
      <c r="W8" s="86">
        <f t="shared" si="7"/>
        <v>0</v>
      </c>
      <c r="X8" s="74">
        <f>分析係数表!E11</f>
        <v>2.1852680950858117E-2</v>
      </c>
      <c r="Y8" s="87">
        <f t="shared" si="8"/>
        <v>0</v>
      </c>
    </row>
    <row r="9" spans="1:25">
      <c r="A9" s="10" t="s">
        <v>228</v>
      </c>
      <c r="B9" s="9" t="s">
        <v>195</v>
      </c>
      <c r="C9" s="88"/>
      <c r="D9" s="74">
        <f>投入係数表!AI9</f>
        <v>5.4554354869287428E-3</v>
      </c>
      <c r="E9" s="75">
        <f t="shared" si="9"/>
        <v>0.54554354869287425</v>
      </c>
      <c r="F9" s="74">
        <f>分析係数表!C12</f>
        <v>0.26979296775158057</v>
      </c>
      <c r="G9" s="75">
        <f t="shared" si="0"/>
        <v>0.14718381303957945</v>
      </c>
      <c r="H9" s="75">
        <v>0.16898617721402828</v>
      </c>
      <c r="I9" s="75">
        <f t="shared" si="1"/>
        <v>0.16898617721402828</v>
      </c>
      <c r="J9" s="74">
        <f>分析係数表!G12</f>
        <v>0.14399966915404239</v>
      </c>
      <c r="K9" s="76">
        <f t="shared" si="2"/>
        <v>2.4333953610426447E-2</v>
      </c>
      <c r="L9" s="77"/>
      <c r="M9" s="78"/>
      <c r="N9" s="79">
        <f>分析係数表!I12</f>
        <v>8.4790563397567215E-2</v>
      </c>
      <c r="O9" s="80">
        <f t="shared" si="3"/>
        <v>3.1393604302087907</v>
      </c>
      <c r="P9" s="74">
        <f>分析係数表!C12</f>
        <v>0.26979296775158057</v>
      </c>
      <c r="Q9" s="80">
        <f t="shared" si="4"/>
        <v>0.8469773673079084</v>
      </c>
      <c r="R9" s="81">
        <v>1.0699972158668578</v>
      </c>
      <c r="S9" s="82">
        <f t="shared" si="5"/>
        <v>1.238983393080886</v>
      </c>
      <c r="T9" s="83">
        <f>分析係数表!F12</f>
        <v>0.33481714299007204</v>
      </c>
      <c r="U9" s="84">
        <f t="shared" si="6"/>
        <v>0.41483287988348766</v>
      </c>
      <c r="V9" s="85">
        <f>分析係数表!D12</f>
        <v>3.7088865741159563E-2</v>
      </c>
      <c r="W9" s="86">
        <f t="shared" si="7"/>
        <v>0</v>
      </c>
      <c r="X9" s="74">
        <f>分析係数表!E12</f>
        <v>3.539948357013805E-2</v>
      </c>
      <c r="Y9" s="87">
        <f t="shared" si="8"/>
        <v>0</v>
      </c>
    </row>
    <row r="10" spans="1:25">
      <c r="A10" s="10" t="s">
        <v>229</v>
      </c>
      <c r="B10" s="9" t="s">
        <v>28</v>
      </c>
      <c r="C10" s="88"/>
      <c r="D10" s="74">
        <f>投入係数表!AI10</f>
        <v>4.2556924130398492E-4</v>
      </c>
      <c r="E10" s="75">
        <f t="shared" si="9"/>
        <v>4.2556924130398494E-2</v>
      </c>
      <c r="F10" s="74">
        <f>分析係数表!C13</f>
        <v>6.684233532602335E-2</v>
      </c>
      <c r="G10" s="75">
        <f t="shared" si="0"/>
        <v>2.8446041931682307E-3</v>
      </c>
      <c r="H10" s="75">
        <v>6.1498974594047838E-3</v>
      </c>
      <c r="I10" s="75">
        <f t="shared" si="1"/>
        <v>6.1498974594047838E-3</v>
      </c>
      <c r="J10" s="74">
        <f>分析係数表!G13</f>
        <v>0.23596605339775753</v>
      </c>
      <c r="K10" s="76">
        <f t="shared" si="2"/>
        <v>1.4511670322966425E-3</v>
      </c>
      <c r="L10" s="77"/>
      <c r="M10" s="78"/>
      <c r="N10" s="79">
        <f>分析係数表!I13</f>
        <v>1.6879182236800124E-2</v>
      </c>
      <c r="O10" s="80">
        <f t="shared" si="3"/>
        <v>0.62494969587634308</v>
      </c>
      <c r="P10" s="74">
        <f>分析係数表!C13</f>
        <v>6.684233532602335E-2</v>
      </c>
      <c r="Q10" s="80">
        <f t="shared" si="4"/>
        <v>4.1773097133662833E-2</v>
      </c>
      <c r="R10" s="81">
        <v>4.6669325774145218E-2</v>
      </c>
      <c r="S10" s="82">
        <f t="shared" si="5"/>
        <v>5.2819223233550004E-2</v>
      </c>
      <c r="T10" s="83">
        <f>分析係数表!F13</f>
        <v>0.36934894381465649</v>
      </c>
      <c r="U10" s="84">
        <f t="shared" si="6"/>
        <v>1.9508724314422261E-2</v>
      </c>
      <c r="V10" s="85">
        <f>分析係数表!D13</f>
        <v>0.1651861487951434</v>
      </c>
      <c r="W10" s="86">
        <f t="shared" si="7"/>
        <v>0</v>
      </c>
      <c r="X10" s="74">
        <f>分析係数表!E13</f>
        <v>0.12199715046769498</v>
      </c>
      <c r="Y10" s="87">
        <f t="shared" si="8"/>
        <v>0</v>
      </c>
    </row>
    <row r="11" spans="1:25">
      <c r="A11" s="10" t="s">
        <v>230</v>
      </c>
      <c r="B11" s="9" t="s">
        <v>275</v>
      </c>
      <c r="C11" s="88"/>
      <c r="D11" s="74">
        <f>投入係数表!AI11</f>
        <v>6.5629341640988208E-3</v>
      </c>
      <c r="E11" s="75">
        <f t="shared" si="9"/>
        <v>0.65629341640988204</v>
      </c>
      <c r="F11" s="74">
        <f>分析係数表!C14</f>
        <v>0.21710827927701792</v>
      </c>
      <c r="G11" s="75">
        <f t="shared" si="0"/>
        <v>0.14248673433758488</v>
      </c>
      <c r="H11" s="75">
        <v>0.22606211289231853</v>
      </c>
      <c r="I11" s="75">
        <f t="shared" si="1"/>
        <v>0.22606211289231853</v>
      </c>
      <c r="J11" s="74">
        <f>分析係数表!G14</f>
        <v>0.17574790290253137</v>
      </c>
      <c r="K11" s="76">
        <f t="shared" si="2"/>
        <v>3.972994226654028E-2</v>
      </c>
      <c r="L11" s="77"/>
      <c r="M11" s="78"/>
      <c r="N11" s="79">
        <f>分析係数表!I14</f>
        <v>1.1225515443921091E-3</v>
      </c>
      <c r="O11" s="80">
        <f t="shared" si="3"/>
        <v>4.1562336162463409E-2</v>
      </c>
      <c r="P11" s="74">
        <f>分析係数表!C14</f>
        <v>0.21710827927701792</v>
      </c>
      <c r="Q11" s="80">
        <f t="shared" si="4"/>
        <v>9.023527286965408E-3</v>
      </c>
      <c r="R11" s="81">
        <v>5.0769906043885038E-2</v>
      </c>
      <c r="S11" s="82">
        <f t="shared" si="5"/>
        <v>0.27683201893620357</v>
      </c>
      <c r="T11" s="83">
        <f>分析係数表!F14</f>
        <v>0.32729567218469302</v>
      </c>
      <c r="U11" s="84">
        <f t="shared" si="6"/>
        <v>9.0605921719970409E-2</v>
      </c>
      <c r="V11" s="85">
        <f>分析係数表!D14</f>
        <v>4.5196804531672026E-2</v>
      </c>
      <c r="W11" s="86">
        <f t="shared" si="7"/>
        <v>0</v>
      </c>
      <c r="X11" s="74">
        <f>分析係数表!E14</f>
        <v>3.8130342673435243E-2</v>
      </c>
      <c r="Y11" s="87">
        <f t="shared" si="8"/>
        <v>0</v>
      </c>
    </row>
    <row r="12" spans="1:25">
      <c r="A12" s="10" t="s">
        <v>231</v>
      </c>
      <c r="B12" s="9" t="s">
        <v>29</v>
      </c>
      <c r="C12" s="88"/>
      <c r="D12" s="74">
        <f>投入係数表!AI12</f>
        <v>8.2969024557948447E-3</v>
      </c>
      <c r="E12" s="75">
        <f t="shared" si="9"/>
        <v>0.82969024557948445</v>
      </c>
      <c r="F12" s="74">
        <f>分析係数表!C15</f>
        <v>0.1777237835164599</v>
      </c>
      <c r="G12" s="75">
        <f t="shared" si="0"/>
        <v>0.14745568959108674</v>
      </c>
      <c r="H12" s="75">
        <v>0.17973150366655341</v>
      </c>
      <c r="I12" s="75">
        <f t="shared" si="1"/>
        <v>0.17973150366655341</v>
      </c>
      <c r="J12" s="74">
        <f>分析係数表!G15</f>
        <v>0.10387096116118634</v>
      </c>
      <c r="K12" s="76">
        <f t="shared" si="2"/>
        <v>1.8668884036790189E-2</v>
      </c>
      <c r="L12" s="77"/>
      <c r="M12" s="78"/>
      <c r="N12" s="79">
        <f>分析係数表!I15</f>
        <v>7.5144901505810619E-3</v>
      </c>
      <c r="O12" s="80">
        <f t="shared" si="3"/>
        <v>0.27822309566827036</v>
      </c>
      <c r="P12" s="74">
        <f>分析係数表!C15</f>
        <v>0.1777237835164599</v>
      </c>
      <c r="Q12" s="80">
        <f t="shared" si="4"/>
        <v>4.9446861223826993E-2</v>
      </c>
      <c r="R12" s="81">
        <v>0.11606155663107755</v>
      </c>
      <c r="S12" s="82">
        <f t="shared" si="5"/>
        <v>0.29579306029763097</v>
      </c>
      <c r="T12" s="83">
        <f>分析係数表!F15</f>
        <v>0.33005409485469872</v>
      </c>
      <c r="U12" s="84">
        <f t="shared" si="6"/>
        <v>9.7627710780835916E-2</v>
      </c>
      <c r="V12" s="85">
        <f>分析係数表!D15</f>
        <v>1.862209422908882E-2</v>
      </c>
      <c r="W12" s="86">
        <f t="shared" si="7"/>
        <v>0</v>
      </c>
      <c r="X12" s="74">
        <f>分析係数表!E15</f>
        <v>1.8544573004253467E-2</v>
      </c>
      <c r="Y12" s="87">
        <f t="shared" si="8"/>
        <v>0</v>
      </c>
    </row>
    <row r="13" spans="1:25">
      <c r="A13" s="10" t="s">
        <v>232</v>
      </c>
      <c r="B13" s="9" t="s">
        <v>30</v>
      </c>
      <c r="C13" s="88"/>
      <c r="D13" s="74">
        <f>投入係数表!AI13</f>
        <v>5.4090303302971911E-3</v>
      </c>
      <c r="E13" s="75">
        <f t="shared" si="9"/>
        <v>0.54090303302971909</v>
      </c>
      <c r="F13" s="74">
        <f>分析係数表!C16</f>
        <v>0.12368252551663639</v>
      </c>
      <c r="G13" s="75">
        <f t="shared" si="0"/>
        <v>6.6900253184724243E-2</v>
      </c>
      <c r="H13" s="75">
        <v>0.11122644612681387</v>
      </c>
      <c r="I13" s="75">
        <f t="shared" si="1"/>
        <v>0.11122644612681387</v>
      </c>
      <c r="J13" s="74">
        <f>分析係数表!G16</f>
        <v>1.9772048092292722E-2</v>
      </c>
      <c r="K13" s="76">
        <f t="shared" si="2"/>
        <v>2.1991746419541694E-3</v>
      </c>
      <c r="L13" s="77"/>
      <c r="M13" s="78"/>
      <c r="N13" s="79">
        <f>分析係数表!I16</f>
        <v>1.7113434381227897E-2</v>
      </c>
      <c r="O13" s="80">
        <f t="shared" si="3"/>
        <v>0.63362285340048807</v>
      </c>
      <c r="P13" s="74">
        <f>分析係数表!C16</f>
        <v>0.12368252551663639</v>
      </c>
      <c r="Q13" s="80">
        <f t="shared" si="4"/>
        <v>7.8368074733629819E-2</v>
      </c>
      <c r="R13" s="81">
        <v>0.11390131426971574</v>
      </c>
      <c r="S13" s="82">
        <f t="shared" si="5"/>
        <v>0.2251277603965296</v>
      </c>
      <c r="T13" s="83">
        <f>分析係数表!F16</f>
        <v>0.17086837167280561</v>
      </c>
      <c r="U13" s="84">
        <f t="shared" si="6"/>
        <v>3.8467213837300548E-2</v>
      </c>
      <c r="V13" s="85">
        <f>分析係数表!D16</f>
        <v>1.2952602682604767E-2</v>
      </c>
      <c r="W13" s="86">
        <f t="shared" si="7"/>
        <v>0</v>
      </c>
      <c r="X13" s="74">
        <f>分析係数表!E16</f>
        <v>1.2952602682604767E-2</v>
      </c>
      <c r="Y13" s="87">
        <f t="shared" si="8"/>
        <v>0</v>
      </c>
    </row>
    <row r="14" spans="1:25">
      <c r="A14" s="10" t="s">
        <v>2</v>
      </c>
      <c r="B14" s="9" t="s">
        <v>385</v>
      </c>
      <c r="C14" s="88"/>
      <c r="D14" s="74">
        <f>投入係数表!AI14</f>
        <v>3.9229334849989672E-3</v>
      </c>
      <c r="E14" s="75">
        <f t="shared" si="9"/>
        <v>0.39229334849989672</v>
      </c>
      <c r="F14" s="74">
        <f>分析係数表!C17</f>
        <v>0.19283956701830429</v>
      </c>
      <c r="G14" s="75">
        <f t="shared" si="0"/>
        <v>7.5649679468880834E-2</v>
      </c>
      <c r="H14" s="75">
        <v>0.11733028611583819</v>
      </c>
      <c r="I14" s="75">
        <f t="shared" si="1"/>
        <v>0.11733028611583819</v>
      </c>
      <c r="J14" s="74">
        <f>分析係数表!G17</f>
        <v>0.23402763404868787</v>
      </c>
      <c r="K14" s="76">
        <f t="shared" si="2"/>
        <v>2.7458529261945225E-2</v>
      </c>
      <c r="L14" s="77"/>
      <c r="M14" s="78"/>
      <c r="N14" s="79">
        <f>分析係数表!I17</f>
        <v>3.1766349957435482E-3</v>
      </c>
      <c r="O14" s="80">
        <f t="shared" si="3"/>
        <v>0.11761452934442816</v>
      </c>
      <c r="P14" s="74">
        <f>分析係数表!C17</f>
        <v>0.19283956701830429</v>
      </c>
      <c r="Q14" s="80">
        <f t="shared" si="4"/>
        <v>2.268073491384117E-2</v>
      </c>
      <c r="R14" s="81">
        <v>5.2143943792319271E-2</v>
      </c>
      <c r="S14" s="82">
        <f t="shared" si="5"/>
        <v>0.16947422990815747</v>
      </c>
      <c r="T14" s="83">
        <f>分析係数表!F17</f>
        <v>0.36995154049829787</v>
      </c>
      <c r="U14" s="84">
        <f t="shared" si="6"/>
        <v>6.269725242928556E-2</v>
      </c>
      <c r="V14" s="85">
        <f>分析係数表!D17</f>
        <v>4.4453920652026524E-2</v>
      </c>
      <c r="W14" s="86">
        <f t="shared" si="7"/>
        <v>0</v>
      </c>
      <c r="X14" s="74">
        <f>分析係数表!E17</f>
        <v>4.2061277361062542E-2</v>
      </c>
      <c r="Y14" s="87">
        <f t="shared" si="8"/>
        <v>0</v>
      </c>
    </row>
    <row r="15" spans="1:25">
      <c r="A15" s="10" t="s">
        <v>3</v>
      </c>
      <c r="B15" s="9" t="s">
        <v>31</v>
      </c>
      <c r="C15" s="88"/>
      <c r="D15" s="74">
        <f>投入係数表!AI15</f>
        <v>1.6445534776986439E-3</v>
      </c>
      <c r="E15" s="75">
        <f t="shared" si="9"/>
        <v>0.1644553477698644</v>
      </c>
      <c r="F15" s="74">
        <f>分析係数表!C18</f>
        <v>0.30630539049432115</v>
      </c>
      <c r="G15" s="75">
        <f t="shared" si="0"/>
        <v>5.03735595175277E-2</v>
      </c>
      <c r="H15" s="75">
        <v>7.0045942772983719E-2</v>
      </c>
      <c r="I15" s="75">
        <f t="shared" si="1"/>
        <v>7.0045942772983719E-2</v>
      </c>
      <c r="J15" s="74">
        <f>分析係数表!G18</f>
        <v>0.21755179396051724</v>
      </c>
      <c r="K15" s="76">
        <f t="shared" si="2"/>
        <v>1.5238620509918336E-2</v>
      </c>
      <c r="L15" s="77"/>
      <c r="M15" s="78"/>
      <c r="N15" s="79">
        <f>分析係数表!I18</f>
        <v>5.3704565311248737E-4</v>
      </c>
      <c r="O15" s="80">
        <f t="shared" si="3"/>
        <v>1.9884050831125308E-2</v>
      </c>
      <c r="P15" s="74">
        <f>分析係数表!C18</f>
        <v>0.30630539049432115</v>
      </c>
      <c r="Q15" s="80">
        <f t="shared" si="4"/>
        <v>6.0905919544367686E-3</v>
      </c>
      <c r="R15" s="81">
        <v>1.6094587600128329E-2</v>
      </c>
      <c r="S15" s="82">
        <f t="shared" si="5"/>
        <v>8.6140530373112048E-2</v>
      </c>
      <c r="T15" s="83">
        <f>分析係数表!F18</f>
        <v>0.4635011306393737</v>
      </c>
      <c r="U15" s="84">
        <f t="shared" si="6"/>
        <v>3.9926233221812747E-2</v>
      </c>
      <c r="V15" s="85">
        <f>分析係数表!D18</f>
        <v>4.1488554421314744E-2</v>
      </c>
      <c r="W15" s="86">
        <f t="shared" si="7"/>
        <v>0</v>
      </c>
      <c r="X15" s="74">
        <f>分析係数表!E18</f>
        <v>3.8178621954614265E-2</v>
      </c>
      <c r="Y15" s="87">
        <f t="shared" si="8"/>
        <v>0</v>
      </c>
    </row>
    <row r="16" spans="1:25">
      <c r="A16" s="10" t="s">
        <v>4</v>
      </c>
      <c r="B16" s="9" t="s">
        <v>32</v>
      </c>
      <c r="C16" s="88"/>
      <c r="D16" s="74">
        <f>投入係数表!AI16</f>
        <v>0</v>
      </c>
      <c r="E16" s="75">
        <f t="shared" si="9"/>
        <v>0</v>
      </c>
      <c r="F16" s="74">
        <f>分析係数表!C19</f>
        <v>0.36966314955627488</v>
      </c>
      <c r="G16" s="75">
        <f t="shared" si="0"/>
        <v>0</v>
      </c>
      <c r="H16" s="75">
        <v>2.0809906709264019E-2</v>
      </c>
      <c r="I16" s="75">
        <f t="shared" si="1"/>
        <v>2.0809906709264019E-2</v>
      </c>
      <c r="J16" s="74">
        <f>分析係数表!G19</f>
        <v>4.2381117789262797E-2</v>
      </c>
      <c r="K16" s="76">
        <f t="shared" si="2"/>
        <v>8.8194710742888849E-4</v>
      </c>
      <c r="L16" s="77"/>
      <c r="M16" s="78"/>
      <c r="N16" s="79">
        <f>分析係数表!I19</f>
        <v>-1.254655481313475E-4</v>
      </c>
      <c r="O16" s="80">
        <f t="shared" si="3"/>
        <v>-4.6453468567153071E-3</v>
      </c>
      <c r="P16" s="74">
        <f>分析係数表!C19</f>
        <v>0.36966314955627488</v>
      </c>
      <c r="Q16" s="80">
        <f t="shared" si="4"/>
        <v>-1.717213549834722E-3</v>
      </c>
      <c r="R16" s="81">
        <v>1.089856516268263E-2</v>
      </c>
      <c r="S16" s="82">
        <f t="shared" si="5"/>
        <v>3.1708471871946649E-2</v>
      </c>
      <c r="T16" s="83">
        <f>分析係数表!F19</f>
        <v>0.17645477862102601</v>
      </c>
      <c r="U16" s="84">
        <f t="shared" si="6"/>
        <v>5.5951113845753766E-3</v>
      </c>
      <c r="V16" s="85">
        <f>分析係数表!D19</f>
        <v>8.3109656186295868E-3</v>
      </c>
      <c r="W16" s="86">
        <f t="shared" si="7"/>
        <v>0</v>
      </c>
      <c r="X16" s="74">
        <f>分析係数表!E19</f>
        <v>8.1137788631236215E-3</v>
      </c>
      <c r="Y16" s="87">
        <f t="shared" si="8"/>
        <v>0</v>
      </c>
    </row>
    <row r="17" spans="1:25">
      <c r="A17" s="10" t="s">
        <v>5</v>
      </c>
      <c r="B17" s="9" t="s">
        <v>33</v>
      </c>
      <c r="C17" s="88"/>
      <c r="D17" s="74">
        <f>投入係数表!AI17</f>
        <v>9.903539525026244E-5</v>
      </c>
      <c r="E17" s="75">
        <f t="shared" si="9"/>
        <v>9.9035395250262441E-3</v>
      </c>
      <c r="F17" s="74">
        <f>分析係数表!C20</f>
        <v>0.11840151680286914</v>
      </c>
      <c r="G17" s="75">
        <f t="shared" si="0"/>
        <v>1.1725941014802735E-3</v>
      </c>
      <c r="H17" s="75">
        <v>5.5354172347470846E-3</v>
      </c>
      <c r="I17" s="75">
        <f t="shared" si="1"/>
        <v>5.5354172347470846E-3</v>
      </c>
      <c r="J17" s="74">
        <f>分析係数表!G20</f>
        <v>0.11103277983246747</v>
      </c>
      <c r="K17" s="76">
        <f t="shared" si="2"/>
        <v>6.146127631065189E-4</v>
      </c>
      <c r="L17" s="77"/>
      <c r="M17" s="78"/>
      <c r="N17" s="79">
        <f>分析係数表!I20</f>
        <v>6.0558701736942728E-4</v>
      </c>
      <c r="O17" s="80">
        <f t="shared" si="3"/>
        <v>2.2421786613960524E-2</v>
      </c>
      <c r="P17" s="74">
        <f>分析係数表!C20</f>
        <v>0.11840151680286914</v>
      </c>
      <c r="Q17" s="80">
        <f t="shared" si="4"/>
        <v>2.6547735445231935E-3</v>
      </c>
      <c r="R17" s="81">
        <v>6.9238719427719402E-3</v>
      </c>
      <c r="S17" s="82">
        <f t="shared" si="5"/>
        <v>1.2459289177519026E-2</v>
      </c>
      <c r="T17" s="83">
        <f>分析係数表!F20</f>
        <v>0.24737258814980315</v>
      </c>
      <c r="U17" s="84">
        <f t="shared" si="6"/>
        <v>3.0820866103497134E-3</v>
      </c>
      <c r="V17" s="85">
        <f>分析係数表!D20</f>
        <v>2.4837040813006365E-2</v>
      </c>
      <c r="W17" s="86">
        <f t="shared" si="7"/>
        <v>0</v>
      </c>
      <c r="X17" s="74">
        <f>分析係数表!E20</f>
        <v>2.4562278789456368E-2</v>
      </c>
      <c r="Y17" s="87">
        <f t="shared" si="8"/>
        <v>0</v>
      </c>
    </row>
    <row r="18" spans="1:25">
      <c r="A18" s="10" t="s">
        <v>6</v>
      </c>
      <c r="B18" s="9" t="s">
        <v>34</v>
      </c>
      <c r="C18" s="88"/>
      <c r="D18" s="74">
        <f>投入係数表!AI18</f>
        <v>1.7543412872903633E-4</v>
      </c>
      <c r="E18" s="75">
        <f t="shared" si="9"/>
        <v>1.7543412872903633E-2</v>
      </c>
      <c r="F18" s="74">
        <f>分析係数表!C21</f>
        <v>0.26258212636596168</v>
      </c>
      <c r="G18" s="75">
        <f t="shared" si="0"/>
        <v>4.6065866558830208E-3</v>
      </c>
      <c r="H18" s="75">
        <v>3.390479569139216E-2</v>
      </c>
      <c r="I18" s="75">
        <f t="shared" si="1"/>
        <v>3.390479569139216E-2</v>
      </c>
      <c r="J18" s="74">
        <f>分析係数表!G21</f>
        <v>0.28467983327929475</v>
      </c>
      <c r="K18" s="76">
        <f t="shared" si="2"/>
        <v>9.6520115847940711E-3</v>
      </c>
      <c r="L18" s="77"/>
      <c r="M18" s="78"/>
      <c r="N18" s="79">
        <f>分析係数表!I21</f>
        <v>1.0324354165676096E-3</v>
      </c>
      <c r="O18" s="80">
        <f t="shared" si="3"/>
        <v>3.8225797348711545E-2</v>
      </c>
      <c r="P18" s="74">
        <f>分析係数表!C21</f>
        <v>0.26258212636596168</v>
      </c>
      <c r="Q18" s="80">
        <f t="shared" si="4"/>
        <v>1.0037411149859017E-2</v>
      </c>
      <c r="R18" s="81">
        <v>2.9159339203764952E-2</v>
      </c>
      <c r="S18" s="82">
        <f t="shared" si="5"/>
        <v>6.3064134895157109E-2</v>
      </c>
      <c r="T18" s="83">
        <f>分析係数表!F21</f>
        <v>0.42515189534375575</v>
      </c>
      <c r="U18" s="84">
        <f t="shared" si="6"/>
        <v>2.6811836478890329E-2</v>
      </c>
      <c r="V18" s="85">
        <f>分析係数表!D21</f>
        <v>6.1343946819791585E-2</v>
      </c>
      <c r="W18" s="86">
        <f t="shared" si="7"/>
        <v>0</v>
      </c>
      <c r="X18" s="74">
        <f>分析係数表!E21</f>
        <v>5.4343995376178865E-2</v>
      </c>
      <c r="Y18" s="87">
        <f t="shared" si="8"/>
        <v>0</v>
      </c>
    </row>
    <row r="19" spans="1:25">
      <c r="A19" s="10" t="s">
        <v>7</v>
      </c>
      <c r="B19" s="9" t="s">
        <v>276</v>
      </c>
      <c r="C19" s="88"/>
      <c r="D19" s="74">
        <f>投入係数表!AI19</f>
        <v>0</v>
      </c>
      <c r="E19" s="75">
        <f t="shared" si="9"/>
        <v>0</v>
      </c>
      <c r="F19" s="74">
        <f>分析係数表!C22</f>
        <v>0.19256748567873505</v>
      </c>
      <c r="G19" s="75">
        <f t="shared" si="0"/>
        <v>0</v>
      </c>
      <c r="H19" s="75">
        <v>2.5425399583278847E-2</v>
      </c>
      <c r="I19" s="75">
        <f t="shared" si="1"/>
        <v>2.5425399583278847E-2</v>
      </c>
      <c r="J19" s="74">
        <f>分析係数表!G22</f>
        <v>0.19753386347788673</v>
      </c>
      <c r="K19" s="76">
        <f t="shared" si="2"/>
        <v>5.0223774101541222E-3</v>
      </c>
      <c r="L19" s="77"/>
      <c r="M19" s="78"/>
      <c r="N19" s="79">
        <f>分析係数表!I22</f>
        <v>4.8211298587508529E-5</v>
      </c>
      <c r="O19" s="80">
        <f t="shared" si="3"/>
        <v>1.7850175421637523E-3</v>
      </c>
      <c r="P19" s="74">
        <f>分析係数表!C22</f>
        <v>0.19256748567873505</v>
      </c>
      <c r="Q19" s="80">
        <f t="shared" si="4"/>
        <v>3.4373633998690921E-4</v>
      </c>
      <c r="R19" s="81">
        <v>8.3907164892725958E-3</v>
      </c>
      <c r="S19" s="82">
        <f t="shared" si="5"/>
        <v>3.3816116072551444E-2</v>
      </c>
      <c r="T19" s="83">
        <f>分析係数表!F22</f>
        <v>0.41915604646677446</v>
      </c>
      <c r="U19" s="84">
        <f t="shared" si="6"/>
        <v>1.4174229519832212E-2</v>
      </c>
      <c r="V19" s="85">
        <f>分析係数表!D22</f>
        <v>2.9425619037728289E-2</v>
      </c>
      <c r="W19" s="86">
        <f t="shared" si="7"/>
        <v>0</v>
      </c>
      <c r="X19" s="74">
        <f>分析係数表!E22</f>
        <v>2.8940662878506891E-2</v>
      </c>
      <c r="Y19" s="87">
        <f t="shared" si="8"/>
        <v>0</v>
      </c>
    </row>
    <row r="20" spans="1:25">
      <c r="A20" s="10" t="s">
        <v>8</v>
      </c>
      <c r="B20" s="9" t="s">
        <v>277</v>
      </c>
      <c r="C20" s="88"/>
      <c r="D20" s="74">
        <f>投入係数表!AI20</f>
        <v>0</v>
      </c>
      <c r="E20" s="75">
        <f t="shared" si="9"/>
        <v>0</v>
      </c>
      <c r="F20" s="74">
        <f>分析係数表!C23</f>
        <v>0.20116432520583094</v>
      </c>
      <c r="G20" s="75">
        <f t="shared" si="0"/>
        <v>0</v>
      </c>
      <c r="H20" s="75">
        <v>2.6927746997906721E-2</v>
      </c>
      <c r="I20" s="75">
        <f t="shared" si="1"/>
        <v>2.6927746997906721E-2</v>
      </c>
      <c r="J20" s="74">
        <f>分析係数表!G23</f>
        <v>0.20785566100352021</v>
      </c>
      <c r="K20" s="76">
        <f t="shared" si="2"/>
        <v>5.5970846515854588E-3</v>
      </c>
      <c r="L20" s="77"/>
      <c r="M20" s="78"/>
      <c r="N20" s="79">
        <f>分析係数表!I23</f>
        <v>2.5225877402069866E-5</v>
      </c>
      <c r="O20" s="80">
        <f t="shared" si="3"/>
        <v>9.3398508230254848E-4</v>
      </c>
      <c r="P20" s="74">
        <f>分析係数表!C23</f>
        <v>0.20116432520583094</v>
      </c>
      <c r="Q20" s="80">
        <f t="shared" si="4"/>
        <v>1.8788447883370463E-4</v>
      </c>
      <c r="R20" s="81">
        <v>7.9984126958578278E-3</v>
      </c>
      <c r="S20" s="82">
        <f t="shared" si="5"/>
        <v>3.4926159693764551E-2</v>
      </c>
      <c r="T20" s="83">
        <f>分析係数表!F23</f>
        <v>0.42478695148042223</v>
      </c>
      <c r="U20" s="84">
        <f t="shared" si="6"/>
        <v>1.4836176903232641E-2</v>
      </c>
      <c r="V20" s="85">
        <f>分析係数表!D23</f>
        <v>3.5044555722743287E-2</v>
      </c>
      <c r="W20" s="86">
        <f t="shared" si="7"/>
        <v>0</v>
      </c>
      <c r="X20" s="74">
        <f>分析係数表!E23</f>
        <v>3.4275414947972954E-2</v>
      </c>
      <c r="Y20" s="87">
        <f t="shared" si="8"/>
        <v>0</v>
      </c>
    </row>
    <row r="21" spans="1:25">
      <c r="A21" s="10" t="s">
        <v>9</v>
      </c>
      <c r="B21" s="9" t="s">
        <v>278</v>
      </c>
      <c r="C21" s="88"/>
      <c r="D21" s="74">
        <f>投入係数表!AI21</f>
        <v>0</v>
      </c>
      <c r="E21" s="75">
        <f t="shared" si="9"/>
        <v>0</v>
      </c>
      <c r="F21" s="74">
        <f>分析係数表!C24</f>
        <v>0.46796458506974481</v>
      </c>
      <c r="G21" s="75">
        <f t="shared" si="0"/>
        <v>0</v>
      </c>
      <c r="H21" s="75">
        <v>2.768823330105754E-2</v>
      </c>
      <c r="I21" s="75">
        <f t="shared" si="1"/>
        <v>2.768823330105754E-2</v>
      </c>
      <c r="J21" s="74">
        <f>分析係数表!G24</f>
        <v>0.19290112247208774</v>
      </c>
      <c r="K21" s="76">
        <f t="shared" si="2"/>
        <v>5.3410912830430387E-3</v>
      </c>
      <c r="L21" s="77"/>
      <c r="M21" s="78"/>
      <c r="N21" s="79">
        <f>分析係数表!I24</f>
        <v>1.1220536652328578E-3</v>
      </c>
      <c r="O21" s="80">
        <f t="shared" si="3"/>
        <v>4.1543902246365332E-2</v>
      </c>
      <c r="P21" s="74">
        <f>分析係数表!C24</f>
        <v>0.46796458506974481</v>
      </c>
      <c r="Q21" s="80">
        <f t="shared" si="4"/>
        <v>1.9441074976898391E-2</v>
      </c>
      <c r="R21" s="81">
        <v>3.9454444355923261E-2</v>
      </c>
      <c r="S21" s="82">
        <f t="shared" si="5"/>
        <v>6.7142677656980801E-2</v>
      </c>
      <c r="T21" s="83">
        <f>分析係数表!F24</f>
        <v>0.36341689561906876</v>
      </c>
      <c r="U21" s="84">
        <f t="shared" si="6"/>
        <v>2.4400783477651771E-2</v>
      </c>
      <c r="V21" s="85">
        <f>分析係数表!D24</f>
        <v>4.5804723184795566E-2</v>
      </c>
      <c r="W21" s="86">
        <f t="shared" si="7"/>
        <v>0</v>
      </c>
      <c r="X21" s="74">
        <f>分析係数表!E24</f>
        <v>4.4933066139114755E-2</v>
      </c>
      <c r="Y21" s="87">
        <f t="shared" si="8"/>
        <v>0</v>
      </c>
    </row>
    <row r="22" spans="1:25">
      <c r="A22" s="10" t="s">
        <v>10</v>
      </c>
      <c r="B22" s="9" t="s">
        <v>279</v>
      </c>
      <c r="C22" s="88"/>
      <c r="D22" s="74">
        <f>投入係数表!AI22</f>
        <v>1.594752821801369E-3</v>
      </c>
      <c r="E22" s="75">
        <f t="shared" si="9"/>
        <v>0.1594752821801369</v>
      </c>
      <c r="F22" s="74">
        <f>分析係数表!C25</f>
        <v>0.11839811615034102</v>
      </c>
      <c r="G22" s="75">
        <f t="shared" si="0"/>
        <v>1.8881572982672259E-2</v>
      </c>
      <c r="H22" s="75">
        <v>4.0298012235873704E-2</v>
      </c>
      <c r="I22" s="75">
        <f t="shared" si="1"/>
        <v>4.0298012235873704E-2</v>
      </c>
      <c r="J22" s="74">
        <f>分析係数表!G25</f>
        <v>0.19601885967651284</v>
      </c>
      <c r="K22" s="76">
        <f t="shared" si="2"/>
        <v>7.8991704057061254E-3</v>
      </c>
      <c r="L22" s="77"/>
      <c r="M22" s="78"/>
      <c r="N22" s="79">
        <f>分析係数表!I25</f>
        <v>4.7721717414244671E-4</v>
      </c>
      <c r="O22" s="80">
        <f t="shared" si="3"/>
        <v>1.7668908580006436E-2</v>
      </c>
      <c r="P22" s="74">
        <f>分析係数表!C25</f>
        <v>0.11839811615034102</v>
      </c>
      <c r="Q22" s="80">
        <f t="shared" si="4"/>
        <v>2.0919654903053591E-3</v>
      </c>
      <c r="R22" s="81">
        <v>1.3197189314457413E-2</v>
      </c>
      <c r="S22" s="82">
        <f t="shared" si="5"/>
        <v>5.349520155033112E-2</v>
      </c>
      <c r="T22" s="83">
        <f>分析係数表!F25</f>
        <v>0.34892899519140697</v>
      </c>
      <c r="U22" s="84">
        <f t="shared" si="6"/>
        <v>1.8666026924518835E-2</v>
      </c>
      <c r="V22" s="85">
        <f>分析係数表!D25</f>
        <v>3.4959095734715541E-2</v>
      </c>
      <c r="W22" s="86">
        <f t="shared" si="7"/>
        <v>0</v>
      </c>
      <c r="X22" s="74">
        <f>分析係数表!E25</f>
        <v>3.4440766876912506E-2</v>
      </c>
      <c r="Y22" s="87">
        <f t="shared" si="8"/>
        <v>0</v>
      </c>
    </row>
    <row r="23" spans="1:25">
      <c r="A23" s="10" t="s">
        <v>11</v>
      </c>
      <c r="B23" s="9" t="s">
        <v>35</v>
      </c>
      <c r="C23" s="88"/>
      <c r="D23" s="74">
        <f>投入係数表!AI23</f>
        <v>4.3349207292400592E-4</v>
      </c>
      <c r="E23" s="75">
        <f t="shared" si="9"/>
        <v>4.3349207292400591E-2</v>
      </c>
      <c r="F23" s="74">
        <f>分析係数表!C26</f>
        <v>0.29113960871661038</v>
      </c>
      <c r="G23" s="75">
        <f t="shared" si="0"/>
        <v>1.262067124928474E-2</v>
      </c>
      <c r="H23" s="75">
        <v>3.8233176869789984E-2</v>
      </c>
      <c r="I23" s="75">
        <f t="shared" si="1"/>
        <v>3.8233176869789984E-2</v>
      </c>
      <c r="J23" s="74">
        <f>分析係数表!G26</f>
        <v>0.2004458717578543</v>
      </c>
      <c r="K23" s="76">
        <f t="shared" si="2"/>
        <v>7.6636824677372845E-3</v>
      </c>
      <c r="L23" s="77"/>
      <c r="M23" s="78"/>
      <c r="N23" s="79">
        <f>分析係数表!I26</f>
        <v>1.0726059667332082E-2</v>
      </c>
      <c r="O23" s="80">
        <f t="shared" si="3"/>
        <v>0.39713107145891352</v>
      </c>
      <c r="P23" s="74">
        <f>分析係数表!C26</f>
        <v>0.29113960871661038</v>
      </c>
      <c r="Q23" s="80">
        <f t="shared" si="4"/>
        <v>0.11562058475375632</v>
      </c>
      <c r="R23" s="81">
        <v>0.13008601647686385</v>
      </c>
      <c r="S23" s="82">
        <f t="shared" si="5"/>
        <v>0.16831919334665385</v>
      </c>
      <c r="T23" s="83">
        <f>分析係数表!F26</f>
        <v>0.34176102976079403</v>
      </c>
      <c r="U23" s="84">
        <f t="shared" si="6"/>
        <v>5.7524940846658615E-2</v>
      </c>
      <c r="V23" s="85">
        <f>分析係数表!D26</f>
        <v>2.5195355338839619E-2</v>
      </c>
      <c r="W23" s="86">
        <f t="shared" si="7"/>
        <v>0</v>
      </c>
      <c r="X23" s="74">
        <f>分析係数表!E26</f>
        <v>2.4685974681555249E-2</v>
      </c>
      <c r="Y23" s="87">
        <f t="shared" si="8"/>
        <v>0</v>
      </c>
    </row>
    <row r="24" spans="1:25">
      <c r="A24" s="10" t="s">
        <v>12</v>
      </c>
      <c r="B24" s="9" t="s">
        <v>386</v>
      </c>
      <c r="C24" s="88"/>
      <c r="D24" s="74">
        <f>投入係数表!AI24</f>
        <v>1.256334728317615E-4</v>
      </c>
      <c r="E24" s="75">
        <f t="shared" si="9"/>
        <v>1.256334728317615E-2</v>
      </c>
      <c r="F24" s="74">
        <f>分析係数表!C27</f>
        <v>0.22390034937983039</v>
      </c>
      <c r="G24" s="75">
        <f t="shared" si="0"/>
        <v>2.812937846083283E-3</v>
      </c>
      <c r="H24" s="75">
        <v>5.9438034609868642E-3</v>
      </c>
      <c r="I24" s="75">
        <f t="shared" si="1"/>
        <v>5.9438034609868642E-3</v>
      </c>
      <c r="J24" s="74">
        <f>分析係数表!G27</f>
        <v>0.17801424712710151</v>
      </c>
      <c r="K24" s="76">
        <f t="shared" si="2"/>
        <v>1.0580816981790369E-3</v>
      </c>
      <c r="L24" s="77"/>
      <c r="M24" s="78"/>
      <c r="N24" s="79">
        <f>分析係数表!I27</f>
        <v>1.001616696609949E-2</v>
      </c>
      <c r="O24" s="80">
        <f t="shared" si="3"/>
        <v>0.37084737942240598</v>
      </c>
      <c r="P24" s="74">
        <f>分析係数表!C27</f>
        <v>0.22390034937983039</v>
      </c>
      <c r="Q24" s="80">
        <f t="shared" si="4"/>
        <v>8.3032857819271222E-2</v>
      </c>
      <c r="R24" s="81">
        <v>8.4795578351618286E-2</v>
      </c>
      <c r="S24" s="82">
        <f t="shared" si="5"/>
        <v>9.0739381812605158E-2</v>
      </c>
      <c r="T24" s="83">
        <f>分析係数表!F27</f>
        <v>0.3354402389489512</v>
      </c>
      <c r="U24" s="84">
        <f t="shared" si="6"/>
        <v>3.0437639917300391E-2</v>
      </c>
      <c r="V24" s="85">
        <f>分析係数表!D27</f>
        <v>2.2648101403620974E-2</v>
      </c>
      <c r="W24" s="86">
        <f t="shared" si="7"/>
        <v>0</v>
      </c>
      <c r="X24" s="74">
        <f>分析係数表!E27</f>
        <v>2.2430380263578655E-2</v>
      </c>
      <c r="Y24" s="87">
        <f t="shared" si="8"/>
        <v>0</v>
      </c>
    </row>
    <row r="25" spans="1:25">
      <c r="A25" s="10" t="s">
        <v>13</v>
      </c>
      <c r="B25" s="9" t="s">
        <v>196</v>
      </c>
      <c r="C25" s="88"/>
      <c r="D25" s="74">
        <f>投入係数表!AI25</f>
        <v>5.036657244156204E-5</v>
      </c>
      <c r="E25" s="75">
        <f t="shared" si="9"/>
        <v>5.0366572441562039E-3</v>
      </c>
      <c r="F25" s="74">
        <f>分析係数表!C28</f>
        <v>0.22512814125204084</v>
      </c>
      <c r="G25" s="75">
        <f t="shared" si="0"/>
        <v>1.1338932835005125E-3</v>
      </c>
      <c r="H25" s="75">
        <v>3.6686950038228756E-2</v>
      </c>
      <c r="I25" s="75">
        <f t="shared" si="1"/>
        <v>3.6686950038228756E-2</v>
      </c>
      <c r="J25" s="74">
        <f>分析係数表!G28</f>
        <v>0.17968722251031818</v>
      </c>
      <c r="K25" s="76">
        <f t="shared" si="2"/>
        <v>6.5921761547441367E-3</v>
      </c>
      <c r="L25" s="77"/>
      <c r="M25" s="78"/>
      <c r="N25" s="79">
        <f>分析係数表!I28</f>
        <v>8.1409051127791718E-3</v>
      </c>
      <c r="O25" s="80">
        <f t="shared" si="3"/>
        <v>0.30141603443900039</v>
      </c>
      <c r="P25" s="74">
        <f>分析係数表!C28</f>
        <v>0.22512814125204084</v>
      </c>
      <c r="Q25" s="80">
        <f t="shared" si="4"/>
        <v>6.7857231576813282E-2</v>
      </c>
      <c r="R25" s="81">
        <v>8.7322955409601458E-2</v>
      </c>
      <c r="S25" s="82">
        <f t="shared" si="5"/>
        <v>0.12400990544783022</v>
      </c>
      <c r="T25" s="83">
        <f>分析係数表!F28</f>
        <v>0.30733691598411605</v>
      </c>
      <c r="U25" s="84">
        <f t="shared" si="6"/>
        <v>3.8112821891817972E-2</v>
      </c>
      <c r="V25" s="85">
        <f>分析係数表!D28</f>
        <v>2.8688437249149327E-2</v>
      </c>
      <c r="W25" s="86">
        <f t="shared" si="7"/>
        <v>0</v>
      </c>
      <c r="X25" s="74">
        <f>分析係数表!E28</f>
        <v>2.8133457885501985E-2</v>
      </c>
      <c r="Y25" s="87">
        <f t="shared" si="8"/>
        <v>0</v>
      </c>
    </row>
    <row r="26" spans="1:25">
      <c r="A26" s="10" t="s">
        <v>14</v>
      </c>
      <c r="B26" s="9" t="s">
        <v>55</v>
      </c>
      <c r="C26" s="88"/>
      <c r="D26" s="74">
        <f>投入係数表!AI26</f>
        <v>1.7495875883183507E-2</v>
      </c>
      <c r="E26" s="75">
        <f t="shared" si="9"/>
        <v>1.7495875883183507</v>
      </c>
      <c r="F26" s="74">
        <f>分析係数表!C29</f>
        <v>0.20292812083079403</v>
      </c>
      <c r="G26" s="75">
        <f t="shared" si="0"/>
        <v>0.35504052152632382</v>
      </c>
      <c r="H26" s="75">
        <v>0.39743181300547276</v>
      </c>
      <c r="I26" s="75">
        <f t="shared" si="1"/>
        <v>0.39743181300547276</v>
      </c>
      <c r="J26" s="74">
        <f>分析係数表!G29</f>
        <v>0.25422836329948895</v>
      </c>
      <c r="K26" s="76">
        <f t="shared" si="2"/>
        <v>0.10103843934352988</v>
      </c>
      <c r="L26" s="77"/>
      <c r="M26" s="78"/>
      <c r="N26" s="79">
        <f>分析係数表!I29</f>
        <v>1.2173975242294967E-2</v>
      </c>
      <c r="O26" s="80">
        <f t="shared" si="3"/>
        <v>0.45073997179147002</v>
      </c>
      <c r="P26" s="74">
        <f>分析係数表!C29</f>
        <v>0.20292812083079403</v>
      </c>
      <c r="Q26" s="80">
        <f t="shared" si="4"/>
        <v>9.1467815458968121E-2</v>
      </c>
      <c r="R26" s="81">
        <v>0.13338179750683615</v>
      </c>
      <c r="S26" s="82">
        <f t="shared" si="5"/>
        <v>0.53081361051230891</v>
      </c>
      <c r="T26" s="83">
        <f>分析係数表!F29</f>
        <v>0.40384720428768384</v>
      </c>
      <c r="U26" s="84">
        <f t="shared" si="6"/>
        <v>0.21436759260324745</v>
      </c>
      <c r="V26" s="85">
        <f>分析係数表!D29</f>
        <v>7.670374473161555E-2</v>
      </c>
      <c r="W26" s="86">
        <f t="shared" si="7"/>
        <v>0</v>
      </c>
      <c r="X26" s="74">
        <f>分析係数表!E29</f>
        <v>6.1557890505000185E-2</v>
      </c>
      <c r="Y26" s="87">
        <f t="shared" si="8"/>
        <v>0</v>
      </c>
    </row>
    <row r="27" spans="1:25">
      <c r="A27" s="10" t="s">
        <v>15</v>
      </c>
      <c r="B27" s="9" t="s">
        <v>36</v>
      </c>
      <c r="C27" s="88"/>
      <c r="D27" s="74">
        <f>投入係数表!AI27</f>
        <v>5.3484772600584591E-3</v>
      </c>
      <c r="E27" s="75">
        <f t="shared" si="9"/>
        <v>0.53484772600584596</v>
      </c>
      <c r="F27" s="74">
        <f>分析係数表!C30</f>
        <v>1</v>
      </c>
      <c r="G27" s="75">
        <f t="shared" si="0"/>
        <v>0.53484772600584596</v>
      </c>
      <c r="H27" s="75">
        <v>0.6458600986142814</v>
      </c>
      <c r="I27" s="75">
        <f t="shared" si="1"/>
        <v>0.6458600986142814</v>
      </c>
      <c r="J27" s="74">
        <f>分析係数表!G30</f>
        <v>0.34673715455884868</v>
      </c>
      <c r="K27" s="76">
        <f t="shared" si="2"/>
        <v>0.22394369283661333</v>
      </c>
      <c r="L27" s="77"/>
      <c r="M27" s="78"/>
      <c r="N27" s="79">
        <f>分析係数表!I30</f>
        <v>0</v>
      </c>
      <c r="O27" s="80">
        <f t="shared" si="3"/>
        <v>0</v>
      </c>
      <c r="P27" s="74">
        <f>分析係数表!C30</f>
        <v>1</v>
      </c>
      <c r="Q27" s="80">
        <f t="shared" si="4"/>
        <v>0</v>
      </c>
      <c r="R27" s="81">
        <v>0.15919741262324152</v>
      </c>
      <c r="S27" s="82">
        <f t="shared" si="5"/>
        <v>0.80505751123752289</v>
      </c>
      <c r="T27" s="83">
        <f>分析係数表!F30</f>
        <v>0.44336430675838301</v>
      </c>
      <c r="U27" s="84">
        <f t="shared" si="6"/>
        <v>0.35693376537045346</v>
      </c>
      <c r="V27" s="85">
        <f>分析係数表!D30</f>
        <v>8.6867041025616112E-2</v>
      </c>
      <c r="W27" s="86">
        <f t="shared" si="7"/>
        <v>0</v>
      </c>
      <c r="X27" s="74">
        <f>分析係数表!E30</f>
        <v>6.5897217034789901E-2</v>
      </c>
      <c r="Y27" s="87">
        <f t="shared" si="8"/>
        <v>0</v>
      </c>
    </row>
    <row r="28" spans="1:25">
      <c r="A28" s="10" t="s">
        <v>16</v>
      </c>
      <c r="B28" s="9" t="s">
        <v>197</v>
      </c>
      <c r="C28" s="88"/>
      <c r="D28" s="74">
        <f>投入係数表!AI28</f>
        <v>1.8795786185411237E-2</v>
      </c>
      <c r="E28" s="75">
        <f t="shared" si="9"/>
        <v>1.8795786185411236</v>
      </c>
      <c r="F28" s="74">
        <f>分析係数表!C31</f>
        <v>0.99667993786519227</v>
      </c>
      <c r="G28" s="75">
        <f t="shared" si="0"/>
        <v>1.873338300740311</v>
      </c>
      <c r="H28" s="75">
        <v>2.33622375182081</v>
      </c>
      <c r="I28" s="75">
        <f t="shared" si="1"/>
        <v>2.33622375182081</v>
      </c>
      <c r="J28" s="74">
        <f>分析係数表!G31</f>
        <v>7.0744430198025232E-2</v>
      </c>
      <c r="K28" s="76">
        <f t="shared" si="2"/>
        <v>0.1652748181376559</v>
      </c>
      <c r="L28" s="77"/>
      <c r="M28" s="78"/>
      <c r="N28" s="79">
        <f>分析係数表!I31</f>
        <v>1.5783931066306964E-2</v>
      </c>
      <c r="O28" s="80">
        <f t="shared" si="3"/>
        <v>0.58439815277992413</v>
      </c>
      <c r="P28" s="74">
        <f>分析係数表!C31</f>
        <v>0.99667993786519227</v>
      </c>
      <c r="Q28" s="80">
        <f t="shared" si="4"/>
        <v>0.58245791460122787</v>
      </c>
      <c r="R28" s="81">
        <v>1.1043798819434751</v>
      </c>
      <c r="S28" s="82">
        <f t="shared" si="5"/>
        <v>3.4406036337642849</v>
      </c>
      <c r="T28" s="83">
        <f>分析係数表!F31</f>
        <v>0.308369223350977</v>
      </c>
      <c r="U28" s="84">
        <f t="shared" si="6"/>
        <v>1.0609762704024419</v>
      </c>
      <c r="V28" s="85">
        <f>分析係数表!D31</f>
        <v>6.5953615120199595E-3</v>
      </c>
      <c r="W28" s="86">
        <f t="shared" si="7"/>
        <v>0</v>
      </c>
      <c r="X28" s="74">
        <f>分析係数表!E31</f>
        <v>6.5953615120199595E-3</v>
      </c>
      <c r="Y28" s="87">
        <f t="shared" si="8"/>
        <v>0</v>
      </c>
    </row>
    <row r="29" spans="1:25">
      <c r="A29" s="10" t="s">
        <v>17</v>
      </c>
      <c r="B29" s="9" t="s">
        <v>280</v>
      </c>
      <c r="C29" s="88"/>
      <c r="D29" s="74">
        <f>投入係数表!AI29</f>
        <v>8.4813912492324763E-3</v>
      </c>
      <c r="E29" s="75">
        <f t="shared" si="9"/>
        <v>0.84813912492324761</v>
      </c>
      <c r="F29" s="74">
        <f>分析係数表!C32</f>
        <v>0.99973750468741629</v>
      </c>
      <c r="G29" s="75">
        <f t="shared" si="0"/>
        <v>0.84791649237853639</v>
      </c>
      <c r="H29" s="75">
        <v>0.96233272030557082</v>
      </c>
      <c r="I29" s="75">
        <f t="shared" si="1"/>
        <v>0.96233272030557082</v>
      </c>
      <c r="J29" s="74">
        <f>分析係数表!G32</f>
        <v>0.13654952076677315</v>
      </c>
      <c r="K29" s="76">
        <f t="shared" si="2"/>
        <v>0.13140607177591085</v>
      </c>
      <c r="L29" s="77"/>
      <c r="M29" s="78"/>
      <c r="N29" s="79">
        <f>分析係数表!I32</f>
        <v>6.1925380029087757E-3</v>
      </c>
      <c r="O29" s="80">
        <f t="shared" si="3"/>
        <v>0.22927797610852724</v>
      </c>
      <c r="P29" s="74">
        <f>分析係数表!C32</f>
        <v>0.99973750468741629</v>
      </c>
      <c r="Q29" s="80">
        <f t="shared" si="4"/>
        <v>0.22921779171452006</v>
      </c>
      <c r="R29" s="81">
        <v>0.34138124473120612</v>
      </c>
      <c r="S29" s="82">
        <f t="shared" si="5"/>
        <v>1.3037139650367768</v>
      </c>
      <c r="T29" s="83">
        <f>分析係数表!F32</f>
        <v>0.46980830670926516</v>
      </c>
      <c r="U29" s="84">
        <f t="shared" si="6"/>
        <v>0.61249565034715026</v>
      </c>
      <c r="V29" s="85">
        <f>分析係数表!D32</f>
        <v>1.7896698615548455E-2</v>
      </c>
      <c r="W29" s="86">
        <f t="shared" si="7"/>
        <v>0</v>
      </c>
      <c r="X29" s="74">
        <f>分析係数表!E32</f>
        <v>1.7896698615548455E-2</v>
      </c>
      <c r="Y29" s="87">
        <f t="shared" si="8"/>
        <v>0</v>
      </c>
    </row>
    <row r="30" spans="1:25">
      <c r="A30" s="10" t="s">
        <v>18</v>
      </c>
      <c r="B30" s="9" t="s">
        <v>281</v>
      </c>
      <c r="C30" s="88"/>
      <c r="D30" s="74">
        <f>投入係数表!AI30</f>
        <v>4.8431137860099772E-3</v>
      </c>
      <c r="E30" s="75">
        <f t="shared" si="9"/>
        <v>0.48431137860099771</v>
      </c>
      <c r="F30" s="74">
        <f>分析係数表!C33</f>
        <v>0.92720800471848297</v>
      </c>
      <c r="G30" s="75">
        <f t="shared" si="0"/>
        <v>0.4490573870150889</v>
      </c>
      <c r="H30" s="75">
        <v>0.51478213726896971</v>
      </c>
      <c r="I30" s="75">
        <f t="shared" si="1"/>
        <v>0.51478213726896971</v>
      </c>
      <c r="J30" s="74">
        <f>分析係数表!G33</f>
        <v>0.48251618559482062</v>
      </c>
      <c r="K30" s="76">
        <f t="shared" si="2"/>
        <v>0.24839071328737261</v>
      </c>
      <c r="L30" s="77"/>
      <c r="M30" s="78"/>
      <c r="N30" s="79">
        <f>分析係数表!I33</f>
        <v>1.0711870111293417E-3</v>
      </c>
      <c r="O30" s="80">
        <f t="shared" si="3"/>
        <v>3.9660570485011835E-2</v>
      </c>
      <c r="P30" s="74">
        <f>分析係数表!C33</f>
        <v>0.92720800471848297</v>
      </c>
      <c r="Q30" s="80">
        <f t="shared" si="4"/>
        <v>3.6773598425404577E-2</v>
      </c>
      <c r="R30" s="81">
        <v>0.14938800589527618</v>
      </c>
      <c r="S30" s="82">
        <f t="shared" si="5"/>
        <v>0.66417014316424594</v>
      </c>
      <c r="T30" s="83">
        <f>分析係数表!F33</f>
        <v>0.61375438359859724</v>
      </c>
      <c r="U30" s="84">
        <f t="shared" si="6"/>
        <v>0.40763733682236386</v>
      </c>
      <c r="V30" s="85">
        <f>分析係数表!D33</f>
        <v>6.3927479543206545E-2</v>
      </c>
      <c r="W30" s="86">
        <f t="shared" si="7"/>
        <v>0</v>
      </c>
      <c r="X30" s="74">
        <f>分析係数表!E33</f>
        <v>6.2471900008991998E-2</v>
      </c>
      <c r="Y30" s="87">
        <f t="shared" si="8"/>
        <v>0</v>
      </c>
    </row>
    <row r="31" spans="1:25">
      <c r="A31" s="10" t="s">
        <v>19</v>
      </c>
      <c r="B31" s="9" t="s">
        <v>282</v>
      </c>
      <c r="C31" s="88"/>
      <c r="D31" s="74">
        <f>投入係数表!AI31</f>
        <v>1.9523554861364596E-2</v>
      </c>
      <c r="E31" s="75">
        <f t="shared" si="9"/>
        <v>1.9523554861364596</v>
      </c>
      <c r="F31" s="74">
        <f>分析係数表!C34</f>
        <v>0.43058167090385968</v>
      </c>
      <c r="G31" s="75">
        <f t="shared" si="0"/>
        <v>0.84064848741895404</v>
      </c>
      <c r="H31" s="75">
        <v>1.0760923061911885</v>
      </c>
      <c r="I31" s="75">
        <f t="shared" si="1"/>
        <v>1.0760923061911885</v>
      </c>
      <c r="J31" s="74">
        <f>分析係数表!G34</f>
        <v>0.40252218378442245</v>
      </c>
      <c r="K31" s="76">
        <f t="shared" si="2"/>
        <v>0.43315102504169256</v>
      </c>
      <c r="L31" s="77"/>
      <c r="M31" s="78"/>
      <c r="N31" s="79">
        <f>分析係数表!I34</f>
        <v>0.17332617383102331</v>
      </c>
      <c r="O31" s="80">
        <f t="shared" si="3"/>
        <v>6.4173807773073142</v>
      </c>
      <c r="P31" s="74">
        <f>分析係数表!C34</f>
        <v>0.43058167090385968</v>
      </c>
      <c r="Q31" s="80">
        <f t="shared" si="4"/>
        <v>2.7632065379192934</v>
      </c>
      <c r="R31" s="81">
        <v>3.1040451766698514</v>
      </c>
      <c r="S31" s="82">
        <f t="shared" si="5"/>
        <v>4.1801374828610403</v>
      </c>
      <c r="T31" s="83">
        <f>分析係数表!F34</f>
        <v>0.66293540075026103</v>
      </c>
      <c r="U31" s="84">
        <f t="shared" si="6"/>
        <v>2.7711611173916713</v>
      </c>
      <c r="V31" s="85">
        <f>分析係数表!D34</f>
        <v>0.16067471370017011</v>
      </c>
      <c r="W31" s="86">
        <f t="shared" si="7"/>
        <v>1</v>
      </c>
      <c r="X31" s="74">
        <f>分析係数表!E34</f>
        <v>0.14658203786750718</v>
      </c>
      <c r="Y31" s="87">
        <f t="shared" si="8"/>
        <v>1</v>
      </c>
    </row>
    <row r="32" spans="1:25">
      <c r="A32" s="10" t="s">
        <v>20</v>
      </c>
      <c r="B32" s="9" t="s">
        <v>37</v>
      </c>
      <c r="C32" s="88"/>
      <c r="D32" s="74">
        <f>投入係数表!AI32</f>
        <v>7.9890438557026003E-3</v>
      </c>
      <c r="E32" s="75">
        <f t="shared" si="9"/>
        <v>0.79890438557026</v>
      </c>
      <c r="F32" s="74">
        <f>分析係数表!C35</f>
        <v>0.85041941808411148</v>
      </c>
      <c r="G32" s="75">
        <f t="shared" si="0"/>
        <v>0.67940380268150513</v>
      </c>
      <c r="H32" s="75">
        <v>0.9800381216439763</v>
      </c>
      <c r="I32" s="75">
        <f t="shared" si="1"/>
        <v>0.9800381216439763</v>
      </c>
      <c r="J32" s="74">
        <f>分析係数表!G35</f>
        <v>0.31439227022235533</v>
      </c>
      <c r="K32" s="76">
        <f t="shared" si="2"/>
        <v>0.30811640996810252</v>
      </c>
      <c r="L32" s="77"/>
      <c r="M32" s="78"/>
      <c r="N32" s="79">
        <f>分析係数表!I35</f>
        <v>5.0116599150103677E-2</v>
      </c>
      <c r="O32" s="80">
        <f t="shared" si="3"/>
        <v>1.8555610667517417</v>
      </c>
      <c r="P32" s="74">
        <f>分析係数表!C35</f>
        <v>0.85041941808411148</v>
      </c>
      <c r="Q32" s="80">
        <f t="shared" si="4"/>
        <v>1.5780051626065492</v>
      </c>
      <c r="R32" s="81">
        <v>2.42332709849802</v>
      </c>
      <c r="S32" s="82">
        <f t="shared" si="5"/>
        <v>3.4033652201419962</v>
      </c>
      <c r="T32" s="83">
        <f>分析係数表!F35</f>
        <v>0.64510687312527537</v>
      </c>
      <c r="U32" s="84">
        <f t="shared" si="6"/>
        <v>2.1955342952691175</v>
      </c>
      <c r="V32" s="85">
        <f>分析係数表!D35</f>
        <v>4.4457450663799247E-2</v>
      </c>
      <c r="W32" s="86">
        <f t="shared" si="7"/>
        <v>0</v>
      </c>
      <c r="X32" s="74">
        <f>分析係数表!E35</f>
        <v>4.3787951741632962E-2</v>
      </c>
      <c r="Y32" s="87">
        <f t="shared" si="8"/>
        <v>0</v>
      </c>
    </row>
    <row r="33" spans="1:25">
      <c r="A33" s="10" t="s">
        <v>21</v>
      </c>
      <c r="B33" s="9" t="s">
        <v>38</v>
      </c>
      <c r="C33" s="88"/>
      <c r="D33" s="74">
        <f>投入係数表!AI33</f>
        <v>8.452529505473828E-3</v>
      </c>
      <c r="E33" s="75">
        <f t="shared" si="9"/>
        <v>0.84525295054738281</v>
      </c>
      <c r="F33" s="74">
        <f>分析係数表!C36</f>
        <v>0.99367212085214862</v>
      </c>
      <c r="G33" s="75">
        <f t="shared" si="0"/>
        <v>0.83990429202695416</v>
      </c>
      <c r="H33" s="75">
        <v>1.0853591382274024</v>
      </c>
      <c r="I33" s="75">
        <f t="shared" si="1"/>
        <v>1.0853591382274024</v>
      </c>
      <c r="J33" s="74">
        <f>分析係数表!G36</f>
        <v>5.4622350270852466E-2</v>
      </c>
      <c r="K33" s="76">
        <f t="shared" si="2"/>
        <v>5.9284867017927748E-2</v>
      </c>
      <c r="L33" s="77"/>
      <c r="M33" s="78"/>
      <c r="N33" s="79">
        <f>分析係数表!I36</f>
        <v>0.22260102528255266</v>
      </c>
      <c r="O33" s="80">
        <f t="shared" si="3"/>
        <v>8.2417762365759071</v>
      </c>
      <c r="P33" s="74">
        <f>分析係数表!C36</f>
        <v>0.99367212085214862</v>
      </c>
      <c r="Q33" s="80">
        <f t="shared" si="4"/>
        <v>8.1896232725872213</v>
      </c>
      <c r="R33" s="81">
        <v>8.727174975725573</v>
      </c>
      <c r="S33" s="82">
        <f t="shared" si="5"/>
        <v>9.8125341139529745</v>
      </c>
      <c r="T33" s="83">
        <f>分析係数表!F36</f>
        <v>0.84078106922799567</v>
      </c>
      <c r="U33" s="84">
        <f t="shared" si="6"/>
        <v>8.2501929241655656</v>
      </c>
      <c r="V33" s="85">
        <f>分析係数表!D36</f>
        <v>1.6146279761308086E-2</v>
      </c>
      <c r="W33" s="86">
        <f t="shared" si="7"/>
        <v>0</v>
      </c>
      <c r="X33" s="74">
        <f>分析係数表!E36</f>
        <v>1.4152245516969955E-2</v>
      </c>
      <c r="Y33" s="87">
        <f t="shared" si="8"/>
        <v>0</v>
      </c>
    </row>
    <row r="34" spans="1:25">
      <c r="A34" s="10" t="s">
        <v>22</v>
      </c>
      <c r="B34" s="9" t="s">
        <v>406</v>
      </c>
      <c r="C34" s="88"/>
      <c r="D34" s="74">
        <f>投入係数表!AI34</f>
        <v>1.8702409955603846E-2</v>
      </c>
      <c r="E34" s="75">
        <f t="shared" si="9"/>
        <v>1.8702409955603845</v>
      </c>
      <c r="F34" s="74">
        <f>分析係数表!C37</f>
        <v>0.57178358697686016</v>
      </c>
      <c r="G34" s="75">
        <f t="shared" si="0"/>
        <v>1.0693731049526907</v>
      </c>
      <c r="H34" s="75">
        <v>1.4176703024947108</v>
      </c>
      <c r="I34" s="75">
        <f t="shared" si="1"/>
        <v>1.4176703024947108</v>
      </c>
      <c r="J34" s="74">
        <f>分析係数表!G37</f>
        <v>0.36884830758302428</v>
      </c>
      <c r="K34" s="76">
        <f t="shared" si="2"/>
        <v>0.52290529178588818</v>
      </c>
      <c r="L34" s="77"/>
      <c r="M34" s="78"/>
      <c r="N34" s="79">
        <f>分析係数表!I37</f>
        <v>4.5622990798280361E-2</v>
      </c>
      <c r="O34" s="80">
        <f t="shared" si="3"/>
        <v>1.6891857570085513</v>
      </c>
      <c r="P34" s="74">
        <f>分析係数表!C37</f>
        <v>0.57178358697686016</v>
      </c>
      <c r="Q34" s="80">
        <f t="shared" si="4"/>
        <v>0.96584869121257233</v>
      </c>
      <c r="R34" s="81">
        <v>1.3045944010343251</v>
      </c>
      <c r="S34" s="82">
        <f t="shared" si="5"/>
        <v>2.7222647035290359</v>
      </c>
      <c r="T34" s="83">
        <f>分析係数表!F37</f>
        <v>0.64429400301330442</v>
      </c>
      <c r="U34" s="84">
        <f t="shared" si="6"/>
        <v>1.7539388230985489</v>
      </c>
      <c r="V34" s="85">
        <f>分析係数表!D37</f>
        <v>7.2142948725191447E-2</v>
      </c>
      <c r="W34" s="86">
        <f t="shared" si="7"/>
        <v>0</v>
      </c>
      <c r="X34" s="74">
        <f>分析係数表!E37</f>
        <v>6.9101643267789628E-2</v>
      </c>
      <c r="Y34" s="87">
        <f t="shared" si="8"/>
        <v>0</v>
      </c>
    </row>
    <row r="35" spans="1:25">
      <c r="A35" s="10" t="s">
        <v>23</v>
      </c>
      <c r="B35" s="9" t="s">
        <v>198</v>
      </c>
      <c r="C35" s="88"/>
      <c r="D35" s="74">
        <f>投入係数表!AI35</f>
        <v>2.9251094341117514E-2</v>
      </c>
      <c r="E35" s="75">
        <f t="shared" si="9"/>
        <v>2.9251094341117514</v>
      </c>
      <c r="F35" s="74">
        <f>分析係数表!C38</f>
        <v>0.42668283982472699</v>
      </c>
      <c r="G35" s="75">
        <f t="shared" si="0"/>
        <v>1.2480940001449021</v>
      </c>
      <c r="H35" s="75">
        <v>1.5857579604479346</v>
      </c>
      <c r="I35" s="75">
        <f t="shared" si="1"/>
        <v>1.5857579604479346</v>
      </c>
      <c r="J35" s="74">
        <f>分析係数表!G38</f>
        <v>0.18042179614021467</v>
      </c>
      <c r="K35" s="76">
        <f t="shared" si="2"/>
        <v>0.28610529946765983</v>
      </c>
      <c r="L35" s="77"/>
      <c r="M35" s="78"/>
      <c r="N35" s="79">
        <f>分析係数表!I38</f>
        <v>3.1385057501308801E-2</v>
      </c>
      <c r="O35" s="80">
        <f t="shared" si="3"/>
        <v>1.1620279860325047</v>
      </c>
      <c r="P35" s="74">
        <f>分析係数表!C38</f>
        <v>0.42668283982472699</v>
      </c>
      <c r="Q35" s="80">
        <f t="shared" si="4"/>
        <v>0.49581740103615729</v>
      </c>
      <c r="R35" s="81">
        <v>0.79453007019894184</v>
      </c>
      <c r="S35" s="82">
        <f t="shared" si="5"/>
        <v>2.3802880306468763</v>
      </c>
      <c r="T35" s="83">
        <f>分析係数表!F38</f>
        <v>0.52437100026299643</v>
      </c>
      <c r="U35" s="84">
        <f t="shared" si="6"/>
        <v>1.2481540155443405</v>
      </c>
      <c r="V35" s="85">
        <f>分析係数表!D38</f>
        <v>3.745569762927526E-2</v>
      </c>
      <c r="W35" s="86">
        <f t="shared" si="7"/>
        <v>0</v>
      </c>
      <c r="X35" s="74">
        <f>分析係数表!E38</f>
        <v>3.4218337111297577E-2</v>
      </c>
      <c r="Y35" s="87">
        <f t="shared" si="8"/>
        <v>0</v>
      </c>
    </row>
    <row r="36" spans="1:25">
      <c r="A36" s="10" t="s">
        <v>24</v>
      </c>
      <c r="B36" s="9" t="s">
        <v>39</v>
      </c>
      <c r="C36" s="88"/>
      <c r="D36" s="74">
        <f>投入係数表!AI36</f>
        <v>0</v>
      </c>
      <c r="E36" s="75">
        <f t="shared" si="9"/>
        <v>0</v>
      </c>
      <c r="F36" s="74">
        <f>分析係数表!C39</f>
        <v>1</v>
      </c>
      <c r="G36" s="75">
        <f t="shared" si="0"/>
        <v>0</v>
      </c>
      <c r="H36" s="75">
        <v>0.27281838673184955</v>
      </c>
      <c r="I36" s="75">
        <f t="shared" si="1"/>
        <v>0.27281838673184955</v>
      </c>
      <c r="J36" s="74">
        <f>分析係数表!G39</f>
        <v>0.351753812215997</v>
      </c>
      <c r="K36" s="76">
        <f t="shared" si="2"/>
        <v>9.5964907575546252E-2</v>
      </c>
      <c r="L36" s="77"/>
      <c r="M36" s="78"/>
      <c r="N36" s="79">
        <f>分析係数表!I39</f>
        <v>2.6196741762610056E-3</v>
      </c>
      <c r="O36" s="80">
        <f t="shared" si="3"/>
        <v>9.6993121869379792E-2</v>
      </c>
      <c r="P36" s="74">
        <f>分析係数表!C39</f>
        <v>1</v>
      </c>
      <c r="Q36" s="80">
        <f t="shared" si="4"/>
        <v>9.6993121869379792E-2</v>
      </c>
      <c r="R36" s="81">
        <v>0.1261854880876801</v>
      </c>
      <c r="S36" s="82">
        <f t="shared" si="5"/>
        <v>0.39900387481952965</v>
      </c>
      <c r="T36" s="83">
        <f>分析係数表!F39</f>
        <v>0.70125652740175148</v>
      </c>
      <c r="U36" s="84">
        <f t="shared" si="6"/>
        <v>0.27980407167578653</v>
      </c>
      <c r="V36" s="85">
        <f>分析係数表!D39</f>
        <v>5.4632803645743147E-2</v>
      </c>
      <c r="W36" s="86">
        <f t="shared" si="7"/>
        <v>0</v>
      </c>
      <c r="X36" s="74">
        <f>分析係数表!E39</f>
        <v>5.4632803645743147E-2</v>
      </c>
      <c r="Y36" s="87">
        <f t="shared" si="8"/>
        <v>0</v>
      </c>
    </row>
    <row r="37" spans="1:25">
      <c r="A37" s="10" t="s">
        <v>25</v>
      </c>
      <c r="B37" s="9" t="s">
        <v>40</v>
      </c>
      <c r="C37" s="73">
        <f>最終需要_まとめ!C38</f>
        <v>100</v>
      </c>
      <c r="D37" s="74">
        <f>投入係数表!AI37</f>
        <v>2.8295827214360698E-6</v>
      </c>
      <c r="E37" s="75">
        <f t="shared" si="9"/>
        <v>2.82958272143607E-4</v>
      </c>
      <c r="F37" s="74">
        <f>分析係数表!C40</f>
        <v>0.86812466863195592</v>
      </c>
      <c r="G37" s="75">
        <f t="shared" si="0"/>
        <v>2.4564305624133964E-4</v>
      </c>
      <c r="H37" s="75">
        <v>1.1762204810069088E-2</v>
      </c>
      <c r="I37" s="75">
        <f t="shared" si="1"/>
        <v>100.01176220481007</v>
      </c>
      <c r="J37" s="74">
        <f>分析係数表!G40</f>
        <v>0.5308449982881025</v>
      </c>
      <c r="K37" s="76">
        <f t="shared" si="2"/>
        <v>53.090743736402516</v>
      </c>
      <c r="L37" s="77"/>
      <c r="M37" s="78"/>
      <c r="N37" s="79">
        <f>分析係数表!I40</f>
        <v>3.1726768564274997E-2</v>
      </c>
      <c r="O37" s="80">
        <f t="shared" si="3"/>
        <v>1.1746797971144847</v>
      </c>
      <c r="P37" s="74">
        <f>分析係数表!C40</f>
        <v>0.86812466863195592</v>
      </c>
      <c r="Q37" s="80">
        <f t="shared" si="4"/>
        <v>1.0197685096186653</v>
      </c>
      <c r="R37" s="81">
        <v>1.0286835167897923</v>
      </c>
      <c r="S37" s="82">
        <f t="shared" si="5"/>
        <v>101.04044572159987</v>
      </c>
      <c r="T37" s="83">
        <f>分析係数表!F40</f>
        <v>0.72849135138041188</v>
      </c>
      <c r="U37" s="84">
        <f t="shared" si="6"/>
        <v>73.607090847807441</v>
      </c>
      <c r="V37" s="85">
        <f>分析係数表!D40</f>
        <v>7.8167788596215718E-2</v>
      </c>
      <c r="W37" s="86">
        <f t="shared" si="7"/>
        <v>8</v>
      </c>
      <c r="X37" s="74">
        <f>分析係数表!E40</f>
        <v>7.1051953968348291E-2</v>
      </c>
      <c r="Y37" s="87">
        <f t="shared" si="8"/>
        <v>7</v>
      </c>
    </row>
    <row r="38" spans="1:25">
      <c r="A38" s="10" t="s">
        <v>26</v>
      </c>
      <c r="B38" s="9" t="s">
        <v>284</v>
      </c>
      <c r="C38" s="88"/>
      <c r="D38" s="74">
        <f>投入係数表!AI38</f>
        <v>2.4900327948637416E-5</v>
      </c>
      <c r="E38" s="75">
        <f t="shared" si="9"/>
        <v>2.4900327948637418E-3</v>
      </c>
      <c r="F38" s="74">
        <f>分析係数表!C41</f>
        <v>0.9999434031873089</v>
      </c>
      <c r="G38" s="75">
        <f t="shared" si="0"/>
        <v>2.4898918669440562E-3</v>
      </c>
      <c r="H38" s="75">
        <v>9.862138209186154E-3</v>
      </c>
      <c r="I38" s="75">
        <f t="shared" si="1"/>
        <v>9.862138209186154E-3</v>
      </c>
      <c r="J38" s="74">
        <f>分析係数表!G41</f>
        <v>0.50163334603597476</v>
      </c>
      <c r="K38" s="76">
        <f t="shared" si="2"/>
        <v>4.9471773889432861E-3</v>
      </c>
      <c r="L38" s="77"/>
      <c r="M38" s="78"/>
      <c r="N38" s="79">
        <f>分析係数表!I41</f>
        <v>4.605647758626856E-2</v>
      </c>
      <c r="O38" s="80">
        <f t="shared" si="3"/>
        <v>1.7052355532912766</v>
      </c>
      <c r="P38" s="74">
        <f>分析係数表!C41</f>
        <v>0.9999434031873089</v>
      </c>
      <c r="Q38" s="80">
        <f t="shared" si="4"/>
        <v>1.7051390423940729</v>
      </c>
      <c r="R38" s="81">
        <v>1.7371149025585804</v>
      </c>
      <c r="S38" s="82">
        <f t="shared" si="5"/>
        <v>1.7469770407677665</v>
      </c>
      <c r="T38" s="83">
        <f>分析係数表!F41</f>
        <v>0.6065809667987323</v>
      </c>
      <c r="U38" s="84">
        <f t="shared" si="6"/>
        <v>1.0596830223641003</v>
      </c>
      <c r="V38" s="85">
        <f>分析係数表!D41</f>
        <v>0.10372147914479408</v>
      </c>
      <c r="W38" s="86">
        <f t="shared" si="7"/>
        <v>0</v>
      </c>
      <c r="X38" s="74">
        <f>分析係数表!E41</f>
        <v>9.872112035903656E-2</v>
      </c>
      <c r="Y38" s="87">
        <f t="shared" si="8"/>
        <v>0</v>
      </c>
    </row>
    <row r="39" spans="1:25">
      <c r="A39" s="10" t="s">
        <v>56</v>
      </c>
      <c r="B39" s="9" t="s">
        <v>388</v>
      </c>
      <c r="C39" s="88"/>
      <c r="D39" s="74">
        <f>投入係数表!AI39</f>
        <v>2.0746500513569265E-3</v>
      </c>
      <c r="E39" s="75">
        <f t="shared" si="9"/>
        <v>0.20746500513569266</v>
      </c>
      <c r="F39" s="74">
        <f>分析係数表!C42</f>
        <v>0.93692850875802069</v>
      </c>
      <c r="G39" s="75">
        <f>E39*F39</f>
        <v>0.19437987788125963</v>
      </c>
      <c r="H39" s="75">
        <v>0.23172567728287158</v>
      </c>
      <c r="I39" s="75">
        <f>C39+H39</f>
        <v>0.23172567728287158</v>
      </c>
      <c r="J39" s="74">
        <f>分析係数表!G42</f>
        <v>0.49922072097325781</v>
      </c>
      <c r="K39" s="76">
        <f>I39*J39</f>
        <v>0.11568225968117161</v>
      </c>
      <c r="L39" s="77"/>
      <c r="M39" s="78"/>
      <c r="N39" s="79">
        <f>分析係数表!I42</f>
        <v>1.1809361738003208E-2</v>
      </c>
      <c r="O39" s="80">
        <f t="shared" si="3"/>
        <v>0.43724020056897861</v>
      </c>
      <c r="P39" s="74">
        <f>分析係数表!C42</f>
        <v>0.93692850875802069</v>
      </c>
      <c r="Q39" s="80">
        <f>O39*P39</f>
        <v>0.409662809088151</v>
      </c>
      <c r="R39" s="81">
        <v>0.44762353165026159</v>
      </c>
      <c r="S39" s="82">
        <f>I39+R39</f>
        <v>0.67934920893313322</v>
      </c>
      <c r="T39" s="83">
        <f>分析係数表!F42</f>
        <v>0.57339238661209846</v>
      </c>
      <c r="U39" s="84">
        <f>S39*T39</f>
        <v>0.3895336642532104</v>
      </c>
      <c r="V39" s="85">
        <f>分析係数表!D42</f>
        <v>0.13686157986208444</v>
      </c>
      <c r="W39" s="86">
        <f>ROUND(S39*V39,0)</f>
        <v>0</v>
      </c>
      <c r="X39" s="74">
        <f>分析係数表!E42</f>
        <v>0.12798116275158378</v>
      </c>
      <c r="Y39" s="87">
        <f>ROUND(S39*X39,0)</f>
        <v>0</v>
      </c>
    </row>
    <row r="40" spans="1:25">
      <c r="A40" s="10" t="s">
        <v>199</v>
      </c>
      <c r="B40" s="9" t="s">
        <v>41</v>
      </c>
      <c r="C40" s="88"/>
      <c r="D40" s="74">
        <f>投入係数表!AI40</f>
        <v>6.8218975747646501E-2</v>
      </c>
      <c r="E40" s="75">
        <f t="shared" si="9"/>
        <v>6.82189757476465</v>
      </c>
      <c r="F40" s="74">
        <f>分析係数表!C43</f>
        <v>0.64668770435795053</v>
      </c>
      <c r="G40" s="75">
        <f>E40*F40</f>
        <v>4.4116372819896217</v>
      </c>
      <c r="H40" s="75">
        <v>5.6502039819004333</v>
      </c>
      <c r="I40" s="75">
        <f>C40+H40</f>
        <v>5.6502039819004333</v>
      </c>
      <c r="J40" s="74">
        <f>分析係数表!G43</f>
        <v>0.34525361813281841</v>
      </c>
      <c r="K40" s="76">
        <f>I40*J40</f>
        <v>1.9507533679395821</v>
      </c>
      <c r="L40" s="77"/>
      <c r="M40" s="78"/>
      <c r="N40" s="79">
        <f>分析係数表!I43</f>
        <v>1.6687581740348217E-2</v>
      </c>
      <c r="O40" s="80">
        <f t="shared" si="3"/>
        <v>0.6178557104979332</v>
      </c>
      <c r="P40" s="74">
        <f>分析係数表!C43</f>
        <v>0.64668770435795053</v>
      </c>
      <c r="Q40" s="80">
        <f>O40*P40</f>
        <v>0.39955969104635891</v>
      </c>
      <c r="R40" s="81">
        <v>1.6103483468126516</v>
      </c>
      <c r="S40" s="82">
        <f>I40+R40</f>
        <v>7.2605523287130849</v>
      </c>
      <c r="T40" s="83">
        <f>分析係数表!F43</f>
        <v>0.5971160790993254</v>
      </c>
      <c r="U40" s="84">
        <f>S40*T40</f>
        <v>4.3353925386166337</v>
      </c>
      <c r="V40" s="85">
        <f>分析係数表!D43</f>
        <v>0.11965406207615147</v>
      </c>
      <c r="W40" s="86">
        <f>ROUND(S40*V40,0)</f>
        <v>1</v>
      </c>
      <c r="X40" s="74">
        <f>分析係数表!E43</f>
        <v>0.10089499703022012</v>
      </c>
      <c r="Y40" s="87">
        <f>ROUND(S40*X40,0)</f>
        <v>1</v>
      </c>
    </row>
    <row r="41" spans="1:25">
      <c r="A41" s="10" t="s">
        <v>350</v>
      </c>
      <c r="B41" s="9" t="s">
        <v>42</v>
      </c>
      <c r="C41" s="88"/>
      <c r="D41" s="74">
        <f>投入係数表!AI41</f>
        <v>2.909376954180567E-3</v>
      </c>
      <c r="E41" s="75">
        <f t="shared" si="9"/>
        <v>0.2909376954180567</v>
      </c>
      <c r="F41" s="74">
        <f>分析係数表!C44</f>
        <v>0.69156580457188765</v>
      </c>
      <c r="G41" s="75">
        <f>E41*F41</f>
        <v>0.20120256141207918</v>
      </c>
      <c r="H41" s="75">
        <v>0.21923061180244879</v>
      </c>
      <c r="I41" s="75">
        <f>C41+H41</f>
        <v>0.21923061180244879</v>
      </c>
      <c r="J41" s="74">
        <f>分析係数表!G44</f>
        <v>0.27271905819722003</v>
      </c>
      <c r="K41" s="76">
        <f>I41*J41</f>
        <v>5.9788365978764184E-2</v>
      </c>
      <c r="L41" s="77"/>
      <c r="M41" s="78"/>
      <c r="N41" s="79">
        <f>分析係数表!I44</f>
        <v>0.15674397651271663</v>
      </c>
      <c r="O41" s="80">
        <f t="shared" si="3"/>
        <v>5.8034269123834736</v>
      </c>
      <c r="P41" s="74">
        <f>分析係数表!C44</f>
        <v>0.69156580457188765</v>
      </c>
      <c r="Q41" s="80">
        <f>O41*P41</f>
        <v>4.0134516019366231</v>
      </c>
      <c r="R41" s="81">
        <v>4.0898229474252394</v>
      </c>
      <c r="S41" s="82">
        <f>I41+R41</f>
        <v>4.3090535592276886</v>
      </c>
      <c r="T41" s="83">
        <f>分析係数表!F44</f>
        <v>0.50862281906626206</v>
      </c>
      <c r="U41" s="84">
        <f>S41*T41</f>
        <v>2.1916829688018971</v>
      </c>
      <c r="V41" s="85">
        <f>分析係数表!D44</f>
        <v>0.14406819380410243</v>
      </c>
      <c r="W41" s="86">
        <f>ROUND(S41*V41,0)</f>
        <v>1</v>
      </c>
      <c r="X41" s="74">
        <f>分析係数表!E44</f>
        <v>0.11993705213297758</v>
      </c>
      <c r="Y41" s="87">
        <f>ROUND(S41*X41,0)</f>
        <v>1</v>
      </c>
    </row>
    <row r="42" spans="1:25">
      <c r="A42" s="10" t="s">
        <v>351</v>
      </c>
      <c r="B42" s="9" t="s">
        <v>286</v>
      </c>
      <c r="C42" s="88"/>
      <c r="D42" s="74">
        <f>投入係数表!AI42</f>
        <v>3.6077179698309888E-3</v>
      </c>
      <c r="E42" s="75">
        <f t="shared" si="9"/>
        <v>0.36077179698309886</v>
      </c>
      <c r="F42" s="74">
        <f>分析係数表!C45</f>
        <v>1</v>
      </c>
      <c r="G42" s="75">
        <f>E42*F42</f>
        <v>0.36077179698309886</v>
      </c>
      <c r="H42" s="75">
        <v>0.38911856221700425</v>
      </c>
      <c r="I42" s="75">
        <f>C42+H42</f>
        <v>0.38911856221700425</v>
      </c>
      <c r="J42" s="74">
        <f>分析係数表!G45</f>
        <v>0</v>
      </c>
      <c r="K42" s="76">
        <f>I42*J42</f>
        <v>0</v>
      </c>
      <c r="L42" s="77"/>
      <c r="M42" s="78"/>
      <c r="N42" s="79">
        <f>分析係数表!I45</f>
        <v>0</v>
      </c>
      <c r="O42" s="80">
        <f t="shared" si="3"/>
        <v>0</v>
      </c>
      <c r="P42" s="74">
        <f>分析係数表!C45</f>
        <v>1</v>
      </c>
      <c r="Q42" s="80">
        <f>O42*P42</f>
        <v>0</v>
      </c>
      <c r="R42" s="81">
        <v>4.5268770558108996E-2</v>
      </c>
      <c r="S42" s="82">
        <f>I42+R42</f>
        <v>0.43438733277511327</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74">
        <f>投入係数表!AI43</f>
        <v>1.0218755040194222E-2</v>
      </c>
      <c r="E43" s="75">
        <f t="shared" si="9"/>
        <v>1.0218755040194223</v>
      </c>
      <c r="F43" s="74">
        <f>分析係数表!C46</f>
        <v>0.99300149364803736</v>
      </c>
      <c r="G43" s="75">
        <f>E43*F43</f>
        <v>1.0147239018136274</v>
      </c>
      <c r="H43" s="75">
        <v>1.1063156350072614</v>
      </c>
      <c r="I43" s="75">
        <f>C43+H43</f>
        <v>1.1063156350072614</v>
      </c>
      <c r="J43" s="74">
        <f>分析係数表!G46</f>
        <v>1.2662527198429125E-2</v>
      </c>
      <c r="K43" s="76">
        <f>I43*J43</f>
        <v>1.4008751818326837E-2</v>
      </c>
      <c r="L43" s="77"/>
      <c r="M43" s="78"/>
      <c r="N43" s="79">
        <f>分析係数表!I46</f>
        <v>3.642815848522589E-5</v>
      </c>
      <c r="O43" s="80">
        <f t="shared" si="3"/>
        <v>1.3487481945092723E-3</v>
      </c>
      <c r="P43" s="74">
        <f>分析係数表!C46</f>
        <v>0.99300149364803736</v>
      </c>
      <c r="Q43" s="80">
        <f>O43*P43</f>
        <v>1.3393089717028009E-3</v>
      </c>
      <c r="R43" s="81">
        <v>0.11837901234240054</v>
      </c>
      <c r="S43" s="82">
        <f>I43+R43</f>
        <v>1.2246946473496618</v>
      </c>
      <c r="T43" s="83">
        <f>分析係数表!F46</f>
        <v>0.42786180544499286</v>
      </c>
      <c r="U43" s="84">
        <f>S43*T43</f>
        <v>0.52400006293384516</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90">
        <f>投入係数表!AI44</f>
        <v>0.26217045972230474</v>
      </c>
      <c r="E44" s="89">
        <f>SUM(E5:E43)</f>
        <v>26.217045972230476</v>
      </c>
      <c r="F44" s="90">
        <f>分析係数表!C47</f>
        <v>0.58532523599566522</v>
      </c>
      <c r="G44" s="89">
        <f>SUM(G5:G43)</f>
        <v>15.634603177278258</v>
      </c>
      <c r="H44" s="89">
        <f>SUM(H5:H43)</f>
        <v>20.103066642035607</v>
      </c>
      <c r="I44" s="89">
        <f>SUM(I5:I43)</f>
        <v>120.1030666420356</v>
      </c>
      <c r="J44" s="90">
        <f>分析係数表!G47</f>
        <v>0.25475569279079324</v>
      </c>
      <c r="K44" s="91">
        <f>SUM(K5:K43)</f>
        <v>58.002422889322389</v>
      </c>
      <c r="L44" s="92">
        <f>最終需要_まとめ!$L$34</f>
        <v>0.63833333333333331</v>
      </c>
      <c r="M44" s="89">
        <f>K44*L44</f>
        <v>37.024879944350793</v>
      </c>
      <c r="N44" s="93">
        <f>分析係数表!I47</f>
        <v>1</v>
      </c>
      <c r="O44" s="108">
        <f>SUM(O5:O43)</f>
        <v>37.024879944350793</v>
      </c>
      <c r="P44" s="90">
        <f>分析係数表!C47</f>
        <v>0.58532523599566522</v>
      </c>
      <c r="Q44" s="94">
        <f>SUM(Q5:Q43)</f>
        <v>24.042578069967853</v>
      </c>
      <c r="R44" s="89">
        <f>SUM(R5:R43)</f>
        <v>29.520710218391521</v>
      </c>
      <c r="S44" s="95">
        <f>SUM(S5:S43)</f>
        <v>149.62377686042711</v>
      </c>
      <c r="T44" s="96">
        <f>分析係数表!F47</f>
        <v>0.5063294671067512</v>
      </c>
      <c r="U44" s="97">
        <f>SUM(U5:U43)</f>
        <v>102.38082978606522</v>
      </c>
      <c r="V44" s="98">
        <f>分析係数表!D47</f>
        <v>6.4581730562403572E-2</v>
      </c>
      <c r="W44" s="99">
        <f>SUM(W5:W43)</f>
        <v>11</v>
      </c>
      <c r="X44" s="90">
        <f>分析係数表!E47</f>
        <v>5.7136770824146227E-2</v>
      </c>
      <c r="Y44" s="100">
        <f>SUM(Y5:Y43)</f>
        <v>10</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5" right="0.75" top="1" bottom="1" header="0.51200000000000001" footer="0.5120000000000000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284</v>
      </c>
      <c r="S2" s="5" t="s">
        <v>157</v>
      </c>
      <c r="U2" s="62" t="s">
        <v>215</v>
      </c>
      <c r="W2" s="5" t="s">
        <v>134</v>
      </c>
      <c r="Y2" s="5" t="s">
        <v>158</v>
      </c>
    </row>
    <row r="3" spans="1:25" ht="44">
      <c r="B3" s="63"/>
      <c r="C3" s="64" t="s">
        <v>233</v>
      </c>
      <c r="D3" s="64" t="s">
        <v>326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投入係数表!AJ5</f>
        <v>2.2244716966804304E-3</v>
      </c>
      <c r="E5" s="109">
        <f>$C$38*D5</f>
        <v>0.22244716966804304</v>
      </c>
      <c r="F5" s="83">
        <f>分析係数表!C8</f>
        <v>0.16988323914406789</v>
      </c>
      <c r="G5" s="109">
        <f t="shared" ref="G5:G38" si="0">E5*F5</f>
        <v>3.7790045721637203E-2</v>
      </c>
      <c r="H5" s="109">
        <f t="array" ref="H5:H43">MMULT(逆行列係数!C5:AO43,'34'!G5:G43)</f>
        <v>5.1279676949279818E-2</v>
      </c>
      <c r="I5" s="109">
        <f t="shared" ref="I5:I38" si="1">C5+H5</f>
        <v>5.1279676949279818E-2</v>
      </c>
      <c r="J5" s="83">
        <f>分析係数表!G8</f>
        <v>0.11982810575688495</v>
      </c>
      <c r="K5" s="110">
        <f t="shared" ref="K5:K38" si="2">I5*J5</f>
        <v>6.1447465526571973E-3</v>
      </c>
      <c r="L5" s="77" t="s">
        <v>192</v>
      </c>
      <c r="M5" s="78" t="s">
        <v>192</v>
      </c>
      <c r="N5" s="79">
        <f>分析係数表!I8</f>
        <v>1.1007693311748612E-2</v>
      </c>
      <c r="O5" s="80">
        <f t="shared" ref="O5:O43" si="3">$M$44*N5</f>
        <v>0.39238815186839493</v>
      </c>
      <c r="P5" s="74">
        <f>分析係数表!C8</f>
        <v>0.16988323914406789</v>
      </c>
      <c r="Q5" s="80">
        <f t="shared" ref="Q5:Q38" si="4">O5*P5</f>
        <v>6.6660170241157363E-2</v>
      </c>
      <c r="R5" s="81">
        <f t="array" ref="R5:R43">MMULT(逆行列係数!C5:AO43,'34'!Q5:Q43)</f>
        <v>0.1117086151722036</v>
      </c>
      <c r="S5" s="82">
        <f t="shared" ref="S5:S38" si="5">I5+R5</f>
        <v>0.16298829212148341</v>
      </c>
      <c r="T5" s="83">
        <f>分析係数表!F8</f>
        <v>0.4520504153237429</v>
      </c>
      <c r="U5" s="84">
        <f t="shared" ref="U5:U43" si="6">S5*T5</f>
        <v>7.3678925146424115E-2</v>
      </c>
      <c r="V5" s="85">
        <f>分析係数表!D8</f>
        <v>0.2736524906322878</v>
      </c>
      <c r="W5" s="172">
        <f t="shared" ref="W5:W43" si="7">ROUND(S5*V5,0)</f>
        <v>0</v>
      </c>
      <c r="X5" s="74">
        <f>分析係数表!E8</f>
        <v>4.6479574456934729E-2</v>
      </c>
      <c r="Y5" s="171">
        <f t="shared" ref="Y5:Y43" si="8">ROUND(S5*X5,0)</f>
        <v>0</v>
      </c>
    </row>
    <row r="6" spans="1:25">
      <c r="A6" s="10" t="s">
        <v>225</v>
      </c>
      <c r="B6" s="9" t="s">
        <v>273</v>
      </c>
      <c r="C6" s="88"/>
      <c r="D6" s="105">
        <f>投入係数表!AJ6</f>
        <v>5.8520395402804935E-5</v>
      </c>
      <c r="E6" s="109">
        <f t="shared" ref="E6:E43" si="9">$C$38*D6</f>
        <v>5.8520395402804938E-3</v>
      </c>
      <c r="F6" s="83">
        <f>分析係数表!C9</f>
        <v>0.40976645435244163</v>
      </c>
      <c r="G6" s="109">
        <f t="shared" si="0"/>
        <v>2.3979694931510307E-3</v>
      </c>
      <c r="H6" s="109">
        <v>4.6218300900710855E-3</v>
      </c>
      <c r="I6" s="109">
        <f t="shared" si="1"/>
        <v>4.6218300900710855E-3</v>
      </c>
      <c r="J6" s="83">
        <f>分析係数表!G9</f>
        <v>0.27278621711745094</v>
      </c>
      <c r="K6" s="110">
        <f t="shared" si="2"/>
        <v>1.260771546430099E-3</v>
      </c>
      <c r="L6" s="77"/>
      <c r="M6" s="78"/>
      <c r="N6" s="79">
        <f>分析係数表!I9</f>
        <v>5.6766522140644718E-4</v>
      </c>
      <c r="O6" s="80">
        <f t="shared" si="3"/>
        <v>2.0235402713291543E-2</v>
      </c>
      <c r="P6" s="74">
        <f>分析係数表!C9</f>
        <v>0.40976645435244163</v>
      </c>
      <c r="Q6" s="80">
        <f t="shared" si="4"/>
        <v>8.2917892222192525E-3</v>
      </c>
      <c r="R6" s="81">
        <v>1.1161436172624285E-2</v>
      </c>
      <c r="S6" s="82">
        <f t="shared" si="5"/>
        <v>1.578326626269537E-2</v>
      </c>
      <c r="T6" s="83">
        <f>分析係数表!F9</f>
        <v>0.74407187847350875</v>
      </c>
      <c r="U6" s="84">
        <f t="shared" si="6"/>
        <v>1.17438845765313E-2</v>
      </c>
      <c r="V6" s="85">
        <f>分析係数表!D9</f>
        <v>0.14440533530937386</v>
      </c>
      <c r="W6" s="172">
        <f t="shared" si="7"/>
        <v>0</v>
      </c>
      <c r="X6" s="74">
        <f>分析係数表!E9</f>
        <v>0.11439422008151168</v>
      </c>
      <c r="Y6" s="171">
        <f t="shared" si="8"/>
        <v>0</v>
      </c>
    </row>
    <row r="7" spans="1:25">
      <c r="A7" s="10" t="s">
        <v>226</v>
      </c>
      <c r="B7" s="9" t="s">
        <v>274</v>
      </c>
      <c r="C7" s="88"/>
      <c r="D7" s="105">
        <f>投入係数表!AJ7</f>
        <v>5.2947024412061607E-4</v>
      </c>
      <c r="E7" s="109">
        <f t="shared" si="9"/>
        <v>5.2947024412061609E-2</v>
      </c>
      <c r="F7" s="83">
        <f>分析係数表!C10</f>
        <v>0.68007710705743762</v>
      </c>
      <c r="G7" s="109">
        <f t="shared" si="0"/>
        <v>3.6008059189454385E-2</v>
      </c>
      <c r="H7" s="109">
        <v>4.3082636270517553E-2</v>
      </c>
      <c r="I7" s="109">
        <f t="shared" si="1"/>
        <v>4.3082636270517553E-2</v>
      </c>
      <c r="J7" s="83">
        <f>分析係数表!G10</f>
        <v>0.17854260725424764</v>
      </c>
      <c r="K7" s="110">
        <f t="shared" si="2"/>
        <v>7.6920862071246203E-3</v>
      </c>
      <c r="L7" s="77"/>
      <c r="M7" s="78"/>
      <c r="N7" s="79">
        <f>分析係数表!I10</f>
        <v>1.290834700219075E-3</v>
      </c>
      <c r="O7" s="80">
        <f t="shared" si="3"/>
        <v>4.6014022015489438E-2</v>
      </c>
      <c r="P7" s="74">
        <f>分析係数表!C10</f>
        <v>0.68007710705743762</v>
      </c>
      <c r="Q7" s="80">
        <f t="shared" si="4"/>
        <v>3.1293082976371303E-2</v>
      </c>
      <c r="R7" s="81">
        <v>5.2782919599790021E-2</v>
      </c>
      <c r="S7" s="82">
        <f t="shared" si="5"/>
        <v>9.5865555870307567E-2</v>
      </c>
      <c r="T7" s="83">
        <f>分析係数表!F10</f>
        <v>0.51654343606185527</v>
      </c>
      <c r="U7" s="84">
        <f t="shared" si="6"/>
        <v>4.9518723629228434E-2</v>
      </c>
      <c r="V7" s="85">
        <f>分析係数表!D10</f>
        <v>9.7799297694606213E-2</v>
      </c>
      <c r="W7" s="172">
        <f t="shared" si="7"/>
        <v>0</v>
      </c>
      <c r="X7" s="74">
        <f>分析係数表!E10</f>
        <v>2.6958057972911079E-2</v>
      </c>
      <c r="Y7" s="171">
        <f t="shared" si="8"/>
        <v>0</v>
      </c>
    </row>
    <row r="8" spans="1:25">
      <c r="A8" s="10" t="s">
        <v>227</v>
      </c>
      <c r="B8" s="9" t="s">
        <v>27</v>
      </c>
      <c r="C8" s="88"/>
      <c r="D8" s="105">
        <f>投入係数表!AJ8</f>
        <v>9.0567278599579074E-6</v>
      </c>
      <c r="E8" s="109">
        <f t="shared" si="9"/>
        <v>9.0567278599579075E-4</v>
      </c>
      <c r="F8" s="83">
        <f>分析係数表!C11</f>
        <v>2.1147201560344109E-2</v>
      </c>
      <c r="G8" s="109">
        <f t="shared" si="0"/>
        <v>1.9152444953171383E-5</v>
      </c>
      <c r="H8" s="109">
        <v>1.4239261950235223E-2</v>
      </c>
      <c r="I8" s="109">
        <f t="shared" si="1"/>
        <v>1.4239261950235223E-2</v>
      </c>
      <c r="J8" s="83">
        <f>分析係数表!G11</f>
        <v>0.2349962690544718</v>
      </c>
      <c r="K8" s="110">
        <f t="shared" si="2"/>
        <v>3.3461734323945794E-3</v>
      </c>
      <c r="L8" s="77"/>
      <c r="M8" s="78"/>
      <c r="N8" s="79">
        <f>分析係数表!I11</f>
        <v>-2.2238602446561594E-5</v>
      </c>
      <c r="O8" s="80">
        <f t="shared" si="3"/>
        <v>-7.9273321548927551E-4</v>
      </c>
      <c r="P8" s="74">
        <f>分析係数表!C11</f>
        <v>2.1147201560344109E-2</v>
      </c>
      <c r="Q8" s="80">
        <f t="shared" si="4"/>
        <v>-1.6764089091531411E-5</v>
      </c>
      <c r="R8" s="81">
        <v>9.2182995674256717E-3</v>
      </c>
      <c r="S8" s="82">
        <f t="shared" si="5"/>
        <v>2.3457561517660895E-2</v>
      </c>
      <c r="T8" s="83">
        <f>分析係数表!F11</f>
        <v>0.38828483104146677</v>
      </c>
      <c r="U8" s="84">
        <f t="shared" si="6"/>
        <v>9.1082153105297731E-3</v>
      </c>
      <c r="V8" s="85">
        <f>分析係数表!D11</f>
        <v>2.238567316917173E-2</v>
      </c>
      <c r="W8" s="172">
        <f t="shared" si="7"/>
        <v>0</v>
      </c>
      <c r="X8" s="74">
        <f>分析係数表!E11</f>
        <v>2.1852680950858117E-2</v>
      </c>
      <c r="Y8" s="171">
        <f t="shared" si="8"/>
        <v>0</v>
      </c>
    </row>
    <row r="9" spans="1:25">
      <c r="A9" s="10" t="s">
        <v>228</v>
      </c>
      <c r="B9" s="9" t="s">
        <v>195</v>
      </c>
      <c r="C9" s="88"/>
      <c r="D9" s="105">
        <f>投入係数表!AJ9</f>
        <v>8.3621465002365197E-3</v>
      </c>
      <c r="E9" s="109">
        <f t="shared" si="9"/>
        <v>0.83621465002365203</v>
      </c>
      <c r="F9" s="83">
        <f>分析係数表!C12</f>
        <v>0.26979296775158057</v>
      </c>
      <c r="G9" s="109">
        <f t="shared" si="0"/>
        <v>0.2256048321072304</v>
      </c>
      <c r="H9" s="109">
        <v>0.28786641456574219</v>
      </c>
      <c r="I9" s="109">
        <f t="shared" si="1"/>
        <v>0.28786641456574219</v>
      </c>
      <c r="J9" s="83">
        <f>分析係数表!G12</f>
        <v>0.14399966915404239</v>
      </c>
      <c r="K9" s="110">
        <f t="shared" si="2"/>
        <v>4.1452668458027281E-2</v>
      </c>
      <c r="L9" s="77"/>
      <c r="M9" s="78"/>
      <c r="N9" s="79">
        <f>分析係数表!I12</f>
        <v>8.4790563397567215E-2</v>
      </c>
      <c r="O9" s="80">
        <f t="shared" si="3"/>
        <v>3.0225053991957722</v>
      </c>
      <c r="P9" s="74">
        <f>分析係数表!C12</f>
        <v>0.26979296775158057</v>
      </c>
      <c r="Q9" s="80">
        <f t="shared" si="4"/>
        <v>0.81545070169420308</v>
      </c>
      <c r="R9" s="81">
        <v>1.0301691806273201</v>
      </c>
      <c r="S9" s="82">
        <f t="shared" si="5"/>
        <v>1.3180355951930622</v>
      </c>
      <c r="T9" s="83">
        <f>分析係数表!F12</f>
        <v>0.33481714299007204</v>
      </c>
      <c r="U9" s="84">
        <f t="shared" si="6"/>
        <v>0.44130091234176022</v>
      </c>
      <c r="V9" s="85">
        <f>分析係数表!D12</f>
        <v>3.7088865741159563E-2</v>
      </c>
      <c r="W9" s="172">
        <f t="shared" si="7"/>
        <v>0</v>
      </c>
      <c r="X9" s="74">
        <f>分析係数表!E12</f>
        <v>3.539948357013805E-2</v>
      </c>
      <c r="Y9" s="171">
        <f t="shared" si="8"/>
        <v>0</v>
      </c>
    </row>
    <row r="10" spans="1:25">
      <c r="A10" s="10" t="s">
        <v>229</v>
      </c>
      <c r="B10" s="9" t="s">
        <v>28</v>
      </c>
      <c r="C10" s="88"/>
      <c r="D10" s="105">
        <f>投入係数表!AJ10</f>
        <v>2.8344074844799034E-3</v>
      </c>
      <c r="E10" s="109">
        <f t="shared" si="9"/>
        <v>0.28344074844799033</v>
      </c>
      <c r="F10" s="83">
        <f>分析係数表!C13</f>
        <v>6.684233532602335E-2</v>
      </c>
      <c r="G10" s="109">
        <f t="shared" si="0"/>
        <v>1.8945841552819601E-2</v>
      </c>
      <c r="H10" s="109">
        <v>2.2750166908427714E-2</v>
      </c>
      <c r="I10" s="109">
        <f t="shared" si="1"/>
        <v>2.2750166908427714E-2</v>
      </c>
      <c r="J10" s="83">
        <f>分析係数表!G13</f>
        <v>0.23596605339775753</v>
      </c>
      <c r="K10" s="110">
        <f t="shared" si="2"/>
        <v>5.3682670995219501E-3</v>
      </c>
      <c r="L10" s="77"/>
      <c r="M10" s="78"/>
      <c r="N10" s="79">
        <f>分析係数表!I13</f>
        <v>1.6879182236800124E-2</v>
      </c>
      <c r="O10" s="80">
        <f t="shared" si="3"/>
        <v>0.60168746851611943</v>
      </c>
      <c r="P10" s="74">
        <f>分析係数表!C13</f>
        <v>6.684233532602335E-2</v>
      </c>
      <c r="Q10" s="80">
        <f t="shared" si="4"/>
        <v>4.0218195532020572E-2</v>
      </c>
      <c r="R10" s="81">
        <v>4.493217400965932E-2</v>
      </c>
      <c r="S10" s="82">
        <f t="shared" si="5"/>
        <v>6.7682340918087031E-2</v>
      </c>
      <c r="T10" s="83">
        <f>分析係数表!F13</f>
        <v>0.36934894381465649</v>
      </c>
      <c r="U10" s="84">
        <f t="shared" si="6"/>
        <v>2.4998401132998952E-2</v>
      </c>
      <c r="V10" s="85">
        <f>分析係数表!D13</f>
        <v>0.1651861487951434</v>
      </c>
      <c r="W10" s="172">
        <f t="shared" si="7"/>
        <v>0</v>
      </c>
      <c r="X10" s="74">
        <f>分析係数表!E13</f>
        <v>0.12199715046769498</v>
      </c>
      <c r="Y10" s="171">
        <f t="shared" si="8"/>
        <v>0</v>
      </c>
    </row>
    <row r="11" spans="1:25">
      <c r="A11" s="10" t="s">
        <v>230</v>
      </c>
      <c r="B11" s="9" t="s">
        <v>275</v>
      </c>
      <c r="C11" s="88"/>
      <c r="D11" s="105">
        <f>投入係数表!AJ11</f>
        <v>5.1504914668206777E-3</v>
      </c>
      <c r="E11" s="109">
        <f t="shared" si="9"/>
        <v>0.5150491466820678</v>
      </c>
      <c r="F11" s="83">
        <f>分析係数表!C14</f>
        <v>0.21710827927701792</v>
      </c>
      <c r="G11" s="109">
        <f t="shared" si="0"/>
        <v>0.11182143397924015</v>
      </c>
      <c r="H11" s="109">
        <v>0.18289313097561505</v>
      </c>
      <c r="I11" s="109">
        <f t="shared" si="1"/>
        <v>0.18289313097561505</v>
      </c>
      <c r="J11" s="83">
        <f>分析係数表!G14</f>
        <v>0.17574790290253137</v>
      </c>
      <c r="K11" s="110">
        <f t="shared" si="2"/>
        <v>3.2143084224242342E-2</v>
      </c>
      <c r="L11" s="77"/>
      <c r="M11" s="78"/>
      <c r="N11" s="79">
        <f>分析係数表!I14</f>
        <v>1.1225515443921091E-3</v>
      </c>
      <c r="O11" s="80">
        <f t="shared" si="3"/>
        <v>4.0015279623652686E-2</v>
      </c>
      <c r="P11" s="74">
        <f>分析係数表!C14</f>
        <v>0.21710827927701792</v>
      </c>
      <c r="Q11" s="80">
        <f t="shared" si="4"/>
        <v>8.6876485038799526E-3</v>
      </c>
      <c r="R11" s="81">
        <v>4.8880120185530562E-2</v>
      </c>
      <c r="S11" s="82">
        <f t="shared" si="5"/>
        <v>0.23177325116114561</v>
      </c>
      <c r="T11" s="83">
        <f>分析係数表!F14</f>
        <v>0.32729567218469302</v>
      </c>
      <c r="U11" s="84">
        <f t="shared" si="6"/>
        <v>7.5858382033218832E-2</v>
      </c>
      <c r="V11" s="85">
        <f>分析係数表!D14</f>
        <v>4.5196804531672026E-2</v>
      </c>
      <c r="W11" s="172">
        <f t="shared" si="7"/>
        <v>0</v>
      </c>
      <c r="X11" s="74">
        <f>分析係数表!E14</f>
        <v>3.8130342673435243E-2</v>
      </c>
      <c r="Y11" s="171">
        <f t="shared" si="8"/>
        <v>0</v>
      </c>
    </row>
    <row r="12" spans="1:25">
      <c r="A12" s="10" t="s">
        <v>231</v>
      </c>
      <c r="B12" s="9" t="s">
        <v>29</v>
      </c>
      <c r="C12" s="88"/>
      <c r="D12" s="105">
        <f>投入係数表!AJ12</f>
        <v>0.13530089584971963</v>
      </c>
      <c r="E12" s="109">
        <f t="shared" si="9"/>
        <v>13.530089584971963</v>
      </c>
      <c r="F12" s="83">
        <f>分析係数表!C15</f>
        <v>0.1777237835164599</v>
      </c>
      <c r="G12" s="109">
        <f t="shared" si="0"/>
        <v>2.4046187123578657</v>
      </c>
      <c r="H12" s="109">
        <v>2.6321129564213464</v>
      </c>
      <c r="I12" s="109">
        <f t="shared" si="1"/>
        <v>2.6321129564213464</v>
      </c>
      <c r="J12" s="83">
        <f>分析係数表!G15</f>
        <v>0.10387096116118634</v>
      </c>
      <c r="K12" s="110">
        <f t="shared" si="2"/>
        <v>0.27340010266829701</v>
      </c>
      <c r="L12" s="77"/>
      <c r="M12" s="78"/>
      <c r="N12" s="79">
        <f>分析係数表!I15</f>
        <v>7.5144901505810619E-3</v>
      </c>
      <c r="O12" s="80">
        <f t="shared" si="3"/>
        <v>0.26786691988163358</v>
      </c>
      <c r="P12" s="74">
        <f>分析係数表!C15</f>
        <v>0.1777237835164599</v>
      </c>
      <c r="Q12" s="80">
        <f t="shared" si="4"/>
        <v>4.7606322480264356E-2</v>
      </c>
      <c r="R12" s="81">
        <v>0.11174144841125082</v>
      </c>
      <c r="S12" s="82">
        <f t="shared" si="5"/>
        <v>2.743854404832597</v>
      </c>
      <c r="T12" s="83">
        <f>分析係数表!F15</f>
        <v>0.33005409485469872</v>
      </c>
      <c r="U12" s="84">
        <f t="shared" si="6"/>
        <v>0.90562038200010087</v>
      </c>
      <c r="V12" s="85">
        <f>分析係数表!D15</f>
        <v>1.862209422908882E-2</v>
      </c>
      <c r="W12" s="172">
        <f t="shared" si="7"/>
        <v>0</v>
      </c>
      <c r="X12" s="74">
        <f>分析係数表!E15</f>
        <v>1.8544573004253467E-2</v>
      </c>
      <c r="Y12" s="171">
        <f t="shared" si="8"/>
        <v>0</v>
      </c>
    </row>
    <row r="13" spans="1:25">
      <c r="A13" s="10" t="s">
        <v>232</v>
      </c>
      <c r="B13" s="9" t="s">
        <v>30</v>
      </c>
      <c r="C13" s="88"/>
      <c r="D13" s="105">
        <f>投入係数表!AJ13</f>
        <v>3.6498613275630365E-3</v>
      </c>
      <c r="E13" s="109">
        <f t="shared" si="9"/>
        <v>0.36498613275630365</v>
      </c>
      <c r="F13" s="83">
        <f>分析係数表!C16</f>
        <v>0.12368252551663639</v>
      </c>
      <c r="G13" s="109">
        <f t="shared" si="0"/>
        <v>4.514240667784996E-2</v>
      </c>
      <c r="H13" s="109">
        <v>8.43155851466829E-2</v>
      </c>
      <c r="I13" s="109">
        <f t="shared" si="1"/>
        <v>8.43155851466829E-2</v>
      </c>
      <c r="J13" s="83">
        <f>分析係数表!G16</f>
        <v>1.9772048092292722E-2</v>
      </c>
      <c r="K13" s="110">
        <f t="shared" si="2"/>
        <v>1.6670918044500163E-3</v>
      </c>
      <c r="L13" s="77"/>
      <c r="M13" s="78"/>
      <c r="N13" s="79">
        <f>分析係数表!I16</f>
        <v>1.7113434381227897E-2</v>
      </c>
      <c r="O13" s="80">
        <f t="shared" si="3"/>
        <v>0.61003778891659033</v>
      </c>
      <c r="P13" s="74">
        <f>分析係数表!C16</f>
        <v>0.12368252551663639</v>
      </c>
      <c r="Q13" s="80">
        <f t="shared" si="4"/>
        <v>7.5451014393788624E-2</v>
      </c>
      <c r="R13" s="81">
        <v>0.10966161580013736</v>
      </c>
      <c r="S13" s="82">
        <f t="shared" si="5"/>
        <v>0.19397720094682025</v>
      </c>
      <c r="T13" s="83">
        <f>分析係数表!F16</f>
        <v>0.17086837167280561</v>
      </c>
      <c r="U13" s="84">
        <f t="shared" si="6"/>
        <v>3.314456846743178E-2</v>
      </c>
      <c r="V13" s="85">
        <f>分析係数表!D16</f>
        <v>1.2952602682604767E-2</v>
      </c>
      <c r="W13" s="172">
        <f t="shared" si="7"/>
        <v>0</v>
      </c>
      <c r="X13" s="74">
        <f>分析係数表!E16</f>
        <v>1.2952602682604767E-2</v>
      </c>
      <c r="Y13" s="171">
        <f t="shared" si="8"/>
        <v>0</v>
      </c>
    </row>
    <row r="14" spans="1:25">
      <c r="A14" s="10" t="s">
        <v>2</v>
      </c>
      <c r="B14" s="9" t="s">
        <v>385</v>
      </c>
      <c r="C14" s="88"/>
      <c r="D14" s="105">
        <f>投入係数表!AJ14</f>
        <v>2.1262410329685793E-3</v>
      </c>
      <c r="E14" s="109">
        <f t="shared" si="9"/>
        <v>0.21262410329685794</v>
      </c>
      <c r="F14" s="83">
        <f>分析係数表!C17</f>
        <v>0.19283956701830429</v>
      </c>
      <c r="G14" s="109">
        <f t="shared" si="0"/>
        <v>4.1002340017421292E-2</v>
      </c>
      <c r="H14" s="109">
        <v>8.5541456984001826E-2</v>
      </c>
      <c r="I14" s="109">
        <f t="shared" si="1"/>
        <v>8.5541456984001826E-2</v>
      </c>
      <c r="J14" s="83">
        <f>分析係数表!G17</f>
        <v>0.23402763404868787</v>
      </c>
      <c r="K14" s="110">
        <f t="shared" si="2"/>
        <v>2.0019064791043553E-2</v>
      </c>
      <c r="L14" s="77"/>
      <c r="M14" s="78"/>
      <c r="N14" s="79">
        <f>分析係数表!I17</f>
        <v>3.1766349957435482E-3</v>
      </c>
      <c r="O14" s="80">
        <f t="shared" si="3"/>
        <v>0.11323661550507629</v>
      </c>
      <c r="P14" s="74">
        <f>分析係数表!C17</f>
        <v>0.19283956701830429</v>
      </c>
      <c r="Q14" s="80">
        <f t="shared" si="4"/>
        <v>2.1836499904617113E-2</v>
      </c>
      <c r="R14" s="81">
        <v>5.02030127318525E-2</v>
      </c>
      <c r="S14" s="82">
        <f t="shared" si="5"/>
        <v>0.13574446971585433</v>
      </c>
      <c r="T14" s="83">
        <f>分析係数表!F17</f>
        <v>0.36995154049829787</v>
      </c>
      <c r="U14" s="84">
        <f t="shared" si="6"/>
        <v>5.021887568550485E-2</v>
      </c>
      <c r="V14" s="85">
        <f>分析係数表!D17</f>
        <v>4.4453920652026524E-2</v>
      </c>
      <c r="W14" s="172">
        <f t="shared" si="7"/>
        <v>0</v>
      </c>
      <c r="X14" s="74">
        <f>分析係数表!E17</f>
        <v>4.2061277361062542E-2</v>
      </c>
      <c r="Y14" s="171">
        <f t="shared" si="8"/>
        <v>0</v>
      </c>
    </row>
    <row r="15" spans="1:25">
      <c r="A15" s="10" t="s">
        <v>3</v>
      </c>
      <c r="B15" s="9" t="s">
        <v>31</v>
      </c>
      <c r="C15" s="88"/>
      <c r="D15" s="105">
        <f>投入係数表!AJ15</f>
        <v>7.9037367362478814E-4</v>
      </c>
      <c r="E15" s="109">
        <f t="shared" si="9"/>
        <v>7.9037367362478808E-2</v>
      </c>
      <c r="F15" s="83">
        <f>分析係数表!C18</f>
        <v>0.30630539049432115</v>
      </c>
      <c r="G15" s="109">
        <f t="shared" si="0"/>
        <v>2.4209571673607187E-2</v>
      </c>
      <c r="H15" s="109">
        <v>4.2438420090061026E-2</v>
      </c>
      <c r="I15" s="109">
        <f t="shared" si="1"/>
        <v>4.2438420090061026E-2</v>
      </c>
      <c r="J15" s="83">
        <f>分析係数表!G18</f>
        <v>0.21755179396051724</v>
      </c>
      <c r="K15" s="110">
        <f t="shared" si="2"/>
        <v>9.2325544234428316E-3</v>
      </c>
      <c r="L15" s="77"/>
      <c r="M15" s="78"/>
      <c r="N15" s="79">
        <f>分析係数表!I18</f>
        <v>5.3704565311248737E-4</v>
      </c>
      <c r="O15" s="80">
        <f t="shared" si="3"/>
        <v>1.9143915562114144E-2</v>
      </c>
      <c r="P15" s="74">
        <f>分析係数表!C18</f>
        <v>0.30630539049432115</v>
      </c>
      <c r="Q15" s="80">
        <f t="shared" si="4"/>
        <v>5.8638845318436843E-3</v>
      </c>
      <c r="R15" s="81">
        <v>1.5495505852439466E-2</v>
      </c>
      <c r="S15" s="82">
        <f t="shared" si="5"/>
        <v>5.7933925942500492E-2</v>
      </c>
      <c r="T15" s="83">
        <f>分析係数表!F18</f>
        <v>0.4635011306393737</v>
      </c>
      <c r="U15" s="84">
        <f t="shared" si="6"/>
        <v>2.6852440176726722E-2</v>
      </c>
      <c r="V15" s="85">
        <f>分析係数表!D18</f>
        <v>4.1488554421314744E-2</v>
      </c>
      <c r="W15" s="172">
        <f t="shared" si="7"/>
        <v>0</v>
      </c>
      <c r="X15" s="74">
        <f>分析係数表!E18</f>
        <v>3.8178621954614265E-2</v>
      </c>
      <c r="Y15" s="171">
        <f t="shared" si="8"/>
        <v>0</v>
      </c>
    </row>
    <row r="16" spans="1:25">
      <c r="A16" s="10" t="s">
        <v>4</v>
      </c>
      <c r="B16" s="9" t="s">
        <v>32</v>
      </c>
      <c r="C16" s="88"/>
      <c r="D16" s="105">
        <f>投入係数表!AJ16</f>
        <v>1.7416784346072899E-6</v>
      </c>
      <c r="E16" s="109">
        <f t="shared" si="9"/>
        <v>1.74167843460729E-4</v>
      </c>
      <c r="F16" s="83">
        <f>分析係数表!C19</f>
        <v>0.36966314955627488</v>
      </c>
      <c r="G16" s="109">
        <f t="shared" si="0"/>
        <v>6.4383433565117331E-5</v>
      </c>
      <c r="H16" s="109">
        <v>1.8807014177791594E-2</v>
      </c>
      <c r="I16" s="109">
        <f t="shared" si="1"/>
        <v>1.8807014177791594E-2</v>
      </c>
      <c r="J16" s="83">
        <f>分析係数表!G19</f>
        <v>4.2381117789262797E-2</v>
      </c>
      <c r="K16" s="110">
        <f t="shared" si="2"/>
        <v>7.9706228313332101E-4</v>
      </c>
      <c r="L16" s="77"/>
      <c r="M16" s="78"/>
      <c r="N16" s="79">
        <f>分析係数表!I19</f>
        <v>-1.254655481313475E-4</v>
      </c>
      <c r="O16" s="80">
        <f t="shared" si="3"/>
        <v>-4.4724351560439723E-3</v>
      </c>
      <c r="P16" s="74">
        <f>分析係数表!C19</f>
        <v>0.36966314955627488</v>
      </c>
      <c r="Q16" s="80">
        <f t="shared" si="4"/>
        <v>-1.6532944659694245E-3</v>
      </c>
      <c r="R16" s="81">
        <v>1.049289267034062E-2</v>
      </c>
      <c r="S16" s="82">
        <f t="shared" si="5"/>
        <v>2.9299906848132214E-2</v>
      </c>
      <c r="T16" s="83">
        <f>分析係数表!F19</f>
        <v>0.17645477862102601</v>
      </c>
      <c r="U16" s="84">
        <f t="shared" si="6"/>
        <v>5.1701085765038539E-3</v>
      </c>
      <c r="V16" s="85">
        <f>分析係数表!D19</f>
        <v>8.3109656186295868E-3</v>
      </c>
      <c r="W16" s="172">
        <f t="shared" si="7"/>
        <v>0</v>
      </c>
      <c r="X16" s="74">
        <f>分析係数表!E19</f>
        <v>8.1137788631236215E-3</v>
      </c>
      <c r="Y16" s="171">
        <f t="shared" si="8"/>
        <v>0</v>
      </c>
    </row>
    <row r="17" spans="1:25">
      <c r="A17" s="10" t="s">
        <v>5</v>
      </c>
      <c r="B17" s="9" t="s">
        <v>33</v>
      </c>
      <c r="C17" s="88"/>
      <c r="D17" s="105">
        <f>投入係数表!AJ17</f>
        <v>1.283965341992494E-3</v>
      </c>
      <c r="E17" s="109">
        <f t="shared" si="9"/>
        <v>0.1283965341992494</v>
      </c>
      <c r="F17" s="83">
        <f>分析係数表!C20</f>
        <v>0.11840151680286914</v>
      </c>
      <c r="G17" s="109">
        <f t="shared" si="0"/>
        <v>1.5202344401422591E-2</v>
      </c>
      <c r="H17" s="109">
        <v>2.2063774550088386E-2</v>
      </c>
      <c r="I17" s="109">
        <f t="shared" si="1"/>
        <v>2.2063774550088386E-2</v>
      </c>
      <c r="J17" s="83">
        <f>分析係数表!G20</f>
        <v>0.11103277983246747</v>
      </c>
      <c r="K17" s="110">
        <f t="shared" si="2"/>
        <v>2.4498022218931628E-3</v>
      </c>
      <c r="L17" s="77"/>
      <c r="M17" s="78"/>
      <c r="N17" s="79">
        <f>分析係数表!I20</f>
        <v>6.0558701736942728E-4</v>
      </c>
      <c r="O17" s="80">
        <f t="shared" si="3"/>
        <v>2.1587190323286317E-2</v>
      </c>
      <c r="P17" s="74">
        <f>分析係数表!C20</f>
        <v>0.11840151680286914</v>
      </c>
      <c r="Q17" s="80">
        <f t="shared" si="4"/>
        <v>2.5559560777893191E-3</v>
      </c>
      <c r="R17" s="81">
        <v>6.6661477060716116E-3</v>
      </c>
      <c r="S17" s="82">
        <f t="shared" si="5"/>
        <v>2.8729922256159997E-2</v>
      </c>
      <c r="T17" s="83">
        <f>分析係数表!F20</f>
        <v>0.24737258814980315</v>
      </c>
      <c r="U17" s="84">
        <f t="shared" si="6"/>
        <v>7.1069952258489303E-3</v>
      </c>
      <c r="V17" s="85">
        <f>分析係数表!D20</f>
        <v>2.4837040813006365E-2</v>
      </c>
      <c r="W17" s="172">
        <f t="shared" si="7"/>
        <v>0</v>
      </c>
      <c r="X17" s="74">
        <f>分析係数表!E20</f>
        <v>2.4562278789456368E-2</v>
      </c>
      <c r="Y17" s="171">
        <f t="shared" si="8"/>
        <v>0</v>
      </c>
    </row>
    <row r="18" spans="1:25">
      <c r="A18" s="10" t="s">
        <v>6</v>
      </c>
      <c r="B18" s="9" t="s">
        <v>34</v>
      </c>
      <c r="C18" s="88"/>
      <c r="D18" s="105">
        <f>投入係数表!AJ18</f>
        <v>3.3370558807075675E-4</v>
      </c>
      <c r="E18" s="109">
        <f t="shared" si="9"/>
        <v>3.3370558807075679E-2</v>
      </c>
      <c r="F18" s="83">
        <f>分析係数表!C21</f>
        <v>0.26258212636596168</v>
      </c>
      <c r="G18" s="109">
        <f t="shared" si="0"/>
        <v>8.7625122895823009E-3</v>
      </c>
      <c r="H18" s="109">
        <v>3.9922983083751258E-2</v>
      </c>
      <c r="I18" s="109">
        <f t="shared" si="1"/>
        <v>3.9922983083751258E-2</v>
      </c>
      <c r="J18" s="83">
        <f>分析係数表!G21</f>
        <v>0.28467983327929475</v>
      </c>
      <c r="K18" s="110">
        <f t="shared" si="2"/>
        <v>1.1365268168294413E-2</v>
      </c>
      <c r="L18" s="77"/>
      <c r="M18" s="78"/>
      <c r="N18" s="79">
        <f>分析係数表!I21</f>
        <v>1.0324354165676096E-3</v>
      </c>
      <c r="O18" s="80">
        <f t="shared" si="3"/>
        <v>3.6802935325065546E-2</v>
      </c>
      <c r="P18" s="74">
        <f>分析係数表!C21</f>
        <v>0.26258212636596168</v>
      </c>
      <c r="Q18" s="80">
        <f t="shared" si="4"/>
        <v>9.6637930141646768E-3</v>
      </c>
      <c r="R18" s="81">
        <v>2.807395395962831E-2</v>
      </c>
      <c r="S18" s="82">
        <f t="shared" si="5"/>
        <v>6.7996937043379571E-2</v>
      </c>
      <c r="T18" s="83">
        <f>分析係数表!F21</f>
        <v>0.42515189534375575</v>
      </c>
      <c r="U18" s="84">
        <f t="shared" si="6"/>
        <v>2.8909026661562861E-2</v>
      </c>
      <c r="V18" s="85">
        <f>分析係数表!D21</f>
        <v>6.1343946819791585E-2</v>
      </c>
      <c r="W18" s="172">
        <f t="shared" si="7"/>
        <v>0</v>
      </c>
      <c r="X18" s="74">
        <f>分析係数表!E21</f>
        <v>5.4343995376178865E-2</v>
      </c>
      <c r="Y18" s="171">
        <f t="shared" si="8"/>
        <v>0</v>
      </c>
    </row>
    <row r="19" spans="1:25">
      <c r="A19" s="10" t="s">
        <v>7</v>
      </c>
      <c r="B19" s="9" t="s">
        <v>276</v>
      </c>
      <c r="C19" s="88"/>
      <c r="D19" s="105">
        <f>投入係数表!AJ19</f>
        <v>0</v>
      </c>
      <c r="E19" s="109">
        <f t="shared" si="9"/>
        <v>0</v>
      </c>
      <c r="F19" s="83">
        <f>分析係数表!C22</f>
        <v>0.19256748567873505</v>
      </c>
      <c r="G19" s="109">
        <f t="shared" si="0"/>
        <v>0</v>
      </c>
      <c r="H19" s="109">
        <v>2.0071603448517557E-2</v>
      </c>
      <c r="I19" s="109">
        <f t="shared" si="1"/>
        <v>2.0071603448517557E-2</v>
      </c>
      <c r="J19" s="83">
        <f>分析係数表!G22</f>
        <v>0.19753386347788673</v>
      </c>
      <c r="K19" s="110">
        <f t="shared" si="2"/>
        <v>3.9648213753817477E-3</v>
      </c>
      <c r="L19" s="77"/>
      <c r="M19" s="78"/>
      <c r="N19" s="79">
        <f>分析係数表!I22</f>
        <v>4.8211298587508529E-5</v>
      </c>
      <c r="O19" s="80">
        <f t="shared" si="3"/>
        <v>1.7185746201465264E-3</v>
      </c>
      <c r="P19" s="74">
        <f>分析係数表!C22</f>
        <v>0.19256748567873505</v>
      </c>
      <c r="Q19" s="80">
        <f t="shared" si="4"/>
        <v>3.3094159355290378E-4</v>
      </c>
      <c r="R19" s="81">
        <v>8.078392543878982E-3</v>
      </c>
      <c r="S19" s="82">
        <f t="shared" si="5"/>
        <v>2.8149995992396537E-2</v>
      </c>
      <c r="T19" s="83">
        <f>分析係数表!F22</f>
        <v>0.41915604646677446</v>
      </c>
      <c r="U19" s="84">
        <f t="shared" si="6"/>
        <v>1.1799241028228477E-2</v>
      </c>
      <c r="V19" s="85">
        <f>分析係数表!D22</f>
        <v>2.9425619037728289E-2</v>
      </c>
      <c r="W19" s="172">
        <f t="shared" si="7"/>
        <v>0</v>
      </c>
      <c r="X19" s="74">
        <f>分析係数表!E22</f>
        <v>2.8940662878506891E-2</v>
      </c>
      <c r="Y19" s="171">
        <f t="shared" si="8"/>
        <v>0</v>
      </c>
    </row>
    <row r="20" spans="1:25">
      <c r="A20" s="10" t="s">
        <v>8</v>
      </c>
      <c r="B20" s="9" t="s">
        <v>277</v>
      </c>
      <c r="C20" s="88"/>
      <c r="D20" s="105">
        <f>投入係数表!AJ20</f>
        <v>0</v>
      </c>
      <c r="E20" s="109">
        <f t="shared" si="9"/>
        <v>0</v>
      </c>
      <c r="F20" s="83">
        <f>分析係数表!C23</f>
        <v>0.20116432520583094</v>
      </c>
      <c r="G20" s="109">
        <f t="shared" si="0"/>
        <v>0</v>
      </c>
      <c r="H20" s="109">
        <v>2.0399899145743475E-2</v>
      </c>
      <c r="I20" s="109">
        <f t="shared" si="1"/>
        <v>2.0399899145743475E-2</v>
      </c>
      <c r="J20" s="83">
        <f>分析係数表!G23</f>
        <v>0.20785566100352021</v>
      </c>
      <c r="K20" s="110">
        <f t="shared" si="2"/>
        <v>4.2402345213436573E-3</v>
      </c>
      <c r="L20" s="77"/>
      <c r="M20" s="78"/>
      <c r="N20" s="79">
        <f>分析係数表!I23</f>
        <v>2.5225877402069866E-5</v>
      </c>
      <c r="O20" s="80">
        <f t="shared" si="3"/>
        <v>8.9921976682365583E-4</v>
      </c>
      <c r="P20" s="74">
        <f>分析係数表!C23</f>
        <v>0.20116432520583094</v>
      </c>
      <c r="Q20" s="80">
        <f t="shared" si="4"/>
        <v>1.8089093760482536E-4</v>
      </c>
      <c r="R20" s="81">
        <v>7.7006913018326049E-3</v>
      </c>
      <c r="S20" s="82">
        <f t="shared" si="5"/>
        <v>2.8100590447576082E-2</v>
      </c>
      <c r="T20" s="83">
        <f>分析係数表!F23</f>
        <v>0.42478695148042223</v>
      </c>
      <c r="U20" s="84">
        <f t="shared" si="6"/>
        <v>1.1936764151025717E-2</v>
      </c>
      <c r="V20" s="85">
        <f>分析係数表!D23</f>
        <v>3.5044555722743287E-2</v>
      </c>
      <c r="W20" s="172">
        <f t="shared" si="7"/>
        <v>0</v>
      </c>
      <c r="X20" s="74">
        <f>分析係数表!E23</f>
        <v>3.4275414947972954E-2</v>
      </c>
      <c r="Y20" s="171">
        <f t="shared" si="8"/>
        <v>0</v>
      </c>
    </row>
    <row r="21" spans="1:25">
      <c r="A21" s="10" t="s">
        <v>9</v>
      </c>
      <c r="B21" s="9" t="s">
        <v>278</v>
      </c>
      <c r="C21" s="88"/>
      <c r="D21" s="105">
        <f>投入係数表!AJ21</f>
        <v>1.0618316744426802E-2</v>
      </c>
      <c r="E21" s="109">
        <f t="shared" si="9"/>
        <v>1.0618316744426803</v>
      </c>
      <c r="F21" s="83">
        <f>分析係数表!C24</f>
        <v>0.46796458506974481</v>
      </c>
      <c r="G21" s="109">
        <f t="shared" si="0"/>
        <v>0.49689961894448126</v>
      </c>
      <c r="H21" s="109">
        <v>0.56075209872838627</v>
      </c>
      <c r="I21" s="109">
        <f t="shared" si="1"/>
        <v>0.56075209872838627</v>
      </c>
      <c r="J21" s="83">
        <f>分析係数表!G24</f>
        <v>0.19290112247208774</v>
      </c>
      <c r="K21" s="110">
        <f t="shared" si="2"/>
        <v>0.10816970927328468</v>
      </c>
      <c r="L21" s="77"/>
      <c r="M21" s="78"/>
      <c r="N21" s="79">
        <f>分析係数表!I24</f>
        <v>1.1220536652328578E-3</v>
      </c>
      <c r="O21" s="80">
        <f t="shared" si="3"/>
        <v>3.9997531865096955E-2</v>
      </c>
      <c r="P21" s="74">
        <f>分析係数表!C24</f>
        <v>0.46796458506974481</v>
      </c>
      <c r="Q21" s="80">
        <f t="shared" si="4"/>
        <v>1.8717428403063993E-2</v>
      </c>
      <c r="R21" s="81">
        <v>3.7985848945709021E-2</v>
      </c>
      <c r="S21" s="82">
        <f t="shared" si="5"/>
        <v>0.59873794767409527</v>
      </c>
      <c r="T21" s="83">
        <f>分析係数表!F24</f>
        <v>0.36341689561906876</v>
      </c>
      <c r="U21" s="84">
        <f t="shared" si="6"/>
        <v>0.21759148623305213</v>
      </c>
      <c r="V21" s="85">
        <f>分析係数表!D24</f>
        <v>4.5804723184795566E-2</v>
      </c>
      <c r="W21" s="172">
        <f t="shared" si="7"/>
        <v>0</v>
      </c>
      <c r="X21" s="74">
        <f>分析係数表!E24</f>
        <v>4.4933066139114755E-2</v>
      </c>
      <c r="Y21" s="171">
        <f t="shared" si="8"/>
        <v>0</v>
      </c>
    </row>
    <row r="22" spans="1:25">
      <c r="A22" s="10" t="s">
        <v>10</v>
      </c>
      <c r="B22" s="9" t="s">
        <v>279</v>
      </c>
      <c r="C22" s="88"/>
      <c r="D22" s="105">
        <f>投入係数表!AJ22</f>
        <v>3.4833568692145798E-6</v>
      </c>
      <c r="E22" s="109">
        <f t="shared" si="9"/>
        <v>3.4833568692145799E-4</v>
      </c>
      <c r="F22" s="83">
        <f>分析係数表!C25</f>
        <v>0.11839811615034102</v>
      </c>
      <c r="G22" s="109">
        <f t="shared" si="0"/>
        <v>4.1242289119435609E-5</v>
      </c>
      <c r="H22" s="109">
        <v>2.46606226181754E-2</v>
      </c>
      <c r="I22" s="109">
        <f t="shared" si="1"/>
        <v>2.46606226181754E-2</v>
      </c>
      <c r="J22" s="83">
        <f>分析係数表!G25</f>
        <v>0.19601885967651284</v>
      </c>
      <c r="K22" s="110">
        <f t="shared" si="2"/>
        <v>4.8339471245275626E-3</v>
      </c>
      <c r="L22" s="77"/>
      <c r="M22" s="78"/>
      <c r="N22" s="79">
        <f>分析係数表!I25</f>
        <v>4.7721717414244671E-4</v>
      </c>
      <c r="O22" s="80">
        <f t="shared" si="3"/>
        <v>1.7011226575667251E-2</v>
      </c>
      <c r="P22" s="74">
        <f>分析係数表!C25</f>
        <v>0.11839811615034102</v>
      </c>
      <c r="Q22" s="80">
        <f t="shared" si="4"/>
        <v>2.0140971799656191E-3</v>
      </c>
      <c r="R22" s="81">
        <v>1.2705956147412927E-2</v>
      </c>
      <c r="S22" s="82">
        <f t="shared" si="5"/>
        <v>3.7366578765588326E-2</v>
      </c>
      <c r="T22" s="83">
        <f>分析係数表!F25</f>
        <v>0.34892899519140697</v>
      </c>
      <c r="U22" s="84">
        <f t="shared" si="6"/>
        <v>1.3038282782417299E-2</v>
      </c>
      <c r="V22" s="85">
        <f>分析係数表!D25</f>
        <v>3.4959095734715541E-2</v>
      </c>
      <c r="W22" s="172">
        <f t="shared" si="7"/>
        <v>0</v>
      </c>
      <c r="X22" s="74">
        <f>分析係数表!E25</f>
        <v>3.4440766876912506E-2</v>
      </c>
      <c r="Y22" s="171">
        <f t="shared" si="8"/>
        <v>0</v>
      </c>
    </row>
    <row r="23" spans="1:25">
      <c r="A23" s="10" t="s">
        <v>11</v>
      </c>
      <c r="B23" s="9" t="s">
        <v>35</v>
      </c>
      <c r="C23" s="88"/>
      <c r="D23" s="105">
        <f>投入係数表!AJ23</f>
        <v>7.280215856658472E-5</v>
      </c>
      <c r="E23" s="109">
        <f t="shared" si="9"/>
        <v>7.2802158566584721E-3</v>
      </c>
      <c r="F23" s="83">
        <f>分析係数表!C26</f>
        <v>0.29113960871661038</v>
      </c>
      <c r="G23" s="109">
        <f t="shared" si="0"/>
        <v>2.1195591958800102E-3</v>
      </c>
      <c r="H23" s="109">
        <v>2.4157118237431677E-2</v>
      </c>
      <c r="I23" s="109">
        <f t="shared" si="1"/>
        <v>2.4157118237431677E-2</v>
      </c>
      <c r="J23" s="83">
        <f>分析係数表!G26</f>
        <v>0.2004458717578543</v>
      </c>
      <c r="K23" s="110">
        <f t="shared" si="2"/>
        <v>4.8421946242595531E-3</v>
      </c>
      <c r="L23" s="77"/>
      <c r="M23" s="78"/>
      <c r="N23" s="79">
        <f>分析係数表!I26</f>
        <v>1.0726059667332082E-2</v>
      </c>
      <c r="O23" s="80">
        <f t="shared" si="3"/>
        <v>0.38234883644537027</v>
      </c>
      <c r="P23" s="74">
        <f>分析係数表!C26</f>
        <v>0.29113960871661038</v>
      </c>
      <c r="Q23" s="80">
        <f t="shared" si="4"/>
        <v>0.11131689063595636</v>
      </c>
      <c r="R23" s="81">
        <v>0.12524388196325753</v>
      </c>
      <c r="S23" s="82">
        <f t="shared" si="5"/>
        <v>0.14940100020068919</v>
      </c>
      <c r="T23" s="83">
        <f>分析係数表!F26</f>
        <v>0.34176102976079403</v>
      </c>
      <c r="U23" s="84">
        <f t="shared" si="6"/>
        <v>5.1059439675880135E-2</v>
      </c>
      <c r="V23" s="85">
        <f>分析係数表!D26</f>
        <v>2.5195355338839619E-2</v>
      </c>
      <c r="W23" s="172">
        <f t="shared" si="7"/>
        <v>0</v>
      </c>
      <c r="X23" s="74">
        <f>分析係数表!E26</f>
        <v>2.4685974681555249E-2</v>
      </c>
      <c r="Y23" s="171">
        <f t="shared" si="8"/>
        <v>0</v>
      </c>
    </row>
    <row r="24" spans="1:25">
      <c r="A24" s="10" t="s">
        <v>12</v>
      </c>
      <c r="B24" s="9" t="s">
        <v>386</v>
      </c>
      <c r="C24" s="88"/>
      <c r="D24" s="105">
        <f>投入係数表!AJ24</f>
        <v>2.5080169458344974E-5</v>
      </c>
      <c r="E24" s="109">
        <f t="shared" si="9"/>
        <v>2.5080169458344972E-3</v>
      </c>
      <c r="F24" s="83">
        <f>分析係数表!C27</f>
        <v>0.22390034937983039</v>
      </c>
      <c r="G24" s="109">
        <f t="shared" si="0"/>
        <v>5.6154587042287906E-4</v>
      </c>
      <c r="H24" s="109">
        <v>2.9883715358641995E-3</v>
      </c>
      <c r="I24" s="109">
        <f t="shared" si="1"/>
        <v>2.9883715358641995E-3</v>
      </c>
      <c r="J24" s="83">
        <f>分析係数表!G27</f>
        <v>0.17801424712710151</v>
      </c>
      <c r="K24" s="110">
        <f t="shared" si="2"/>
        <v>5.3197270909292546E-4</v>
      </c>
      <c r="L24" s="77"/>
      <c r="M24" s="78"/>
      <c r="N24" s="79">
        <f>分析係数表!I27</f>
        <v>1.001616696609949E-2</v>
      </c>
      <c r="O24" s="80">
        <f t="shared" si="3"/>
        <v>0.35704349070465852</v>
      </c>
      <c r="P24" s="74">
        <f>分析係数表!C27</f>
        <v>0.22390034937983039</v>
      </c>
      <c r="Q24" s="80">
        <f t="shared" si="4"/>
        <v>7.9942162312567261E-2</v>
      </c>
      <c r="R24" s="81">
        <v>8.1639269874675957E-2</v>
      </c>
      <c r="S24" s="82">
        <f t="shared" si="5"/>
        <v>8.4627641410540161E-2</v>
      </c>
      <c r="T24" s="83">
        <f>分析係数表!F27</f>
        <v>0.3354402389489512</v>
      </c>
      <c r="U24" s="84">
        <f t="shared" si="6"/>
        <v>2.8387516256437748E-2</v>
      </c>
      <c r="V24" s="85">
        <f>分析係数表!D27</f>
        <v>2.2648101403620974E-2</v>
      </c>
      <c r="W24" s="172">
        <f t="shared" si="7"/>
        <v>0</v>
      </c>
      <c r="X24" s="74">
        <f>分析係数表!E27</f>
        <v>2.2430380263578655E-2</v>
      </c>
      <c r="Y24" s="171">
        <f t="shared" si="8"/>
        <v>0</v>
      </c>
    </row>
    <row r="25" spans="1:25">
      <c r="A25" s="10" t="s">
        <v>13</v>
      </c>
      <c r="B25" s="9" t="s">
        <v>196</v>
      </c>
      <c r="C25" s="88"/>
      <c r="D25" s="105">
        <f>投入係数表!AJ25</f>
        <v>0</v>
      </c>
      <c r="E25" s="109">
        <f t="shared" si="9"/>
        <v>0</v>
      </c>
      <c r="F25" s="83">
        <f>分析係数表!C28</f>
        <v>0.22512814125204084</v>
      </c>
      <c r="G25" s="109">
        <f t="shared" si="0"/>
        <v>0</v>
      </c>
      <c r="H25" s="109">
        <v>2.6639238944773325E-2</v>
      </c>
      <c r="I25" s="109">
        <f t="shared" si="1"/>
        <v>2.6639238944773325E-2</v>
      </c>
      <c r="J25" s="83">
        <f>分析係数表!G28</f>
        <v>0.17968722251031818</v>
      </c>
      <c r="K25" s="110">
        <f t="shared" si="2"/>
        <v>4.786730855775018E-3</v>
      </c>
      <c r="L25" s="77"/>
      <c r="M25" s="78"/>
      <c r="N25" s="79">
        <f>分析係数表!I28</f>
        <v>8.1409051127791718E-3</v>
      </c>
      <c r="O25" s="80">
        <f t="shared" si="3"/>
        <v>0.29019655810450129</v>
      </c>
      <c r="P25" s="74">
        <f>分析係数表!C28</f>
        <v>0.22512814125204084</v>
      </c>
      <c r="Q25" s="80">
        <f t="shared" si="4"/>
        <v>6.5331411723806243E-2</v>
      </c>
      <c r="R25" s="81">
        <v>8.407257148925032E-2</v>
      </c>
      <c r="S25" s="82">
        <f t="shared" si="5"/>
        <v>0.11071181043402364</v>
      </c>
      <c r="T25" s="83">
        <f>分析係数表!F28</f>
        <v>0.30733691598411605</v>
      </c>
      <c r="U25" s="84">
        <f t="shared" si="6"/>
        <v>3.4025826381810911E-2</v>
      </c>
      <c r="V25" s="85">
        <f>分析係数表!D28</f>
        <v>2.8688437249149327E-2</v>
      </c>
      <c r="W25" s="172">
        <f t="shared" si="7"/>
        <v>0</v>
      </c>
      <c r="X25" s="74">
        <f>分析係数表!E28</f>
        <v>2.8133457885501985E-2</v>
      </c>
      <c r="Y25" s="171">
        <f t="shared" si="8"/>
        <v>0</v>
      </c>
    </row>
    <row r="26" spans="1:25">
      <c r="A26" s="10" t="s">
        <v>14</v>
      </c>
      <c r="B26" s="9" t="s">
        <v>55</v>
      </c>
      <c r="C26" s="88"/>
      <c r="D26" s="105">
        <f>投入係数表!AJ26</f>
        <v>3.9208664919879307E-3</v>
      </c>
      <c r="E26" s="109">
        <f t="shared" si="9"/>
        <v>0.39208664919879305</v>
      </c>
      <c r="F26" s="83">
        <f>分析係数表!C29</f>
        <v>0.20292812083079403</v>
      </c>
      <c r="G26" s="109">
        <f t="shared" si="0"/>
        <v>7.9565406924753834E-2</v>
      </c>
      <c r="H26" s="109">
        <v>0.11584426048266992</v>
      </c>
      <c r="I26" s="109">
        <f t="shared" si="1"/>
        <v>0.11584426048266992</v>
      </c>
      <c r="J26" s="83">
        <f>分析係数表!G29</f>
        <v>0.25422836329948895</v>
      </c>
      <c r="K26" s="110">
        <f t="shared" si="2"/>
        <v>2.9450896740148839E-2</v>
      </c>
      <c r="L26" s="77"/>
      <c r="M26" s="78"/>
      <c r="N26" s="79">
        <f>分析係数表!I29</f>
        <v>1.2173975242294967E-2</v>
      </c>
      <c r="O26" s="80">
        <f t="shared" si="3"/>
        <v>0.43396227628519257</v>
      </c>
      <c r="P26" s="74">
        <f>分析係数表!C29</f>
        <v>0.20292812083079403</v>
      </c>
      <c r="Q26" s="80">
        <f t="shared" si="4"/>
        <v>8.8063149238007982E-2</v>
      </c>
      <c r="R26" s="81">
        <v>0.12841698558710482</v>
      </c>
      <c r="S26" s="82">
        <f t="shared" si="5"/>
        <v>0.24426124606977473</v>
      </c>
      <c r="T26" s="83">
        <f>分析係数表!F29</f>
        <v>0.40384720428768384</v>
      </c>
      <c r="U26" s="84">
        <f t="shared" si="6"/>
        <v>9.8644221341104524E-2</v>
      </c>
      <c r="V26" s="85">
        <f>分析係数表!D29</f>
        <v>7.670374473161555E-2</v>
      </c>
      <c r="W26" s="172">
        <f t="shared" si="7"/>
        <v>0</v>
      </c>
      <c r="X26" s="74">
        <f>分析係数表!E29</f>
        <v>6.1557890505000185E-2</v>
      </c>
      <c r="Y26" s="171">
        <f t="shared" si="8"/>
        <v>0</v>
      </c>
    </row>
    <row r="27" spans="1:25">
      <c r="A27" s="10" t="s">
        <v>15</v>
      </c>
      <c r="B27" s="9" t="s">
        <v>36</v>
      </c>
      <c r="C27" s="88"/>
      <c r="D27" s="105">
        <f>投入係数表!AJ27</f>
        <v>2.291700484256272E-3</v>
      </c>
      <c r="E27" s="109">
        <f t="shared" si="9"/>
        <v>0.22917004842562722</v>
      </c>
      <c r="F27" s="83">
        <f>分析係数表!C30</f>
        <v>1</v>
      </c>
      <c r="G27" s="109">
        <f t="shared" si="0"/>
        <v>0.22917004842562722</v>
      </c>
      <c r="H27" s="109">
        <v>0.33677415911316289</v>
      </c>
      <c r="I27" s="109">
        <f t="shared" si="1"/>
        <v>0.33677415911316289</v>
      </c>
      <c r="J27" s="83">
        <f>分析係数表!G30</f>
        <v>0.34673715455884868</v>
      </c>
      <c r="K27" s="110">
        <f t="shared" si="2"/>
        <v>0.11677211365984706</v>
      </c>
      <c r="L27" s="77"/>
      <c r="M27" s="78"/>
      <c r="N27" s="79">
        <f>分析係数表!I30</f>
        <v>0</v>
      </c>
      <c r="O27" s="80">
        <f t="shared" si="3"/>
        <v>0</v>
      </c>
      <c r="P27" s="74">
        <f>分析係数表!C30</f>
        <v>1</v>
      </c>
      <c r="Q27" s="80">
        <f t="shared" si="4"/>
        <v>0</v>
      </c>
      <c r="R27" s="81">
        <v>0.15327167742881409</v>
      </c>
      <c r="S27" s="82">
        <f t="shared" si="5"/>
        <v>0.49004583654197698</v>
      </c>
      <c r="T27" s="83">
        <f>分析係数表!F30</f>
        <v>0.44336430675838301</v>
      </c>
      <c r="U27" s="84">
        <f t="shared" si="6"/>
        <v>0.21726883259826549</v>
      </c>
      <c r="V27" s="85">
        <f>分析係数表!D30</f>
        <v>8.6867041025616112E-2</v>
      </c>
      <c r="W27" s="172">
        <f t="shared" si="7"/>
        <v>0</v>
      </c>
      <c r="X27" s="74">
        <f>分析係数表!E30</f>
        <v>6.5897217034789901E-2</v>
      </c>
      <c r="Y27" s="171">
        <f t="shared" si="8"/>
        <v>0</v>
      </c>
    </row>
    <row r="28" spans="1:25">
      <c r="A28" s="10" t="s">
        <v>16</v>
      </c>
      <c r="B28" s="9" t="s">
        <v>197</v>
      </c>
      <c r="C28" s="88"/>
      <c r="D28" s="105">
        <f>投入係数表!AJ28</f>
        <v>1.2144723724516632E-2</v>
      </c>
      <c r="E28" s="109">
        <f t="shared" si="9"/>
        <v>1.2144723724516633</v>
      </c>
      <c r="F28" s="83">
        <f>分析係数表!C31</f>
        <v>0.99667993786519227</v>
      </c>
      <c r="G28" s="109">
        <f t="shared" si="0"/>
        <v>1.2104402487141164</v>
      </c>
      <c r="H28" s="109">
        <v>1.746096035771826</v>
      </c>
      <c r="I28" s="109">
        <f t="shared" si="1"/>
        <v>1.746096035771826</v>
      </c>
      <c r="J28" s="83">
        <f>分析係数表!G31</f>
        <v>7.0744430198025232E-2</v>
      </c>
      <c r="K28" s="110">
        <f t="shared" si="2"/>
        <v>0.12352656912170852</v>
      </c>
      <c r="L28" s="77"/>
      <c r="M28" s="78"/>
      <c r="N28" s="79">
        <f>分析係数表!I31</f>
        <v>1.5783931066306964E-2</v>
      </c>
      <c r="O28" s="80">
        <f t="shared" si="3"/>
        <v>0.5626453576532725</v>
      </c>
      <c r="P28" s="74">
        <f>分析係数表!C31</f>
        <v>0.99667993786519227</v>
      </c>
      <c r="Q28" s="80">
        <f t="shared" si="4"/>
        <v>0.56077734010600255</v>
      </c>
      <c r="R28" s="81">
        <v>1.0632720358634773</v>
      </c>
      <c r="S28" s="82">
        <f t="shared" si="5"/>
        <v>2.8093680716353031</v>
      </c>
      <c r="T28" s="83">
        <f>分析係数表!F31</f>
        <v>0.308369223350977</v>
      </c>
      <c r="U28" s="84">
        <f t="shared" si="6"/>
        <v>0.86632265035721034</v>
      </c>
      <c r="V28" s="85">
        <f>分析係数表!D31</f>
        <v>6.5953615120199595E-3</v>
      </c>
      <c r="W28" s="172">
        <f t="shared" si="7"/>
        <v>0</v>
      </c>
      <c r="X28" s="74">
        <f>分析係数表!E31</f>
        <v>6.5953615120199595E-3</v>
      </c>
      <c r="Y28" s="171">
        <f t="shared" si="8"/>
        <v>0</v>
      </c>
    </row>
    <row r="29" spans="1:25">
      <c r="A29" s="10" t="s">
        <v>17</v>
      </c>
      <c r="B29" s="9" t="s">
        <v>280</v>
      </c>
      <c r="C29" s="88"/>
      <c r="D29" s="105">
        <f>投入係数表!AJ29</f>
        <v>4.7446803915571793E-3</v>
      </c>
      <c r="E29" s="109">
        <f t="shared" si="9"/>
        <v>0.47446803915571795</v>
      </c>
      <c r="F29" s="83">
        <f>分析係数表!C32</f>
        <v>0.99973750468741629</v>
      </c>
      <c r="G29" s="109">
        <f t="shared" si="0"/>
        <v>0.47434349351946881</v>
      </c>
      <c r="H29" s="109">
        <v>0.57155445719474673</v>
      </c>
      <c r="I29" s="109">
        <f t="shared" si="1"/>
        <v>0.57155445719474673</v>
      </c>
      <c r="J29" s="83">
        <f>分析係数表!G32</f>
        <v>0.13654952076677315</v>
      </c>
      <c r="K29" s="110">
        <f t="shared" si="2"/>
        <v>7.8045487222055829E-2</v>
      </c>
      <c r="L29" s="77"/>
      <c r="M29" s="78"/>
      <c r="N29" s="79">
        <f>分析係数表!I32</f>
        <v>6.1925380029087757E-3</v>
      </c>
      <c r="O29" s="80">
        <f t="shared" si="3"/>
        <v>0.22074366295641104</v>
      </c>
      <c r="P29" s="74">
        <f>分析係数表!C32</f>
        <v>0.99973750468741629</v>
      </c>
      <c r="Q29" s="80">
        <f t="shared" si="4"/>
        <v>0.22068571877960241</v>
      </c>
      <c r="R29" s="81">
        <v>0.3286741609709401</v>
      </c>
      <c r="S29" s="82">
        <f t="shared" si="5"/>
        <v>0.90022861816568689</v>
      </c>
      <c r="T29" s="83">
        <f>分析係数表!F32</f>
        <v>0.46980830670926516</v>
      </c>
      <c r="U29" s="84">
        <f t="shared" si="6"/>
        <v>0.42293488275164298</v>
      </c>
      <c r="V29" s="85">
        <f>分析係数表!D32</f>
        <v>1.7896698615548455E-2</v>
      </c>
      <c r="W29" s="172">
        <f t="shared" si="7"/>
        <v>0</v>
      </c>
      <c r="X29" s="74">
        <f>分析係数表!E32</f>
        <v>1.7896698615548455E-2</v>
      </c>
      <c r="Y29" s="171">
        <f t="shared" si="8"/>
        <v>0</v>
      </c>
    </row>
    <row r="30" spans="1:25">
      <c r="A30" s="10" t="s">
        <v>18</v>
      </c>
      <c r="B30" s="9" t="s">
        <v>281</v>
      </c>
      <c r="C30" s="88"/>
      <c r="D30" s="105">
        <f>投入係数表!AJ30</f>
        <v>3.6293095220346705E-3</v>
      </c>
      <c r="E30" s="109">
        <f t="shared" si="9"/>
        <v>0.36293095220346705</v>
      </c>
      <c r="F30" s="83">
        <f>分析係数表!C33</f>
        <v>0.92720800471848297</v>
      </c>
      <c r="G30" s="109">
        <f t="shared" si="0"/>
        <v>0.33651248404315581</v>
      </c>
      <c r="H30" s="109">
        <v>0.40085992701967166</v>
      </c>
      <c r="I30" s="109">
        <f t="shared" si="1"/>
        <v>0.40085992701967166</v>
      </c>
      <c r="J30" s="83">
        <f>分析係数表!G33</f>
        <v>0.48251618559482062</v>
      </c>
      <c r="K30" s="110">
        <f t="shared" si="2"/>
        <v>0.19342140294335014</v>
      </c>
      <c r="L30" s="77"/>
      <c r="M30" s="78"/>
      <c r="N30" s="79">
        <f>分析係数表!I33</f>
        <v>1.0711870111293417E-3</v>
      </c>
      <c r="O30" s="80">
        <f t="shared" si="3"/>
        <v>3.8184302532653196E-2</v>
      </c>
      <c r="P30" s="74">
        <f>分析係数表!C33</f>
        <v>0.92720800471848297</v>
      </c>
      <c r="Q30" s="80">
        <f t="shared" si="4"/>
        <v>3.5404790962868284E-2</v>
      </c>
      <c r="R30" s="81">
        <v>0.14382740192833868</v>
      </c>
      <c r="S30" s="82">
        <f t="shared" si="5"/>
        <v>0.54468732894801031</v>
      </c>
      <c r="T30" s="83">
        <f>分析係数表!F33</f>
        <v>0.61375438359859724</v>
      </c>
      <c r="U30" s="84">
        <f t="shared" si="6"/>
        <v>0.33430423583245245</v>
      </c>
      <c r="V30" s="85">
        <f>分析係数表!D33</f>
        <v>6.3927479543206545E-2</v>
      </c>
      <c r="W30" s="172">
        <f t="shared" si="7"/>
        <v>0</v>
      </c>
      <c r="X30" s="74">
        <f>分析係数表!E33</f>
        <v>6.2471900008991998E-2</v>
      </c>
      <c r="Y30" s="171">
        <f t="shared" si="8"/>
        <v>0</v>
      </c>
    </row>
    <row r="31" spans="1:25">
      <c r="A31" s="10" t="s">
        <v>19</v>
      </c>
      <c r="B31" s="9" t="s">
        <v>282</v>
      </c>
      <c r="C31" s="88"/>
      <c r="D31" s="105">
        <f>投入係数表!AJ31</f>
        <v>5.1629618844124654E-2</v>
      </c>
      <c r="E31" s="109">
        <f t="shared" si="9"/>
        <v>5.1629618844124652</v>
      </c>
      <c r="F31" s="83">
        <f>分析係数表!C34</f>
        <v>0.43058167090385968</v>
      </c>
      <c r="G31" s="109">
        <f t="shared" si="0"/>
        <v>2.2230767550032593</v>
      </c>
      <c r="H31" s="109">
        <v>2.5246404738263846</v>
      </c>
      <c r="I31" s="109">
        <f t="shared" si="1"/>
        <v>2.5246404738263846</v>
      </c>
      <c r="J31" s="83">
        <f>分析係数表!G34</f>
        <v>0.40252218378442245</v>
      </c>
      <c r="K31" s="110">
        <f t="shared" si="2"/>
        <v>1.0162237967951353</v>
      </c>
      <c r="L31" s="77"/>
      <c r="M31" s="78"/>
      <c r="N31" s="79">
        <f>分析係数表!I34</f>
        <v>0.17332617383102331</v>
      </c>
      <c r="O31" s="80">
        <f t="shared" si="3"/>
        <v>6.1785094382477466</v>
      </c>
      <c r="P31" s="74">
        <f>分析係数表!C34</f>
        <v>0.43058167090385968</v>
      </c>
      <c r="Q31" s="80">
        <f t="shared" si="4"/>
        <v>2.6603529176159824</v>
      </c>
      <c r="R31" s="81">
        <v>2.988504669789779</v>
      </c>
      <c r="S31" s="82">
        <f t="shared" si="5"/>
        <v>5.513145143616164</v>
      </c>
      <c r="T31" s="83">
        <f>分析係数表!F34</f>
        <v>0.66293540075026103</v>
      </c>
      <c r="U31" s="84">
        <f t="shared" si="6"/>
        <v>3.6548590851775371</v>
      </c>
      <c r="V31" s="85">
        <f>分析係数表!D34</f>
        <v>0.16067471370017011</v>
      </c>
      <c r="W31" s="172">
        <f t="shared" si="7"/>
        <v>1</v>
      </c>
      <c r="X31" s="74">
        <f>分析係数表!E34</f>
        <v>0.14658203786750718</v>
      </c>
      <c r="Y31" s="171">
        <f t="shared" si="8"/>
        <v>1</v>
      </c>
    </row>
    <row r="32" spans="1:25">
      <c r="A32" s="10" t="s">
        <v>20</v>
      </c>
      <c r="B32" s="9" t="s">
        <v>37</v>
      </c>
      <c r="C32" s="88"/>
      <c r="D32" s="105">
        <f>投入係数表!AJ32</f>
        <v>8.296659391095286E-3</v>
      </c>
      <c r="E32" s="109">
        <f t="shared" si="9"/>
        <v>0.82966593910952857</v>
      </c>
      <c r="F32" s="83">
        <f>分析係数表!C35</f>
        <v>0.85041941808411148</v>
      </c>
      <c r="G32" s="109">
        <f t="shared" si="0"/>
        <v>0.70556402514173311</v>
      </c>
      <c r="H32" s="109">
        <v>1.0636111404989486</v>
      </c>
      <c r="I32" s="109">
        <f t="shared" si="1"/>
        <v>1.0636111404989486</v>
      </c>
      <c r="J32" s="83">
        <f>分析係数表!G35</f>
        <v>0.31439227022235533</v>
      </c>
      <c r="K32" s="110">
        <f t="shared" si="2"/>
        <v>0.33439112109525299</v>
      </c>
      <c r="L32" s="77"/>
      <c r="M32" s="78"/>
      <c r="N32" s="79">
        <f>分析係数表!I35</f>
        <v>5.0116599150103677E-2</v>
      </c>
      <c r="O32" s="80">
        <f t="shared" si="3"/>
        <v>1.786492334179546</v>
      </c>
      <c r="P32" s="74">
        <f>分析係数表!C35</f>
        <v>0.85041941808411148</v>
      </c>
      <c r="Q32" s="80">
        <f t="shared" si="4"/>
        <v>1.5192677712446956</v>
      </c>
      <c r="R32" s="81">
        <v>2.3331246609171776</v>
      </c>
      <c r="S32" s="82">
        <f t="shared" si="5"/>
        <v>3.396735801416126</v>
      </c>
      <c r="T32" s="83">
        <f>分析係数表!F35</f>
        <v>0.64510687312527537</v>
      </c>
      <c r="U32" s="84">
        <f t="shared" si="6"/>
        <v>2.1912576116842333</v>
      </c>
      <c r="V32" s="85">
        <f>分析係数表!D35</f>
        <v>4.4457450663799247E-2</v>
      </c>
      <c r="W32" s="172">
        <f t="shared" si="7"/>
        <v>0</v>
      </c>
      <c r="X32" s="74">
        <f>分析係数表!E35</f>
        <v>4.3787951741632962E-2</v>
      </c>
      <c r="Y32" s="171">
        <f t="shared" si="8"/>
        <v>0</v>
      </c>
    </row>
    <row r="33" spans="1:25">
      <c r="A33" s="10" t="s">
        <v>21</v>
      </c>
      <c r="B33" s="9" t="s">
        <v>38</v>
      </c>
      <c r="C33" s="88"/>
      <c r="D33" s="105">
        <f>投入係数表!AJ33</f>
        <v>1.6705134537692359E-2</v>
      </c>
      <c r="E33" s="109">
        <f t="shared" si="9"/>
        <v>1.6705134537692359</v>
      </c>
      <c r="F33" s="83">
        <f>分析係数表!C36</f>
        <v>0.99367212085214862</v>
      </c>
      <c r="G33" s="109">
        <f t="shared" si="0"/>
        <v>1.6599426465189244</v>
      </c>
      <c r="H33" s="109">
        <v>1.9449500753214963</v>
      </c>
      <c r="I33" s="109">
        <f t="shared" si="1"/>
        <v>1.9449500753214963</v>
      </c>
      <c r="J33" s="83">
        <f>分析係数表!G36</f>
        <v>5.4622350270852466E-2</v>
      </c>
      <c r="K33" s="110">
        <f t="shared" si="2"/>
        <v>0.10623774427353166</v>
      </c>
      <c r="L33" s="77"/>
      <c r="M33" s="78"/>
      <c r="N33" s="79">
        <f>分析係数表!I36</f>
        <v>0.22260102528255266</v>
      </c>
      <c r="O33" s="80">
        <f t="shared" si="3"/>
        <v>7.9349962286290712</v>
      </c>
      <c r="P33" s="74">
        <f>分析係数表!C36</f>
        <v>0.99367212085214862</v>
      </c>
      <c r="Q33" s="80">
        <f t="shared" si="4"/>
        <v>7.8847845314556499</v>
      </c>
      <c r="R33" s="81">
        <v>8.4023271842355651</v>
      </c>
      <c r="S33" s="82">
        <f t="shared" si="5"/>
        <v>10.347277259557062</v>
      </c>
      <c r="T33" s="83">
        <f>分析係数表!F36</f>
        <v>0.84078106922799567</v>
      </c>
      <c r="U33" s="84">
        <f t="shared" si="6"/>
        <v>8.6997948378889109</v>
      </c>
      <c r="V33" s="85">
        <f>分析係数表!D36</f>
        <v>1.6146279761308086E-2</v>
      </c>
      <c r="W33" s="172">
        <f t="shared" si="7"/>
        <v>0</v>
      </c>
      <c r="X33" s="74">
        <f>分析係数表!E36</f>
        <v>1.4152245516969955E-2</v>
      </c>
      <c r="Y33" s="171">
        <f t="shared" si="8"/>
        <v>0</v>
      </c>
    </row>
    <row r="34" spans="1:25">
      <c r="A34" s="10" t="s">
        <v>22</v>
      </c>
      <c r="B34" s="9" t="s">
        <v>406</v>
      </c>
      <c r="C34" s="88"/>
      <c r="D34" s="105">
        <f>投入係数表!AJ34</f>
        <v>1.154941803556786E-2</v>
      </c>
      <c r="E34" s="109">
        <f t="shared" si="9"/>
        <v>1.154941803556786</v>
      </c>
      <c r="F34" s="83">
        <f>分析係数表!C37</f>
        <v>0.57178358697686016</v>
      </c>
      <c r="G34" s="109">
        <f t="shared" si="0"/>
        <v>0.66037676718722327</v>
      </c>
      <c r="H34" s="109">
        <v>0.97843085962075893</v>
      </c>
      <c r="I34" s="109">
        <f t="shared" si="1"/>
        <v>0.97843085962075893</v>
      </c>
      <c r="J34" s="83">
        <f>分析係数表!G37</f>
        <v>0.36884830758302428</v>
      </c>
      <c r="K34" s="110">
        <f t="shared" si="2"/>
        <v>0.36089256665812053</v>
      </c>
      <c r="L34" s="77"/>
      <c r="M34" s="78"/>
      <c r="N34" s="79">
        <f>分析係数表!I37</f>
        <v>4.5622990798280361E-2</v>
      </c>
      <c r="O34" s="80">
        <f t="shared" si="3"/>
        <v>1.6263099393348044</v>
      </c>
      <c r="P34" s="74">
        <f>分析係数表!C37</f>
        <v>0.57178358697686016</v>
      </c>
      <c r="Q34" s="80">
        <f t="shared" si="4"/>
        <v>0.92989733064897429</v>
      </c>
      <c r="R34" s="81">
        <v>1.2560340580659521</v>
      </c>
      <c r="S34" s="82">
        <f t="shared" si="5"/>
        <v>2.2344649176867111</v>
      </c>
      <c r="T34" s="83">
        <f>分析係数表!F37</f>
        <v>0.64429400301330442</v>
      </c>
      <c r="U34" s="84">
        <f t="shared" si="6"/>
        <v>1.4396523464091648</v>
      </c>
      <c r="V34" s="85">
        <f>分析係数表!D37</f>
        <v>7.2142948725191447E-2</v>
      </c>
      <c r="W34" s="172">
        <f t="shared" si="7"/>
        <v>0</v>
      </c>
      <c r="X34" s="74">
        <f>分析係数表!E37</f>
        <v>6.9101643267789628E-2</v>
      </c>
      <c r="Y34" s="171">
        <f t="shared" si="8"/>
        <v>0</v>
      </c>
    </row>
    <row r="35" spans="1:25">
      <c r="A35" s="10" t="s">
        <v>23</v>
      </c>
      <c r="B35" s="9" t="s">
        <v>198</v>
      </c>
      <c r="C35" s="88"/>
      <c r="D35" s="105">
        <f>投入係数表!AJ35</f>
        <v>1.179778138034286E-2</v>
      </c>
      <c r="E35" s="109">
        <f t="shared" si="9"/>
        <v>1.179778138034286</v>
      </c>
      <c r="F35" s="83">
        <f>分析係数表!C38</f>
        <v>0.42668283982472699</v>
      </c>
      <c r="G35" s="109">
        <f t="shared" si="0"/>
        <v>0.50339108629959795</v>
      </c>
      <c r="H35" s="109">
        <v>0.77347102415474334</v>
      </c>
      <c r="I35" s="109">
        <f t="shared" si="1"/>
        <v>0.77347102415474334</v>
      </c>
      <c r="J35" s="83">
        <f>分析係数表!G38</f>
        <v>0.18042179614021467</v>
      </c>
      <c r="K35" s="110">
        <f t="shared" si="2"/>
        <v>0.13955103144041014</v>
      </c>
      <c r="L35" s="77"/>
      <c r="M35" s="78"/>
      <c r="N35" s="79">
        <f>分析係数表!I38</f>
        <v>3.1385057501308801E-2</v>
      </c>
      <c r="O35" s="80">
        <f t="shared" si="3"/>
        <v>1.1187743299568329</v>
      </c>
      <c r="P35" s="74">
        <f>分析係数表!C38</f>
        <v>0.42668283982472699</v>
      </c>
      <c r="Q35" s="80">
        <f t="shared" si="4"/>
        <v>0.47736180822898761</v>
      </c>
      <c r="R35" s="81">
        <v>0.76495562723264032</v>
      </c>
      <c r="S35" s="82">
        <f t="shared" si="5"/>
        <v>1.5384266513873837</v>
      </c>
      <c r="T35" s="83">
        <f>分析係数表!F38</f>
        <v>0.52437100026299643</v>
      </c>
      <c r="U35" s="84">
        <f t="shared" si="6"/>
        <v>0.80670632201925452</v>
      </c>
      <c r="V35" s="85">
        <f>分析係数表!D38</f>
        <v>3.745569762927526E-2</v>
      </c>
      <c r="W35" s="172">
        <f t="shared" si="7"/>
        <v>0</v>
      </c>
      <c r="X35" s="74">
        <f>分析係数表!E38</f>
        <v>3.4218337111297577E-2</v>
      </c>
      <c r="Y35" s="171">
        <f t="shared" si="8"/>
        <v>0</v>
      </c>
    </row>
    <row r="36" spans="1:25">
      <c r="A36" s="10" t="s">
        <v>24</v>
      </c>
      <c r="B36" s="9" t="s">
        <v>39</v>
      </c>
      <c r="C36" s="88"/>
      <c r="D36" s="105">
        <f>投入係数表!AJ36</f>
        <v>0</v>
      </c>
      <c r="E36" s="109">
        <f t="shared" si="9"/>
        <v>0</v>
      </c>
      <c r="F36" s="83">
        <f>分析係数表!C39</f>
        <v>1</v>
      </c>
      <c r="G36" s="109">
        <f t="shared" si="0"/>
        <v>0</v>
      </c>
      <c r="H36" s="109">
        <v>0.11182337251635042</v>
      </c>
      <c r="I36" s="109">
        <f t="shared" si="1"/>
        <v>0.11182337251635042</v>
      </c>
      <c r="J36" s="83">
        <f>分析係数表!G39</f>
        <v>0.351753812215997</v>
      </c>
      <c r="K36" s="110">
        <f t="shared" si="2"/>
        <v>3.9334297577475807E-2</v>
      </c>
      <c r="L36" s="77"/>
      <c r="M36" s="78"/>
      <c r="N36" s="79">
        <f>分析係数表!I39</f>
        <v>2.6196741762610056E-3</v>
      </c>
      <c r="O36" s="80">
        <f t="shared" si="3"/>
        <v>9.3382789600732943E-2</v>
      </c>
      <c r="P36" s="74">
        <f>分析係数表!C39</f>
        <v>1</v>
      </c>
      <c r="Q36" s="80">
        <f t="shared" si="4"/>
        <v>9.3382789600732943E-2</v>
      </c>
      <c r="R36" s="81">
        <v>0.12148854122487657</v>
      </c>
      <c r="S36" s="82">
        <f t="shared" si="5"/>
        <v>0.23331191374122701</v>
      </c>
      <c r="T36" s="83">
        <f>分析係数表!F39</f>
        <v>0.70125652740175148</v>
      </c>
      <c r="U36" s="84">
        <f t="shared" si="6"/>
        <v>0.16361150243162983</v>
      </c>
      <c r="V36" s="85">
        <f>分析係数表!D39</f>
        <v>5.4632803645743147E-2</v>
      </c>
      <c r="W36" s="172">
        <f t="shared" si="7"/>
        <v>0</v>
      </c>
      <c r="X36" s="74">
        <f>分析係数表!E39</f>
        <v>5.4632803645743147E-2</v>
      </c>
      <c r="Y36" s="171">
        <f t="shared" si="8"/>
        <v>0</v>
      </c>
    </row>
    <row r="37" spans="1:25">
      <c r="A37" s="10" t="s">
        <v>25</v>
      </c>
      <c r="B37" s="9" t="s">
        <v>40</v>
      </c>
      <c r="C37" s="88"/>
      <c r="D37" s="105">
        <f>投入係数表!AJ37</f>
        <v>9.1960621347264907E-5</v>
      </c>
      <c r="E37" s="109">
        <f t="shared" si="9"/>
        <v>9.19606213472649E-3</v>
      </c>
      <c r="F37" s="83">
        <f>分析係数表!C40</f>
        <v>0.86812466863195592</v>
      </c>
      <c r="G37" s="109">
        <f t="shared" si="0"/>
        <v>7.9833283934283121E-3</v>
      </c>
      <c r="H37" s="109">
        <v>1.6647181789254253E-2</v>
      </c>
      <c r="I37" s="109">
        <f t="shared" si="1"/>
        <v>1.6647181789254253E-2</v>
      </c>
      <c r="J37" s="83">
        <f>分析係数表!G40</f>
        <v>0.5308449982881025</v>
      </c>
      <c r="K37" s="110">
        <f t="shared" si="2"/>
        <v>8.837073188418405E-3</v>
      </c>
      <c r="L37" s="77"/>
      <c r="M37" s="78"/>
      <c r="N37" s="79">
        <f>分析係数表!I40</f>
        <v>3.1726768564274997E-2</v>
      </c>
      <c r="O37" s="80">
        <f t="shared" si="3"/>
        <v>1.1309552082455823</v>
      </c>
      <c r="P37" s="74">
        <f>分析係数表!C40</f>
        <v>0.86812466863195592</v>
      </c>
      <c r="Q37" s="80">
        <f t="shared" si="4"/>
        <v>0.98181011539578078</v>
      </c>
      <c r="R37" s="81">
        <v>0.99039328318031206</v>
      </c>
      <c r="S37" s="82">
        <f t="shared" si="5"/>
        <v>1.0070404649695663</v>
      </c>
      <c r="T37" s="83">
        <f>分析係数表!F40</f>
        <v>0.72849135138041188</v>
      </c>
      <c r="U37" s="84">
        <f t="shared" si="6"/>
        <v>0.73362026922043766</v>
      </c>
      <c r="V37" s="85">
        <f>分析係数表!D40</f>
        <v>7.8167788596215718E-2</v>
      </c>
      <c r="W37" s="172">
        <f t="shared" si="7"/>
        <v>0</v>
      </c>
      <c r="X37" s="74">
        <f>分析係数表!E40</f>
        <v>7.1051953968348291E-2</v>
      </c>
      <c r="Y37" s="171">
        <f t="shared" si="8"/>
        <v>0</v>
      </c>
    </row>
    <row r="38" spans="1:25">
      <c r="A38" s="10" t="s">
        <v>26</v>
      </c>
      <c r="B38" s="9" t="s">
        <v>284</v>
      </c>
      <c r="C38" s="73">
        <f>最終需要_まとめ!C39</f>
        <v>100</v>
      </c>
      <c r="D38" s="105">
        <f>投入係数表!AJ38</f>
        <v>1.5854847125917081E-2</v>
      </c>
      <c r="E38" s="109">
        <f t="shared" si="9"/>
        <v>1.585484712591708</v>
      </c>
      <c r="F38" s="83">
        <f>分析係数表!C41</f>
        <v>0.9999434031873089</v>
      </c>
      <c r="G38" s="109">
        <f t="shared" si="0"/>
        <v>1.5853949792104047</v>
      </c>
      <c r="H38" s="109">
        <v>1.6151974764398846</v>
      </c>
      <c r="I38" s="109">
        <f t="shared" si="1"/>
        <v>101.61519747643989</v>
      </c>
      <c r="J38" s="83">
        <f>分析係数表!G41</f>
        <v>0.50163334603597476</v>
      </c>
      <c r="K38" s="110">
        <f t="shared" si="2"/>
        <v>50.973571518212879</v>
      </c>
      <c r="L38" s="77"/>
      <c r="M38" s="78"/>
      <c r="N38" s="79">
        <f>分析係数表!I41</f>
        <v>4.605647758626856E-2</v>
      </c>
      <c r="O38" s="80">
        <f t="shared" si="3"/>
        <v>1.6417623211173267</v>
      </c>
      <c r="P38" s="74">
        <f>分析係数表!C41</f>
        <v>0.9999434031873089</v>
      </c>
      <c r="Q38" s="80">
        <f t="shared" si="4"/>
        <v>1.6416694026027552</v>
      </c>
      <c r="R38" s="81">
        <v>1.6724550394035365</v>
      </c>
      <c r="S38" s="82">
        <f t="shared" si="5"/>
        <v>103.28765251584342</v>
      </c>
      <c r="T38" s="83">
        <f>分析係数表!F41</f>
        <v>0.6065809667987323</v>
      </c>
      <c r="U38" s="84">
        <f t="shared" si="6"/>
        <v>62.652324121431818</v>
      </c>
      <c r="V38" s="85">
        <f>分析係数表!D41</f>
        <v>0.10372147914479408</v>
      </c>
      <c r="W38" s="172">
        <f t="shared" si="7"/>
        <v>11</v>
      </c>
      <c r="X38" s="74">
        <f>分析係数表!E41</f>
        <v>9.872112035903656E-2</v>
      </c>
      <c r="Y38" s="171">
        <f t="shared" si="8"/>
        <v>10</v>
      </c>
    </row>
    <row r="39" spans="1:25">
      <c r="A39" s="10" t="s">
        <v>56</v>
      </c>
      <c r="B39" s="9" t="s">
        <v>388</v>
      </c>
      <c r="C39" s="88"/>
      <c r="D39" s="105">
        <f>投入係数表!AJ39</f>
        <v>1.0115668348199139E-3</v>
      </c>
      <c r="E39" s="109">
        <f t="shared" si="9"/>
        <v>0.10115668348199139</v>
      </c>
      <c r="F39" s="83">
        <f>分析係数表!C42</f>
        <v>0.93692850875802069</v>
      </c>
      <c r="G39" s="109">
        <f>E39*F39</f>
        <v>9.477658060568929E-2</v>
      </c>
      <c r="H39" s="109">
        <v>0.12960436767359451</v>
      </c>
      <c r="I39" s="109">
        <f>C39+H39</f>
        <v>0.12960436767359451</v>
      </c>
      <c r="J39" s="83">
        <f>分析係数表!G42</f>
        <v>0.49922072097325781</v>
      </c>
      <c r="K39" s="110">
        <f>I39*J39</f>
        <v>6.4701185871295044E-2</v>
      </c>
      <c r="L39" s="77"/>
      <c r="M39" s="78"/>
      <c r="N39" s="79">
        <f>分析係数表!I42</f>
        <v>1.1809361738003208E-2</v>
      </c>
      <c r="O39" s="80">
        <f t="shared" si="3"/>
        <v>0.4209650011028796</v>
      </c>
      <c r="P39" s="74">
        <f>分析係数表!C42</f>
        <v>0.93692850875802069</v>
      </c>
      <c r="Q39" s="80">
        <f>O39*P39</f>
        <v>0.39441411072263954</v>
      </c>
      <c r="R39" s="81">
        <v>0.43096183802317167</v>
      </c>
      <c r="S39" s="82">
        <f>I39+R39</f>
        <v>0.56056620569676618</v>
      </c>
      <c r="T39" s="83">
        <f>分析係数表!F42</f>
        <v>0.57339238661209846</v>
      </c>
      <c r="U39" s="84">
        <f t="shared" si="6"/>
        <v>0.32142439453855726</v>
      </c>
      <c r="V39" s="85">
        <f>分析係数表!D42</f>
        <v>0.13686157986208444</v>
      </c>
      <c r="W39" s="172">
        <f t="shared" si="7"/>
        <v>0</v>
      </c>
      <c r="X39" s="74">
        <f>分析係数表!E42</f>
        <v>0.12798116275158378</v>
      </c>
      <c r="Y39" s="171">
        <f t="shared" si="8"/>
        <v>0</v>
      </c>
    </row>
    <row r="40" spans="1:25">
      <c r="A40" s="10" t="s">
        <v>199</v>
      </c>
      <c r="B40" s="9" t="s">
        <v>41</v>
      </c>
      <c r="C40" s="88"/>
      <c r="D40" s="105">
        <f>投入係数表!AJ40</f>
        <v>4.7485469176820075E-2</v>
      </c>
      <c r="E40" s="109">
        <f t="shared" si="9"/>
        <v>4.7485469176820079</v>
      </c>
      <c r="F40" s="83">
        <f>分析係数表!C43</f>
        <v>0.64668770435795053</v>
      </c>
      <c r="G40" s="109">
        <f>E40*F40</f>
        <v>3.0708269052317996</v>
      </c>
      <c r="H40" s="109">
        <v>4.2415766097236416</v>
      </c>
      <c r="I40" s="109">
        <f>C40+H40</f>
        <v>4.2415766097236416</v>
      </c>
      <c r="J40" s="83">
        <f>分析係数表!G43</f>
        <v>0.34525361813281841</v>
      </c>
      <c r="K40" s="110">
        <f>I40*J40</f>
        <v>1.4644196710946207</v>
      </c>
      <c r="L40" s="77"/>
      <c r="M40" s="78"/>
      <c r="N40" s="79">
        <f>分析係数表!I43</f>
        <v>1.6687581740348217E-2</v>
      </c>
      <c r="O40" s="80">
        <f t="shared" si="3"/>
        <v>0.59485753943192254</v>
      </c>
      <c r="P40" s="74">
        <f>分析係数表!C43</f>
        <v>0.64668770435795053</v>
      </c>
      <c r="Q40" s="80">
        <f>O40*P40</f>
        <v>0.38468705659524904</v>
      </c>
      <c r="R40" s="81">
        <v>1.5504070593460066</v>
      </c>
      <c r="S40" s="82">
        <f>I40+R40</f>
        <v>5.7919836690696478</v>
      </c>
      <c r="T40" s="83">
        <f>分析係数表!F43</f>
        <v>0.5971160790993254</v>
      </c>
      <c r="U40" s="84">
        <f t="shared" si="6"/>
        <v>3.4584865786821926</v>
      </c>
      <c r="V40" s="85">
        <f>分析係数表!D43</f>
        <v>0.11965406207615147</v>
      </c>
      <c r="W40" s="172">
        <f t="shared" si="7"/>
        <v>1</v>
      </c>
      <c r="X40" s="74">
        <f>分析係数表!E43</f>
        <v>0.10089499703022012</v>
      </c>
      <c r="Y40" s="171">
        <f t="shared" si="8"/>
        <v>1</v>
      </c>
    </row>
    <row r="41" spans="1:25">
      <c r="A41" s="10" t="s">
        <v>350</v>
      </c>
      <c r="B41" s="9" t="s">
        <v>42</v>
      </c>
      <c r="C41" s="88"/>
      <c r="D41" s="105">
        <f>投入係数表!AJ41</f>
        <v>1.2254449465896891E-2</v>
      </c>
      <c r="E41" s="109">
        <f t="shared" si="9"/>
        <v>1.2254449465896891</v>
      </c>
      <c r="F41" s="83">
        <f>分析係数表!C44</f>
        <v>0.69156580457188765</v>
      </c>
      <c r="G41" s="109">
        <f>E41*F41</f>
        <v>0.84747582044685221</v>
      </c>
      <c r="H41" s="109">
        <v>0.88221731077661503</v>
      </c>
      <c r="I41" s="109">
        <f>C41+H41</f>
        <v>0.88221731077661503</v>
      </c>
      <c r="J41" s="83">
        <f>分析係数表!G44</f>
        <v>0.27271905819722003</v>
      </c>
      <c r="K41" s="110">
        <f>I41*J41</f>
        <v>0.24059747412028262</v>
      </c>
      <c r="L41" s="77"/>
      <c r="M41" s="78"/>
      <c r="N41" s="79">
        <f>分析係数表!I44</f>
        <v>0.15674397651271663</v>
      </c>
      <c r="O41" s="80">
        <f t="shared" si="3"/>
        <v>5.5874085077101201</v>
      </c>
      <c r="P41" s="74">
        <f>分析係数表!C44</f>
        <v>0.69156580457188765</v>
      </c>
      <c r="Q41" s="80">
        <f>O41*P41</f>
        <v>3.8640606601063592</v>
      </c>
      <c r="R41" s="81">
        <v>3.9375892686286491</v>
      </c>
      <c r="S41" s="82">
        <f>I41+R41</f>
        <v>4.819806579405264</v>
      </c>
      <c r="T41" s="83">
        <f>分析係数表!F44</f>
        <v>0.50862281906626206</v>
      </c>
      <c r="U41" s="84">
        <f t="shared" si="6"/>
        <v>2.4514636097712232</v>
      </c>
      <c r="V41" s="85">
        <f>分析係数表!D44</f>
        <v>0.14406819380410243</v>
      </c>
      <c r="W41" s="172">
        <f t="shared" si="7"/>
        <v>1</v>
      </c>
      <c r="X41" s="74">
        <f>分析係数表!E44</f>
        <v>0.11993705213297758</v>
      </c>
      <c r="Y41" s="171">
        <f t="shared" si="8"/>
        <v>1</v>
      </c>
    </row>
    <row r="42" spans="1:25">
      <c r="A42" s="10" t="s">
        <v>351</v>
      </c>
      <c r="B42" s="9" t="s">
        <v>286</v>
      </c>
      <c r="C42" s="88"/>
      <c r="D42" s="105">
        <f>投入係数表!AJ42</f>
        <v>2.2990155336816225E-3</v>
      </c>
      <c r="E42" s="109">
        <f t="shared" si="9"/>
        <v>0.22990155336816226</v>
      </c>
      <c r="F42" s="83">
        <f>分析係数表!C45</f>
        <v>1</v>
      </c>
      <c r="G42" s="109">
        <f>E42*F42</f>
        <v>0.22990155336816226</v>
      </c>
      <c r="H42" s="109">
        <v>0.26164297112381402</v>
      </c>
      <c r="I42" s="109">
        <f>C42+H42</f>
        <v>0.26164297112381402</v>
      </c>
      <c r="J42" s="83">
        <f>分析係数表!G45</f>
        <v>0</v>
      </c>
      <c r="K42" s="110">
        <f>I42*J42</f>
        <v>0</v>
      </c>
      <c r="L42" s="77"/>
      <c r="M42" s="78"/>
      <c r="N42" s="79">
        <f>分析係数表!I45</f>
        <v>0</v>
      </c>
      <c r="O42" s="80">
        <f t="shared" si="3"/>
        <v>0</v>
      </c>
      <c r="P42" s="74">
        <f>分析係数表!C45</f>
        <v>1</v>
      </c>
      <c r="Q42" s="80">
        <f>O42*P42</f>
        <v>0</v>
      </c>
      <c r="R42" s="81">
        <v>4.3583751043756128E-2</v>
      </c>
      <c r="S42" s="82">
        <f>I42+R42</f>
        <v>0.30522672216757013</v>
      </c>
      <c r="T42" s="83">
        <f>分析係数表!F45</f>
        <v>0</v>
      </c>
      <c r="U42" s="84">
        <f t="shared" si="6"/>
        <v>0</v>
      </c>
      <c r="V42" s="85">
        <f>分析係数表!D45</f>
        <v>0</v>
      </c>
      <c r="W42" s="172">
        <f t="shared" si="7"/>
        <v>0</v>
      </c>
      <c r="X42" s="74">
        <f>分析係数表!E45</f>
        <v>0</v>
      </c>
      <c r="Y42" s="171">
        <f t="shared" si="8"/>
        <v>0</v>
      </c>
    </row>
    <row r="43" spans="1:25">
      <c r="A43" s="10" t="s">
        <v>352</v>
      </c>
      <c r="B43" s="9" t="s">
        <v>287</v>
      </c>
      <c r="C43" s="88"/>
      <c r="D43" s="105">
        <f>投入係数表!AJ43</f>
        <v>3.6265228365392988E-3</v>
      </c>
      <c r="E43" s="109">
        <f t="shared" si="9"/>
        <v>0.36265228365392987</v>
      </c>
      <c r="F43" s="83">
        <f>分析係数表!C46</f>
        <v>0.99300149364803736</v>
      </c>
      <c r="G43" s="109">
        <f>E43*F43</f>
        <v>0.36011425934322411</v>
      </c>
      <c r="H43" s="109">
        <v>0.45345897267428303</v>
      </c>
      <c r="I43" s="109">
        <f>C43+H43</f>
        <v>0.45345897267428303</v>
      </c>
      <c r="J43" s="83">
        <f>分析係数表!G46</f>
        <v>1.2662527198429125E-2</v>
      </c>
      <c r="K43" s="110">
        <f>I43*J43</f>
        <v>5.7419365748598381E-3</v>
      </c>
      <c r="L43" s="77"/>
      <c r="M43" s="78"/>
      <c r="N43" s="79">
        <f>分析係数表!I46</f>
        <v>3.642815848522589E-5</v>
      </c>
      <c r="O43" s="80">
        <f t="shared" si="3"/>
        <v>1.2985443343275819E-3</v>
      </c>
      <c r="P43" s="74">
        <f>分析係数表!C46</f>
        <v>0.99300149364803736</v>
      </c>
      <c r="Q43" s="80">
        <f>O43*P43</f>
        <v>1.2894564635554853E-3</v>
      </c>
      <c r="R43" s="81">
        <v>0.11397264248902191</v>
      </c>
      <c r="S43" s="82">
        <f>I43+R43</f>
        <v>0.56743161516330498</v>
      </c>
      <c r="T43" s="83">
        <f>分析係数表!F46</f>
        <v>0.42786180544499286</v>
      </c>
      <c r="U43" s="84">
        <f t="shared" si="6"/>
        <v>0.24278231533034006</v>
      </c>
      <c r="V43" s="85">
        <f>分析係数表!D46</f>
        <v>2.303242583452741E-3</v>
      </c>
      <c r="W43" s="172">
        <f t="shared" si="7"/>
        <v>0</v>
      </c>
      <c r="X43" s="74">
        <f>分析係数表!E46</f>
        <v>2.2926285623308391E-3</v>
      </c>
      <c r="Y43" s="171">
        <f t="shared" si="8"/>
        <v>0</v>
      </c>
    </row>
    <row r="44" spans="1:25">
      <c r="A44" s="197">
        <v>40</v>
      </c>
      <c r="B44" s="18" t="s">
        <v>155</v>
      </c>
      <c r="C44" s="204">
        <f>SUM(C5:C43)</f>
        <v>100</v>
      </c>
      <c r="D44" s="106">
        <f>投入係数表!AJ44</f>
        <v>0.38270875583549357</v>
      </c>
      <c r="E44" s="94">
        <f>SUM(E5:E43)</f>
        <v>38.270875583549355</v>
      </c>
      <c r="F44" s="96">
        <f>分析係数表!C47</f>
        <v>0.58532523599566522</v>
      </c>
      <c r="G44" s="94">
        <f>SUM(G5:G43)</f>
        <v>17.750067960017123</v>
      </c>
      <c r="H44" s="94">
        <f>SUM(H5:H43)</f>
        <v>22.380004936544346</v>
      </c>
      <c r="I44" s="94">
        <f>SUM(I5:I43)</f>
        <v>122.38000493654435</v>
      </c>
      <c r="J44" s="96">
        <f>分析係数表!G47</f>
        <v>0.25475569279079324</v>
      </c>
      <c r="K44" s="111">
        <f>SUM(K5:K43)</f>
        <v>55.843424240954008</v>
      </c>
      <c r="L44" s="92">
        <f>最終需要_まとめ!$L$34</f>
        <v>0.63833333333333331</v>
      </c>
      <c r="M44" s="89">
        <f>K44*L44</f>
        <v>35.646719140475639</v>
      </c>
      <c r="N44" s="93">
        <f>分析係数表!I47</f>
        <v>1</v>
      </c>
      <c r="O44" s="94">
        <f>SUM(O5:O43)</f>
        <v>35.646719140475632</v>
      </c>
      <c r="P44" s="90">
        <f>分析係数表!C47</f>
        <v>0.58532523599566522</v>
      </c>
      <c r="Q44" s="94">
        <f>SUM(Q5:Q43)</f>
        <v>23.147651772571617</v>
      </c>
      <c r="R44" s="89">
        <f>SUM(R5:R43)</f>
        <v>28.421873820091413</v>
      </c>
      <c r="S44" s="95">
        <f>SUM(S5:S43)</f>
        <v>150.80187875663574</v>
      </c>
      <c r="T44" s="96">
        <f>分析係数表!F47</f>
        <v>0.5063294671067512</v>
      </c>
      <c r="U44" s="97">
        <f>SUM(U5:U43)</f>
        <v>90.866526214939199</v>
      </c>
      <c r="V44" s="98">
        <f>分析係数表!D47</f>
        <v>6.4581730562403572E-2</v>
      </c>
      <c r="W44" s="169">
        <f>SUM(W5:W43)</f>
        <v>14</v>
      </c>
      <c r="X44" s="90">
        <f>分析係数表!E47</f>
        <v>5.7136770824146227E-2</v>
      </c>
      <c r="Y44" s="170">
        <f>SUM(Y5:Y43)</f>
        <v>13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5" right="0.75" top="1" bottom="1" header="0.51200000000000001" footer="0.5120000000000000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388</v>
      </c>
      <c r="S2" s="5" t="s">
        <v>157</v>
      </c>
      <c r="U2" s="62" t="s">
        <v>215</v>
      </c>
      <c r="W2" s="5" t="s">
        <v>134</v>
      </c>
      <c r="Y2" s="5" t="s">
        <v>158</v>
      </c>
    </row>
    <row r="3" spans="1:25" ht="44">
      <c r="B3" s="63"/>
      <c r="C3" s="64" t="s">
        <v>233</v>
      </c>
      <c r="D3" s="64" t="s">
        <v>419</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投入係数表!AK5</f>
        <v>2.2257106015585578E-3</v>
      </c>
      <c r="E5" s="109">
        <f>$C$39*D5</f>
        <v>0.22257106015585579</v>
      </c>
      <c r="F5" s="83">
        <f>分析係数表!C8</f>
        <v>0.16988323914406789</v>
      </c>
      <c r="G5" s="109">
        <f t="shared" ref="G5:G38" si="0">E5*F5</f>
        <v>3.7811092639005971E-2</v>
      </c>
      <c r="H5" s="109">
        <f t="array" ref="H5:H43">MMULT(逆行列係数!C5:AO43,'35'!G5:G43)</f>
        <v>4.2326574567893772E-2</v>
      </c>
      <c r="I5" s="109">
        <f t="shared" ref="I5:I38" si="1">C5+H5</f>
        <v>4.2326574567893772E-2</v>
      </c>
      <c r="J5" s="83">
        <f>分析係数表!G8</f>
        <v>0.11982810575688495</v>
      </c>
      <c r="K5" s="110">
        <f t="shared" ref="K5:K38" si="2">I5*J5</f>
        <v>5.0719132536482517E-3</v>
      </c>
      <c r="L5" s="77" t="s">
        <v>182</v>
      </c>
      <c r="M5" s="78" t="s">
        <v>182</v>
      </c>
      <c r="N5" s="79">
        <f>分析係数表!I8</f>
        <v>1.1007693311748612E-2</v>
      </c>
      <c r="O5" s="80">
        <f t="shared" ref="O5:O43" si="3">$M$44*N5</f>
        <v>0.39492439099944943</v>
      </c>
      <c r="P5" s="74">
        <f>分析係数表!C8</f>
        <v>0.16988323914406789</v>
      </c>
      <c r="Q5" s="80">
        <f t="shared" ref="Q5:Q38" si="4">O5*P5</f>
        <v>6.7091034759984833E-2</v>
      </c>
      <c r="R5" s="81">
        <f t="array" ref="R5:R43">MMULT(逆行列係数!C5:AO43,'35'!Q5:Q43)</f>
        <v>0.11243065471322083</v>
      </c>
      <c r="S5" s="82">
        <f t="shared" ref="S5:S38" si="5">I5+R5</f>
        <v>0.1547572292811146</v>
      </c>
      <c r="T5" s="83">
        <f>分析係数表!F8</f>
        <v>0.4520504153237429</v>
      </c>
      <c r="U5" s="84">
        <f t="shared" ref="U5:U38" si="6">S5*T5</f>
        <v>6.9958069770879566E-2</v>
      </c>
      <c r="V5" s="85">
        <f>分析係数表!D8</f>
        <v>0.2736524906322878</v>
      </c>
      <c r="W5" s="172">
        <f t="shared" ref="W5:W38" si="7">ROUND(S5*V5,0)</f>
        <v>0</v>
      </c>
      <c r="X5" s="74">
        <f>分析係数表!E8</f>
        <v>4.6479574456934729E-2</v>
      </c>
      <c r="Y5" s="171">
        <f t="shared" ref="Y5:Y38" si="8">ROUND(S5*X5,0)</f>
        <v>0</v>
      </c>
    </row>
    <row r="6" spans="1:25">
      <c r="A6" s="10" t="s">
        <v>225</v>
      </c>
      <c r="B6" s="9" t="s">
        <v>273</v>
      </c>
      <c r="C6" s="88"/>
      <c r="D6" s="105">
        <f>投入係数表!AK6</f>
        <v>0</v>
      </c>
      <c r="E6" s="109">
        <f t="shared" ref="E6:E43" si="9">$C$39*D6</f>
        <v>0</v>
      </c>
      <c r="F6" s="83">
        <f>分析係数表!C9</f>
        <v>0.40976645435244163</v>
      </c>
      <c r="G6" s="109">
        <f t="shared" si="0"/>
        <v>0</v>
      </c>
      <c r="H6" s="109">
        <v>4.1616858405465742E-3</v>
      </c>
      <c r="I6" s="109">
        <f t="shared" si="1"/>
        <v>4.1616858405465742E-3</v>
      </c>
      <c r="J6" s="83">
        <f>分析係数表!G9</f>
        <v>0.27278621711745094</v>
      </c>
      <c r="K6" s="110">
        <f t="shared" si="2"/>
        <v>1.135250537273959E-3</v>
      </c>
      <c r="L6" s="77"/>
      <c r="M6" s="78"/>
      <c r="N6" s="79">
        <f>分析係数表!I9</f>
        <v>5.6766522140644718E-4</v>
      </c>
      <c r="O6" s="80">
        <f t="shared" si="3"/>
        <v>2.0366196214445242E-2</v>
      </c>
      <c r="P6" s="74">
        <f>分析係数表!C9</f>
        <v>0.40976645435244163</v>
      </c>
      <c r="Q6" s="80">
        <f t="shared" si="4"/>
        <v>8.3453840114393468E-3</v>
      </c>
      <c r="R6" s="81">
        <v>1.1233579205090945E-2</v>
      </c>
      <c r="S6" s="82">
        <f t="shared" si="5"/>
        <v>1.539526504563752E-2</v>
      </c>
      <c r="T6" s="83">
        <f>分析係数表!F9</f>
        <v>0.74407187847350875</v>
      </c>
      <c r="U6" s="84">
        <f t="shared" si="6"/>
        <v>1.1455183782105059E-2</v>
      </c>
      <c r="V6" s="85">
        <f>分析係数表!D9</f>
        <v>0.14440533530937386</v>
      </c>
      <c r="W6" s="172">
        <f t="shared" si="7"/>
        <v>0</v>
      </c>
      <c r="X6" s="74">
        <f>分析係数表!E9</f>
        <v>0.11439422008151168</v>
      </c>
      <c r="Y6" s="171">
        <f t="shared" si="8"/>
        <v>0</v>
      </c>
    </row>
    <row r="7" spans="1:25">
      <c r="A7" s="10" t="s">
        <v>226</v>
      </c>
      <c r="B7" s="9" t="s">
        <v>274</v>
      </c>
      <c r="C7" s="88"/>
      <c r="D7" s="105">
        <f>投入係数表!AK7</f>
        <v>0</v>
      </c>
      <c r="E7" s="109">
        <f t="shared" si="9"/>
        <v>0</v>
      </c>
      <c r="F7" s="83">
        <f>分析係数表!C10</f>
        <v>0.68007710705743762</v>
      </c>
      <c r="G7" s="109">
        <f t="shared" si="0"/>
        <v>0</v>
      </c>
      <c r="H7" s="109">
        <v>7.399456163866603E-3</v>
      </c>
      <c r="I7" s="109">
        <f t="shared" si="1"/>
        <v>7.399456163866603E-3</v>
      </c>
      <c r="J7" s="83">
        <f>分析係数表!G10</f>
        <v>0.17854260725424764</v>
      </c>
      <c r="K7" s="110">
        <f t="shared" si="2"/>
        <v>1.3211181957602568E-3</v>
      </c>
      <c r="L7" s="77"/>
      <c r="M7" s="78"/>
      <c r="N7" s="79">
        <f>分析係数表!I10</f>
        <v>1.290834700219075E-3</v>
      </c>
      <c r="O7" s="80">
        <f t="shared" si="3"/>
        <v>4.6311438139440164E-2</v>
      </c>
      <c r="P7" s="74">
        <f>分析係数表!C10</f>
        <v>0.68007710705743762</v>
      </c>
      <c r="Q7" s="80">
        <f t="shared" si="4"/>
        <v>3.1495348873539948E-2</v>
      </c>
      <c r="R7" s="81">
        <v>5.3124087154169129E-2</v>
      </c>
      <c r="S7" s="82">
        <f t="shared" si="5"/>
        <v>6.0523543318035736E-2</v>
      </c>
      <c r="T7" s="83">
        <f>分析係数表!F10</f>
        <v>0.51654343606185527</v>
      </c>
      <c r="U7" s="84">
        <f t="shared" si="6"/>
        <v>3.1263039028136722E-2</v>
      </c>
      <c r="V7" s="85">
        <f>分析係数表!D10</f>
        <v>9.7799297694606213E-2</v>
      </c>
      <c r="W7" s="172">
        <f t="shared" si="7"/>
        <v>0</v>
      </c>
      <c r="X7" s="74">
        <f>分析係数表!E10</f>
        <v>2.6958057972911079E-2</v>
      </c>
      <c r="Y7" s="171">
        <f t="shared" si="8"/>
        <v>0</v>
      </c>
    </row>
    <row r="8" spans="1:25">
      <c r="A8" s="10" t="s">
        <v>227</v>
      </c>
      <c r="B8" s="9" t="s">
        <v>27</v>
      </c>
      <c r="C8" s="88"/>
      <c r="D8" s="105">
        <f>投入係数表!AK8</f>
        <v>5.0456915400571844E-5</v>
      </c>
      <c r="E8" s="109">
        <f t="shared" si="9"/>
        <v>5.0456915400571845E-3</v>
      </c>
      <c r="F8" s="83">
        <f>分析係数表!C11</f>
        <v>2.1147201560344109E-2</v>
      </c>
      <c r="G8" s="109">
        <f t="shared" si="0"/>
        <v>1.0670225600891236E-4</v>
      </c>
      <c r="H8" s="109">
        <v>7.5710588927148581E-3</v>
      </c>
      <c r="I8" s="109">
        <f t="shared" si="1"/>
        <v>7.5710588927148581E-3</v>
      </c>
      <c r="J8" s="83">
        <f>分析係数表!G11</f>
        <v>0.2349962690544718</v>
      </c>
      <c r="K8" s="110">
        <f t="shared" si="2"/>
        <v>1.779170592579672E-3</v>
      </c>
      <c r="L8" s="77"/>
      <c r="M8" s="78"/>
      <c r="N8" s="79">
        <f>分析係数表!I11</f>
        <v>-2.2238602446561594E-5</v>
      </c>
      <c r="O8" s="80">
        <f t="shared" si="3"/>
        <v>-7.9785712402738278E-4</v>
      </c>
      <c r="P8" s="74">
        <f>分析係数表!C11</f>
        <v>2.1147201560344109E-2</v>
      </c>
      <c r="Q8" s="80">
        <f t="shared" si="4"/>
        <v>-1.6872445418163531E-5</v>
      </c>
      <c r="R8" s="81">
        <v>9.2778829467233415E-3</v>
      </c>
      <c r="S8" s="82">
        <f t="shared" si="5"/>
        <v>1.6848941839438199E-2</v>
      </c>
      <c r="T8" s="83">
        <f>分析係数表!F11</f>
        <v>0.38828483104146677</v>
      </c>
      <c r="U8" s="84">
        <f t="shared" si="6"/>
        <v>6.5421885353537613E-3</v>
      </c>
      <c r="V8" s="85">
        <f>分析係数表!D11</f>
        <v>2.238567316917173E-2</v>
      </c>
      <c r="W8" s="172">
        <f t="shared" si="7"/>
        <v>0</v>
      </c>
      <c r="X8" s="74">
        <f>分析係数表!E11</f>
        <v>2.1852680950858117E-2</v>
      </c>
      <c r="Y8" s="171">
        <f t="shared" si="8"/>
        <v>0</v>
      </c>
    </row>
    <row r="9" spans="1:25">
      <c r="A9" s="10" t="s">
        <v>228</v>
      </c>
      <c r="B9" s="9" t="s">
        <v>195</v>
      </c>
      <c r="C9" s="88"/>
      <c r="D9" s="105">
        <f>投入係数表!AK9</f>
        <v>1.5081011380837584E-3</v>
      </c>
      <c r="E9" s="109">
        <f t="shared" si="9"/>
        <v>0.15081011380837583</v>
      </c>
      <c r="F9" s="83">
        <f>分析係数表!C12</f>
        <v>0.26979296775158057</v>
      </c>
      <c r="G9" s="109">
        <f t="shared" si="0"/>
        <v>4.0687508171315334E-2</v>
      </c>
      <c r="H9" s="109">
        <v>5.6658628968265352E-2</v>
      </c>
      <c r="I9" s="109">
        <f t="shared" si="1"/>
        <v>5.6658628968265352E-2</v>
      </c>
      <c r="J9" s="83">
        <f>分析係数表!G12</f>
        <v>0.14399966915404239</v>
      </c>
      <c r="K9" s="110">
        <f t="shared" si="2"/>
        <v>8.1588238261518526E-3</v>
      </c>
      <c r="L9" s="77"/>
      <c r="M9" s="78"/>
      <c r="N9" s="79">
        <f>分析係数表!I12</f>
        <v>8.4790563397567215E-2</v>
      </c>
      <c r="O9" s="80">
        <f t="shared" si="3"/>
        <v>3.0420416579506875</v>
      </c>
      <c r="P9" s="74">
        <f>分析係数表!C12</f>
        <v>0.26979296775158057</v>
      </c>
      <c r="Q9" s="80">
        <f t="shared" si="4"/>
        <v>0.82072144692245452</v>
      </c>
      <c r="R9" s="81">
        <v>1.0368277797085428</v>
      </c>
      <c r="S9" s="82">
        <f t="shared" si="5"/>
        <v>1.0934864086768081</v>
      </c>
      <c r="T9" s="83">
        <f>分析係数表!F12</f>
        <v>0.33481714299007204</v>
      </c>
      <c r="U9" s="84">
        <f t="shared" si="6"/>
        <v>0.36611799525164324</v>
      </c>
      <c r="V9" s="85">
        <f>分析係数表!D12</f>
        <v>3.7088865741159563E-2</v>
      </c>
      <c r="W9" s="172">
        <f t="shared" si="7"/>
        <v>0</v>
      </c>
      <c r="X9" s="74">
        <f>分析係数表!E12</f>
        <v>3.539948357013805E-2</v>
      </c>
      <c r="Y9" s="171">
        <f t="shared" si="8"/>
        <v>0</v>
      </c>
    </row>
    <row r="10" spans="1:25">
      <c r="A10" s="10" t="s">
        <v>229</v>
      </c>
      <c r="B10" s="9" t="s">
        <v>28</v>
      </c>
      <c r="C10" s="88"/>
      <c r="D10" s="105">
        <f>投入係数表!AK10</f>
        <v>2.1948758199248752E-2</v>
      </c>
      <c r="E10" s="109">
        <f t="shared" si="9"/>
        <v>2.1948758199248752</v>
      </c>
      <c r="F10" s="83">
        <f>分析係数表!C13</f>
        <v>6.684233532602335E-2</v>
      </c>
      <c r="G10" s="109">
        <f t="shared" si="0"/>
        <v>0.14671062555439895</v>
      </c>
      <c r="H10" s="109">
        <v>0.15338030278220852</v>
      </c>
      <c r="I10" s="109">
        <f t="shared" si="1"/>
        <v>0.15338030278220852</v>
      </c>
      <c r="J10" s="83">
        <f>分析係数表!G13</f>
        <v>0.23596605339775753</v>
      </c>
      <c r="K10" s="110">
        <f t="shared" si="2"/>
        <v>3.6192544716470834E-2</v>
      </c>
      <c r="L10" s="77"/>
      <c r="M10" s="78"/>
      <c r="N10" s="79">
        <f>分析係数表!I13</f>
        <v>1.6879182236800124E-2</v>
      </c>
      <c r="O10" s="80">
        <f t="shared" si="3"/>
        <v>0.60557653421560453</v>
      </c>
      <c r="P10" s="74">
        <f>分析係数表!C13</f>
        <v>6.684233532602335E-2</v>
      </c>
      <c r="Q10" s="80">
        <f t="shared" si="4"/>
        <v>4.047814976561049E-2</v>
      </c>
      <c r="R10" s="81">
        <v>4.5222597503396404E-2</v>
      </c>
      <c r="S10" s="82">
        <f t="shared" si="5"/>
        <v>0.19860290028560493</v>
      </c>
      <c r="T10" s="83">
        <f>分析係数表!F13</f>
        <v>0.36934894381465649</v>
      </c>
      <c r="U10" s="84">
        <f t="shared" si="6"/>
        <v>7.3353771459015726E-2</v>
      </c>
      <c r="V10" s="85">
        <f>分析係数表!D13</f>
        <v>0.1651861487951434</v>
      </c>
      <c r="W10" s="172">
        <f t="shared" si="7"/>
        <v>0</v>
      </c>
      <c r="X10" s="74">
        <f>分析係数表!E13</f>
        <v>0.12199715046769498</v>
      </c>
      <c r="Y10" s="171">
        <f t="shared" si="8"/>
        <v>0</v>
      </c>
    </row>
    <row r="11" spans="1:25">
      <c r="A11" s="10" t="s">
        <v>230</v>
      </c>
      <c r="B11" s="9" t="s">
        <v>275</v>
      </c>
      <c r="C11" s="88"/>
      <c r="D11" s="105">
        <f>投入係数表!AK11</f>
        <v>1.7912204967203006E-2</v>
      </c>
      <c r="E11" s="109">
        <f t="shared" si="9"/>
        <v>1.7912204967203007</v>
      </c>
      <c r="F11" s="83">
        <f>分析係数表!C14</f>
        <v>0.21710827927701792</v>
      </c>
      <c r="G11" s="109">
        <f t="shared" si="0"/>
        <v>0.38888879984866981</v>
      </c>
      <c r="H11" s="109">
        <v>0.51437910995172087</v>
      </c>
      <c r="I11" s="109">
        <f t="shared" si="1"/>
        <v>0.51437910995172087</v>
      </c>
      <c r="J11" s="83">
        <f>分析係数表!G14</f>
        <v>0.17574790290253137</v>
      </c>
      <c r="K11" s="110">
        <f t="shared" si="2"/>
        <v>9.0401049870885541E-2</v>
      </c>
      <c r="L11" s="77"/>
      <c r="M11" s="78"/>
      <c r="N11" s="79">
        <f>分析係数表!I14</f>
        <v>1.1225515443921091E-3</v>
      </c>
      <c r="O11" s="80">
        <f t="shared" si="3"/>
        <v>4.0273922290456843E-2</v>
      </c>
      <c r="P11" s="74">
        <f>分析係数表!C14</f>
        <v>0.21710827927701792</v>
      </c>
      <c r="Q11" s="80">
        <f t="shared" si="4"/>
        <v>8.7438019682174219E-3</v>
      </c>
      <c r="R11" s="81">
        <v>4.9196061614839484E-2</v>
      </c>
      <c r="S11" s="82">
        <f t="shared" si="5"/>
        <v>0.56357517156656034</v>
      </c>
      <c r="T11" s="83">
        <f>分析係数表!F14</f>
        <v>0.32729567218469302</v>
      </c>
      <c r="U11" s="84">
        <f t="shared" si="6"/>
        <v>0.18445571460448107</v>
      </c>
      <c r="V11" s="85">
        <f>分析係数表!D14</f>
        <v>4.5196804531672026E-2</v>
      </c>
      <c r="W11" s="172">
        <f t="shared" si="7"/>
        <v>0</v>
      </c>
      <c r="X11" s="74">
        <f>分析係数表!E14</f>
        <v>3.8130342673435243E-2</v>
      </c>
      <c r="Y11" s="171">
        <f t="shared" si="8"/>
        <v>0</v>
      </c>
    </row>
    <row r="12" spans="1:25">
      <c r="A12" s="10" t="s">
        <v>231</v>
      </c>
      <c r="B12" s="9" t="s">
        <v>29</v>
      </c>
      <c r="C12" s="88"/>
      <c r="D12" s="105">
        <f>投入係数表!AK12</f>
        <v>2.1696473622245895E-3</v>
      </c>
      <c r="E12" s="109">
        <f t="shared" si="9"/>
        <v>0.21696473622245896</v>
      </c>
      <c r="F12" s="83">
        <f>分析係数表!C15</f>
        <v>0.1777237835164599</v>
      </c>
      <c r="G12" s="109">
        <f t="shared" si="0"/>
        <v>3.8559793811106122E-2</v>
      </c>
      <c r="H12" s="109">
        <v>7.2567863290173104E-2</v>
      </c>
      <c r="I12" s="109">
        <f t="shared" si="1"/>
        <v>7.2567863290173104E-2</v>
      </c>
      <c r="J12" s="83">
        <f>分析係数表!G15</f>
        <v>0.10387096116118634</v>
      </c>
      <c r="K12" s="110">
        <f t="shared" si="2"/>
        <v>7.5376937093638505E-3</v>
      </c>
      <c r="L12" s="77"/>
      <c r="M12" s="78"/>
      <c r="N12" s="79">
        <f>分析係数表!I15</f>
        <v>7.5144901505810619E-3</v>
      </c>
      <c r="O12" s="80">
        <f t="shared" si="3"/>
        <v>0.26959830387190942</v>
      </c>
      <c r="P12" s="74">
        <f>分析係数表!C15</f>
        <v>0.1777237835164599</v>
      </c>
      <c r="Q12" s="80">
        <f t="shared" si="4"/>
        <v>4.7914030593736001E-2</v>
      </c>
      <c r="R12" s="81">
        <v>0.11246370017311437</v>
      </c>
      <c r="S12" s="82">
        <f t="shared" si="5"/>
        <v>0.18503156346328747</v>
      </c>
      <c r="T12" s="83">
        <f>分析係数表!F15</f>
        <v>0.33005409485469872</v>
      </c>
      <c r="U12" s="84">
        <f t="shared" si="6"/>
        <v>6.1070425198425093E-2</v>
      </c>
      <c r="V12" s="85">
        <f>分析係数表!D15</f>
        <v>1.862209422908882E-2</v>
      </c>
      <c r="W12" s="172">
        <f t="shared" si="7"/>
        <v>0</v>
      </c>
      <c r="X12" s="74">
        <f>分析係数表!E15</f>
        <v>1.8544573004253467E-2</v>
      </c>
      <c r="Y12" s="171">
        <f t="shared" si="8"/>
        <v>0</v>
      </c>
    </row>
    <row r="13" spans="1:25">
      <c r="A13" s="10" t="s">
        <v>232</v>
      </c>
      <c r="B13" s="9" t="s">
        <v>30</v>
      </c>
      <c r="C13" s="88"/>
      <c r="D13" s="105">
        <f>投入係数表!AK13</f>
        <v>6.8397151987441831E-3</v>
      </c>
      <c r="E13" s="109">
        <f t="shared" si="9"/>
        <v>0.68397151987441829</v>
      </c>
      <c r="F13" s="83">
        <f>分析係数表!C16</f>
        <v>0.12368252551663639</v>
      </c>
      <c r="G13" s="109">
        <f t="shared" si="0"/>
        <v>8.459532495952031E-2</v>
      </c>
      <c r="H13" s="109">
        <v>0.11801584597011665</v>
      </c>
      <c r="I13" s="109">
        <f t="shared" si="1"/>
        <v>0.11801584597011665</v>
      </c>
      <c r="J13" s="83">
        <f>分析係数表!G16</f>
        <v>1.9772048092292722E-2</v>
      </c>
      <c r="K13" s="110">
        <f t="shared" si="2"/>
        <v>2.3334149821737566E-3</v>
      </c>
      <c r="L13" s="77"/>
      <c r="M13" s="78"/>
      <c r="N13" s="79">
        <f>分析係数表!I16</f>
        <v>1.7113434381227897E-2</v>
      </c>
      <c r="O13" s="80">
        <f t="shared" si="3"/>
        <v>0.61398082772728091</v>
      </c>
      <c r="P13" s="74">
        <f>分析係数表!C16</f>
        <v>0.12368252551663639</v>
      </c>
      <c r="Q13" s="80">
        <f t="shared" si="4"/>
        <v>7.5938699392104958E-2</v>
      </c>
      <c r="R13" s="81">
        <v>0.11037042436085112</v>
      </c>
      <c r="S13" s="82">
        <f t="shared" si="5"/>
        <v>0.22838627033096776</v>
      </c>
      <c r="T13" s="83">
        <f>分析係数表!F16</f>
        <v>0.17086837167280561</v>
      </c>
      <c r="U13" s="84">
        <f t="shared" si="6"/>
        <v>3.9023990123877653E-2</v>
      </c>
      <c r="V13" s="85">
        <f>分析係数表!D16</f>
        <v>1.2952602682604767E-2</v>
      </c>
      <c r="W13" s="172">
        <f t="shared" si="7"/>
        <v>0</v>
      </c>
      <c r="X13" s="74">
        <f>分析係数表!E16</f>
        <v>1.2952602682604767E-2</v>
      </c>
      <c r="Y13" s="171">
        <f t="shared" si="8"/>
        <v>0</v>
      </c>
    </row>
    <row r="14" spans="1:25">
      <c r="A14" s="10" t="s">
        <v>2</v>
      </c>
      <c r="B14" s="9" t="s">
        <v>385</v>
      </c>
      <c r="C14" s="88"/>
      <c r="D14" s="105">
        <f>投入係数表!AK14</f>
        <v>7.0919997757470429E-3</v>
      </c>
      <c r="E14" s="109">
        <f t="shared" si="9"/>
        <v>0.70919997757470432</v>
      </c>
      <c r="F14" s="83">
        <f>分析係数表!C17</f>
        <v>0.19283956701830429</v>
      </c>
      <c r="G14" s="109">
        <f t="shared" si="0"/>
        <v>0.13676181660489709</v>
      </c>
      <c r="H14" s="109">
        <v>0.18790393844531628</v>
      </c>
      <c r="I14" s="109">
        <f t="shared" si="1"/>
        <v>0.18790393844531628</v>
      </c>
      <c r="J14" s="83">
        <f>分析係数表!G17</f>
        <v>0.23402763404868787</v>
      </c>
      <c r="K14" s="110">
        <f t="shared" si="2"/>
        <v>4.3974714142787648E-2</v>
      </c>
      <c r="L14" s="77"/>
      <c r="M14" s="78"/>
      <c r="N14" s="79">
        <f>分析係数表!I17</f>
        <v>3.1766349957435482E-3</v>
      </c>
      <c r="O14" s="80">
        <f t="shared" si="3"/>
        <v>0.11396853142543382</v>
      </c>
      <c r="P14" s="74">
        <f>分析係数表!C17</f>
        <v>0.19283956701830429</v>
      </c>
      <c r="Q14" s="80">
        <f t="shared" si="4"/>
        <v>2.1977642253792666E-2</v>
      </c>
      <c r="R14" s="81">
        <v>5.0527504806297349E-2</v>
      </c>
      <c r="S14" s="82">
        <f t="shared" si="5"/>
        <v>0.23843144325161364</v>
      </c>
      <c r="T14" s="83">
        <f>分析係数表!F17</f>
        <v>0.36995154049829787</v>
      </c>
      <c r="U14" s="84">
        <f t="shared" si="6"/>
        <v>8.8208079734166958E-2</v>
      </c>
      <c r="V14" s="85">
        <f>分析係数表!D17</f>
        <v>4.4453920652026524E-2</v>
      </c>
      <c r="W14" s="172">
        <f t="shared" si="7"/>
        <v>0</v>
      </c>
      <c r="X14" s="74">
        <f>分析係数表!E17</f>
        <v>4.2061277361062542E-2</v>
      </c>
      <c r="Y14" s="171">
        <f t="shared" si="8"/>
        <v>0</v>
      </c>
    </row>
    <row r="15" spans="1:25">
      <c r="A15" s="10" t="s">
        <v>3</v>
      </c>
      <c r="B15" s="9" t="s">
        <v>31</v>
      </c>
      <c r="C15" s="88"/>
      <c r="D15" s="105">
        <f>投入係数表!AK15</f>
        <v>3.9804899927117787E-4</v>
      </c>
      <c r="E15" s="109">
        <f t="shared" si="9"/>
        <v>3.980489992711779E-2</v>
      </c>
      <c r="F15" s="83">
        <f>分析係数表!C18</f>
        <v>0.30630539049432115</v>
      </c>
      <c r="G15" s="109">
        <f t="shared" si="0"/>
        <v>1.2192455415763191E-2</v>
      </c>
      <c r="H15" s="109">
        <v>2.4089265658036714E-2</v>
      </c>
      <c r="I15" s="109">
        <f t="shared" si="1"/>
        <v>2.4089265658036714E-2</v>
      </c>
      <c r="J15" s="83">
        <f>分析係数表!G18</f>
        <v>0.21755179396051724</v>
      </c>
      <c r="K15" s="110">
        <f t="shared" si="2"/>
        <v>5.2406629590973667E-3</v>
      </c>
      <c r="L15" s="77"/>
      <c r="M15" s="78"/>
      <c r="N15" s="79">
        <f>分析係数表!I18</f>
        <v>5.3704565311248737E-4</v>
      </c>
      <c r="O15" s="80">
        <f t="shared" si="3"/>
        <v>1.9267654129497092E-2</v>
      </c>
      <c r="P15" s="74">
        <f>分析係数表!C18</f>
        <v>0.30630539049432115</v>
      </c>
      <c r="Q15" s="80">
        <f t="shared" si="4"/>
        <v>5.9017863220451267E-3</v>
      </c>
      <c r="R15" s="81">
        <v>1.5595662567445535E-2</v>
      </c>
      <c r="S15" s="82">
        <f t="shared" si="5"/>
        <v>3.9684928225482252E-2</v>
      </c>
      <c r="T15" s="83">
        <f>分析係数表!F18</f>
        <v>0.4635011306393737</v>
      </c>
      <c r="U15" s="84">
        <f t="shared" si="6"/>
        <v>1.8394009101853417E-2</v>
      </c>
      <c r="V15" s="85">
        <f>分析係数表!D18</f>
        <v>4.1488554421314744E-2</v>
      </c>
      <c r="W15" s="172">
        <f t="shared" si="7"/>
        <v>0</v>
      </c>
      <c r="X15" s="74">
        <f>分析係数表!E18</f>
        <v>3.8178621954614265E-2</v>
      </c>
      <c r="Y15" s="171">
        <f t="shared" si="8"/>
        <v>0</v>
      </c>
    </row>
    <row r="16" spans="1:25">
      <c r="A16" s="10" t="s">
        <v>4</v>
      </c>
      <c r="B16" s="9" t="s">
        <v>32</v>
      </c>
      <c r="C16" s="88"/>
      <c r="D16" s="105">
        <f>投入係数表!AK16</f>
        <v>5.6063239333968717E-6</v>
      </c>
      <c r="E16" s="109">
        <f t="shared" si="9"/>
        <v>5.6063239333968714E-4</v>
      </c>
      <c r="F16" s="83">
        <f>分析係数表!C19</f>
        <v>0.36966314955627488</v>
      </c>
      <c r="G16" s="109">
        <f t="shared" si="0"/>
        <v>2.0724513626522108E-4</v>
      </c>
      <c r="H16" s="109">
        <v>2.2277154743740424E-2</v>
      </c>
      <c r="I16" s="109">
        <f t="shared" si="1"/>
        <v>2.2277154743740424E-2</v>
      </c>
      <c r="J16" s="83">
        <f>分析係数表!G19</f>
        <v>4.2381117789262797E-2</v>
      </c>
      <c r="K16" s="110">
        <f t="shared" si="2"/>
        <v>9.4413071920409737E-4</v>
      </c>
      <c r="L16" s="77"/>
      <c r="M16" s="78"/>
      <c r="N16" s="79">
        <f>分析係数表!I19</f>
        <v>-1.254655481313475E-4</v>
      </c>
      <c r="O16" s="80">
        <f t="shared" si="3"/>
        <v>-4.5013431773485175E-3</v>
      </c>
      <c r="P16" s="74">
        <f>分析係数表!C19</f>
        <v>0.36966314955627488</v>
      </c>
      <c r="Q16" s="80">
        <f t="shared" si="4"/>
        <v>-1.6639806961723025E-3</v>
      </c>
      <c r="R16" s="81">
        <v>1.056071450660595E-2</v>
      </c>
      <c r="S16" s="82">
        <f t="shared" si="5"/>
        <v>3.2837869250346374E-2</v>
      </c>
      <c r="T16" s="83">
        <f>分析係数表!F19</f>
        <v>0.17645477862102601</v>
      </c>
      <c r="U16" s="84">
        <f t="shared" si="6"/>
        <v>5.7943989489560666E-3</v>
      </c>
      <c r="V16" s="85">
        <f>分析係数表!D19</f>
        <v>8.3109656186295868E-3</v>
      </c>
      <c r="W16" s="172">
        <f t="shared" si="7"/>
        <v>0</v>
      </c>
      <c r="X16" s="74">
        <f>分析係数表!E19</f>
        <v>8.1137788631236215E-3</v>
      </c>
      <c r="Y16" s="171">
        <f t="shared" si="8"/>
        <v>0</v>
      </c>
    </row>
    <row r="17" spans="1:25">
      <c r="A17" s="10" t="s">
        <v>5</v>
      </c>
      <c r="B17" s="9" t="s">
        <v>33</v>
      </c>
      <c r="C17" s="88"/>
      <c r="D17" s="105">
        <f>投入係数表!AK17</f>
        <v>2.0743398553568426E-4</v>
      </c>
      <c r="E17" s="109">
        <f t="shared" si="9"/>
        <v>2.0743398553568427E-2</v>
      </c>
      <c r="F17" s="83">
        <f>分析係数表!C20</f>
        <v>0.11840151680286914</v>
      </c>
      <c r="G17" s="109">
        <f t="shared" si="0"/>
        <v>2.4560498523889438E-3</v>
      </c>
      <c r="H17" s="109">
        <v>7.9694782768459354E-3</v>
      </c>
      <c r="I17" s="109">
        <f t="shared" si="1"/>
        <v>7.9694782768459354E-3</v>
      </c>
      <c r="J17" s="83">
        <f>分析係数表!G20</f>
        <v>0.11103277983246747</v>
      </c>
      <c r="K17" s="110">
        <f t="shared" si="2"/>
        <v>8.8487332689266701E-4</v>
      </c>
      <c r="L17" s="77"/>
      <c r="M17" s="78"/>
      <c r="N17" s="79">
        <f>分析係数表!I20</f>
        <v>6.0558701736942728E-4</v>
      </c>
      <c r="O17" s="80">
        <f t="shared" si="3"/>
        <v>2.1726721235641192E-2</v>
      </c>
      <c r="P17" s="74">
        <f>分析係数表!C20</f>
        <v>0.11840151680286914</v>
      </c>
      <c r="Q17" s="80">
        <f t="shared" si="4"/>
        <v>2.5724767494530246E-3</v>
      </c>
      <c r="R17" s="81">
        <v>6.7092350026299406E-3</v>
      </c>
      <c r="S17" s="82">
        <f t="shared" si="5"/>
        <v>1.4678713279475876E-2</v>
      </c>
      <c r="T17" s="83">
        <f>分析係数表!F20</f>
        <v>0.24737258814980315</v>
      </c>
      <c r="U17" s="84">
        <f t="shared" si="6"/>
        <v>3.6311112946528323E-3</v>
      </c>
      <c r="V17" s="85">
        <f>分析係数表!D20</f>
        <v>2.4837040813006365E-2</v>
      </c>
      <c r="W17" s="172">
        <f t="shared" si="7"/>
        <v>0</v>
      </c>
      <c r="X17" s="74">
        <f>分析係数表!E20</f>
        <v>2.4562278789456368E-2</v>
      </c>
      <c r="Y17" s="171">
        <f t="shared" si="8"/>
        <v>0</v>
      </c>
    </row>
    <row r="18" spans="1:25">
      <c r="A18" s="10" t="s">
        <v>6</v>
      </c>
      <c r="B18" s="9" t="s">
        <v>34</v>
      </c>
      <c r="C18" s="88"/>
      <c r="D18" s="105">
        <f>投入係数表!AK18</f>
        <v>2.2481358972921456E-3</v>
      </c>
      <c r="E18" s="109">
        <f t="shared" si="9"/>
        <v>0.22481358972921456</v>
      </c>
      <c r="F18" s="83">
        <f>分析係数表!C21</f>
        <v>0.26258212636596168</v>
      </c>
      <c r="G18" s="109">
        <f t="shared" si="0"/>
        <v>5.9032030427062079E-2</v>
      </c>
      <c r="H18" s="109">
        <v>8.2152139202952348E-2</v>
      </c>
      <c r="I18" s="109">
        <f t="shared" si="1"/>
        <v>8.2152139202952348E-2</v>
      </c>
      <c r="J18" s="83">
        <f>分析係数表!G21</f>
        <v>0.28467983327929475</v>
      </c>
      <c r="K18" s="110">
        <f t="shared" si="2"/>
        <v>2.338705729183389E-2</v>
      </c>
      <c r="L18" s="77"/>
      <c r="M18" s="78"/>
      <c r="N18" s="79">
        <f>分析係数表!I21</f>
        <v>1.0324354165676096E-3</v>
      </c>
      <c r="O18" s="80">
        <f t="shared" si="3"/>
        <v>3.7040814690853345E-2</v>
      </c>
      <c r="P18" s="74">
        <f>分析係数表!C21</f>
        <v>0.26258212636596168</v>
      </c>
      <c r="Q18" s="80">
        <f t="shared" si="4"/>
        <v>9.726255883851823E-3</v>
      </c>
      <c r="R18" s="81">
        <v>2.8255412702092361E-2</v>
      </c>
      <c r="S18" s="82">
        <f t="shared" si="5"/>
        <v>0.11040755190504471</v>
      </c>
      <c r="T18" s="83">
        <f>分析係数表!F21</f>
        <v>0.42515189534375575</v>
      </c>
      <c r="U18" s="84">
        <f t="shared" si="6"/>
        <v>4.6939979952693847E-2</v>
      </c>
      <c r="V18" s="85">
        <f>分析係数表!D21</f>
        <v>6.1343946819791585E-2</v>
      </c>
      <c r="W18" s="172">
        <f t="shared" si="7"/>
        <v>0</v>
      </c>
      <c r="X18" s="74">
        <f>分析係数表!E21</f>
        <v>5.4343995376178865E-2</v>
      </c>
      <c r="Y18" s="171">
        <f t="shared" si="8"/>
        <v>0</v>
      </c>
    </row>
    <row r="19" spans="1:25">
      <c r="A19" s="10" t="s">
        <v>7</v>
      </c>
      <c r="B19" s="9" t="s">
        <v>276</v>
      </c>
      <c r="C19" s="88"/>
      <c r="D19" s="105">
        <f>投入係数表!AK19</f>
        <v>0</v>
      </c>
      <c r="E19" s="109">
        <f t="shared" si="9"/>
        <v>0</v>
      </c>
      <c r="F19" s="83">
        <f>分析係数表!C22</f>
        <v>0.19256748567873505</v>
      </c>
      <c r="G19" s="109">
        <f t="shared" si="0"/>
        <v>0</v>
      </c>
      <c r="H19" s="109">
        <v>2.7116384780498107E-2</v>
      </c>
      <c r="I19" s="109">
        <f t="shared" si="1"/>
        <v>2.7116384780498107E-2</v>
      </c>
      <c r="J19" s="83">
        <f>分析係数表!G22</f>
        <v>0.19753386347788673</v>
      </c>
      <c r="K19" s="110">
        <f t="shared" si="2"/>
        <v>5.3564042492447589E-3</v>
      </c>
      <c r="L19" s="77"/>
      <c r="M19" s="78"/>
      <c r="N19" s="79">
        <f>分析係数表!I22</f>
        <v>4.8211298587508529E-5</v>
      </c>
      <c r="O19" s="80">
        <f t="shared" si="3"/>
        <v>1.7296827949996618E-3</v>
      </c>
      <c r="P19" s="74">
        <f>分析係数表!C22</f>
        <v>0.19256748567873505</v>
      </c>
      <c r="Q19" s="80">
        <f t="shared" si="4"/>
        <v>3.330806668548518E-4</v>
      </c>
      <c r="R19" s="81">
        <v>8.130608022833297E-3</v>
      </c>
      <c r="S19" s="82">
        <f t="shared" si="5"/>
        <v>3.5246992803331406E-2</v>
      </c>
      <c r="T19" s="83">
        <f>分析係数表!F22</f>
        <v>0.41915604646677446</v>
      </c>
      <c r="U19" s="84">
        <f t="shared" si="6"/>
        <v>1.4773990153287243E-2</v>
      </c>
      <c r="V19" s="85">
        <f>分析係数表!D22</f>
        <v>2.9425619037728289E-2</v>
      </c>
      <c r="W19" s="172">
        <f t="shared" si="7"/>
        <v>0</v>
      </c>
      <c r="X19" s="74">
        <f>分析係数表!E22</f>
        <v>2.8940662878506891E-2</v>
      </c>
      <c r="Y19" s="171">
        <f t="shared" si="8"/>
        <v>0</v>
      </c>
    </row>
    <row r="20" spans="1:25">
      <c r="A20" s="10" t="s">
        <v>8</v>
      </c>
      <c r="B20" s="9" t="s">
        <v>277</v>
      </c>
      <c r="C20" s="88"/>
      <c r="D20" s="105">
        <f>投入係数表!AK20</f>
        <v>0</v>
      </c>
      <c r="E20" s="109">
        <f t="shared" si="9"/>
        <v>0</v>
      </c>
      <c r="F20" s="83">
        <f>分析係数表!C23</f>
        <v>0.20116432520583094</v>
      </c>
      <c r="G20" s="109">
        <f t="shared" si="0"/>
        <v>0</v>
      </c>
      <c r="H20" s="109">
        <v>3.1393423515998733E-2</v>
      </c>
      <c r="I20" s="109">
        <f t="shared" si="1"/>
        <v>3.1393423515998733E-2</v>
      </c>
      <c r="J20" s="83">
        <f>分析係数表!G23</f>
        <v>0.20785566100352021</v>
      </c>
      <c r="K20" s="110">
        <f t="shared" si="2"/>
        <v>6.5253007960813722E-3</v>
      </c>
      <c r="L20" s="77"/>
      <c r="M20" s="78"/>
      <c r="N20" s="79">
        <f>分析係数表!I23</f>
        <v>2.5225877402069866E-5</v>
      </c>
      <c r="O20" s="80">
        <f t="shared" si="3"/>
        <v>9.0503196158329979E-4</v>
      </c>
      <c r="P20" s="74">
        <f>分析係数表!C23</f>
        <v>0.20116432520583094</v>
      </c>
      <c r="Q20" s="80">
        <f t="shared" si="4"/>
        <v>1.8206014384161402E-4</v>
      </c>
      <c r="R20" s="81">
        <v>7.7504654719314755E-3</v>
      </c>
      <c r="S20" s="82">
        <f t="shared" si="5"/>
        <v>3.9143888987930212E-2</v>
      </c>
      <c r="T20" s="83">
        <f>分析係数表!F23</f>
        <v>0.42478695148042223</v>
      </c>
      <c r="U20" s="84">
        <f t="shared" si="6"/>
        <v>1.6627813272270944E-2</v>
      </c>
      <c r="V20" s="85">
        <f>分析係数表!D23</f>
        <v>3.5044555722743287E-2</v>
      </c>
      <c r="W20" s="172">
        <f t="shared" si="7"/>
        <v>0</v>
      </c>
      <c r="X20" s="74">
        <f>分析係数表!E23</f>
        <v>3.4275414947972954E-2</v>
      </c>
      <c r="Y20" s="171">
        <f t="shared" si="8"/>
        <v>0</v>
      </c>
    </row>
    <row r="21" spans="1:25">
      <c r="A21" s="10" t="s">
        <v>9</v>
      </c>
      <c r="B21" s="9" t="s">
        <v>278</v>
      </c>
      <c r="C21" s="88"/>
      <c r="D21" s="105">
        <f>投入係数表!AK21</f>
        <v>0</v>
      </c>
      <c r="E21" s="109">
        <f t="shared" si="9"/>
        <v>0</v>
      </c>
      <c r="F21" s="83">
        <f>分析係数表!C24</f>
        <v>0.46796458506974481</v>
      </c>
      <c r="G21" s="109">
        <f t="shared" si="0"/>
        <v>0</v>
      </c>
      <c r="H21" s="109">
        <v>3.3111438245714213E-2</v>
      </c>
      <c r="I21" s="109">
        <f t="shared" si="1"/>
        <v>3.3111438245714213E-2</v>
      </c>
      <c r="J21" s="83">
        <f>分析係数表!G24</f>
        <v>0.19290112247208774</v>
      </c>
      <c r="K21" s="110">
        <f t="shared" si="2"/>
        <v>6.3872336042634873E-3</v>
      </c>
      <c r="L21" s="77"/>
      <c r="M21" s="78"/>
      <c r="N21" s="79">
        <f>分析係数表!I24</f>
        <v>1.1220536652328578E-3</v>
      </c>
      <c r="O21" s="80">
        <f t="shared" si="3"/>
        <v>4.0256059817530859E-2</v>
      </c>
      <c r="P21" s="74">
        <f>分析係数表!C24</f>
        <v>0.46796458506974481</v>
      </c>
      <c r="Q21" s="80">
        <f t="shared" si="4"/>
        <v>1.8838410329053656E-2</v>
      </c>
      <c r="R21" s="81">
        <v>3.8231374189179552E-2</v>
      </c>
      <c r="S21" s="82">
        <f t="shared" si="5"/>
        <v>7.1342812434893765E-2</v>
      </c>
      <c r="T21" s="83">
        <f>分析係数表!F24</f>
        <v>0.36341689561906876</v>
      </c>
      <c r="U21" s="84">
        <f t="shared" si="6"/>
        <v>2.5927183419822589E-2</v>
      </c>
      <c r="V21" s="85">
        <f>分析係数表!D24</f>
        <v>4.5804723184795566E-2</v>
      </c>
      <c r="W21" s="172">
        <f t="shared" si="7"/>
        <v>0</v>
      </c>
      <c r="X21" s="74">
        <f>分析係数表!E24</f>
        <v>4.4933066139114755E-2</v>
      </c>
      <c r="Y21" s="171">
        <f t="shared" si="8"/>
        <v>0</v>
      </c>
    </row>
    <row r="22" spans="1:25">
      <c r="A22" s="10" t="s">
        <v>10</v>
      </c>
      <c r="B22" s="9" t="s">
        <v>279</v>
      </c>
      <c r="C22" s="88"/>
      <c r="D22" s="105">
        <f>投入係数表!AK22</f>
        <v>0</v>
      </c>
      <c r="E22" s="109">
        <f t="shared" si="9"/>
        <v>0</v>
      </c>
      <c r="F22" s="83">
        <f>分析係数表!C25</f>
        <v>0.11839811615034102</v>
      </c>
      <c r="G22" s="109">
        <f t="shared" si="0"/>
        <v>0</v>
      </c>
      <c r="H22" s="109">
        <v>2.4435880715832258E-2</v>
      </c>
      <c r="I22" s="109">
        <f t="shared" si="1"/>
        <v>2.4435880715832258E-2</v>
      </c>
      <c r="J22" s="83">
        <f>分析係数表!G25</f>
        <v>0.19601885967651284</v>
      </c>
      <c r="K22" s="110">
        <f t="shared" si="2"/>
        <v>4.7898934731087292E-3</v>
      </c>
      <c r="L22" s="77"/>
      <c r="M22" s="78"/>
      <c r="N22" s="79">
        <f>分析係数表!I25</f>
        <v>4.7721717414244671E-4</v>
      </c>
      <c r="O22" s="80">
        <f t="shared" si="3"/>
        <v>1.7121180299557753E-2</v>
      </c>
      <c r="P22" s="74">
        <f>分析係数表!C25</f>
        <v>0.11839811615034102</v>
      </c>
      <c r="Q22" s="80">
        <f t="shared" si="4"/>
        <v>2.0271154937379693E-3</v>
      </c>
      <c r="R22" s="81">
        <v>1.2788082335538353E-2</v>
      </c>
      <c r="S22" s="82">
        <f t="shared" si="5"/>
        <v>3.7223963051370615E-2</v>
      </c>
      <c r="T22" s="83">
        <f>分析係数表!F25</f>
        <v>0.34892899519140697</v>
      </c>
      <c r="U22" s="84">
        <f t="shared" si="6"/>
        <v>1.2988520024556808E-2</v>
      </c>
      <c r="V22" s="85">
        <f>分析係数表!D25</f>
        <v>3.4959095734715541E-2</v>
      </c>
      <c r="W22" s="172">
        <f t="shared" si="7"/>
        <v>0</v>
      </c>
      <c r="X22" s="74">
        <f>分析係数表!E25</f>
        <v>3.4440766876912506E-2</v>
      </c>
      <c r="Y22" s="171">
        <f t="shared" si="8"/>
        <v>0</v>
      </c>
    </row>
    <row r="23" spans="1:25">
      <c r="A23" s="10" t="s">
        <v>11</v>
      </c>
      <c r="B23" s="9" t="s">
        <v>35</v>
      </c>
      <c r="C23" s="88"/>
      <c r="D23" s="105">
        <f>投入係数表!AK23</f>
        <v>0</v>
      </c>
      <c r="E23" s="109">
        <f t="shared" si="9"/>
        <v>0</v>
      </c>
      <c r="F23" s="83">
        <f>分析係数表!C26</f>
        <v>0.29113960871661038</v>
      </c>
      <c r="G23" s="109">
        <f t="shared" si="0"/>
        <v>0</v>
      </c>
      <c r="H23" s="109">
        <v>2.7562201991194957E-2</v>
      </c>
      <c r="I23" s="109">
        <f t="shared" si="1"/>
        <v>2.7562201991194957E-2</v>
      </c>
      <c r="J23" s="83">
        <f>分析係数表!G26</f>
        <v>0.2004458717578543</v>
      </c>
      <c r="K23" s="110">
        <f t="shared" si="2"/>
        <v>5.5247296056911413E-3</v>
      </c>
      <c r="L23" s="77"/>
      <c r="M23" s="78"/>
      <c r="N23" s="79">
        <f>分析係数表!I26</f>
        <v>1.0726059667332082E-2</v>
      </c>
      <c r="O23" s="80">
        <f t="shared" si="3"/>
        <v>0.38482018548098323</v>
      </c>
      <c r="P23" s="74">
        <f>分析係数表!C26</f>
        <v>0.29113960871661038</v>
      </c>
      <c r="Q23" s="80">
        <f t="shared" si="4"/>
        <v>0.11203639822718689</v>
      </c>
      <c r="R23" s="81">
        <v>0.12605340802271647</v>
      </c>
      <c r="S23" s="82">
        <f t="shared" si="5"/>
        <v>0.15361561001391144</v>
      </c>
      <c r="T23" s="83">
        <f>分析係数表!F26</f>
        <v>0.34176102976079403</v>
      </c>
      <c r="U23" s="84">
        <f t="shared" si="6"/>
        <v>5.2499829065686919E-2</v>
      </c>
      <c r="V23" s="85">
        <f>分析係数表!D26</f>
        <v>2.5195355338839619E-2</v>
      </c>
      <c r="W23" s="172">
        <f t="shared" si="7"/>
        <v>0</v>
      </c>
      <c r="X23" s="74">
        <f>分析係数表!E26</f>
        <v>2.4685974681555249E-2</v>
      </c>
      <c r="Y23" s="171">
        <f t="shared" si="8"/>
        <v>0</v>
      </c>
    </row>
    <row r="24" spans="1:25">
      <c r="A24" s="10" t="s">
        <v>12</v>
      </c>
      <c r="B24" s="9" t="s">
        <v>386</v>
      </c>
      <c r="C24" s="88"/>
      <c r="D24" s="105">
        <f>投入係数表!AK24</f>
        <v>7.2882211134159334E-5</v>
      </c>
      <c r="E24" s="109">
        <f t="shared" si="9"/>
        <v>7.2882211134159339E-3</v>
      </c>
      <c r="F24" s="83">
        <f>分析係数表!C27</f>
        <v>0.22390034937983039</v>
      </c>
      <c r="G24" s="109">
        <f t="shared" si="0"/>
        <v>1.6318352536512841E-3</v>
      </c>
      <c r="H24" s="109">
        <v>5.2061564644022397E-3</v>
      </c>
      <c r="I24" s="109">
        <f t="shared" si="1"/>
        <v>5.2061564644022397E-3</v>
      </c>
      <c r="J24" s="83">
        <f>分析係数表!G27</f>
        <v>0.17801424712710151</v>
      </c>
      <c r="K24" s="110">
        <f t="shared" si="2"/>
        <v>9.2677002343645736E-4</v>
      </c>
      <c r="L24" s="77"/>
      <c r="M24" s="78"/>
      <c r="N24" s="79">
        <f>分析係数表!I27</f>
        <v>1.001616696609949E-2</v>
      </c>
      <c r="O24" s="80">
        <f t="shared" si="3"/>
        <v>0.35935127616734797</v>
      </c>
      <c r="P24" s="74">
        <f>分析係数表!C27</f>
        <v>0.22390034937983039</v>
      </c>
      <c r="Q24" s="80">
        <f t="shared" si="4"/>
        <v>8.045887628395712E-2</v>
      </c>
      <c r="R24" s="81">
        <v>8.2166953266493398E-2</v>
      </c>
      <c r="S24" s="82">
        <f t="shared" si="5"/>
        <v>8.737310973089564E-2</v>
      </c>
      <c r="T24" s="83">
        <f>分析係数表!F27</f>
        <v>0.3354402389489512</v>
      </c>
      <c r="U24" s="84">
        <f t="shared" si="6"/>
        <v>2.9308456805844568E-2</v>
      </c>
      <c r="V24" s="85">
        <f>分析係数表!D27</f>
        <v>2.2648101403620974E-2</v>
      </c>
      <c r="W24" s="172">
        <f t="shared" si="7"/>
        <v>0</v>
      </c>
      <c r="X24" s="74">
        <f>分析係数表!E27</f>
        <v>2.2430380263578655E-2</v>
      </c>
      <c r="Y24" s="171">
        <f t="shared" si="8"/>
        <v>0</v>
      </c>
    </row>
    <row r="25" spans="1:25">
      <c r="A25" s="10" t="s">
        <v>13</v>
      </c>
      <c r="B25" s="9" t="s">
        <v>196</v>
      </c>
      <c r="C25" s="88"/>
      <c r="D25" s="105">
        <f>投入係数表!AK25</f>
        <v>0</v>
      </c>
      <c r="E25" s="109">
        <f t="shared" si="9"/>
        <v>0</v>
      </c>
      <c r="F25" s="83">
        <f>分析係数表!C28</f>
        <v>0.22512814125204084</v>
      </c>
      <c r="G25" s="109">
        <f t="shared" si="0"/>
        <v>0</v>
      </c>
      <c r="H25" s="109">
        <v>4.2418171452499653E-2</v>
      </c>
      <c r="I25" s="109">
        <f t="shared" si="1"/>
        <v>4.2418171452499653E-2</v>
      </c>
      <c r="J25" s="83">
        <f>分析係数表!G28</f>
        <v>0.17968722251031818</v>
      </c>
      <c r="K25" s="110">
        <f t="shared" si="2"/>
        <v>7.6220034122661323E-3</v>
      </c>
      <c r="L25" s="77"/>
      <c r="M25" s="78"/>
      <c r="N25" s="79">
        <f>分析係数表!I28</f>
        <v>8.1409051127791718E-3</v>
      </c>
      <c r="O25" s="80">
        <f t="shared" si="3"/>
        <v>0.29207227189162099</v>
      </c>
      <c r="P25" s="74">
        <f>分析係数表!C28</f>
        <v>0.22512814125204084</v>
      </c>
      <c r="Q25" s="80">
        <f t="shared" si="4"/>
        <v>6.5753687682221326E-2</v>
      </c>
      <c r="R25" s="81">
        <v>8.461598276363283E-2</v>
      </c>
      <c r="S25" s="82">
        <f t="shared" si="5"/>
        <v>0.12703415421613248</v>
      </c>
      <c r="T25" s="83">
        <f>分析係数表!F28</f>
        <v>0.30733691598411605</v>
      </c>
      <c r="U25" s="84">
        <f t="shared" si="6"/>
        <v>3.9042285181436751E-2</v>
      </c>
      <c r="V25" s="85">
        <f>分析係数表!D28</f>
        <v>2.8688437249149327E-2</v>
      </c>
      <c r="W25" s="172">
        <f t="shared" si="7"/>
        <v>0</v>
      </c>
      <c r="X25" s="74">
        <f>分析係数表!E28</f>
        <v>2.8133457885501985E-2</v>
      </c>
      <c r="Y25" s="171">
        <f t="shared" si="8"/>
        <v>0</v>
      </c>
    </row>
    <row r="26" spans="1:25">
      <c r="A26" s="10" t="s">
        <v>14</v>
      </c>
      <c r="B26" s="9" t="s">
        <v>55</v>
      </c>
      <c r="C26" s="88"/>
      <c r="D26" s="105">
        <f>投入係数表!AK26</f>
        <v>4.9520659303694564E-2</v>
      </c>
      <c r="E26" s="109">
        <f t="shared" si="9"/>
        <v>4.9520659303694563</v>
      </c>
      <c r="F26" s="83">
        <f>分析係数表!C29</f>
        <v>0.20292812083079403</v>
      </c>
      <c r="G26" s="109">
        <f t="shared" si="0"/>
        <v>1.0049134334800716</v>
      </c>
      <c r="H26" s="109">
        <v>1.0659637460990732</v>
      </c>
      <c r="I26" s="109">
        <f t="shared" si="1"/>
        <v>1.0659637460990732</v>
      </c>
      <c r="J26" s="83">
        <f>分析係数表!G29</f>
        <v>0.25422836329948895</v>
      </c>
      <c r="K26" s="110">
        <f t="shared" si="2"/>
        <v>0.27099821850735939</v>
      </c>
      <c r="L26" s="77"/>
      <c r="M26" s="78"/>
      <c r="N26" s="79">
        <f>分析係数表!I29</f>
        <v>1.2173975242294967E-2</v>
      </c>
      <c r="O26" s="80">
        <f t="shared" si="3"/>
        <v>0.43676723382857208</v>
      </c>
      <c r="P26" s="74">
        <f>分析係数表!C29</f>
        <v>0.20292812083079403</v>
      </c>
      <c r="Q26" s="80">
        <f t="shared" si="4"/>
        <v>8.863235400129614E-2</v>
      </c>
      <c r="R26" s="81">
        <v>0.12924702131164759</v>
      </c>
      <c r="S26" s="82">
        <f t="shared" si="5"/>
        <v>1.1952107674107209</v>
      </c>
      <c r="T26" s="83">
        <f>分析係数表!F29</f>
        <v>0.40384720428768384</v>
      </c>
      <c r="U26" s="84">
        <f t="shared" si="6"/>
        <v>0.48268252695335673</v>
      </c>
      <c r="V26" s="85">
        <f>分析係数表!D29</f>
        <v>7.670374473161555E-2</v>
      </c>
      <c r="W26" s="172">
        <f t="shared" si="7"/>
        <v>0</v>
      </c>
      <c r="X26" s="74">
        <f>分析係数表!E29</f>
        <v>6.1557890505000185E-2</v>
      </c>
      <c r="Y26" s="171">
        <f t="shared" si="8"/>
        <v>0</v>
      </c>
    </row>
    <row r="27" spans="1:25">
      <c r="A27" s="10" t="s">
        <v>15</v>
      </c>
      <c r="B27" s="9" t="s">
        <v>36</v>
      </c>
      <c r="C27" s="88"/>
      <c r="D27" s="105">
        <f>投入係数表!AK27</f>
        <v>1.5193137859505523E-3</v>
      </c>
      <c r="E27" s="109">
        <f t="shared" si="9"/>
        <v>0.15193137859505523</v>
      </c>
      <c r="F27" s="83">
        <f>分析係数表!C30</f>
        <v>1</v>
      </c>
      <c r="G27" s="109">
        <f t="shared" si="0"/>
        <v>0.15193137859505523</v>
      </c>
      <c r="H27" s="109">
        <v>0.24336361520743707</v>
      </c>
      <c r="I27" s="109">
        <f t="shared" si="1"/>
        <v>0.24336361520743707</v>
      </c>
      <c r="J27" s="83">
        <f>分析係数表!G30</f>
        <v>0.34673715455884868</v>
      </c>
      <c r="K27" s="110">
        <f t="shared" si="2"/>
        <v>8.4383207460181284E-2</v>
      </c>
      <c r="L27" s="77"/>
      <c r="M27" s="78"/>
      <c r="N27" s="79">
        <f>分析係数表!I30</f>
        <v>0</v>
      </c>
      <c r="O27" s="80">
        <f t="shared" si="3"/>
        <v>0</v>
      </c>
      <c r="P27" s="74">
        <f>分析係数表!C30</f>
        <v>1</v>
      </c>
      <c r="Q27" s="80">
        <f t="shared" si="4"/>
        <v>0</v>
      </c>
      <c r="R27" s="81">
        <v>0.15426236388080386</v>
      </c>
      <c r="S27" s="82">
        <f t="shared" si="5"/>
        <v>0.39762597908824093</v>
      </c>
      <c r="T27" s="83">
        <f>分析係数表!F30</f>
        <v>0.44336430675838301</v>
      </c>
      <c r="U27" s="84">
        <f t="shared" si="6"/>
        <v>0.17629316656758123</v>
      </c>
      <c r="V27" s="85">
        <f>分析係数表!D30</f>
        <v>8.6867041025616112E-2</v>
      </c>
      <c r="W27" s="172">
        <f t="shared" si="7"/>
        <v>0</v>
      </c>
      <c r="X27" s="74">
        <f>分析係数表!E30</f>
        <v>6.5897217034789901E-2</v>
      </c>
      <c r="Y27" s="171">
        <f t="shared" si="8"/>
        <v>0</v>
      </c>
    </row>
    <row r="28" spans="1:25">
      <c r="A28" s="10" t="s">
        <v>16</v>
      </c>
      <c r="B28" s="9" t="s">
        <v>197</v>
      </c>
      <c r="C28" s="88"/>
      <c r="D28" s="105">
        <f>投入係数表!AK28</f>
        <v>4.6644615125861974E-3</v>
      </c>
      <c r="E28" s="109">
        <f t="shared" si="9"/>
        <v>0.46644615125861977</v>
      </c>
      <c r="F28" s="83">
        <f>分析係数表!C31</f>
        <v>0.99667993786519227</v>
      </c>
      <c r="G28" s="109">
        <f t="shared" si="0"/>
        <v>0.4648975210538992</v>
      </c>
      <c r="H28" s="109">
        <v>0.79377223068208813</v>
      </c>
      <c r="I28" s="109">
        <f t="shared" si="1"/>
        <v>0.79377223068208813</v>
      </c>
      <c r="J28" s="83">
        <f>分析係数表!G31</f>
        <v>7.0744430198025232E-2</v>
      </c>
      <c r="K28" s="110">
        <f t="shared" si="2"/>
        <v>5.6154964166619768E-2</v>
      </c>
      <c r="L28" s="77"/>
      <c r="M28" s="78"/>
      <c r="N28" s="79">
        <f>分析係数表!I31</f>
        <v>1.5783931066306964E-2</v>
      </c>
      <c r="O28" s="80">
        <f t="shared" si="3"/>
        <v>0.56628207085725579</v>
      </c>
      <c r="P28" s="74">
        <f>分析係数表!C31</f>
        <v>0.99667993786519227</v>
      </c>
      <c r="Q28" s="80">
        <f t="shared" si="4"/>
        <v>0.56440197919618207</v>
      </c>
      <c r="R28" s="81">
        <v>1.0701445984815694</v>
      </c>
      <c r="S28" s="82">
        <f t="shared" si="5"/>
        <v>1.8639168291636574</v>
      </c>
      <c r="T28" s="83">
        <f>分析係数表!F31</f>
        <v>0.308369223350977</v>
      </c>
      <c r="U28" s="84">
        <f t="shared" si="6"/>
        <v>0.57477458500001266</v>
      </c>
      <c r="V28" s="85">
        <f>分析係数表!D31</f>
        <v>6.5953615120199595E-3</v>
      </c>
      <c r="W28" s="172">
        <f t="shared" si="7"/>
        <v>0</v>
      </c>
      <c r="X28" s="74">
        <f>分析係数表!E31</f>
        <v>6.5953615120199595E-3</v>
      </c>
      <c r="Y28" s="171">
        <f t="shared" si="8"/>
        <v>0</v>
      </c>
    </row>
    <row r="29" spans="1:25">
      <c r="A29" s="10" t="s">
        <v>17</v>
      </c>
      <c r="B29" s="9" t="s">
        <v>280</v>
      </c>
      <c r="C29" s="88"/>
      <c r="D29" s="105">
        <f>投入係数表!AK29</f>
        <v>2.3322307562930987E-3</v>
      </c>
      <c r="E29" s="109">
        <f t="shared" si="9"/>
        <v>0.23322307562930988</v>
      </c>
      <c r="F29" s="83">
        <f>分析係数表!C32</f>
        <v>0.99973750468741629</v>
      </c>
      <c r="G29" s="109">
        <f t="shared" si="0"/>
        <v>0.23316185566517084</v>
      </c>
      <c r="H29" s="109">
        <v>0.29874543431067713</v>
      </c>
      <c r="I29" s="109">
        <f t="shared" si="1"/>
        <v>0.29874543431067713</v>
      </c>
      <c r="J29" s="83">
        <f>分析係数表!G32</f>
        <v>0.13654952076677315</v>
      </c>
      <c r="K29" s="110">
        <f t="shared" si="2"/>
        <v>4.0793545886384473E-2</v>
      </c>
      <c r="L29" s="77"/>
      <c r="M29" s="78"/>
      <c r="N29" s="79">
        <f>分析係数表!I32</f>
        <v>6.1925380029087757E-3</v>
      </c>
      <c r="O29" s="80">
        <f t="shared" si="3"/>
        <v>0.2221704611745951</v>
      </c>
      <c r="P29" s="74">
        <f>分析係数表!C32</f>
        <v>0.99973750468741629</v>
      </c>
      <c r="Q29" s="80">
        <f t="shared" si="4"/>
        <v>0.22211214246994221</v>
      </c>
      <c r="R29" s="81">
        <v>0.33079857850101019</v>
      </c>
      <c r="S29" s="82">
        <f t="shared" si="5"/>
        <v>0.62954401281168737</v>
      </c>
      <c r="T29" s="83">
        <f>分析係数表!F32</f>
        <v>0.46980830670926516</v>
      </c>
      <c r="U29" s="84">
        <f t="shared" si="6"/>
        <v>0.29576500665801475</v>
      </c>
      <c r="V29" s="85">
        <f>分析係数表!D32</f>
        <v>1.7896698615548455E-2</v>
      </c>
      <c r="W29" s="172">
        <f t="shared" si="7"/>
        <v>0</v>
      </c>
      <c r="X29" s="74">
        <f>分析係数表!E32</f>
        <v>1.7896698615548455E-2</v>
      </c>
      <c r="Y29" s="171">
        <f t="shared" si="8"/>
        <v>0</v>
      </c>
    </row>
    <row r="30" spans="1:25">
      <c r="A30" s="10" t="s">
        <v>18</v>
      </c>
      <c r="B30" s="9" t="s">
        <v>281</v>
      </c>
      <c r="C30" s="88"/>
      <c r="D30" s="105">
        <f>投入係数表!AK30</f>
        <v>2.8031619666984358E-5</v>
      </c>
      <c r="E30" s="109">
        <f t="shared" si="9"/>
        <v>2.8031619666984359E-3</v>
      </c>
      <c r="F30" s="83">
        <f>分析係数表!C33</f>
        <v>0.92720800471848297</v>
      </c>
      <c r="G30" s="109">
        <f t="shared" si="0"/>
        <v>2.5991142140451952E-3</v>
      </c>
      <c r="H30" s="109">
        <v>6.5622223883505762E-2</v>
      </c>
      <c r="I30" s="109">
        <f t="shared" si="1"/>
        <v>6.5622223883505762E-2</v>
      </c>
      <c r="J30" s="83">
        <f>分析係数表!G33</f>
        <v>0.48251618559482062</v>
      </c>
      <c r="K30" s="110">
        <f t="shared" si="2"/>
        <v>3.1663785158518538E-2</v>
      </c>
      <c r="L30" s="77"/>
      <c r="M30" s="78"/>
      <c r="N30" s="79">
        <f>分析係数表!I33</f>
        <v>1.0711870111293417E-3</v>
      </c>
      <c r="O30" s="80">
        <f t="shared" si="3"/>
        <v>3.8431110500259262E-2</v>
      </c>
      <c r="P30" s="74">
        <f>分析係数表!C33</f>
        <v>0.92720800471848297</v>
      </c>
      <c r="Q30" s="80">
        <f t="shared" si="4"/>
        <v>3.563363328606093E-2</v>
      </c>
      <c r="R30" s="81">
        <v>0.14475704438352396</v>
      </c>
      <c r="S30" s="82">
        <f t="shared" si="5"/>
        <v>0.21037926826702974</v>
      </c>
      <c r="T30" s="83">
        <f>分析係数表!F33</f>
        <v>0.61375438359859724</v>
      </c>
      <c r="U30" s="84">
        <f t="shared" si="6"/>
        <v>0.12912119811715478</v>
      </c>
      <c r="V30" s="85">
        <f>分析係数表!D33</f>
        <v>6.3927479543206545E-2</v>
      </c>
      <c r="W30" s="172">
        <f t="shared" si="7"/>
        <v>0</v>
      </c>
      <c r="X30" s="74">
        <f>分析係数表!E33</f>
        <v>6.2471900008991998E-2</v>
      </c>
      <c r="Y30" s="171">
        <f t="shared" si="8"/>
        <v>0</v>
      </c>
    </row>
    <row r="31" spans="1:25">
      <c r="A31" s="10" t="s">
        <v>19</v>
      </c>
      <c r="B31" s="9" t="s">
        <v>282</v>
      </c>
      <c r="C31" s="88"/>
      <c r="D31" s="105">
        <f>投入係数表!AK31</f>
        <v>3.8083758479564953E-2</v>
      </c>
      <c r="E31" s="109">
        <f t="shared" si="9"/>
        <v>3.8083758479564951</v>
      </c>
      <c r="F31" s="83">
        <f>分析係数表!C34</f>
        <v>0.43058167090385968</v>
      </c>
      <c r="G31" s="109">
        <f t="shared" si="0"/>
        <v>1.6398168360430112</v>
      </c>
      <c r="H31" s="109">
        <v>1.9145496405609921</v>
      </c>
      <c r="I31" s="109">
        <f t="shared" si="1"/>
        <v>1.9145496405609921</v>
      </c>
      <c r="J31" s="83">
        <f>分析係数表!G34</f>
        <v>0.40252218378442245</v>
      </c>
      <c r="K31" s="110">
        <f t="shared" si="2"/>
        <v>0.77064870228229154</v>
      </c>
      <c r="L31" s="77"/>
      <c r="M31" s="78"/>
      <c r="N31" s="79">
        <f>分析係数表!I34</f>
        <v>0.17332617383102331</v>
      </c>
      <c r="O31" s="80">
        <f t="shared" si="3"/>
        <v>6.2184448372506429</v>
      </c>
      <c r="P31" s="74">
        <f>分析係数表!C34</f>
        <v>0.43058167090385968</v>
      </c>
      <c r="Q31" s="80">
        <f t="shared" si="4"/>
        <v>2.6775483684468617</v>
      </c>
      <c r="R31" s="81">
        <v>3.0078211615104617</v>
      </c>
      <c r="S31" s="82">
        <f t="shared" si="5"/>
        <v>4.9223708020714536</v>
      </c>
      <c r="T31" s="83">
        <f>分析係数表!F34</f>
        <v>0.66293540075026103</v>
      </c>
      <c r="U31" s="84">
        <f t="shared" si="6"/>
        <v>3.2632138603126228</v>
      </c>
      <c r="V31" s="85">
        <f>分析係数表!D34</f>
        <v>0.16067471370017011</v>
      </c>
      <c r="W31" s="172">
        <f t="shared" si="7"/>
        <v>1</v>
      </c>
      <c r="X31" s="74">
        <f>分析係数表!E34</f>
        <v>0.14658203786750718</v>
      </c>
      <c r="Y31" s="171">
        <f t="shared" si="8"/>
        <v>1</v>
      </c>
    </row>
    <row r="32" spans="1:25">
      <c r="A32" s="10" t="s">
        <v>20</v>
      </c>
      <c r="B32" s="9" t="s">
        <v>37</v>
      </c>
      <c r="C32" s="88"/>
      <c r="D32" s="105">
        <f>投入係数表!AK32</f>
        <v>2.7706452878847338E-2</v>
      </c>
      <c r="E32" s="109">
        <f t="shared" si="9"/>
        <v>2.7706452878847339</v>
      </c>
      <c r="F32" s="83">
        <f>分析係数表!C35</f>
        <v>0.85041941808411148</v>
      </c>
      <c r="G32" s="109">
        <f t="shared" si="0"/>
        <v>2.356210553440421</v>
      </c>
      <c r="H32" s="109">
        <v>2.7899098074332045</v>
      </c>
      <c r="I32" s="109">
        <f t="shared" si="1"/>
        <v>2.7899098074332045</v>
      </c>
      <c r="J32" s="83">
        <f>分析係数表!G35</f>
        <v>0.31439227022235533</v>
      </c>
      <c r="K32" s="110">
        <f t="shared" si="2"/>
        <v>0.87712607807453935</v>
      </c>
      <c r="L32" s="77"/>
      <c r="M32" s="78"/>
      <c r="N32" s="79">
        <f>分析係数表!I35</f>
        <v>5.0116599150103677E-2</v>
      </c>
      <c r="O32" s="80">
        <f t="shared" si="3"/>
        <v>1.7980395018085897</v>
      </c>
      <c r="P32" s="74">
        <f>分析係数表!C35</f>
        <v>0.85041941808411148</v>
      </c>
      <c r="Q32" s="80">
        <f t="shared" si="4"/>
        <v>1.5290877068203066</v>
      </c>
      <c r="R32" s="81">
        <v>2.348205039961424</v>
      </c>
      <c r="S32" s="82">
        <f t="shared" si="5"/>
        <v>5.138114847394629</v>
      </c>
      <c r="T32" s="83">
        <f>分析係数表!F35</f>
        <v>0.64510687312527537</v>
      </c>
      <c r="U32" s="84">
        <f t="shared" si="6"/>
        <v>3.3146332029613004</v>
      </c>
      <c r="V32" s="85">
        <f>分析係数表!D35</f>
        <v>4.4457450663799247E-2</v>
      </c>
      <c r="W32" s="172">
        <f t="shared" si="7"/>
        <v>0</v>
      </c>
      <c r="X32" s="74">
        <f>分析係数表!E35</f>
        <v>4.3787951741632962E-2</v>
      </c>
      <c r="Y32" s="171">
        <f t="shared" si="8"/>
        <v>0</v>
      </c>
    </row>
    <row r="33" spans="1:25">
      <c r="A33" s="10" t="s">
        <v>21</v>
      </c>
      <c r="B33" s="9" t="s">
        <v>38</v>
      </c>
      <c r="C33" s="88"/>
      <c r="D33" s="105">
        <f>投入係数表!AK33</f>
        <v>1.7900992319336211E-2</v>
      </c>
      <c r="E33" s="109">
        <f t="shared" si="9"/>
        <v>1.7900992319336211</v>
      </c>
      <c r="F33" s="83">
        <f>分析係数表!C36</f>
        <v>0.99367212085214862</v>
      </c>
      <c r="G33" s="109">
        <f t="shared" si="0"/>
        <v>1.7787717003312835</v>
      </c>
      <c r="H33" s="109">
        <v>2.1241587414461929</v>
      </c>
      <c r="I33" s="109">
        <f t="shared" si="1"/>
        <v>2.1241587414461929</v>
      </c>
      <c r="J33" s="83">
        <f>分析係数表!G36</f>
        <v>5.4622350270852466E-2</v>
      </c>
      <c r="K33" s="110">
        <f t="shared" si="2"/>
        <v>0.11602654280616709</v>
      </c>
      <c r="L33" s="77"/>
      <c r="M33" s="78"/>
      <c r="N33" s="79">
        <f>分析係数表!I36</f>
        <v>0.22260102528255266</v>
      </c>
      <c r="O33" s="80">
        <f t="shared" si="3"/>
        <v>7.9862848514990326</v>
      </c>
      <c r="P33" s="74">
        <f>分析係数表!C36</f>
        <v>0.99367212085214862</v>
      </c>
      <c r="Q33" s="80">
        <f t="shared" si="4"/>
        <v>7.9357486061184304</v>
      </c>
      <c r="R33" s="81">
        <v>8.4566364463657013</v>
      </c>
      <c r="S33" s="82">
        <f t="shared" si="5"/>
        <v>10.580795187811894</v>
      </c>
      <c r="T33" s="83">
        <f>分析係数表!F36</f>
        <v>0.84078106922799567</v>
      </c>
      <c r="U33" s="84">
        <f t="shared" si="6"/>
        <v>8.8961322912909164</v>
      </c>
      <c r="V33" s="85">
        <f>分析係数表!D36</f>
        <v>1.6146279761308086E-2</v>
      </c>
      <c r="W33" s="172">
        <f t="shared" si="7"/>
        <v>0</v>
      </c>
      <c r="X33" s="74">
        <f>分析係数表!E36</f>
        <v>1.4152245516969955E-2</v>
      </c>
      <c r="Y33" s="171">
        <f t="shared" si="8"/>
        <v>0</v>
      </c>
    </row>
    <row r="34" spans="1:25">
      <c r="A34" s="10" t="s">
        <v>22</v>
      </c>
      <c r="B34" s="9" t="s">
        <v>406</v>
      </c>
      <c r="C34" s="88"/>
      <c r="D34" s="105">
        <f>投入係数表!AK34</f>
        <v>2.8367999102988171E-2</v>
      </c>
      <c r="E34" s="109">
        <f t="shared" si="9"/>
        <v>2.8367999102988173</v>
      </c>
      <c r="F34" s="83">
        <f>分析係数表!C37</f>
        <v>0.57178358697686016</v>
      </c>
      <c r="G34" s="109">
        <f t="shared" si="0"/>
        <v>1.6220356282462929</v>
      </c>
      <c r="H34" s="109">
        <v>2.0289027206826225</v>
      </c>
      <c r="I34" s="109">
        <f t="shared" si="1"/>
        <v>2.0289027206826225</v>
      </c>
      <c r="J34" s="83">
        <f>分析係数表!G37</f>
        <v>0.36884830758302428</v>
      </c>
      <c r="K34" s="110">
        <f t="shared" si="2"/>
        <v>0.74835733477437871</v>
      </c>
      <c r="L34" s="77"/>
      <c r="M34" s="78"/>
      <c r="N34" s="79">
        <f>分析係数表!I37</f>
        <v>4.5622990798280361E-2</v>
      </c>
      <c r="O34" s="80">
        <f t="shared" si="3"/>
        <v>1.6368217524151016</v>
      </c>
      <c r="P34" s="74">
        <f>分析係数表!C37</f>
        <v>0.57178358697686016</v>
      </c>
      <c r="Q34" s="80">
        <f t="shared" si="4"/>
        <v>0.93590781283765689</v>
      </c>
      <c r="R34" s="81">
        <v>1.2641525568351824</v>
      </c>
      <c r="S34" s="82">
        <f t="shared" si="5"/>
        <v>3.293055277517805</v>
      </c>
      <c r="T34" s="83">
        <f>分析係数表!F37</f>
        <v>0.64429400301330442</v>
      </c>
      <c r="U34" s="84">
        <f t="shared" si="6"/>
        <v>2.1216957668960346</v>
      </c>
      <c r="V34" s="85">
        <f>分析係数表!D37</f>
        <v>7.2142948725191447E-2</v>
      </c>
      <c r="W34" s="172">
        <f t="shared" si="7"/>
        <v>0</v>
      </c>
      <c r="X34" s="74">
        <f>分析係数表!E37</f>
        <v>6.9101643267789628E-2</v>
      </c>
      <c r="Y34" s="171">
        <f t="shared" si="8"/>
        <v>0</v>
      </c>
    </row>
    <row r="35" spans="1:25">
      <c r="A35" s="10" t="s">
        <v>23</v>
      </c>
      <c r="B35" s="9" t="s">
        <v>198</v>
      </c>
      <c r="C35" s="88"/>
      <c r="D35" s="105">
        <f>投入係数表!AK35</f>
        <v>6.6894657173291475E-2</v>
      </c>
      <c r="E35" s="109">
        <f t="shared" si="9"/>
        <v>6.6894657173291474</v>
      </c>
      <c r="F35" s="83">
        <f>分析係数表!C38</f>
        <v>0.42668283982472699</v>
      </c>
      <c r="G35" s="109">
        <f t="shared" si="0"/>
        <v>2.854280229180155</v>
      </c>
      <c r="H35" s="109">
        <v>3.3514761646037377</v>
      </c>
      <c r="I35" s="109">
        <f t="shared" si="1"/>
        <v>3.3514761646037377</v>
      </c>
      <c r="J35" s="83">
        <f>分析係数表!G38</f>
        <v>0.18042179614021467</v>
      </c>
      <c r="K35" s="110">
        <f t="shared" si="2"/>
        <v>0.60467934933892409</v>
      </c>
      <c r="L35" s="77"/>
      <c r="M35" s="78"/>
      <c r="N35" s="79">
        <f>分析係数表!I38</f>
        <v>3.1385057501308801E-2</v>
      </c>
      <c r="O35" s="80">
        <f t="shared" si="3"/>
        <v>1.1260056370718539</v>
      </c>
      <c r="P35" s="74">
        <f>分析係数表!C38</f>
        <v>0.42668283982472699</v>
      </c>
      <c r="Q35" s="80">
        <f t="shared" si="4"/>
        <v>0.48044728288446947</v>
      </c>
      <c r="R35" s="81">
        <v>0.76989999261694098</v>
      </c>
      <c r="S35" s="82">
        <f t="shared" si="5"/>
        <v>4.1213761572206788</v>
      </c>
      <c r="T35" s="83">
        <f>分析係数表!F38</f>
        <v>0.52437100026299643</v>
      </c>
      <c r="U35" s="84">
        <f t="shared" si="6"/>
        <v>2.1611301380218717</v>
      </c>
      <c r="V35" s="85">
        <f>分析係数表!D38</f>
        <v>3.745569762927526E-2</v>
      </c>
      <c r="W35" s="172">
        <f t="shared" si="7"/>
        <v>0</v>
      </c>
      <c r="X35" s="74">
        <f>分析係数表!E38</f>
        <v>3.4218337111297577E-2</v>
      </c>
      <c r="Y35" s="171">
        <f t="shared" si="8"/>
        <v>0</v>
      </c>
    </row>
    <row r="36" spans="1:25">
      <c r="A36" s="10" t="s">
        <v>24</v>
      </c>
      <c r="B36" s="9" t="s">
        <v>39</v>
      </c>
      <c r="C36" s="88"/>
      <c r="D36" s="105">
        <f>投入係数表!AK36</f>
        <v>0</v>
      </c>
      <c r="E36" s="109">
        <f t="shared" si="9"/>
        <v>0</v>
      </c>
      <c r="F36" s="83">
        <f>分析係数表!C39</f>
        <v>1</v>
      </c>
      <c r="G36" s="109">
        <f t="shared" si="0"/>
        <v>0</v>
      </c>
      <c r="H36" s="109">
        <v>0.12120967144758293</v>
      </c>
      <c r="I36" s="109">
        <f t="shared" si="1"/>
        <v>0.12120967144758293</v>
      </c>
      <c r="J36" s="83">
        <f>分析係数表!G39</f>
        <v>0.351753812215997</v>
      </c>
      <c r="K36" s="110">
        <f t="shared" si="2"/>
        <v>4.2635964009135781E-2</v>
      </c>
      <c r="L36" s="77"/>
      <c r="M36" s="78"/>
      <c r="N36" s="79">
        <f>分析係数表!I39</f>
        <v>2.6196741762610056E-3</v>
      </c>
      <c r="O36" s="80">
        <f t="shared" si="3"/>
        <v>9.3986378378897284E-2</v>
      </c>
      <c r="P36" s="74">
        <f>分析係数表!C39</f>
        <v>1</v>
      </c>
      <c r="Q36" s="80">
        <f t="shared" si="4"/>
        <v>9.3986378378897284E-2</v>
      </c>
      <c r="R36" s="81">
        <v>0.12227379427281415</v>
      </c>
      <c r="S36" s="82">
        <f t="shared" si="5"/>
        <v>0.24348346572039709</v>
      </c>
      <c r="T36" s="83">
        <f>分析係数表!F39</f>
        <v>0.70125652740175148</v>
      </c>
      <c r="U36" s="84">
        <f t="shared" si="6"/>
        <v>0.17074436965082906</v>
      </c>
      <c r="V36" s="85">
        <f>分析係数表!D39</f>
        <v>5.4632803645743147E-2</v>
      </c>
      <c r="W36" s="172">
        <f t="shared" si="7"/>
        <v>0</v>
      </c>
      <c r="X36" s="74">
        <f>分析係数表!E39</f>
        <v>5.4632803645743147E-2</v>
      </c>
      <c r="Y36" s="171">
        <f t="shared" si="8"/>
        <v>0</v>
      </c>
    </row>
    <row r="37" spans="1:25">
      <c r="A37" s="10" t="s">
        <v>25</v>
      </c>
      <c r="B37" s="9" t="s">
        <v>40</v>
      </c>
      <c r="C37" s="88"/>
      <c r="D37" s="105">
        <f>投入係数表!AK37</f>
        <v>0</v>
      </c>
      <c r="E37" s="109">
        <f t="shared" si="9"/>
        <v>0</v>
      </c>
      <c r="F37" s="83">
        <f>分析係数表!C40</f>
        <v>0.86812466863195592</v>
      </c>
      <c r="G37" s="109">
        <f t="shared" si="0"/>
        <v>0</v>
      </c>
      <c r="H37" s="109">
        <v>1.8265661097821694E-2</v>
      </c>
      <c r="I37" s="109">
        <f t="shared" si="1"/>
        <v>1.8265661097821694E-2</v>
      </c>
      <c r="J37" s="83">
        <f>分析係数表!G40</f>
        <v>0.5308449982881025</v>
      </c>
      <c r="K37" s="110">
        <f t="shared" si="2"/>
        <v>9.6962348342042176E-3</v>
      </c>
      <c r="L37" s="77"/>
      <c r="M37" s="78"/>
      <c r="N37" s="79">
        <f>分析係数表!I40</f>
        <v>3.1726768564274997E-2</v>
      </c>
      <c r="O37" s="80">
        <f t="shared" si="3"/>
        <v>1.1382652476567223</v>
      </c>
      <c r="P37" s="74">
        <f>分析係数表!C40</f>
        <v>0.86812466863195592</v>
      </c>
      <c r="Q37" s="80">
        <f t="shared" si="4"/>
        <v>0.98815614093726334</v>
      </c>
      <c r="R37" s="81">
        <v>0.99679478686480139</v>
      </c>
      <c r="S37" s="82">
        <f t="shared" si="5"/>
        <v>1.0150604479626231</v>
      </c>
      <c r="T37" s="83">
        <f>分析係数表!F40</f>
        <v>0.72849135138041188</v>
      </c>
      <c r="U37" s="84">
        <f t="shared" si="6"/>
        <v>0.73946275746909751</v>
      </c>
      <c r="V37" s="85">
        <f>分析係数表!D40</f>
        <v>7.8167788596215718E-2</v>
      </c>
      <c r="W37" s="172">
        <f t="shared" si="7"/>
        <v>0</v>
      </c>
      <c r="X37" s="74">
        <f>分析係数表!E40</f>
        <v>7.1051953968348291E-2</v>
      </c>
      <c r="Y37" s="171">
        <f t="shared" si="8"/>
        <v>0</v>
      </c>
    </row>
    <row r="38" spans="1:25">
      <c r="A38" s="10" t="s">
        <v>26</v>
      </c>
      <c r="B38" s="9" t="s">
        <v>284</v>
      </c>
      <c r="C38" s="88"/>
      <c r="D38" s="105">
        <f>投入係数表!AK38</f>
        <v>1.1212647866793743E-5</v>
      </c>
      <c r="E38" s="109">
        <f t="shared" si="9"/>
        <v>1.1212647866793743E-3</v>
      </c>
      <c r="F38" s="83">
        <f>分析係数表!C41</f>
        <v>0.9999434031873089</v>
      </c>
      <c r="G38" s="109">
        <f t="shared" si="0"/>
        <v>1.1212013266662655E-3</v>
      </c>
      <c r="H38" s="109">
        <v>9.6138762093465266E-3</v>
      </c>
      <c r="I38" s="109">
        <f t="shared" si="1"/>
        <v>9.6138762093465266E-3</v>
      </c>
      <c r="J38" s="83">
        <f>分析係数表!G41</f>
        <v>0.50163334603597476</v>
      </c>
      <c r="K38" s="110">
        <f t="shared" si="2"/>
        <v>4.8226408912701519E-3</v>
      </c>
      <c r="L38" s="77"/>
      <c r="M38" s="78"/>
      <c r="N38" s="79">
        <f>分析係数表!I41</f>
        <v>4.605647758626856E-2</v>
      </c>
      <c r="O38" s="80">
        <f t="shared" si="3"/>
        <v>1.6523740121759936</v>
      </c>
      <c r="P38" s="74">
        <f>分析係数表!C41</f>
        <v>0.9999434031873089</v>
      </c>
      <c r="Q38" s="80">
        <f t="shared" si="4"/>
        <v>1.6522804930735309</v>
      </c>
      <c r="R38" s="81">
        <v>1.6832651158435794</v>
      </c>
      <c r="S38" s="82">
        <f t="shared" si="5"/>
        <v>1.6928789920529259</v>
      </c>
      <c r="T38" s="83">
        <f>分析係数表!F41</f>
        <v>0.6065809667987323</v>
      </c>
      <c r="U38" s="84">
        <f t="shared" si="6"/>
        <v>1.0268681756727274</v>
      </c>
      <c r="V38" s="85">
        <f>分析係数表!D41</f>
        <v>0.10372147914479408</v>
      </c>
      <c r="W38" s="172">
        <f t="shared" si="7"/>
        <v>0</v>
      </c>
      <c r="X38" s="74">
        <f>分析係数表!E41</f>
        <v>9.872112035903656E-2</v>
      </c>
      <c r="Y38" s="171">
        <f t="shared" si="8"/>
        <v>0</v>
      </c>
    </row>
    <row r="39" spans="1:25">
      <c r="A39" s="10" t="s">
        <v>56</v>
      </c>
      <c r="B39" s="9" t="s">
        <v>388</v>
      </c>
      <c r="C39" s="73">
        <f>最終需要_まとめ!C40</f>
        <v>100</v>
      </c>
      <c r="D39" s="105">
        <f>投入係数表!AK39</f>
        <v>0</v>
      </c>
      <c r="E39" s="109">
        <f t="shared" si="9"/>
        <v>0</v>
      </c>
      <c r="F39" s="83">
        <f>分析係数表!C42</f>
        <v>0.93692850875802069</v>
      </c>
      <c r="G39" s="109">
        <f>E39*F39</f>
        <v>0</v>
      </c>
      <c r="H39" s="109">
        <v>3.7254385257559176E-2</v>
      </c>
      <c r="I39" s="109">
        <f>C39+H39</f>
        <v>100.03725438525755</v>
      </c>
      <c r="J39" s="83">
        <f>分析係数表!G42</f>
        <v>0.49922072097325781</v>
      </c>
      <c r="K39" s="110">
        <f>I39*J39</f>
        <v>49.940670258393475</v>
      </c>
      <c r="L39" s="77"/>
      <c r="M39" s="78"/>
      <c r="N39" s="79">
        <f>分析係数表!I42</f>
        <v>1.1809361738003208E-2</v>
      </c>
      <c r="O39" s="80">
        <f t="shared" si="3"/>
        <v>0.4236859494891082</v>
      </c>
      <c r="P39" s="74">
        <f>分析係数表!C42</f>
        <v>0.93692850875802069</v>
      </c>
      <c r="Q39" s="80">
        <f>O39*P39</f>
        <v>0.39696344483655621</v>
      </c>
      <c r="R39" s="81">
        <v>0.43374740194089201</v>
      </c>
      <c r="S39" s="82">
        <f>I39+R39</f>
        <v>100.47100178719845</v>
      </c>
      <c r="T39" s="83">
        <f>分析係数表!F42</f>
        <v>0.57339238661209846</v>
      </c>
      <c r="U39" s="84">
        <f>S39*T39</f>
        <v>57.609307500070123</v>
      </c>
      <c r="V39" s="85">
        <f>分析係数表!D42</f>
        <v>0.13686157986208444</v>
      </c>
      <c r="W39" s="172">
        <f>ROUND(S39*V39,0)</f>
        <v>14</v>
      </c>
      <c r="X39" s="74">
        <f>分析係数表!E42</f>
        <v>0.12798116275158378</v>
      </c>
      <c r="Y39" s="171">
        <f>ROUND(S39*X39,0)</f>
        <v>13</v>
      </c>
    </row>
    <row r="40" spans="1:25">
      <c r="A40" s="10" t="s">
        <v>199</v>
      </c>
      <c r="B40" s="9" t="s">
        <v>41</v>
      </c>
      <c r="C40" s="88"/>
      <c r="D40" s="105">
        <f>投入係数表!AK40</f>
        <v>7.7759712956214616E-2</v>
      </c>
      <c r="E40" s="109">
        <f t="shared" si="9"/>
        <v>7.7759712956214617</v>
      </c>
      <c r="F40" s="83">
        <f>分析係数表!C43</f>
        <v>0.64668770435795053</v>
      </c>
      <c r="G40" s="109">
        <f>E40*F40</f>
        <v>5.0286250263187613</v>
      </c>
      <c r="H40" s="109">
        <v>6.5991034773949817</v>
      </c>
      <c r="I40" s="109">
        <f>C40+H40</f>
        <v>6.5991034773949817</v>
      </c>
      <c r="J40" s="83">
        <f>分析係数表!G43</f>
        <v>0.34525361813281841</v>
      </c>
      <c r="K40" s="110">
        <f>I40*J40</f>
        <v>2.2783643520034809</v>
      </c>
      <c r="L40" s="77"/>
      <c r="M40" s="78"/>
      <c r="N40" s="79">
        <f>分析係数表!I43</f>
        <v>1.6687581740348217E-2</v>
      </c>
      <c r="O40" s="80">
        <f t="shared" si="3"/>
        <v>0.59870245921792076</v>
      </c>
      <c r="P40" s="74">
        <f>分析係数表!C43</f>
        <v>0.64668770435795053</v>
      </c>
      <c r="Q40" s="80">
        <f>O40*P40</f>
        <v>0.38717351894509666</v>
      </c>
      <c r="R40" s="81">
        <v>1.5604282667505958</v>
      </c>
      <c r="S40" s="82">
        <f>I40+R40</f>
        <v>8.1595317441455784</v>
      </c>
      <c r="T40" s="83">
        <f>分析係数表!F43</f>
        <v>0.5971160790993254</v>
      </c>
      <c r="U40" s="84">
        <f>S40*T40</f>
        <v>4.8721876023506878</v>
      </c>
      <c r="V40" s="85">
        <f>分析係数表!D43</f>
        <v>0.11965406207615147</v>
      </c>
      <c r="W40" s="172">
        <f>ROUND(S40*V40,0)</f>
        <v>1</v>
      </c>
      <c r="X40" s="74">
        <f>分析係数表!E43</f>
        <v>0.10089499703022012</v>
      </c>
      <c r="Y40" s="171">
        <f>ROUND(S40*X40,0)</f>
        <v>1</v>
      </c>
    </row>
    <row r="41" spans="1:25">
      <c r="A41" s="10" t="s">
        <v>350</v>
      </c>
      <c r="B41" s="9" t="s">
        <v>42</v>
      </c>
      <c r="C41" s="88"/>
      <c r="D41" s="105">
        <f>投入係数表!AK41</f>
        <v>2.5676963614957673E-3</v>
      </c>
      <c r="E41" s="109">
        <f t="shared" si="9"/>
        <v>0.25676963614957671</v>
      </c>
      <c r="F41" s="83">
        <f>分析係数表!C44</f>
        <v>0.69156580457188765</v>
      </c>
      <c r="G41" s="109">
        <f>E41*F41</f>
        <v>0.17757310001341287</v>
      </c>
      <c r="H41" s="109">
        <v>0.203996844287756</v>
      </c>
      <c r="I41" s="109">
        <f>C41+H41</f>
        <v>0.203996844287756</v>
      </c>
      <c r="J41" s="83">
        <f>分析係数表!G44</f>
        <v>0.27271905819722003</v>
      </c>
      <c r="K41" s="110">
        <f>I41*J41</f>
        <v>5.5633827249361757E-2</v>
      </c>
      <c r="L41" s="77"/>
      <c r="M41" s="78"/>
      <c r="N41" s="79">
        <f>分析係数表!I44</f>
        <v>0.15674397651271663</v>
      </c>
      <c r="O41" s="80">
        <f t="shared" si="3"/>
        <v>5.6235232681353891</v>
      </c>
      <c r="P41" s="74">
        <f>分析係数表!C44</f>
        <v>0.69156580457188765</v>
      </c>
      <c r="Q41" s="80">
        <f>O41*P41</f>
        <v>3.8890363934567813</v>
      </c>
      <c r="R41" s="81">
        <v>3.9630402613193403</v>
      </c>
      <c r="S41" s="82">
        <f>I41+R41</f>
        <v>4.1670371056070961</v>
      </c>
      <c r="T41" s="83">
        <f>分析係数表!F44</f>
        <v>0.50862281906626206</v>
      </c>
      <c r="U41" s="84">
        <f>S41*T41</f>
        <v>2.1194501598075983</v>
      </c>
      <c r="V41" s="85">
        <f>分析係数表!D44</f>
        <v>0.14406819380410243</v>
      </c>
      <c r="W41" s="172">
        <f>ROUND(S41*V41,0)</f>
        <v>1</v>
      </c>
      <c r="X41" s="74">
        <f>分析係数表!E44</f>
        <v>0.11993705213297758</v>
      </c>
      <c r="Y41" s="171">
        <f>ROUND(S41*X41,0)</f>
        <v>0</v>
      </c>
    </row>
    <row r="42" spans="1:25">
      <c r="A42" s="10" t="s">
        <v>351</v>
      </c>
      <c r="B42" s="9" t="s">
        <v>286</v>
      </c>
      <c r="C42" s="88"/>
      <c r="D42" s="105">
        <f>投入係数表!AK42</f>
        <v>4.7934069630543256E-3</v>
      </c>
      <c r="E42" s="109">
        <f t="shared" si="9"/>
        <v>0.47934069630543258</v>
      </c>
      <c r="F42" s="83">
        <f>分析係数表!C45</f>
        <v>1</v>
      </c>
      <c r="G42" s="109">
        <f>E42*F42</f>
        <v>0.47934069630543258</v>
      </c>
      <c r="H42" s="109">
        <v>0.51975401039033675</v>
      </c>
      <c r="I42" s="109">
        <f>C42+H42</f>
        <v>0.51975401039033675</v>
      </c>
      <c r="J42" s="83">
        <f>分析係数表!G45</f>
        <v>0</v>
      </c>
      <c r="K42" s="110">
        <f>I42*J42</f>
        <v>0</v>
      </c>
      <c r="L42" s="77"/>
      <c r="M42" s="78"/>
      <c r="N42" s="79">
        <f>分析係数表!I45</f>
        <v>0</v>
      </c>
      <c r="O42" s="80">
        <f t="shared" si="3"/>
        <v>0</v>
      </c>
      <c r="P42" s="74">
        <f>分析係数表!C45</f>
        <v>1</v>
      </c>
      <c r="Q42" s="80">
        <f>O42*P42</f>
        <v>0</v>
      </c>
      <c r="R42" s="81">
        <v>4.38654588739976E-2</v>
      </c>
      <c r="S42" s="82">
        <f>I42+R42</f>
        <v>0.56361946926433437</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105">
        <f>投入係数表!AK43</f>
        <v>3.9636710209115886E-3</v>
      </c>
      <c r="E43" s="109">
        <f t="shared" si="9"/>
        <v>0.39636710209115888</v>
      </c>
      <c r="F43" s="83">
        <f>分析係数表!C46</f>
        <v>0.99300149364803736</v>
      </c>
      <c r="G43" s="109">
        <f>E43*F43</f>
        <v>0.39359312440946487</v>
      </c>
      <c r="H43" s="109">
        <v>0.49152169046566485</v>
      </c>
      <c r="I43" s="109">
        <f>C43+H43</f>
        <v>0.49152169046566485</v>
      </c>
      <c r="J43" s="83">
        <f>分析係数表!G46</f>
        <v>1.2662527198429125E-2</v>
      </c>
      <c r="K43" s="110">
        <f>I43*J43</f>
        <v>6.2239067741393433E-3</v>
      </c>
      <c r="L43" s="77"/>
      <c r="M43" s="78"/>
      <c r="N43" s="79">
        <f>分析係数表!I46</f>
        <v>3.642815848522589E-5</v>
      </c>
      <c r="O43" s="80">
        <f t="shared" si="3"/>
        <v>1.3069376024179887E-3</v>
      </c>
      <c r="P43" s="74">
        <f>分析係数表!C46</f>
        <v>0.99300149364803736</v>
      </c>
      <c r="Q43" s="80">
        <f>O43*P43</f>
        <v>1.2977909913058476E-3</v>
      </c>
      <c r="R43" s="81">
        <v>0.11470931579165337</v>
      </c>
      <c r="S43" s="82">
        <f>I43+R43</f>
        <v>0.60623100625731818</v>
      </c>
      <c r="T43" s="83">
        <f>分析係数表!F46</f>
        <v>0.42786180544499286</v>
      </c>
      <c r="U43" s="84">
        <f>S43*T43</f>
        <v>0.25938309285399092</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106">
        <f>投入係数表!AK44</f>
        <v>0.38879295845713968</v>
      </c>
      <c r="E44" s="94">
        <f>SUM(E5:E43)</f>
        <v>38.879295845713976</v>
      </c>
      <c r="F44" s="96">
        <f>分析係数表!C47</f>
        <v>0.58532523599566522</v>
      </c>
      <c r="G44" s="94">
        <f>SUM(G5:G43)</f>
        <v>19.138512678553194</v>
      </c>
      <c r="H44" s="94">
        <f>SUM(H5:H43)</f>
        <v>24.169280101381119</v>
      </c>
      <c r="I44" s="94">
        <f>SUM(I5:I43)</f>
        <v>124.16928010138112</v>
      </c>
      <c r="J44" s="96">
        <f>分析係数表!G47</f>
        <v>0.25475569279079324</v>
      </c>
      <c r="K44" s="111">
        <f>SUM(K5:K43)</f>
        <v>56.204373665898643</v>
      </c>
      <c r="L44" s="92">
        <f>最終需要_まとめ!$L$34</f>
        <v>0.63833333333333331</v>
      </c>
      <c r="M44" s="89">
        <f>K44*L44</f>
        <v>35.8771251900653</v>
      </c>
      <c r="N44" s="93">
        <f>分析係数表!I47</f>
        <v>1</v>
      </c>
      <c r="O44" s="94">
        <f>SUM(O5:O43)</f>
        <v>35.877125190065293</v>
      </c>
      <c r="P44" s="90">
        <f>分析係数表!C47</f>
        <v>0.58532523599566522</v>
      </c>
      <c r="Q44" s="94">
        <f>SUM(Q5:Q43)</f>
        <v>23.297268879862127</v>
      </c>
      <c r="R44" s="89">
        <f>SUM(R5:R43)</f>
        <v>28.605581376543281</v>
      </c>
      <c r="S44" s="95">
        <f>SUM(S5:S43)</f>
        <v>152.77486147792442</v>
      </c>
      <c r="T44" s="96">
        <f>分析係数表!F47</f>
        <v>0.5063294671067512</v>
      </c>
      <c r="U44" s="97">
        <f>SUM(U5:U43)</f>
        <v>89.41022143536307</v>
      </c>
      <c r="V44" s="98">
        <f>分析係数表!D47</f>
        <v>6.4581730562403572E-2</v>
      </c>
      <c r="W44" s="169">
        <f>SUM(W5:W43)</f>
        <v>17</v>
      </c>
      <c r="X44" s="90">
        <f>分析係数表!E47</f>
        <v>5.7136770824146227E-2</v>
      </c>
      <c r="Y44" s="170">
        <f>SUM(Y5:Y43)</f>
        <v>15</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295</v>
      </c>
      <c r="S2" s="5" t="s">
        <v>157</v>
      </c>
      <c r="U2" s="62" t="s">
        <v>215</v>
      </c>
      <c r="W2" s="5" t="s">
        <v>134</v>
      </c>
      <c r="Y2" s="5" t="s">
        <v>158</v>
      </c>
    </row>
    <row r="3" spans="1:25" ht="44">
      <c r="B3" s="63"/>
      <c r="C3" s="64" t="s">
        <v>233</v>
      </c>
      <c r="D3" s="64" t="s">
        <v>234</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投入係数表!AL5</f>
        <v>1.0157662967673506E-5</v>
      </c>
      <c r="E5" s="109">
        <f>$C$40*D5</f>
        <v>1.0157662967673505E-3</v>
      </c>
      <c r="F5" s="83">
        <f>分析係数表!C8</f>
        <v>0.16988323914406789</v>
      </c>
      <c r="G5" s="109">
        <f t="shared" ref="G5:G38" si="0">E5*F5</f>
        <v>1.7256166870821204E-4</v>
      </c>
      <c r="H5" s="109">
        <f t="array" ref="H5:H43">MMULT(逆行列係数!C5:AO43,'36'!G5:G43)</f>
        <v>1.2287311575676244E-3</v>
      </c>
      <c r="I5" s="109">
        <f t="shared" ref="I5:I38" si="1">C5+H5</f>
        <v>1.2287311575676244E-3</v>
      </c>
      <c r="J5" s="83">
        <f>分析係数表!G8</f>
        <v>0.11982810575688495</v>
      </c>
      <c r="K5" s="110">
        <f t="shared" ref="K5:K38" si="2">I5*J5</f>
        <v>1.4723652709579295E-4</v>
      </c>
      <c r="L5" s="77" t="s">
        <v>182</v>
      </c>
      <c r="M5" s="78" t="s">
        <v>182</v>
      </c>
      <c r="N5" s="79">
        <f>分析係数表!I8</f>
        <v>1.1007693311748612E-2</v>
      </c>
      <c r="O5" s="80">
        <f t="shared" ref="O5:O43" si="3">$M$44*N5</f>
        <v>0.28727460350123818</v>
      </c>
      <c r="P5" s="74">
        <f>分析係数表!C8</f>
        <v>0.16988323914406789</v>
      </c>
      <c r="Q5" s="80">
        <f t="shared" ref="Q5:Q38" si="4">O5*P5</f>
        <v>4.8803140166618131E-2</v>
      </c>
      <c r="R5" s="81">
        <f t="array" ref="R5:R43">MMULT(逆行列係数!C5:AO43,'36'!Q5:Q43)</f>
        <v>8.1783937609895968E-2</v>
      </c>
      <c r="S5" s="82">
        <f t="shared" ref="S5:S38" si="5">I5+R5</f>
        <v>8.301266876746359E-2</v>
      </c>
      <c r="T5" s="83">
        <f>分析係数表!F8</f>
        <v>0.4520504153237429</v>
      </c>
      <c r="U5" s="84">
        <f t="shared" ref="U5:U38" si="6">S5*T5</f>
        <v>3.7525911393464215E-2</v>
      </c>
      <c r="V5" s="85">
        <f>分析係数表!D8</f>
        <v>0.2736524906322878</v>
      </c>
      <c r="W5" s="172">
        <f t="shared" ref="W5:W38" si="7">ROUND(S5*V5,0)</f>
        <v>0</v>
      </c>
      <c r="X5" s="74">
        <f>分析係数表!E8</f>
        <v>4.6479574456934729E-2</v>
      </c>
      <c r="Y5" s="171">
        <f t="shared" ref="Y5:Y38" si="8">ROUND(S5*X5,0)</f>
        <v>0</v>
      </c>
    </row>
    <row r="6" spans="1:25">
      <c r="A6" s="10" t="s">
        <v>225</v>
      </c>
      <c r="B6" s="9" t="s">
        <v>273</v>
      </c>
      <c r="C6" s="88"/>
      <c r="D6" s="105">
        <f>投入係数表!AL6</f>
        <v>0</v>
      </c>
      <c r="E6" s="109">
        <f t="shared" ref="E6:E43" si="9">$C$40*D6</f>
        <v>0</v>
      </c>
      <c r="F6" s="83">
        <f>分析係数表!C9</f>
        <v>0.40976645435244163</v>
      </c>
      <c r="G6" s="109">
        <f t="shared" si="0"/>
        <v>0</v>
      </c>
      <c r="H6" s="109">
        <v>1.0130126651527853E-3</v>
      </c>
      <c r="I6" s="109">
        <f t="shared" si="1"/>
        <v>1.0130126651527853E-3</v>
      </c>
      <c r="J6" s="83">
        <f>分析係数表!G9</f>
        <v>0.27278621711745094</v>
      </c>
      <c r="K6" s="110">
        <f t="shared" si="2"/>
        <v>2.763358928190953E-4</v>
      </c>
      <c r="L6" s="77"/>
      <c r="M6" s="78"/>
      <c r="N6" s="79">
        <f>分析係数表!I9</f>
        <v>5.6766522140644718E-4</v>
      </c>
      <c r="O6" s="80">
        <f t="shared" si="3"/>
        <v>1.481471156422276E-2</v>
      </c>
      <c r="P6" s="74">
        <f>分析係数表!C9</f>
        <v>0.40976645435244163</v>
      </c>
      <c r="Q6" s="80">
        <f t="shared" si="4"/>
        <v>6.0705718299256745E-3</v>
      </c>
      <c r="R6" s="81">
        <v>8.17149329236227E-3</v>
      </c>
      <c r="S6" s="82">
        <f t="shared" si="5"/>
        <v>9.1845059575150559E-3</v>
      </c>
      <c r="T6" s="83">
        <f>分析係数表!F9</f>
        <v>0.74407187847350875</v>
      </c>
      <c r="U6" s="84">
        <f t="shared" si="6"/>
        <v>6.83393260065936E-3</v>
      </c>
      <c r="V6" s="85">
        <f>分析係数表!D9</f>
        <v>0.14440533530937386</v>
      </c>
      <c r="W6" s="172">
        <f t="shared" si="7"/>
        <v>0</v>
      </c>
      <c r="X6" s="74">
        <f>分析係数表!E9</f>
        <v>0.11439422008151168</v>
      </c>
      <c r="Y6" s="171">
        <f t="shared" si="8"/>
        <v>0</v>
      </c>
    </row>
    <row r="7" spans="1:25">
      <c r="A7" s="10" t="s">
        <v>226</v>
      </c>
      <c r="B7" s="9" t="s">
        <v>274</v>
      </c>
      <c r="C7" s="88"/>
      <c r="D7" s="105">
        <f>投入係数表!AL7</f>
        <v>0</v>
      </c>
      <c r="E7" s="109">
        <f t="shared" si="9"/>
        <v>0</v>
      </c>
      <c r="F7" s="83">
        <f>分析係数表!C10</f>
        <v>0.68007710705743762</v>
      </c>
      <c r="G7" s="109">
        <f t="shared" si="0"/>
        <v>0</v>
      </c>
      <c r="H7" s="109">
        <v>1.4709569166368314E-3</v>
      </c>
      <c r="I7" s="109">
        <f t="shared" si="1"/>
        <v>1.4709569166368314E-3</v>
      </c>
      <c r="J7" s="83">
        <f>分析係数表!G10</f>
        <v>0.17854260725424764</v>
      </c>
      <c r="K7" s="110">
        <f t="shared" si="2"/>
        <v>2.6262848305500886E-4</v>
      </c>
      <c r="L7" s="77"/>
      <c r="M7" s="78"/>
      <c r="N7" s="79">
        <f>分析係数表!I10</f>
        <v>1.290834700219075E-3</v>
      </c>
      <c r="O7" s="80">
        <f t="shared" si="3"/>
        <v>3.3687714236668505E-2</v>
      </c>
      <c r="P7" s="74">
        <f>分析係数表!C10</f>
        <v>0.68007710705743762</v>
      </c>
      <c r="Q7" s="80">
        <f t="shared" si="4"/>
        <v>2.2910243241451172E-2</v>
      </c>
      <c r="R7" s="81">
        <v>3.8643349009052294E-2</v>
      </c>
      <c r="S7" s="82">
        <f t="shared" si="5"/>
        <v>4.0114305925689125E-2</v>
      </c>
      <c r="T7" s="83">
        <f>分析係数表!F10</f>
        <v>0.51654343606185527</v>
      </c>
      <c r="U7" s="84">
        <f t="shared" si="6"/>
        <v>2.0720781418091902E-2</v>
      </c>
      <c r="V7" s="85">
        <f>分析係数表!D10</f>
        <v>9.7799297694606213E-2</v>
      </c>
      <c r="W7" s="172">
        <f t="shared" si="7"/>
        <v>0</v>
      </c>
      <c r="X7" s="74">
        <f>分析係数表!E10</f>
        <v>2.6958057972911079E-2</v>
      </c>
      <c r="Y7" s="171">
        <f t="shared" si="8"/>
        <v>0</v>
      </c>
    </row>
    <row r="8" spans="1:25">
      <c r="A8" s="10" t="s">
        <v>227</v>
      </c>
      <c r="B8" s="9" t="s">
        <v>27</v>
      </c>
      <c r="C8" s="88"/>
      <c r="D8" s="105">
        <f>投入係数表!AL8</f>
        <v>8.0192076060580303E-6</v>
      </c>
      <c r="E8" s="109">
        <f t="shared" si="9"/>
        <v>8.0192076060580308E-4</v>
      </c>
      <c r="F8" s="83">
        <f>分析係数表!C11</f>
        <v>2.1147201560344109E-2</v>
      </c>
      <c r="G8" s="109">
        <f t="shared" si="0"/>
        <v>1.6958379959955374E-5</v>
      </c>
      <c r="H8" s="109">
        <v>7.5465553803515445E-3</v>
      </c>
      <c r="I8" s="109">
        <f t="shared" si="1"/>
        <v>7.5465553803515445E-3</v>
      </c>
      <c r="J8" s="83">
        <f>分析係数表!G11</f>
        <v>0.2349962690544718</v>
      </c>
      <c r="K8" s="110">
        <f t="shared" si="2"/>
        <v>1.7734123585955632E-3</v>
      </c>
      <c r="L8" s="77"/>
      <c r="M8" s="78"/>
      <c r="N8" s="79">
        <f>分析係数表!I11</f>
        <v>-2.2238602446561594E-5</v>
      </c>
      <c r="O8" s="80">
        <f t="shared" si="3"/>
        <v>-5.8037460886006429E-4</v>
      </c>
      <c r="P8" s="74">
        <f>分析係数表!C11</f>
        <v>2.1147201560344109E-2</v>
      </c>
      <c r="Q8" s="80">
        <f t="shared" si="4"/>
        <v>-1.2273298834069653E-5</v>
      </c>
      <c r="R8" s="81">
        <v>6.7488871429431749E-3</v>
      </c>
      <c r="S8" s="82">
        <f t="shared" si="5"/>
        <v>1.4295442523294719E-2</v>
      </c>
      <c r="T8" s="83">
        <f>分析係数表!F11</f>
        <v>0.38828483104146677</v>
      </c>
      <c r="U8" s="84">
        <f t="shared" si="6"/>
        <v>5.550703484820489E-3</v>
      </c>
      <c r="V8" s="85">
        <f>分析係数表!D11</f>
        <v>2.238567316917173E-2</v>
      </c>
      <c r="W8" s="172">
        <f t="shared" si="7"/>
        <v>0</v>
      </c>
      <c r="X8" s="74">
        <f>分析係数表!E11</f>
        <v>2.1852680950858117E-2</v>
      </c>
      <c r="Y8" s="171">
        <f t="shared" si="8"/>
        <v>0</v>
      </c>
    </row>
    <row r="9" spans="1:25">
      <c r="A9" s="10" t="s">
        <v>228</v>
      </c>
      <c r="B9" s="9" t="s">
        <v>195</v>
      </c>
      <c r="C9" s="88"/>
      <c r="D9" s="105">
        <f>投入係数表!AL9</f>
        <v>4.2769107232309492E-6</v>
      </c>
      <c r="E9" s="109">
        <f t="shared" si="9"/>
        <v>4.276910723230949E-4</v>
      </c>
      <c r="F9" s="83">
        <f>分析係数表!C12</f>
        <v>0.26979296775158057</v>
      </c>
      <c r="G9" s="109">
        <f t="shared" si="0"/>
        <v>1.1538804368290365E-4</v>
      </c>
      <c r="H9" s="109">
        <v>5.3108328070981146E-3</v>
      </c>
      <c r="I9" s="109">
        <f t="shared" si="1"/>
        <v>5.3108328070981146E-3</v>
      </c>
      <c r="J9" s="83">
        <f>分析係数表!G12</f>
        <v>0.14399966915404239</v>
      </c>
      <c r="K9" s="110">
        <f t="shared" si="2"/>
        <v>7.6475816715456269E-4</v>
      </c>
      <c r="L9" s="77"/>
      <c r="M9" s="78"/>
      <c r="N9" s="79">
        <f>分析係数表!I12</f>
        <v>8.4790563397567215E-2</v>
      </c>
      <c r="O9" s="80">
        <f t="shared" si="3"/>
        <v>2.2128319522388051</v>
      </c>
      <c r="P9" s="74">
        <f>分析係数表!C12</f>
        <v>0.26979296775158057</v>
      </c>
      <c r="Q9" s="80">
        <f t="shared" si="4"/>
        <v>0.59700649953003104</v>
      </c>
      <c r="R9" s="81">
        <v>0.75420585839494547</v>
      </c>
      <c r="S9" s="82">
        <f t="shared" si="5"/>
        <v>0.75951669120204357</v>
      </c>
      <c r="T9" s="83">
        <f>分析係数表!F12</f>
        <v>0.33481714299007204</v>
      </c>
      <c r="U9" s="84">
        <f t="shared" si="6"/>
        <v>0.25429920860154098</v>
      </c>
      <c r="V9" s="85">
        <f>分析係数表!D12</f>
        <v>3.7088865741159563E-2</v>
      </c>
      <c r="W9" s="172">
        <f t="shared" si="7"/>
        <v>0</v>
      </c>
      <c r="X9" s="74">
        <f>分析係数表!E12</f>
        <v>3.539948357013805E-2</v>
      </c>
      <c r="Y9" s="171">
        <f t="shared" si="8"/>
        <v>0</v>
      </c>
    </row>
    <row r="10" spans="1:25">
      <c r="A10" s="10" t="s">
        <v>229</v>
      </c>
      <c r="B10" s="9" t="s">
        <v>28</v>
      </c>
      <c r="C10" s="88"/>
      <c r="D10" s="105">
        <f>投入係数表!AL10</f>
        <v>1.9759327541326987E-3</v>
      </c>
      <c r="E10" s="109">
        <f t="shared" si="9"/>
        <v>0.19759327541326988</v>
      </c>
      <c r="F10" s="83">
        <f>分析係数表!C13</f>
        <v>6.684233532602335E-2</v>
      </c>
      <c r="G10" s="109">
        <f t="shared" si="0"/>
        <v>1.320759597334107E-2</v>
      </c>
      <c r="H10" s="109">
        <v>1.6814662097492442E-2</v>
      </c>
      <c r="I10" s="109">
        <f t="shared" si="1"/>
        <v>1.6814662097492442E-2</v>
      </c>
      <c r="J10" s="83">
        <f>分析係数表!G13</f>
        <v>0.23596605339775753</v>
      </c>
      <c r="K10" s="110">
        <f t="shared" si="2"/>
        <v>3.9676894543621511E-3</v>
      </c>
      <c r="L10" s="77"/>
      <c r="M10" s="78"/>
      <c r="N10" s="79">
        <f>分析係数表!I13</f>
        <v>1.6879182236800124E-2</v>
      </c>
      <c r="O10" s="80">
        <f t="shared" si="3"/>
        <v>0.44050649370168754</v>
      </c>
      <c r="P10" s="74">
        <f>分析係数表!C13</f>
        <v>6.684233532602335E-2</v>
      </c>
      <c r="Q10" s="80">
        <f t="shared" si="4"/>
        <v>2.9444482765298992E-2</v>
      </c>
      <c r="R10" s="81">
        <v>3.2895673357137334E-2</v>
      </c>
      <c r="S10" s="82">
        <f t="shared" si="5"/>
        <v>4.9710335454629773E-2</v>
      </c>
      <c r="T10" s="83">
        <f>分析係数表!F13</f>
        <v>0.36934894381465649</v>
      </c>
      <c r="U10" s="84">
        <f t="shared" si="6"/>
        <v>1.8360459896839779E-2</v>
      </c>
      <c r="V10" s="85">
        <f>分析係数表!D13</f>
        <v>0.1651861487951434</v>
      </c>
      <c r="W10" s="172">
        <f t="shared" si="7"/>
        <v>0</v>
      </c>
      <c r="X10" s="74">
        <f>分析係数表!E13</f>
        <v>0.12199715046769498</v>
      </c>
      <c r="Y10" s="171">
        <f t="shared" si="8"/>
        <v>0</v>
      </c>
    </row>
    <row r="11" spans="1:25">
      <c r="A11" s="10" t="s">
        <v>230</v>
      </c>
      <c r="B11" s="9" t="s">
        <v>275</v>
      </c>
      <c r="C11" s="88"/>
      <c r="D11" s="105">
        <f>投入係数表!AL11</f>
        <v>3.273975158633292E-3</v>
      </c>
      <c r="E11" s="109">
        <f t="shared" si="9"/>
        <v>0.32739751586332921</v>
      </c>
      <c r="F11" s="83">
        <f>分析係数表!C14</f>
        <v>0.21710827927701792</v>
      </c>
      <c r="G11" s="109">
        <f t="shared" si="0"/>
        <v>7.108071130865759E-2</v>
      </c>
      <c r="H11" s="109">
        <v>0.12416972862802519</v>
      </c>
      <c r="I11" s="109">
        <f t="shared" si="1"/>
        <v>0.12416972862802519</v>
      </c>
      <c r="J11" s="83">
        <f>分析係数表!G14</f>
        <v>0.17574790290253137</v>
      </c>
      <c r="K11" s="110">
        <f t="shared" si="2"/>
        <v>2.1822569410351843E-2</v>
      </c>
      <c r="L11" s="77"/>
      <c r="M11" s="78"/>
      <c r="N11" s="79">
        <f>分析係数表!I14</f>
        <v>1.1225515443921091E-3</v>
      </c>
      <c r="O11" s="80">
        <f t="shared" si="3"/>
        <v>2.9295924286040859E-2</v>
      </c>
      <c r="P11" s="74">
        <f>分析係数表!C14</f>
        <v>0.21710827927701792</v>
      </c>
      <c r="Q11" s="80">
        <f t="shared" si="4"/>
        <v>6.3603877115721305E-3</v>
      </c>
      <c r="R11" s="81">
        <v>3.5786037571544166E-2</v>
      </c>
      <c r="S11" s="82">
        <f t="shared" si="5"/>
        <v>0.15995576619956936</v>
      </c>
      <c r="T11" s="83">
        <f>分析係数表!F14</f>
        <v>0.32729567218469302</v>
      </c>
      <c r="U11" s="84">
        <f t="shared" si="6"/>
        <v>5.2352830018105652E-2</v>
      </c>
      <c r="V11" s="85">
        <f>分析係数表!D14</f>
        <v>4.5196804531672026E-2</v>
      </c>
      <c r="W11" s="172">
        <f t="shared" si="7"/>
        <v>0</v>
      </c>
      <c r="X11" s="74">
        <f>分析係数表!E14</f>
        <v>3.8130342673435243E-2</v>
      </c>
      <c r="Y11" s="171">
        <f t="shared" si="8"/>
        <v>0</v>
      </c>
    </row>
    <row r="12" spans="1:25">
      <c r="A12" s="10" t="s">
        <v>231</v>
      </c>
      <c r="B12" s="9" t="s">
        <v>29</v>
      </c>
      <c r="C12" s="88"/>
      <c r="D12" s="105">
        <f>投入係数表!AL12</f>
        <v>3.5086706345705903E-3</v>
      </c>
      <c r="E12" s="109">
        <f t="shared" si="9"/>
        <v>0.35086706345705904</v>
      </c>
      <c r="F12" s="83">
        <f>分析係数表!C15</f>
        <v>0.1777237835164599</v>
      </c>
      <c r="G12" s="109">
        <f t="shared" si="0"/>
        <v>6.2357422028898359E-2</v>
      </c>
      <c r="H12" s="109">
        <v>9.3002973556315455E-2</v>
      </c>
      <c r="I12" s="109">
        <f t="shared" si="1"/>
        <v>9.3002973556315455E-2</v>
      </c>
      <c r="J12" s="83">
        <f>分析係数表!G15</f>
        <v>0.10387096116118634</v>
      </c>
      <c r="K12" s="110">
        <f t="shared" si="2"/>
        <v>9.6603082541428832E-3</v>
      </c>
      <c r="L12" s="77"/>
      <c r="M12" s="78"/>
      <c r="N12" s="79">
        <f>分析係数表!I15</f>
        <v>7.5144901505810619E-3</v>
      </c>
      <c r="O12" s="80">
        <f t="shared" si="3"/>
        <v>0.1961103127953347</v>
      </c>
      <c r="P12" s="74">
        <f>分析係数表!C15</f>
        <v>0.1777237835164599</v>
      </c>
      <c r="Q12" s="80">
        <f t="shared" si="4"/>
        <v>3.4853466776583297E-2</v>
      </c>
      <c r="R12" s="81">
        <v>8.1807975429804738E-2</v>
      </c>
      <c r="S12" s="82">
        <f t="shared" si="5"/>
        <v>0.17481094898612021</v>
      </c>
      <c r="T12" s="83">
        <f>分析係数表!F15</f>
        <v>0.33005409485469872</v>
      </c>
      <c r="U12" s="84">
        <f t="shared" si="6"/>
        <v>5.7697069538304821E-2</v>
      </c>
      <c r="V12" s="85">
        <f>分析係数表!D15</f>
        <v>1.862209422908882E-2</v>
      </c>
      <c r="W12" s="172">
        <f t="shared" si="7"/>
        <v>0</v>
      </c>
      <c r="X12" s="74">
        <f>分析係数表!E15</f>
        <v>1.8544573004253467E-2</v>
      </c>
      <c r="Y12" s="171">
        <f t="shared" si="8"/>
        <v>0</v>
      </c>
    </row>
    <row r="13" spans="1:25">
      <c r="A13" s="10" t="s">
        <v>232</v>
      </c>
      <c r="B13" s="9" t="s">
        <v>30</v>
      </c>
      <c r="C13" s="88"/>
      <c r="D13" s="105">
        <f>投入係数表!AL13</f>
        <v>4.4442448552773602E-3</v>
      </c>
      <c r="E13" s="109">
        <f t="shared" si="9"/>
        <v>0.444424485527736</v>
      </c>
      <c r="F13" s="83">
        <f>分析係数表!C16</f>
        <v>0.12368252551663639</v>
      </c>
      <c r="G13" s="109">
        <f t="shared" si="0"/>
        <v>5.4967542771502211E-2</v>
      </c>
      <c r="H13" s="109">
        <v>8.1598801134860663E-2</v>
      </c>
      <c r="I13" s="109">
        <f t="shared" si="1"/>
        <v>8.1598801134860663E-2</v>
      </c>
      <c r="J13" s="83">
        <f>分析係数表!G16</f>
        <v>1.9772048092292722E-2</v>
      </c>
      <c r="K13" s="110">
        <f t="shared" si="2"/>
        <v>1.6133754203118951E-3</v>
      </c>
      <c r="L13" s="77"/>
      <c r="M13" s="78"/>
      <c r="N13" s="79">
        <f>分析係数表!I16</f>
        <v>1.7113434381227897E-2</v>
      </c>
      <c r="O13" s="80">
        <f t="shared" si="3"/>
        <v>0.44661991728680678</v>
      </c>
      <c r="P13" s="74">
        <f>分析係数表!C16</f>
        <v>0.12368252551663639</v>
      </c>
      <c r="Q13" s="80">
        <f t="shared" si="4"/>
        <v>5.5239079316063512E-2</v>
      </c>
      <c r="R13" s="81">
        <v>8.0285291613125767E-2</v>
      </c>
      <c r="S13" s="82">
        <f t="shared" si="5"/>
        <v>0.16188409274798643</v>
      </c>
      <c r="T13" s="83">
        <f>分析係数表!F16</f>
        <v>0.17086837167280561</v>
      </c>
      <c r="U13" s="84">
        <f t="shared" si="6"/>
        <v>2.7660871327577882E-2</v>
      </c>
      <c r="V13" s="85">
        <f>分析係数表!D16</f>
        <v>1.2952602682604767E-2</v>
      </c>
      <c r="W13" s="172">
        <f t="shared" si="7"/>
        <v>0</v>
      </c>
      <c r="X13" s="74">
        <f>分析係数表!E16</f>
        <v>1.2952602682604767E-2</v>
      </c>
      <c r="Y13" s="171">
        <f t="shared" si="8"/>
        <v>0</v>
      </c>
    </row>
    <row r="14" spans="1:25">
      <c r="A14" s="10" t="s">
        <v>2</v>
      </c>
      <c r="B14" s="9" t="s">
        <v>385</v>
      </c>
      <c r="C14" s="88"/>
      <c r="D14" s="105">
        <f>投入係数表!AL14</f>
        <v>8.886885869033509E-3</v>
      </c>
      <c r="E14" s="109">
        <f t="shared" si="9"/>
        <v>0.88868858690335095</v>
      </c>
      <c r="F14" s="83">
        <f>分析係数表!C17</f>
        <v>0.19283956701830429</v>
      </c>
      <c r="G14" s="109">
        <f t="shared" si="0"/>
        <v>0.1713743223125509</v>
      </c>
      <c r="H14" s="109">
        <v>0.22587644825912104</v>
      </c>
      <c r="I14" s="109">
        <f t="shared" si="1"/>
        <v>0.22587644825912104</v>
      </c>
      <c r="J14" s="83">
        <f>分析係数表!G17</f>
        <v>0.23402763404868787</v>
      </c>
      <c r="K14" s="110">
        <f t="shared" si="2"/>
        <v>5.2861330773402958E-2</v>
      </c>
      <c r="L14" s="77"/>
      <c r="M14" s="78"/>
      <c r="N14" s="79">
        <f>分析係数表!I17</f>
        <v>3.1766349957435482E-3</v>
      </c>
      <c r="O14" s="80">
        <f t="shared" si="3"/>
        <v>8.2902614837242469E-2</v>
      </c>
      <c r="P14" s="74">
        <f>分析係数表!C17</f>
        <v>0.19283956701830429</v>
      </c>
      <c r="Q14" s="80">
        <f t="shared" si="4"/>
        <v>1.5986904349899089E-2</v>
      </c>
      <c r="R14" s="81">
        <v>3.6754551605186161E-2</v>
      </c>
      <c r="S14" s="82">
        <f t="shared" si="5"/>
        <v>0.26263099986430721</v>
      </c>
      <c r="T14" s="83">
        <f>分析係数表!F17</f>
        <v>0.36995154049829787</v>
      </c>
      <c r="U14" s="84">
        <f t="shared" si="6"/>
        <v>9.7160742982408718E-2</v>
      </c>
      <c r="V14" s="85">
        <f>分析係数表!D17</f>
        <v>4.4453920652026524E-2</v>
      </c>
      <c r="W14" s="172">
        <f t="shared" si="7"/>
        <v>0</v>
      </c>
      <c r="X14" s="74">
        <f>分析係数表!E17</f>
        <v>4.2061277361062542E-2</v>
      </c>
      <c r="Y14" s="171">
        <f t="shared" si="8"/>
        <v>0</v>
      </c>
    </row>
    <row r="15" spans="1:25">
      <c r="A15" s="10" t="s">
        <v>3</v>
      </c>
      <c r="B15" s="9" t="s">
        <v>31</v>
      </c>
      <c r="C15" s="88"/>
      <c r="D15" s="105">
        <f>投入係数表!AL15</f>
        <v>5.5225609713719639E-4</v>
      </c>
      <c r="E15" s="109">
        <f t="shared" si="9"/>
        <v>5.5225609713719641E-2</v>
      </c>
      <c r="F15" s="83">
        <f>分析係数表!C18</f>
        <v>0.30630539049432115</v>
      </c>
      <c r="G15" s="109">
        <f t="shared" si="0"/>
        <v>1.6915901948647869E-2</v>
      </c>
      <c r="H15" s="109">
        <v>3.2193984595814747E-2</v>
      </c>
      <c r="I15" s="109">
        <f t="shared" si="1"/>
        <v>3.2193984595814747E-2</v>
      </c>
      <c r="J15" s="83">
        <f>分析係数表!G18</f>
        <v>0.21755179396051724</v>
      </c>
      <c r="K15" s="110">
        <f t="shared" si="2"/>
        <v>7.0038591035567555E-3</v>
      </c>
      <c r="L15" s="77"/>
      <c r="M15" s="78"/>
      <c r="N15" s="79">
        <f>分析係数表!I18</f>
        <v>5.3704565311248737E-4</v>
      </c>
      <c r="O15" s="80">
        <f t="shared" si="3"/>
        <v>1.4015613688590806E-2</v>
      </c>
      <c r="P15" s="74">
        <f>分析係数表!C18</f>
        <v>0.30630539049432115</v>
      </c>
      <c r="Q15" s="80">
        <f t="shared" si="4"/>
        <v>4.2930580239013598E-3</v>
      </c>
      <c r="R15" s="81">
        <v>1.1344545645974714E-2</v>
      </c>
      <c r="S15" s="82">
        <f t="shared" si="5"/>
        <v>4.3538530241789462E-2</v>
      </c>
      <c r="T15" s="83">
        <f>分析係数表!F18</f>
        <v>0.4635011306393737</v>
      </c>
      <c r="U15" s="84">
        <f t="shared" si="6"/>
        <v>2.0180157993445979E-2</v>
      </c>
      <c r="V15" s="85">
        <f>分析係数表!D18</f>
        <v>4.1488554421314744E-2</v>
      </c>
      <c r="W15" s="172">
        <f t="shared" si="7"/>
        <v>0</v>
      </c>
      <c r="X15" s="74">
        <f>分析係数表!E18</f>
        <v>3.8178621954614265E-2</v>
      </c>
      <c r="Y15" s="171">
        <f t="shared" si="8"/>
        <v>0</v>
      </c>
    </row>
    <row r="16" spans="1:25">
      <c r="A16" s="10" t="s">
        <v>4</v>
      </c>
      <c r="B16" s="9" t="s">
        <v>32</v>
      </c>
      <c r="C16" s="88"/>
      <c r="D16" s="105">
        <f>投入係数表!AL16</f>
        <v>2.101032392787204E-4</v>
      </c>
      <c r="E16" s="109">
        <f t="shared" si="9"/>
        <v>2.1010323927872041E-2</v>
      </c>
      <c r="F16" s="83">
        <f>分析係数表!C19</f>
        <v>0.36966314955627488</v>
      </c>
      <c r="G16" s="109">
        <f t="shared" si="0"/>
        <v>7.7667425163747425E-3</v>
      </c>
      <c r="H16" s="109">
        <v>0.10927239502274838</v>
      </c>
      <c r="I16" s="109">
        <f t="shared" si="1"/>
        <v>0.10927239502274838</v>
      </c>
      <c r="J16" s="83">
        <f>分析係数表!G19</f>
        <v>4.2381117789262797E-2</v>
      </c>
      <c r="K16" s="110">
        <f t="shared" si="2"/>
        <v>4.6310862445739526E-3</v>
      </c>
      <c r="L16" s="77"/>
      <c r="M16" s="78"/>
      <c r="N16" s="79">
        <f>分析係数表!I19</f>
        <v>-1.254655481313475E-4</v>
      </c>
      <c r="O16" s="80">
        <f t="shared" si="3"/>
        <v>-3.2743522708821539E-3</v>
      </c>
      <c r="P16" s="74">
        <f>分析係数表!C19</f>
        <v>0.36966314955627488</v>
      </c>
      <c r="Q16" s="80">
        <f t="shared" si="4"/>
        <v>-1.210407373211038E-3</v>
      </c>
      <c r="R16" s="81">
        <v>7.6820402631936381E-3</v>
      </c>
      <c r="S16" s="82">
        <f t="shared" si="5"/>
        <v>0.11695443528594202</v>
      </c>
      <c r="T16" s="83">
        <f>分析係数表!F19</f>
        <v>0.17645477862102601</v>
      </c>
      <c r="U16" s="84">
        <f t="shared" si="6"/>
        <v>2.0637168987128012E-2</v>
      </c>
      <c r="V16" s="85">
        <f>分析係数表!D19</f>
        <v>8.3109656186295868E-3</v>
      </c>
      <c r="W16" s="172">
        <f t="shared" si="7"/>
        <v>0</v>
      </c>
      <c r="X16" s="74">
        <f>分析係数表!E19</f>
        <v>8.1137788631236215E-3</v>
      </c>
      <c r="Y16" s="171">
        <f t="shared" si="8"/>
        <v>0</v>
      </c>
    </row>
    <row r="17" spans="1:25">
      <c r="A17" s="10" t="s">
        <v>5</v>
      </c>
      <c r="B17" s="9" t="s">
        <v>33</v>
      </c>
      <c r="C17" s="88"/>
      <c r="D17" s="105">
        <f>投入係数表!AL17</f>
        <v>6.7575189427049006E-4</v>
      </c>
      <c r="E17" s="109">
        <f t="shared" si="9"/>
        <v>6.7575189427049001E-2</v>
      </c>
      <c r="F17" s="83">
        <f>分析係数表!C20</f>
        <v>0.11840151680286914</v>
      </c>
      <c r="G17" s="109">
        <f t="shared" si="0"/>
        <v>8.0010049264038069E-3</v>
      </c>
      <c r="H17" s="109">
        <v>2.3143178356474808E-2</v>
      </c>
      <c r="I17" s="109">
        <f t="shared" si="1"/>
        <v>2.3143178356474808E-2</v>
      </c>
      <c r="J17" s="83">
        <f>分析係数表!G20</f>
        <v>0.11103277983246747</v>
      </c>
      <c r="K17" s="110">
        <f t="shared" si="2"/>
        <v>2.5696514270779937E-3</v>
      </c>
      <c r="L17" s="77"/>
      <c r="M17" s="78"/>
      <c r="N17" s="79">
        <f>分析係数表!I20</f>
        <v>6.0558701736942728E-4</v>
      </c>
      <c r="O17" s="80">
        <f t="shared" si="3"/>
        <v>1.5804380206943094E-2</v>
      </c>
      <c r="P17" s="74">
        <f>分析係数表!C20</f>
        <v>0.11840151680286914</v>
      </c>
      <c r="Q17" s="80">
        <f t="shared" si="4"/>
        <v>1.8712625886313054E-3</v>
      </c>
      <c r="R17" s="81">
        <v>4.8804096913321084E-3</v>
      </c>
      <c r="S17" s="82">
        <f t="shared" si="5"/>
        <v>2.8023588047806917E-2</v>
      </c>
      <c r="T17" s="83">
        <f>分析係数表!F20</f>
        <v>0.24737258814980315</v>
      </c>
      <c r="U17" s="84">
        <f t="shared" si="6"/>
        <v>6.9322675046298863E-3</v>
      </c>
      <c r="V17" s="85">
        <f>分析係数表!D20</f>
        <v>2.4837040813006365E-2</v>
      </c>
      <c r="W17" s="172">
        <f t="shared" si="7"/>
        <v>0</v>
      </c>
      <c r="X17" s="74">
        <f>分析係数表!E20</f>
        <v>2.4562278789456368E-2</v>
      </c>
      <c r="Y17" s="171">
        <f t="shared" si="8"/>
        <v>0</v>
      </c>
    </row>
    <row r="18" spans="1:25">
      <c r="A18" s="10" t="s">
        <v>6</v>
      </c>
      <c r="B18" s="9" t="s">
        <v>34</v>
      </c>
      <c r="C18" s="88"/>
      <c r="D18" s="105">
        <f>投入係数表!AL18</f>
        <v>1.9320944192195814E-3</v>
      </c>
      <c r="E18" s="109">
        <f t="shared" si="9"/>
        <v>0.19320944192195816</v>
      </c>
      <c r="F18" s="83">
        <f>分析係数表!C21</f>
        <v>0.26258212636596168</v>
      </c>
      <c r="G18" s="109">
        <f t="shared" si="0"/>
        <v>5.0733346093848553E-2</v>
      </c>
      <c r="H18" s="109">
        <v>8.8811469562621523E-2</v>
      </c>
      <c r="I18" s="109">
        <f t="shared" si="1"/>
        <v>8.8811469562621523E-2</v>
      </c>
      <c r="J18" s="83">
        <f>分析係数表!G21</f>
        <v>0.28467983327929475</v>
      </c>
      <c r="K18" s="110">
        <f t="shared" si="2"/>
        <v>2.5282834348376255E-2</v>
      </c>
      <c r="L18" s="77"/>
      <c r="M18" s="78"/>
      <c r="N18" s="79">
        <f>分析係数表!I21</f>
        <v>1.0324354165676096E-3</v>
      </c>
      <c r="O18" s="80">
        <f t="shared" si="3"/>
        <v>2.6944107774018362E-2</v>
      </c>
      <c r="P18" s="74">
        <f>分析係数表!C21</f>
        <v>0.26258212636596168</v>
      </c>
      <c r="Q18" s="80">
        <f t="shared" si="4"/>
        <v>7.0750411123353795E-3</v>
      </c>
      <c r="R18" s="81">
        <v>2.0553459512124055E-2</v>
      </c>
      <c r="S18" s="82">
        <f t="shared" si="5"/>
        <v>0.10936492907474557</v>
      </c>
      <c r="T18" s="83">
        <f>分析係数表!F21</f>
        <v>0.42515189534375575</v>
      </c>
      <c r="U18" s="84">
        <f t="shared" si="6"/>
        <v>4.64967068802635E-2</v>
      </c>
      <c r="V18" s="85">
        <f>分析係数表!D21</f>
        <v>6.1343946819791585E-2</v>
      </c>
      <c r="W18" s="172">
        <f t="shared" si="7"/>
        <v>0</v>
      </c>
      <c r="X18" s="74">
        <f>分析係数表!E21</f>
        <v>5.4343995376178865E-2</v>
      </c>
      <c r="Y18" s="171">
        <f t="shared" si="8"/>
        <v>0</v>
      </c>
    </row>
    <row r="19" spans="1:25">
      <c r="A19" s="10" t="s">
        <v>7</v>
      </c>
      <c r="B19" s="9" t="s">
        <v>276</v>
      </c>
      <c r="C19" s="88"/>
      <c r="D19" s="105">
        <f>投入係数表!AL19</f>
        <v>1.9341794131971565E-2</v>
      </c>
      <c r="E19" s="109">
        <f t="shared" si="9"/>
        <v>1.9341794131971564</v>
      </c>
      <c r="F19" s="83">
        <f>分析係数表!C22</f>
        <v>0.19256748567873505</v>
      </c>
      <c r="G19" s="109">
        <f t="shared" si="0"/>
        <v>0.37246006645094759</v>
      </c>
      <c r="H19" s="109">
        <v>0.433539001128394</v>
      </c>
      <c r="I19" s="109">
        <f t="shared" si="1"/>
        <v>0.433539001128394</v>
      </c>
      <c r="J19" s="83">
        <f>分析係数表!G22</f>
        <v>0.19753386347788673</v>
      </c>
      <c r="K19" s="110">
        <f t="shared" si="2"/>
        <v>8.5638633861235561E-2</v>
      </c>
      <c r="L19" s="77"/>
      <c r="M19" s="78"/>
      <c r="N19" s="79">
        <f>分析係数表!I22</f>
        <v>4.8211298587508529E-5</v>
      </c>
      <c r="O19" s="80">
        <f t="shared" si="3"/>
        <v>1.2582001781630498E-3</v>
      </c>
      <c r="P19" s="74">
        <f>分析係数表!C22</f>
        <v>0.19256748567873505</v>
      </c>
      <c r="Q19" s="80">
        <f t="shared" si="4"/>
        <v>2.4228844478939497E-4</v>
      </c>
      <c r="R19" s="81">
        <v>5.9143401856551247E-3</v>
      </c>
      <c r="S19" s="82">
        <f t="shared" si="5"/>
        <v>0.43945334131404912</v>
      </c>
      <c r="T19" s="83">
        <f>分析係数表!F22</f>
        <v>0.41915604646677446</v>
      </c>
      <c r="U19" s="84">
        <f t="shared" si="6"/>
        <v>0.18419952515181087</v>
      </c>
      <c r="V19" s="85">
        <f>分析係数表!D22</f>
        <v>2.9425619037728289E-2</v>
      </c>
      <c r="W19" s="172">
        <f t="shared" si="7"/>
        <v>0</v>
      </c>
      <c r="X19" s="74">
        <f>分析係数表!E22</f>
        <v>2.8940662878506891E-2</v>
      </c>
      <c r="Y19" s="171">
        <f t="shared" si="8"/>
        <v>0</v>
      </c>
    </row>
    <row r="20" spans="1:25">
      <c r="A20" s="10" t="s">
        <v>8</v>
      </c>
      <c r="B20" s="9" t="s">
        <v>277</v>
      </c>
      <c r="C20" s="88"/>
      <c r="D20" s="105">
        <f>投入係数表!AL20</f>
        <v>2.2678853723772513E-2</v>
      </c>
      <c r="E20" s="109">
        <f t="shared" si="9"/>
        <v>2.2678853723772514</v>
      </c>
      <c r="F20" s="83">
        <f>分析係数表!C23</f>
        <v>0.20116432520583094</v>
      </c>
      <c r="G20" s="109">
        <f t="shared" si="0"/>
        <v>0.45621763057844439</v>
      </c>
      <c r="H20" s="109">
        <v>0.52267577172941326</v>
      </c>
      <c r="I20" s="109">
        <f t="shared" si="1"/>
        <v>0.52267577172941326</v>
      </c>
      <c r="J20" s="83">
        <f>分析係数表!G23</f>
        <v>0.20785566100352021</v>
      </c>
      <c r="K20" s="110">
        <f t="shared" si="2"/>
        <v>0.10864111802334224</v>
      </c>
      <c r="L20" s="77"/>
      <c r="M20" s="78"/>
      <c r="N20" s="79">
        <f>分析係数表!I23</f>
        <v>2.5225877402069866E-5</v>
      </c>
      <c r="O20" s="80">
        <f t="shared" si="3"/>
        <v>6.5833537721440123E-4</v>
      </c>
      <c r="P20" s="74">
        <f>分析係数表!C23</f>
        <v>0.20116432520583094</v>
      </c>
      <c r="Q20" s="80">
        <f t="shared" si="4"/>
        <v>1.3243359191646118E-4</v>
      </c>
      <c r="R20" s="81">
        <v>5.6378181397316006E-3</v>
      </c>
      <c r="S20" s="82">
        <f t="shared" si="5"/>
        <v>0.5283135898691449</v>
      </c>
      <c r="T20" s="83">
        <f>分析係数表!F23</f>
        <v>0.42478695148042223</v>
      </c>
      <c r="U20" s="84">
        <f t="shared" si="6"/>
        <v>0.22442071926619214</v>
      </c>
      <c r="V20" s="85">
        <f>分析係数表!D23</f>
        <v>3.5044555722743287E-2</v>
      </c>
      <c r="W20" s="172">
        <f t="shared" si="7"/>
        <v>0</v>
      </c>
      <c r="X20" s="74">
        <f>分析係数表!E23</f>
        <v>3.4275414947972954E-2</v>
      </c>
      <c r="Y20" s="171">
        <f t="shared" si="8"/>
        <v>0</v>
      </c>
    </row>
    <row r="21" spans="1:25">
      <c r="A21" s="10" t="s">
        <v>9</v>
      </c>
      <c r="B21" s="9" t="s">
        <v>278</v>
      </c>
      <c r="C21" s="88"/>
      <c r="D21" s="105">
        <f>投入係数表!AL21</f>
        <v>7.6423048485733027E-3</v>
      </c>
      <c r="E21" s="109">
        <f t="shared" si="9"/>
        <v>0.76423048485733025</v>
      </c>
      <c r="F21" s="83">
        <f>分析係数表!C24</f>
        <v>0.46796458506974481</v>
      </c>
      <c r="G21" s="109">
        <f t="shared" si="0"/>
        <v>0.35763280174391043</v>
      </c>
      <c r="H21" s="109">
        <v>0.42808851554526323</v>
      </c>
      <c r="I21" s="109">
        <f t="shared" si="1"/>
        <v>0.42808851554526323</v>
      </c>
      <c r="J21" s="83">
        <f>分析係数表!G24</f>
        <v>0.19290112247208774</v>
      </c>
      <c r="K21" s="110">
        <f t="shared" si="2"/>
        <v>8.2578755166091061E-2</v>
      </c>
      <c r="L21" s="77"/>
      <c r="M21" s="78"/>
      <c r="N21" s="79">
        <f>分析係数表!I24</f>
        <v>1.1220536652328578E-3</v>
      </c>
      <c r="O21" s="80">
        <f t="shared" si="3"/>
        <v>2.928293082464847E-2</v>
      </c>
      <c r="P21" s="74">
        <f>分析係数表!C24</f>
        <v>0.46796458506974481</v>
      </c>
      <c r="Q21" s="80">
        <f t="shared" si="4"/>
        <v>1.3703374572982662E-2</v>
      </c>
      <c r="R21" s="81">
        <v>2.781014065428877E-2</v>
      </c>
      <c r="S21" s="82">
        <f t="shared" si="5"/>
        <v>0.455898656199552</v>
      </c>
      <c r="T21" s="83">
        <f>分析係数表!F24</f>
        <v>0.36341689561906876</v>
      </c>
      <c r="U21" s="84">
        <f t="shared" si="6"/>
        <v>0.1656812743529463</v>
      </c>
      <c r="V21" s="85">
        <f>分析係数表!D24</f>
        <v>4.5804723184795566E-2</v>
      </c>
      <c r="W21" s="172">
        <f t="shared" si="7"/>
        <v>0</v>
      </c>
      <c r="X21" s="74">
        <f>分析係数表!E24</f>
        <v>4.4933066139114755E-2</v>
      </c>
      <c r="Y21" s="171">
        <f t="shared" si="8"/>
        <v>0</v>
      </c>
    </row>
    <row r="22" spans="1:25">
      <c r="A22" s="10" t="s">
        <v>10</v>
      </c>
      <c r="B22" s="9" t="s">
        <v>279</v>
      </c>
      <c r="C22" s="88"/>
      <c r="D22" s="105">
        <f>投入係数表!AL22</f>
        <v>2.4980366306711167E-2</v>
      </c>
      <c r="E22" s="109">
        <f t="shared" si="9"/>
        <v>2.4980366306711166</v>
      </c>
      <c r="F22" s="83">
        <f>分析係数表!C25</f>
        <v>0.11839811615034102</v>
      </c>
      <c r="G22" s="109">
        <f t="shared" si="0"/>
        <v>0.29576283114600538</v>
      </c>
      <c r="H22" s="109">
        <v>0.35630531595579606</v>
      </c>
      <c r="I22" s="109">
        <f t="shared" si="1"/>
        <v>0.35630531595579606</v>
      </c>
      <c r="J22" s="83">
        <f>分析係数表!G25</f>
        <v>0.19601885967651284</v>
      </c>
      <c r="K22" s="110">
        <f t="shared" si="2"/>
        <v>6.9842561730334762E-2</v>
      </c>
      <c r="L22" s="77"/>
      <c r="M22" s="78"/>
      <c r="N22" s="79">
        <f>分析係数表!I25</f>
        <v>4.7721717414244671E-4</v>
      </c>
      <c r="O22" s="80">
        <f t="shared" si="3"/>
        <v>1.2454232744605335E-2</v>
      </c>
      <c r="P22" s="74">
        <f>分析係数表!C25</f>
        <v>0.11839811615034102</v>
      </c>
      <c r="Q22" s="80">
        <f t="shared" si="4"/>
        <v>1.4745576950591628E-3</v>
      </c>
      <c r="R22" s="81">
        <v>9.3022648542568486E-3</v>
      </c>
      <c r="S22" s="82">
        <f t="shared" si="5"/>
        <v>0.3656075808100529</v>
      </c>
      <c r="T22" s="83">
        <f>分析係数表!F25</f>
        <v>0.34892899519140697</v>
      </c>
      <c r="U22" s="84">
        <f t="shared" si="6"/>
        <v>0.12757108580641288</v>
      </c>
      <c r="V22" s="85">
        <f>分析係数表!D25</f>
        <v>3.4959095734715541E-2</v>
      </c>
      <c r="W22" s="172">
        <f t="shared" si="7"/>
        <v>0</v>
      </c>
      <c r="X22" s="74">
        <f>分析係数表!E25</f>
        <v>3.4440766876912506E-2</v>
      </c>
      <c r="Y22" s="171">
        <f t="shared" si="8"/>
        <v>0</v>
      </c>
    </row>
    <row r="23" spans="1:25">
      <c r="A23" s="10" t="s">
        <v>11</v>
      </c>
      <c r="B23" s="9" t="s">
        <v>35</v>
      </c>
      <c r="C23" s="88"/>
      <c r="D23" s="105">
        <f>投入係数表!AL23</f>
        <v>1.2231964668440516E-2</v>
      </c>
      <c r="E23" s="109">
        <f t="shared" si="9"/>
        <v>1.2231964668440516</v>
      </c>
      <c r="F23" s="83">
        <f>分析係数表!C26</f>
        <v>0.29113960871661038</v>
      </c>
      <c r="G23" s="109">
        <f t="shared" si="0"/>
        <v>0.35612094074051748</v>
      </c>
      <c r="H23" s="109">
        <v>0.43095715146550689</v>
      </c>
      <c r="I23" s="109">
        <f t="shared" si="1"/>
        <v>0.43095715146550689</v>
      </c>
      <c r="J23" s="83">
        <f>分析係数表!G26</f>
        <v>0.2004458717578543</v>
      </c>
      <c r="K23" s="110">
        <f t="shared" si="2"/>
        <v>8.6383581915785185E-2</v>
      </c>
      <c r="L23" s="77"/>
      <c r="M23" s="78"/>
      <c r="N23" s="79">
        <f>分析係数表!I26</f>
        <v>1.0726059667332082E-2</v>
      </c>
      <c r="O23" s="80">
        <f t="shared" si="3"/>
        <v>0.27992463550694313</v>
      </c>
      <c r="P23" s="74">
        <f>分析係数表!C26</f>
        <v>0.29113960871661038</v>
      </c>
      <c r="Q23" s="80">
        <f t="shared" si="4"/>
        <v>8.1497148851631201E-2</v>
      </c>
      <c r="R23" s="81">
        <v>9.1693356082825819E-2</v>
      </c>
      <c r="S23" s="82">
        <f t="shared" si="5"/>
        <v>0.52265050754833275</v>
      </c>
      <c r="T23" s="83">
        <f>分析係数表!F26</f>
        <v>0.34176102976079403</v>
      </c>
      <c r="U23" s="84">
        <f t="shared" si="6"/>
        <v>0.17862157566471987</v>
      </c>
      <c r="V23" s="85">
        <f>分析係数表!D26</f>
        <v>2.5195355338839619E-2</v>
      </c>
      <c r="W23" s="172">
        <f t="shared" si="7"/>
        <v>0</v>
      </c>
      <c r="X23" s="74">
        <f>分析係数表!E26</f>
        <v>2.4685974681555249E-2</v>
      </c>
      <c r="Y23" s="171">
        <f t="shared" si="8"/>
        <v>0</v>
      </c>
    </row>
    <row r="24" spans="1:25">
      <c r="A24" s="10" t="s">
        <v>12</v>
      </c>
      <c r="B24" s="9" t="s">
        <v>386</v>
      </c>
      <c r="C24" s="88"/>
      <c r="D24" s="105">
        <f>投入係数表!AL24</f>
        <v>1.9823481202175452E-3</v>
      </c>
      <c r="E24" s="109">
        <f t="shared" si="9"/>
        <v>0.19823481202175453</v>
      </c>
      <c r="F24" s="83">
        <f>分析係数表!C27</f>
        <v>0.22390034937983039</v>
      </c>
      <c r="G24" s="109">
        <f t="shared" si="0"/>
        <v>4.4384843670915837E-2</v>
      </c>
      <c r="H24" s="109">
        <v>4.982072103638948E-2</v>
      </c>
      <c r="I24" s="109">
        <f t="shared" si="1"/>
        <v>4.982072103638948E-2</v>
      </c>
      <c r="J24" s="83">
        <f>分析係数表!G27</f>
        <v>0.17801424712710151</v>
      </c>
      <c r="K24" s="110">
        <f t="shared" si="2"/>
        <v>8.868798146622222E-3</v>
      </c>
      <c r="L24" s="77"/>
      <c r="M24" s="78"/>
      <c r="N24" s="79">
        <f>分析係数表!I27</f>
        <v>1.001616696609949E-2</v>
      </c>
      <c r="O24" s="80">
        <f t="shared" si="3"/>
        <v>0.26139812513829447</v>
      </c>
      <c r="P24" s="74">
        <f>分析係数表!C27</f>
        <v>0.22390034937983039</v>
      </c>
      <c r="Q24" s="80">
        <f t="shared" si="4"/>
        <v>5.8527131545696755E-2</v>
      </c>
      <c r="R24" s="81">
        <v>5.9769615294714876E-2</v>
      </c>
      <c r="S24" s="82">
        <f t="shared" si="5"/>
        <v>0.10959033633110435</v>
      </c>
      <c r="T24" s="83">
        <f>分析係数表!F27</f>
        <v>0.3354402389489512</v>
      </c>
      <c r="U24" s="84">
        <f t="shared" si="6"/>
        <v>3.6761008605401567E-2</v>
      </c>
      <c r="V24" s="85">
        <f>分析係数表!D27</f>
        <v>2.2648101403620974E-2</v>
      </c>
      <c r="W24" s="172">
        <f t="shared" si="7"/>
        <v>0</v>
      </c>
      <c r="X24" s="74">
        <f>分析係数表!E27</f>
        <v>2.2430380263578655E-2</v>
      </c>
      <c r="Y24" s="171">
        <f t="shared" si="8"/>
        <v>0</v>
      </c>
    </row>
    <row r="25" spans="1:25">
      <c r="A25" s="10" t="s">
        <v>13</v>
      </c>
      <c r="B25" s="9" t="s">
        <v>196</v>
      </c>
      <c r="C25" s="88"/>
      <c r="D25" s="105">
        <f>投入係数表!AL25</f>
        <v>2.1996686463417178E-2</v>
      </c>
      <c r="E25" s="109">
        <f t="shared" si="9"/>
        <v>2.1996686463417179</v>
      </c>
      <c r="F25" s="83">
        <f>分析係数表!C28</f>
        <v>0.22512814125204084</v>
      </c>
      <c r="G25" s="109">
        <f t="shared" si="0"/>
        <v>0.49520731372130372</v>
      </c>
      <c r="H25" s="109">
        <v>0.59636212235474062</v>
      </c>
      <c r="I25" s="109">
        <f t="shared" si="1"/>
        <v>0.59636212235474062</v>
      </c>
      <c r="J25" s="83">
        <f>分析係数表!G28</f>
        <v>0.17968722251031818</v>
      </c>
      <c r="K25" s="110">
        <f t="shared" si="2"/>
        <v>0.10715865337628187</v>
      </c>
      <c r="L25" s="77"/>
      <c r="M25" s="78"/>
      <c r="N25" s="79">
        <f>分析係数表!I28</f>
        <v>8.1409051127791718E-3</v>
      </c>
      <c r="O25" s="80">
        <f t="shared" si="3"/>
        <v>0.21245825280385941</v>
      </c>
      <c r="P25" s="74">
        <f>分析係数表!C28</f>
        <v>0.22512814125204084</v>
      </c>
      <c r="Q25" s="80">
        <f t="shared" si="4"/>
        <v>4.7830331547389061E-2</v>
      </c>
      <c r="R25" s="81">
        <v>6.1551080288490247E-2</v>
      </c>
      <c r="S25" s="82">
        <f t="shared" si="5"/>
        <v>0.65791320264323083</v>
      </c>
      <c r="T25" s="83">
        <f>分析係数表!F28</f>
        <v>0.30733691598411605</v>
      </c>
      <c r="U25" s="84">
        <f t="shared" si="6"/>
        <v>0.20220101468560336</v>
      </c>
      <c r="V25" s="85">
        <f>分析係数表!D28</f>
        <v>2.8688437249149327E-2</v>
      </c>
      <c r="W25" s="172">
        <f t="shared" si="7"/>
        <v>0</v>
      </c>
      <c r="X25" s="74">
        <f>分析係数表!E28</f>
        <v>2.8133457885501985E-2</v>
      </c>
      <c r="Y25" s="171">
        <f t="shared" si="8"/>
        <v>0</v>
      </c>
    </row>
    <row r="26" spans="1:25">
      <c r="A26" s="10" t="s">
        <v>14</v>
      </c>
      <c r="B26" s="9" t="s">
        <v>55</v>
      </c>
      <c r="C26" s="88"/>
      <c r="D26" s="105">
        <f>投入係数表!AL26</f>
        <v>7.4931475871006237E-3</v>
      </c>
      <c r="E26" s="109">
        <f t="shared" si="9"/>
        <v>0.74931475871006237</v>
      </c>
      <c r="F26" s="83">
        <f>分析係数表!C29</f>
        <v>0.20292812083079403</v>
      </c>
      <c r="G26" s="109">
        <f t="shared" si="0"/>
        <v>0.15205703589581282</v>
      </c>
      <c r="H26" s="109">
        <v>0.19477071214383682</v>
      </c>
      <c r="I26" s="109">
        <f t="shared" si="1"/>
        <v>0.19477071214383682</v>
      </c>
      <c r="J26" s="83">
        <f>分析係数表!G29</f>
        <v>0.25422836329948895</v>
      </c>
      <c r="K26" s="110">
        <f t="shared" si="2"/>
        <v>4.9516239367003528E-2</v>
      </c>
      <c r="L26" s="77"/>
      <c r="M26" s="78"/>
      <c r="N26" s="79">
        <f>分析係数表!I29</f>
        <v>1.2173975242294967E-2</v>
      </c>
      <c r="O26" s="80">
        <f t="shared" si="3"/>
        <v>0.31771178681291057</v>
      </c>
      <c r="P26" s="74">
        <f>分析係数表!C29</f>
        <v>0.20292812083079403</v>
      </c>
      <c r="Q26" s="80">
        <f t="shared" si="4"/>
        <v>6.4472655863737793E-2</v>
      </c>
      <c r="R26" s="81">
        <v>9.4016443773085184E-2</v>
      </c>
      <c r="S26" s="82">
        <f t="shared" si="5"/>
        <v>0.288787155916922</v>
      </c>
      <c r="T26" s="83">
        <f>分析係数表!F29</f>
        <v>0.40384720428768384</v>
      </c>
      <c r="U26" s="84">
        <f t="shared" si="6"/>
        <v>0.1166258855512404</v>
      </c>
      <c r="V26" s="85">
        <f>分析係数表!D29</f>
        <v>7.670374473161555E-2</v>
      </c>
      <c r="W26" s="172">
        <f t="shared" si="7"/>
        <v>0</v>
      </c>
      <c r="X26" s="74">
        <f>分析係数表!E29</f>
        <v>6.1557890505000185E-2</v>
      </c>
      <c r="Y26" s="171">
        <f t="shared" si="8"/>
        <v>0</v>
      </c>
    </row>
    <row r="27" spans="1:25">
      <c r="A27" s="10" t="s">
        <v>15</v>
      </c>
      <c r="B27" s="9" t="s">
        <v>36</v>
      </c>
      <c r="C27" s="88"/>
      <c r="D27" s="105">
        <f>投入係数表!AL27</f>
        <v>1.3873229158480392E-3</v>
      </c>
      <c r="E27" s="109">
        <f t="shared" si="9"/>
        <v>0.13873229158480391</v>
      </c>
      <c r="F27" s="83">
        <f>分析係数表!C30</f>
        <v>1</v>
      </c>
      <c r="G27" s="109">
        <f t="shared" si="0"/>
        <v>0.13873229158480391</v>
      </c>
      <c r="H27" s="109">
        <v>0.20684298367335793</v>
      </c>
      <c r="I27" s="109">
        <f t="shared" si="1"/>
        <v>0.20684298367335793</v>
      </c>
      <c r="J27" s="83">
        <f>分析係数表!G30</f>
        <v>0.34673715455884868</v>
      </c>
      <c r="K27" s="110">
        <f t="shared" si="2"/>
        <v>7.172014759936253E-2</v>
      </c>
      <c r="L27" s="77"/>
      <c r="M27" s="78"/>
      <c r="N27" s="79">
        <f>分析係数表!I30</f>
        <v>0</v>
      </c>
      <c r="O27" s="80">
        <f t="shared" si="3"/>
        <v>0</v>
      </c>
      <c r="P27" s="74">
        <f>分析係数表!C30</f>
        <v>1</v>
      </c>
      <c r="Q27" s="80">
        <f t="shared" si="4"/>
        <v>0</v>
      </c>
      <c r="R27" s="81">
        <v>0.11221302211005608</v>
      </c>
      <c r="S27" s="82">
        <f t="shared" si="5"/>
        <v>0.31905600578341403</v>
      </c>
      <c r="T27" s="83">
        <f>分析係数表!F30</f>
        <v>0.44336430675838301</v>
      </c>
      <c r="U27" s="84">
        <f t="shared" si="6"/>
        <v>0.14145804482126201</v>
      </c>
      <c r="V27" s="85">
        <f>分析係数表!D30</f>
        <v>8.6867041025616112E-2</v>
      </c>
      <c r="W27" s="172">
        <f t="shared" si="7"/>
        <v>0</v>
      </c>
      <c r="X27" s="74">
        <f>分析係数表!E30</f>
        <v>6.5897217034789901E-2</v>
      </c>
      <c r="Y27" s="171">
        <f t="shared" si="8"/>
        <v>0</v>
      </c>
    </row>
    <row r="28" spans="1:25">
      <c r="A28" s="10" t="s">
        <v>16</v>
      </c>
      <c r="B28" s="9" t="s">
        <v>197</v>
      </c>
      <c r="C28" s="88"/>
      <c r="D28" s="105">
        <f>投入係数表!AL28</f>
        <v>5.6091684135173899E-3</v>
      </c>
      <c r="E28" s="109">
        <f t="shared" si="9"/>
        <v>0.56091684135173903</v>
      </c>
      <c r="F28" s="83">
        <f>分析係数表!C31</f>
        <v>0.99667993786519227</v>
      </c>
      <c r="G28" s="109">
        <f t="shared" si="0"/>
        <v>0.55905456258599118</v>
      </c>
      <c r="H28" s="109">
        <v>0.8600084213203717</v>
      </c>
      <c r="I28" s="109">
        <f t="shared" si="1"/>
        <v>0.8600084213203717</v>
      </c>
      <c r="J28" s="83">
        <f>分析係数表!G31</f>
        <v>7.0744430198025232E-2</v>
      </c>
      <c r="K28" s="110">
        <f t="shared" si="2"/>
        <v>6.0840805731812914E-2</v>
      </c>
      <c r="L28" s="77"/>
      <c r="M28" s="78"/>
      <c r="N28" s="79">
        <f>分析係数表!I31</f>
        <v>1.5783931066306964E-2</v>
      </c>
      <c r="O28" s="80">
        <f t="shared" si="3"/>
        <v>0.41192304421532933</v>
      </c>
      <c r="P28" s="74">
        <f>分析係数表!C31</f>
        <v>0.99667993786519227</v>
      </c>
      <c r="Q28" s="80">
        <f t="shared" si="4"/>
        <v>0.41055543411377526</v>
      </c>
      <c r="R28" s="81">
        <v>0.77844106928866075</v>
      </c>
      <c r="S28" s="82">
        <f t="shared" si="5"/>
        <v>1.6384494906090326</v>
      </c>
      <c r="T28" s="83">
        <f>分析係数表!F31</f>
        <v>0.308369223350977</v>
      </c>
      <c r="U28" s="84">
        <f t="shared" si="6"/>
        <v>0.5052473969189113</v>
      </c>
      <c r="V28" s="85">
        <f>分析係数表!D31</f>
        <v>6.5953615120199595E-3</v>
      </c>
      <c r="W28" s="172">
        <f t="shared" si="7"/>
        <v>0</v>
      </c>
      <c r="X28" s="74">
        <f>分析係数表!E31</f>
        <v>6.5953615120199595E-3</v>
      </c>
      <c r="Y28" s="171">
        <f t="shared" si="8"/>
        <v>0</v>
      </c>
    </row>
    <row r="29" spans="1:25">
      <c r="A29" s="10" t="s">
        <v>17</v>
      </c>
      <c r="B29" s="9" t="s">
        <v>280</v>
      </c>
      <c r="C29" s="88"/>
      <c r="D29" s="105">
        <f>投入係数表!AL29</f>
        <v>9.3664344838757796E-4</v>
      </c>
      <c r="E29" s="109">
        <f t="shared" si="9"/>
        <v>9.3664344838757796E-2</v>
      </c>
      <c r="F29" s="83">
        <f>分析係数表!C32</f>
        <v>0.99973750468741629</v>
      </c>
      <c r="G29" s="109">
        <f t="shared" si="0"/>
        <v>9.3639758387281391E-2</v>
      </c>
      <c r="H29" s="109">
        <v>0.13728119453581381</v>
      </c>
      <c r="I29" s="109">
        <f t="shared" si="1"/>
        <v>0.13728119453581381</v>
      </c>
      <c r="J29" s="83">
        <f>分析係数表!G32</f>
        <v>0.13654952076677315</v>
      </c>
      <c r="K29" s="110">
        <f t="shared" si="2"/>
        <v>1.8745681324155532E-2</v>
      </c>
      <c r="L29" s="77"/>
      <c r="M29" s="78"/>
      <c r="N29" s="79">
        <f>分析係数表!I32</f>
        <v>6.1925380029087757E-3</v>
      </c>
      <c r="O29" s="80">
        <f t="shared" si="3"/>
        <v>0.16161050722164186</v>
      </c>
      <c r="P29" s="74">
        <f>分析係数表!C32</f>
        <v>0.99973750468741629</v>
      </c>
      <c r="Q29" s="80">
        <f t="shared" si="4"/>
        <v>0.16156808522103189</v>
      </c>
      <c r="R29" s="81">
        <v>0.24062841557381395</v>
      </c>
      <c r="S29" s="82">
        <f t="shared" si="5"/>
        <v>0.37790961010962776</v>
      </c>
      <c r="T29" s="83">
        <f>分析係数表!F32</f>
        <v>0.46980830670926516</v>
      </c>
      <c r="U29" s="84">
        <f t="shared" si="6"/>
        <v>0.1775450740147628</v>
      </c>
      <c r="V29" s="85">
        <f>分析係数表!D32</f>
        <v>1.7896698615548455E-2</v>
      </c>
      <c r="W29" s="172">
        <f t="shared" si="7"/>
        <v>0</v>
      </c>
      <c r="X29" s="74">
        <f>分析係数表!E32</f>
        <v>1.7896698615548455E-2</v>
      </c>
      <c r="Y29" s="171">
        <f t="shared" si="8"/>
        <v>0</v>
      </c>
    </row>
    <row r="30" spans="1:25">
      <c r="A30" s="10" t="s">
        <v>18</v>
      </c>
      <c r="B30" s="9" t="s">
        <v>281</v>
      </c>
      <c r="C30" s="88"/>
      <c r="D30" s="105">
        <f>投入係数表!AL30</f>
        <v>3.4054901633726433E-4</v>
      </c>
      <c r="E30" s="109">
        <f t="shared" si="9"/>
        <v>3.4054901633726431E-2</v>
      </c>
      <c r="F30" s="83">
        <f>分析係数表!C33</f>
        <v>0.92720800471848297</v>
      </c>
      <c r="G30" s="109">
        <f t="shared" si="0"/>
        <v>3.1575977394691687E-2</v>
      </c>
      <c r="H30" s="109">
        <v>7.3765248151258289E-2</v>
      </c>
      <c r="I30" s="109">
        <f t="shared" si="1"/>
        <v>7.3765248151258289E-2</v>
      </c>
      <c r="J30" s="83">
        <f>分析係数表!G33</f>
        <v>0.48251618559482062</v>
      </c>
      <c r="K30" s="110">
        <f t="shared" si="2"/>
        <v>3.5592926167400542E-2</v>
      </c>
      <c r="L30" s="77"/>
      <c r="M30" s="78"/>
      <c r="N30" s="79">
        <f>分析係数表!I33</f>
        <v>1.0711870111293417E-3</v>
      </c>
      <c r="O30" s="80">
        <f t="shared" si="3"/>
        <v>2.7955432185726006E-2</v>
      </c>
      <c r="P30" s="74">
        <f>分析係数表!C33</f>
        <v>0.92720800471848297</v>
      </c>
      <c r="Q30" s="80">
        <f t="shared" si="4"/>
        <v>2.5920500497969869E-2</v>
      </c>
      <c r="R30" s="81">
        <v>0.10529869381844781</v>
      </c>
      <c r="S30" s="82">
        <f t="shared" si="5"/>
        <v>0.1790639419697061</v>
      </c>
      <c r="T30" s="83">
        <f>分析係数表!F33</f>
        <v>0.61375438359859724</v>
      </c>
      <c r="U30" s="84">
        <f t="shared" si="6"/>
        <v>0.10990127932835195</v>
      </c>
      <c r="V30" s="85">
        <f>分析係数表!D33</f>
        <v>6.3927479543206545E-2</v>
      </c>
      <c r="W30" s="172">
        <f t="shared" si="7"/>
        <v>0</v>
      </c>
      <c r="X30" s="74">
        <f>分析係数表!E33</f>
        <v>6.2471900008991998E-2</v>
      </c>
      <c r="Y30" s="171">
        <f t="shared" si="8"/>
        <v>0</v>
      </c>
    </row>
    <row r="31" spans="1:25">
      <c r="A31" s="10" t="s">
        <v>19</v>
      </c>
      <c r="B31" s="9" t="s">
        <v>282</v>
      </c>
      <c r="C31" s="88"/>
      <c r="D31" s="105">
        <f>投入係数表!AL31</f>
        <v>2.558447994636754E-2</v>
      </c>
      <c r="E31" s="109">
        <f t="shared" si="9"/>
        <v>2.558447994636754</v>
      </c>
      <c r="F31" s="83">
        <f>分析係数表!C34</f>
        <v>0.43058167090385968</v>
      </c>
      <c r="G31" s="109">
        <f t="shared" si="0"/>
        <v>1.1016208124513225</v>
      </c>
      <c r="H31" s="109">
        <v>1.3657752383181012</v>
      </c>
      <c r="I31" s="109">
        <f t="shared" si="1"/>
        <v>1.3657752383181012</v>
      </c>
      <c r="J31" s="83">
        <f>分析係数表!G34</f>
        <v>0.40252218378442245</v>
      </c>
      <c r="K31" s="110">
        <f t="shared" si="2"/>
        <v>0.54975483148649207</v>
      </c>
      <c r="L31" s="77"/>
      <c r="M31" s="78"/>
      <c r="N31" s="79">
        <f>分析係数表!I34</f>
        <v>0.17332617383102331</v>
      </c>
      <c r="O31" s="80">
        <f t="shared" si="3"/>
        <v>4.5234007210711642</v>
      </c>
      <c r="P31" s="74">
        <f>分析係数表!C34</f>
        <v>0.43058167090385968</v>
      </c>
      <c r="Q31" s="80">
        <f t="shared" si="4"/>
        <v>1.9476934406465456</v>
      </c>
      <c r="R31" s="81">
        <v>2.1879393911042482</v>
      </c>
      <c r="S31" s="82">
        <f t="shared" si="5"/>
        <v>3.5537146294223492</v>
      </c>
      <c r="T31" s="83">
        <f>分析係数表!F34</f>
        <v>0.66293540075026103</v>
      </c>
      <c r="U31" s="84">
        <f t="shared" si="6"/>
        <v>2.3558832320081704</v>
      </c>
      <c r="V31" s="85">
        <f>分析係数表!D34</f>
        <v>0.16067471370017011</v>
      </c>
      <c r="W31" s="172">
        <f t="shared" si="7"/>
        <v>1</v>
      </c>
      <c r="X31" s="74">
        <f>分析係数表!E34</f>
        <v>0.14658203786750718</v>
      </c>
      <c r="Y31" s="171">
        <f t="shared" si="8"/>
        <v>1</v>
      </c>
    </row>
    <row r="32" spans="1:25">
      <c r="A32" s="10" t="s">
        <v>20</v>
      </c>
      <c r="B32" s="9" t="s">
        <v>37</v>
      </c>
      <c r="C32" s="88"/>
      <c r="D32" s="105">
        <f>投入係数表!AL32</f>
        <v>8.8280783465890834E-3</v>
      </c>
      <c r="E32" s="109">
        <f t="shared" si="9"/>
        <v>0.88280783465890833</v>
      </c>
      <c r="F32" s="83">
        <f>分析係数表!C35</f>
        <v>0.85041941808411148</v>
      </c>
      <c r="G32" s="109">
        <f t="shared" si="0"/>
        <v>0.75075692503072333</v>
      </c>
      <c r="H32" s="109">
        <v>1.034652877913421</v>
      </c>
      <c r="I32" s="109">
        <f t="shared" si="1"/>
        <v>1.034652877913421</v>
      </c>
      <c r="J32" s="83">
        <f>分析係数表!G35</f>
        <v>0.31439227022235533</v>
      </c>
      <c r="K32" s="110">
        <f t="shared" si="2"/>
        <v>0.32528686717929389</v>
      </c>
      <c r="L32" s="77"/>
      <c r="M32" s="78"/>
      <c r="N32" s="79">
        <f>分析係数表!I35</f>
        <v>5.0116599150103677E-2</v>
      </c>
      <c r="O32" s="80">
        <f t="shared" si="3"/>
        <v>1.3079239893348256</v>
      </c>
      <c r="P32" s="74">
        <f>分析係数表!C35</f>
        <v>0.85041941808411148</v>
      </c>
      <c r="Q32" s="80">
        <f t="shared" si="4"/>
        <v>1.1122839579083721</v>
      </c>
      <c r="R32" s="81">
        <v>1.708123598259768</v>
      </c>
      <c r="S32" s="82">
        <f t="shared" si="5"/>
        <v>2.742776476173189</v>
      </c>
      <c r="T32" s="83">
        <f>分析係数表!F35</f>
        <v>0.64510687312527537</v>
      </c>
      <c r="U32" s="84">
        <f t="shared" si="6"/>
        <v>1.7693839562256473</v>
      </c>
      <c r="V32" s="85">
        <f>分析係数表!D35</f>
        <v>4.4457450663799247E-2</v>
      </c>
      <c r="W32" s="172">
        <f t="shared" si="7"/>
        <v>0</v>
      </c>
      <c r="X32" s="74">
        <f>分析係数表!E35</f>
        <v>4.3787951741632962E-2</v>
      </c>
      <c r="Y32" s="171">
        <f t="shared" si="8"/>
        <v>0</v>
      </c>
    </row>
    <row r="33" spans="1:25">
      <c r="A33" s="10" t="s">
        <v>21</v>
      </c>
      <c r="B33" s="9" t="s">
        <v>38</v>
      </c>
      <c r="C33" s="88"/>
      <c r="D33" s="105">
        <f>投入係数表!AL33</f>
        <v>7.4546553905915445E-3</v>
      </c>
      <c r="E33" s="109">
        <f t="shared" si="9"/>
        <v>0.74546553905915447</v>
      </c>
      <c r="F33" s="83">
        <f>分析係数表!C36</f>
        <v>0.99367212085214862</v>
      </c>
      <c r="G33" s="109">
        <f t="shared" si="0"/>
        <v>0.74074832321910022</v>
      </c>
      <c r="H33" s="109">
        <v>0.98956962627634171</v>
      </c>
      <c r="I33" s="109">
        <f t="shared" si="1"/>
        <v>0.98956962627634171</v>
      </c>
      <c r="J33" s="83">
        <f>分析係数表!G36</f>
        <v>5.4622350270852466E-2</v>
      </c>
      <c r="K33" s="110">
        <f t="shared" si="2"/>
        <v>5.4052618743862905E-2</v>
      </c>
      <c r="L33" s="77"/>
      <c r="M33" s="78"/>
      <c r="N33" s="79">
        <f>分析係数表!I36</f>
        <v>0.22260102528255266</v>
      </c>
      <c r="O33" s="80">
        <f t="shared" si="3"/>
        <v>5.8093570983452567</v>
      </c>
      <c r="P33" s="74">
        <f>分析係数表!C36</f>
        <v>0.99367212085214862</v>
      </c>
      <c r="Q33" s="80">
        <f t="shared" si="4"/>
        <v>5.7725961887002155</v>
      </c>
      <c r="R33" s="81">
        <v>6.1514987107676884</v>
      </c>
      <c r="S33" s="82">
        <f t="shared" si="5"/>
        <v>7.1410683370440298</v>
      </c>
      <c r="T33" s="83">
        <f>分析係数表!F36</f>
        <v>0.84078106922799567</v>
      </c>
      <c r="U33" s="84">
        <f t="shared" si="6"/>
        <v>6.0040750718500639</v>
      </c>
      <c r="V33" s="85">
        <f>分析係数表!D36</f>
        <v>1.6146279761308086E-2</v>
      </c>
      <c r="W33" s="172">
        <f t="shared" si="7"/>
        <v>0</v>
      </c>
      <c r="X33" s="74">
        <f>分析係数表!E36</f>
        <v>1.4152245516969955E-2</v>
      </c>
      <c r="Y33" s="171">
        <f t="shared" si="8"/>
        <v>0</v>
      </c>
    </row>
    <row r="34" spans="1:25">
      <c r="A34" s="10" t="s">
        <v>22</v>
      </c>
      <c r="B34" s="9" t="s">
        <v>406</v>
      </c>
      <c r="C34" s="88"/>
      <c r="D34" s="105">
        <f>投入係数表!AL34</f>
        <v>1.0559692575657214E-2</v>
      </c>
      <c r="E34" s="109">
        <f t="shared" si="9"/>
        <v>1.0559692575657214</v>
      </c>
      <c r="F34" s="83">
        <f>分析係数表!C37</f>
        <v>0.57178358697686016</v>
      </c>
      <c r="G34" s="109">
        <f t="shared" si="0"/>
        <v>0.60378588982822012</v>
      </c>
      <c r="H34" s="109">
        <v>0.87403173111080434</v>
      </c>
      <c r="I34" s="109">
        <f t="shared" si="1"/>
        <v>0.87403173111080434</v>
      </c>
      <c r="J34" s="83">
        <f>分析係数表!G37</f>
        <v>0.36884830758302428</v>
      </c>
      <c r="K34" s="110">
        <f t="shared" si="2"/>
        <v>0.32238512479408116</v>
      </c>
      <c r="L34" s="77"/>
      <c r="M34" s="78"/>
      <c r="N34" s="79">
        <f>分析係数表!I37</f>
        <v>4.5622990798280361E-2</v>
      </c>
      <c r="O34" s="80">
        <f t="shared" si="3"/>
        <v>1.1906515035378142</v>
      </c>
      <c r="P34" s="74">
        <f>分析係数表!C37</f>
        <v>0.57178358697686016</v>
      </c>
      <c r="Q34" s="80">
        <f t="shared" si="4"/>
        <v>0.6807949875322431</v>
      </c>
      <c r="R34" s="81">
        <v>0.91956570119876391</v>
      </c>
      <c r="S34" s="82">
        <f t="shared" si="5"/>
        <v>1.7935974323095683</v>
      </c>
      <c r="T34" s="83">
        <f>分析係数表!F37</f>
        <v>0.64429400301330442</v>
      </c>
      <c r="U34" s="84">
        <f t="shared" si="6"/>
        <v>1.1556040694571161</v>
      </c>
      <c r="V34" s="85">
        <f>分析係数表!D37</f>
        <v>7.2142948725191447E-2</v>
      </c>
      <c r="W34" s="172">
        <f t="shared" si="7"/>
        <v>0</v>
      </c>
      <c r="X34" s="74">
        <f>分析係数表!E37</f>
        <v>6.9101643267789628E-2</v>
      </c>
      <c r="Y34" s="171">
        <f t="shared" si="8"/>
        <v>0</v>
      </c>
    </row>
    <row r="35" spans="1:25">
      <c r="A35" s="10" t="s">
        <v>23</v>
      </c>
      <c r="B35" s="9" t="s">
        <v>198</v>
      </c>
      <c r="C35" s="88"/>
      <c r="D35" s="105">
        <f>投入係数表!AL35</f>
        <v>3.6761651507691222E-2</v>
      </c>
      <c r="E35" s="109">
        <f t="shared" si="9"/>
        <v>3.6761651507691222</v>
      </c>
      <c r="F35" s="83">
        <f>分析係数表!C38</f>
        <v>0.42668283982472699</v>
      </c>
      <c r="G35" s="109">
        <f t="shared" si="0"/>
        <v>1.5685565861948647</v>
      </c>
      <c r="H35" s="109">
        <v>1.9722221327441678</v>
      </c>
      <c r="I35" s="109">
        <f t="shared" si="1"/>
        <v>1.9722221327441678</v>
      </c>
      <c r="J35" s="83">
        <f>分析係数表!G38</f>
        <v>0.18042179614021467</v>
      </c>
      <c r="K35" s="110">
        <f t="shared" si="2"/>
        <v>0.35583185957718766</v>
      </c>
      <c r="L35" s="77"/>
      <c r="M35" s="78"/>
      <c r="N35" s="79">
        <f>分析係数表!I38</f>
        <v>3.1385057501308801E-2</v>
      </c>
      <c r="O35" s="80">
        <f t="shared" si="3"/>
        <v>0.81907532252275306</v>
      </c>
      <c r="P35" s="74">
        <f>分析係数表!C38</f>
        <v>0.42668283982472699</v>
      </c>
      <c r="Q35" s="80">
        <f t="shared" si="4"/>
        <v>0.34948538464436246</v>
      </c>
      <c r="R35" s="81">
        <v>0.5600381241455058</v>
      </c>
      <c r="S35" s="82">
        <f t="shared" si="5"/>
        <v>2.5322602568896735</v>
      </c>
      <c r="T35" s="83">
        <f>分析係数表!F38</f>
        <v>0.52437100026299643</v>
      </c>
      <c r="U35" s="84">
        <f t="shared" si="6"/>
        <v>1.3278438438314704</v>
      </c>
      <c r="V35" s="85">
        <f>分析係数表!D38</f>
        <v>3.745569762927526E-2</v>
      </c>
      <c r="W35" s="172">
        <f t="shared" si="7"/>
        <v>0</v>
      </c>
      <c r="X35" s="74">
        <f>分析係数表!E38</f>
        <v>3.4218337111297577E-2</v>
      </c>
      <c r="Y35" s="171">
        <f t="shared" si="8"/>
        <v>0</v>
      </c>
    </row>
    <row r="36" spans="1:25">
      <c r="A36" s="10" t="s">
        <v>24</v>
      </c>
      <c r="B36" s="9" t="s">
        <v>39</v>
      </c>
      <c r="C36" s="88"/>
      <c r="D36" s="105">
        <f>投入係数表!AL36</f>
        <v>0</v>
      </c>
      <c r="E36" s="109">
        <f t="shared" si="9"/>
        <v>0</v>
      </c>
      <c r="F36" s="83">
        <f>分析係数表!C39</f>
        <v>1</v>
      </c>
      <c r="G36" s="109">
        <f t="shared" si="0"/>
        <v>0</v>
      </c>
      <c r="H36" s="109">
        <v>0.10574279733529486</v>
      </c>
      <c r="I36" s="109">
        <f t="shared" si="1"/>
        <v>0.10574279733529486</v>
      </c>
      <c r="J36" s="83">
        <f>分析係数表!G39</f>
        <v>0.351753812215997</v>
      </c>
      <c r="K36" s="110">
        <f t="shared" si="2"/>
        <v>3.7195432077073536E-2</v>
      </c>
      <c r="L36" s="77"/>
      <c r="M36" s="78"/>
      <c r="N36" s="79">
        <f>分析係数表!I39</f>
        <v>2.6196741762610056E-3</v>
      </c>
      <c r="O36" s="80">
        <f t="shared" si="3"/>
        <v>6.8367262692956079E-2</v>
      </c>
      <c r="P36" s="74">
        <f>分析係数表!C39</f>
        <v>1</v>
      </c>
      <c r="Q36" s="80">
        <f t="shared" si="4"/>
        <v>6.8367262692956079E-2</v>
      </c>
      <c r="R36" s="81">
        <v>8.8944001861773134E-2</v>
      </c>
      <c r="S36" s="82">
        <f t="shared" si="5"/>
        <v>0.19468679919706799</v>
      </c>
      <c r="T36" s="83">
        <f>分析係数表!F39</f>
        <v>0.70125652740175148</v>
      </c>
      <c r="U36" s="84">
        <f t="shared" si="6"/>
        <v>0.13652538873589801</v>
      </c>
      <c r="V36" s="85">
        <f>分析係数表!D39</f>
        <v>5.4632803645743147E-2</v>
      </c>
      <c r="W36" s="172">
        <f t="shared" si="7"/>
        <v>0</v>
      </c>
      <c r="X36" s="74">
        <f>分析係数表!E39</f>
        <v>5.4632803645743147E-2</v>
      </c>
      <c r="Y36" s="171">
        <f t="shared" si="8"/>
        <v>0</v>
      </c>
    </row>
    <row r="37" spans="1:25">
      <c r="A37" s="10" t="s">
        <v>25</v>
      </c>
      <c r="B37" s="9" t="s">
        <v>40</v>
      </c>
      <c r="C37" s="88"/>
      <c r="D37" s="105">
        <f>投入係数表!AL37</f>
        <v>4.2608723080188332E-4</v>
      </c>
      <c r="E37" s="109">
        <f t="shared" si="9"/>
        <v>4.2608723080188329E-2</v>
      </c>
      <c r="F37" s="83">
        <f>分析係数表!C40</f>
        <v>0.86812466863195592</v>
      </c>
      <c r="G37" s="109">
        <f t="shared" si="0"/>
        <v>3.6989683604819266E-2</v>
      </c>
      <c r="H37" s="109">
        <v>5.1232775374664918E-2</v>
      </c>
      <c r="I37" s="109">
        <f t="shared" si="1"/>
        <v>5.1232775374664918E-2</v>
      </c>
      <c r="J37" s="83">
        <f>分析係数表!G40</f>
        <v>0.5308449982881025</v>
      </c>
      <c r="K37" s="110">
        <f t="shared" si="2"/>
        <v>2.7196662556058737E-2</v>
      </c>
      <c r="L37" s="77"/>
      <c r="M37" s="78"/>
      <c r="N37" s="79">
        <f>分析係数表!I40</f>
        <v>3.1726768564274997E-2</v>
      </c>
      <c r="O37" s="80">
        <f t="shared" si="3"/>
        <v>0.82799316819172974</v>
      </c>
      <c r="P37" s="74">
        <f>分析係数表!C40</f>
        <v>0.86812466863195592</v>
      </c>
      <c r="Q37" s="80">
        <f t="shared" si="4"/>
        <v>0.71880129476596877</v>
      </c>
      <c r="R37" s="81">
        <v>0.72508519021578044</v>
      </c>
      <c r="S37" s="82">
        <f t="shared" si="5"/>
        <v>0.7763179655904453</v>
      </c>
      <c r="T37" s="83">
        <f>分析係数表!F40</f>
        <v>0.72849135138041188</v>
      </c>
      <c r="U37" s="84">
        <f t="shared" si="6"/>
        <v>0.56554092385387555</v>
      </c>
      <c r="V37" s="85">
        <f>分析係数表!D40</f>
        <v>7.8167788596215718E-2</v>
      </c>
      <c r="W37" s="172">
        <f t="shared" si="7"/>
        <v>0</v>
      </c>
      <c r="X37" s="74">
        <f>分析係数表!E40</f>
        <v>7.1051953968348291E-2</v>
      </c>
      <c r="Y37" s="171">
        <f t="shared" si="8"/>
        <v>0</v>
      </c>
    </row>
    <row r="38" spans="1:25">
      <c r="A38" s="10" t="s">
        <v>26</v>
      </c>
      <c r="B38" s="9" t="s">
        <v>284</v>
      </c>
      <c r="C38" s="88"/>
      <c r="D38" s="105">
        <f>投入係数表!AL38</f>
        <v>3.2611444264635988E-5</v>
      </c>
      <c r="E38" s="109">
        <f t="shared" si="9"/>
        <v>3.2611444264635989E-3</v>
      </c>
      <c r="F38" s="83">
        <f>分析係数表!C41</f>
        <v>0.9999434031873089</v>
      </c>
      <c r="G38" s="109">
        <f t="shared" si="0"/>
        <v>3.2609598560833356E-3</v>
      </c>
      <c r="H38" s="109">
        <v>8.1472747688867003E-3</v>
      </c>
      <c r="I38" s="109">
        <f t="shared" si="1"/>
        <v>8.1472747688867003E-3</v>
      </c>
      <c r="J38" s="83">
        <f>分析係数表!G41</f>
        <v>0.50163334603597476</v>
      </c>
      <c r="K38" s="110">
        <f t="shared" si="2"/>
        <v>4.0869447033911087E-3</v>
      </c>
      <c r="L38" s="77"/>
      <c r="M38" s="78"/>
      <c r="N38" s="79">
        <f>分析係数表!I41</f>
        <v>4.605647758626856E-2</v>
      </c>
      <c r="O38" s="80">
        <f t="shared" si="3"/>
        <v>1.2019644772567881</v>
      </c>
      <c r="P38" s="74">
        <f>分析係数表!C41</f>
        <v>0.9999434031873089</v>
      </c>
      <c r="Q38" s="80">
        <f t="shared" si="4"/>
        <v>1.2018964498984075</v>
      </c>
      <c r="R38" s="81">
        <v>1.2244351824349695</v>
      </c>
      <c r="S38" s="82">
        <f t="shared" si="5"/>
        <v>1.2325824572038562</v>
      </c>
      <c r="T38" s="83">
        <f>分析係数表!F41</f>
        <v>0.6065809667987323</v>
      </c>
      <c r="U38" s="84">
        <f t="shared" si="6"/>
        <v>0.74766105854987219</v>
      </c>
      <c r="V38" s="85">
        <f>分析係数表!D41</f>
        <v>0.10372147914479408</v>
      </c>
      <c r="W38" s="172">
        <f t="shared" si="7"/>
        <v>0</v>
      </c>
      <c r="X38" s="74">
        <f>分析係数表!E41</f>
        <v>9.872112035903656E-2</v>
      </c>
      <c r="Y38" s="171">
        <f t="shared" si="8"/>
        <v>0</v>
      </c>
    </row>
    <row r="39" spans="1:25">
      <c r="A39" s="10" t="s">
        <v>56</v>
      </c>
      <c r="B39" s="9" t="s">
        <v>388</v>
      </c>
      <c r="C39" s="88"/>
      <c r="D39" s="105">
        <f>投入係数表!AL39</f>
        <v>1.8353293141064812E-3</v>
      </c>
      <c r="E39" s="109">
        <f t="shared" si="9"/>
        <v>0.18353293141064811</v>
      </c>
      <c r="F39" s="83">
        <f>分析係数表!C42</f>
        <v>0.93692850875802069</v>
      </c>
      <c r="G39" s="109">
        <f>E39*F39</f>
        <v>0.17195723573456662</v>
      </c>
      <c r="H39" s="109">
        <v>0.20625709860359553</v>
      </c>
      <c r="I39" s="109">
        <f>C39+H39</f>
        <v>0.20625709860359553</v>
      </c>
      <c r="J39" s="83">
        <f>分析係数表!G42</f>
        <v>0.49922072097325781</v>
      </c>
      <c r="K39" s="110">
        <f>I39*J39</f>
        <v>0.10296781747073928</v>
      </c>
      <c r="L39" s="77"/>
      <c r="M39" s="78"/>
      <c r="N39" s="79">
        <f>分析係数表!I42</f>
        <v>1.1809361738003208E-2</v>
      </c>
      <c r="O39" s="80">
        <f t="shared" si="3"/>
        <v>0.30819624191988398</v>
      </c>
      <c r="P39" s="74">
        <f>分析係数表!C42</f>
        <v>0.93692850875802069</v>
      </c>
      <c r="Q39" s="80">
        <f>O39*P39</f>
        <v>0.28875784534682308</v>
      </c>
      <c r="R39" s="81">
        <v>0.31551511061882132</v>
      </c>
      <c r="S39" s="82">
        <f>I39+R39</f>
        <v>0.52177220922241685</v>
      </c>
      <c r="T39" s="83">
        <f>分析係数表!F42</f>
        <v>0.57339238661209846</v>
      </c>
      <c r="U39" s="84">
        <f>S39*T39</f>
        <v>0.29918021231390879</v>
      </c>
      <c r="V39" s="85">
        <f>分析係数表!D42</f>
        <v>0.13686157986208444</v>
      </c>
      <c r="W39" s="172">
        <f>ROUND(S39*V39,0)</f>
        <v>0</v>
      </c>
      <c r="X39" s="74">
        <f>分析係数表!E42</f>
        <v>0.12798116275158378</v>
      </c>
      <c r="Y39" s="171">
        <f>ROUND(S39*X39,0)</f>
        <v>0</v>
      </c>
    </row>
    <row r="40" spans="1:25">
      <c r="A40" s="10" t="s">
        <v>199</v>
      </c>
      <c r="B40" s="9" t="s">
        <v>41</v>
      </c>
      <c r="C40" s="73">
        <f>最終需要_まとめ!C41</f>
        <v>100</v>
      </c>
      <c r="D40" s="105">
        <f>投入係数表!AL40</f>
        <v>0.13858046125412923</v>
      </c>
      <c r="E40" s="109">
        <f t="shared" si="9"/>
        <v>13.858046125412923</v>
      </c>
      <c r="F40" s="83">
        <f>分析係数表!C43</f>
        <v>0.64668770435795053</v>
      </c>
      <c r="G40" s="109">
        <f>E40*F40</f>
        <v>8.9618280357298747</v>
      </c>
      <c r="H40" s="109">
        <v>10.515550659189167</v>
      </c>
      <c r="I40" s="109">
        <f>C40+H40</f>
        <v>110.51555065918916</v>
      </c>
      <c r="J40" s="83">
        <f>分析係数表!G43</f>
        <v>0.34525361813281841</v>
      </c>
      <c r="K40" s="110">
        <f>I40*J40</f>
        <v>38.155893725025841</v>
      </c>
      <c r="L40" s="77"/>
      <c r="M40" s="78"/>
      <c r="N40" s="79">
        <f>分析係数表!I43</f>
        <v>1.6687581740348217E-2</v>
      </c>
      <c r="O40" s="80">
        <f t="shared" si="3"/>
        <v>0.43550617664251623</v>
      </c>
      <c r="P40" s="74">
        <f>分析係数表!C43</f>
        <v>0.64668770435795053</v>
      </c>
      <c r="Q40" s="80">
        <f>O40*P40</f>
        <v>0.28163648960665694</v>
      </c>
      <c r="R40" s="81">
        <v>1.1350816050850772</v>
      </c>
      <c r="S40" s="82">
        <f>I40+R40</f>
        <v>111.65063226427424</v>
      </c>
      <c r="T40" s="83">
        <f>分析係数表!F43</f>
        <v>0.5971160790993254</v>
      </c>
      <c r="U40" s="84">
        <f>S40*T40</f>
        <v>66.66838776660407</v>
      </c>
      <c r="V40" s="85">
        <f>分析係数表!D43</f>
        <v>0.11965406207615147</v>
      </c>
      <c r="W40" s="172">
        <f>ROUND(S40*V40,0)</f>
        <v>13</v>
      </c>
      <c r="X40" s="74">
        <f>分析係数表!E43</f>
        <v>0.10089499703022012</v>
      </c>
      <c r="Y40" s="171">
        <f>ROUND(S40*X40,0)</f>
        <v>11</v>
      </c>
    </row>
    <row r="41" spans="1:25">
      <c r="A41" s="10" t="s">
        <v>350</v>
      </c>
      <c r="B41" s="9" t="s">
        <v>42</v>
      </c>
      <c r="C41" s="88"/>
      <c r="D41" s="105">
        <f>投入係数表!AL41</f>
        <v>1.0649507700845064E-3</v>
      </c>
      <c r="E41" s="109">
        <f t="shared" si="9"/>
        <v>0.10649507700845064</v>
      </c>
      <c r="F41" s="83">
        <f>分析係数表!C44</f>
        <v>0.69156580457188765</v>
      </c>
      <c r="G41" s="109">
        <f>E41*F41</f>
        <v>7.3648353614294296E-2</v>
      </c>
      <c r="H41" s="109">
        <v>9.4435408875716012E-2</v>
      </c>
      <c r="I41" s="109">
        <f>C41+H41</f>
        <v>9.4435408875716012E-2</v>
      </c>
      <c r="J41" s="83">
        <f>分析係数表!G44</f>
        <v>0.27271905819722003</v>
      </c>
      <c r="K41" s="110">
        <f>I41*J41</f>
        <v>2.5754335769054663E-2</v>
      </c>
      <c r="L41" s="77"/>
      <c r="M41" s="78"/>
      <c r="N41" s="79">
        <f>分析係数表!I44</f>
        <v>0.15674397651271663</v>
      </c>
      <c r="O41" s="80">
        <f t="shared" si="3"/>
        <v>4.0906448270900366</v>
      </c>
      <c r="P41" s="74">
        <f>分析係数表!C44</f>
        <v>0.69156580457188765</v>
      </c>
      <c r="Q41" s="80">
        <f>O41*P41</f>
        <v>2.8289500810643515</v>
      </c>
      <c r="R41" s="81">
        <v>2.882781731583512</v>
      </c>
      <c r="S41" s="82">
        <f>I41+R41</f>
        <v>2.9772171404592283</v>
      </c>
      <c r="T41" s="83">
        <f>分析係数表!F44</f>
        <v>0.50862281906626206</v>
      </c>
      <c r="U41" s="84">
        <f>S41*T41</f>
        <v>1.5142805749527681</v>
      </c>
      <c r="V41" s="85">
        <f>分析係数表!D44</f>
        <v>0.14406819380410243</v>
      </c>
      <c r="W41" s="172">
        <f>ROUND(S41*V41,0)</f>
        <v>0</v>
      </c>
      <c r="X41" s="74">
        <f>分析係数表!E44</f>
        <v>0.11993705213297758</v>
      </c>
      <c r="Y41" s="171">
        <f>ROUND(S41*X41,0)</f>
        <v>0</v>
      </c>
    </row>
    <row r="42" spans="1:25">
      <c r="A42" s="10" t="s">
        <v>351</v>
      </c>
      <c r="B42" s="9" t="s">
        <v>286</v>
      </c>
      <c r="C42" s="88"/>
      <c r="D42" s="105">
        <f>投入係数表!AL42</f>
        <v>1.5370147911611225E-3</v>
      </c>
      <c r="E42" s="109">
        <f t="shared" si="9"/>
        <v>0.15370147911611226</v>
      </c>
      <c r="F42" s="83">
        <f>分析係数表!C45</f>
        <v>1</v>
      </c>
      <c r="G42" s="109">
        <f>E42*F42</f>
        <v>0.15370147911611226</v>
      </c>
      <c r="H42" s="109">
        <v>0.18835404089438729</v>
      </c>
      <c r="I42" s="109">
        <f>C42+H42</f>
        <v>0.18835404089438729</v>
      </c>
      <c r="J42" s="83">
        <f>分析係数表!G45</f>
        <v>0</v>
      </c>
      <c r="K42" s="110">
        <f>I42*J42</f>
        <v>0</v>
      </c>
      <c r="L42" s="77"/>
      <c r="M42" s="78"/>
      <c r="N42" s="79">
        <f>分析係数表!I45</f>
        <v>0</v>
      </c>
      <c r="O42" s="80">
        <f t="shared" si="3"/>
        <v>0</v>
      </c>
      <c r="P42" s="74">
        <f>分析係数表!C45</f>
        <v>1</v>
      </c>
      <c r="Q42" s="80">
        <f>O42*P42</f>
        <v>0</v>
      </c>
      <c r="R42" s="81">
        <v>3.1908468032416606E-2</v>
      </c>
      <c r="S42" s="82">
        <f>I42+R42</f>
        <v>0.22026250892680388</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88"/>
      <c r="D43" s="105">
        <f>投入係数表!AL43</f>
        <v>3.4097670740958746E-3</v>
      </c>
      <c r="E43" s="109">
        <f t="shared" si="9"/>
        <v>0.34097670740958747</v>
      </c>
      <c r="F43" s="83">
        <f>分析係数表!C46</f>
        <v>0.99300149364803736</v>
      </c>
      <c r="G43" s="109">
        <f>E43*F43</f>
        <v>0.33859037975691014</v>
      </c>
      <c r="H43" s="109">
        <v>0.42880141394730908</v>
      </c>
      <c r="I43" s="109">
        <f>C43+H43</f>
        <v>0.42880141394730908</v>
      </c>
      <c r="J43" s="83">
        <f>分析係数表!G46</f>
        <v>1.2662527198429125E-2</v>
      </c>
      <c r="K43" s="110">
        <f>I43*J43</f>
        <v>5.4297095668326672E-3</v>
      </c>
      <c r="L43" s="77"/>
      <c r="M43" s="78"/>
      <c r="N43" s="79">
        <f>分析係数表!I46</f>
        <v>3.642815848522589E-5</v>
      </c>
      <c r="O43" s="80">
        <f t="shared" si="3"/>
        <v>9.5068825854316495E-4</v>
      </c>
      <c r="P43" s="74">
        <f>分析係数表!C46</f>
        <v>0.99300149364803736</v>
      </c>
      <c r="Q43" s="80">
        <f>O43*P43</f>
        <v>9.4403486072701436E-4</v>
      </c>
      <c r="R43" s="81">
        <v>8.3441473768054719E-2</v>
      </c>
      <c r="S43" s="82">
        <f>I43+R43</f>
        <v>0.51224288771536375</v>
      </c>
      <c r="T43" s="83">
        <f>分析係数表!F46</f>
        <v>0.42786180544499286</v>
      </c>
      <c r="U43" s="84">
        <f>S43*T43</f>
        <v>0.2191691667642523</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106">
        <f>投入係数表!AL44</f>
        <v>0.38817829799268544</v>
      </c>
      <c r="E44" s="94">
        <f>SUM(E5:E43)</f>
        <v>38.817829799268544</v>
      </c>
      <c r="F44" s="96">
        <f>分析係数表!C47</f>
        <v>0.58532523599566522</v>
      </c>
      <c r="G44" s="94">
        <f>SUM(G5:G43)</f>
        <v>18.315000216010095</v>
      </c>
      <c r="H44" s="94">
        <f>SUM(H5:H43)</f>
        <v>22.93664396453228</v>
      </c>
      <c r="I44" s="94">
        <f>SUM(I5:I43)</f>
        <v>122.93664396453227</v>
      </c>
      <c r="J44" s="96">
        <f>分析係数表!G47</f>
        <v>0.25475569279079324</v>
      </c>
      <c r="K44" s="111">
        <f>SUM(K5:K43)</f>
        <v>40.88400090722422</v>
      </c>
      <c r="L44" s="92">
        <f>最終需要_まとめ!$L$34</f>
        <v>0.63833333333333331</v>
      </c>
      <c r="M44" s="89">
        <f>K44*L44</f>
        <v>26.09762057911146</v>
      </c>
      <c r="N44" s="93">
        <f>分析係数表!I47</f>
        <v>1</v>
      </c>
      <c r="O44" s="94">
        <f>SUM(O5:O43)</f>
        <v>26.09762057911146</v>
      </c>
      <c r="P44" s="90">
        <f>分析係数表!C47</f>
        <v>0.58532523599566522</v>
      </c>
      <c r="Q44" s="94">
        <f>SUM(Q5:Q43)</f>
        <v>16.946822816353873</v>
      </c>
      <c r="R44" s="89">
        <f>SUM(R5:R43)</f>
        <v>20.808178059279026</v>
      </c>
      <c r="S44" s="95">
        <f>SUM(S5:S43)</f>
        <v>143.74482202381128</v>
      </c>
      <c r="T44" s="96">
        <f>分析係数表!F47</f>
        <v>0.5063294671067512</v>
      </c>
      <c r="U44" s="97">
        <f>SUM(U5:U43)</f>
        <v>85.606177961941995</v>
      </c>
      <c r="V44" s="98">
        <f>分析係数表!D47</f>
        <v>6.4581730562403572E-2</v>
      </c>
      <c r="W44" s="169">
        <f>SUM(W5:W43)</f>
        <v>14</v>
      </c>
      <c r="X44" s="90">
        <f>分析係数表!E47</f>
        <v>5.7136770824146227E-2</v>
      </c>
      <c r="Y44" s="170">
        <f>SUM(Y5:Y43)</f>
        <v>12</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354</v>
      </c>
      <c r="S2" s="5" t="s">
        <v>157</v>
      </c>
      <c r="U2" s="62" t="s">
        <v>215</v>
      </c>
      <c r="W2" s="5" t="s">
        <v>134</v>
      </c>
      <c r="Y2" s="5" t="s">
        <v>158</v>
      </c>
    </row>
    <row r="3" spans="1:25" ht="44">
      <c r="B3" s="63"/>
      <c r="C3" s="64" t="s">
        <v>233</v>
      </c>
      <c r="D3" s="64" t="s">
        <v>356</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投入係数表!AM5</f>
        <v>1.7955427268992349E-2</v>
      </c>
      <c r="E5" s="109">
        <f>$C$41*D5</f>
        <v>1.7955427268992348</v>
      </c>
      <c r="F5" s="83">
        <f>分析係数表!C8</f>
        <v>0.16988323914406789</v>
      </c>
      <c r="G5" s="109">
        <f t="shared" ref="G5:G38" si="0">E5*F5</f>
        <v>0.30503261446721447</v>
      </c>
      <c r="H5" s="109">
        <f t="array" ref="H5:H43">MMULT(逆行列係数!C5:AO43,'37'!G5:G43)</f>
        <v>0.43069421522119672</v>
      </c>
      <c r="I5" s="109">
        <f t="shared" ref="I5:I38" si="1">C5+H5</f>
        <v>0.43069421522119672</v>
      </c>
      <c r="J5" s="83">
        <f>分析係数表!G8</f>
        <v>0.11982810575688495</v>
      </c>
      <c r="K5" s="110">
        <f t="shared" ref="K5:K38" si="2">I5*J5</f>
        <v>5.160927197040413E-2</v>
      </c>
      <c r="L5" s="77" t="s">
        <v>182</v>
      </c>
      <c r="M5" s="78" t="s">
        <v>182</v>
      </c>
      <c r="N5" s="79">
        <f>分析係数表!I8</f>
        <v>1.1007693311748612E-2</v>
      </c>
      <c r="O5" s="80">
        <f t="shared" ref="O5:O43" si="3">$M$44*N5</f>
        <v>0.24259523732553862</v>
      </c>
      <c r="P5" s="74">
        <f>分析係数表!C8</f>
        <v>0.16988323914406789</v>
      </c>
      <c r="Q5" s="80">
        <f t="shared" ref="Q5:Q38" si="4">O5*P5</f>
        <v>4.1212864717786381E-2</v>
      </c>
      <c r="R5" s="81">
        <f t="array" ref="R5:R43">MMULT(逆行列係数!C5:AO43,'37'!Q5:Q43)</f>
        <v>6.9064210731054884E-2</v>
      </c>
      <c r="S5" s="82">
        <f t="shared" ref="S5:S38" si="5">I5+R5</f>
        <v>0.49975842595225162</v>
      </c>
      <c r="T5" s="83">
        <f>分析係数表!F8</f>
        <v>0.4520504153237429</v>
      </c>
      <c r="U5" s="84">
        <f t="shared" ref="U5:U38" si="6">S5*T5</f>
        <v>0.22591600401325534</v>
      </c>
      <c r="V5" s="85">
        <f>分析係数表!D8</f>
        <v>0.2736524906322878</v>
      </c>
      <c r="W5" s="86">
        <f t="shared" ref="W5:W38" si="7">ROUND(S5*V5,0)</f>
        <v>0</v>
      </c>
      <c r="X5" s="74">
        <f>分析係数表!E8</f>
        <v>4.6479574456934729E-2</v>
      </c>
      <c r="Y5" s="87">
        <f t="shared" ref="Y5:Y38" si="8">ROUND(S5*X5,0)</f>
        <v>0</v>
      </c>
    </row>
    <row r="6" spans="1:25">
      <c r="A6" s="10" t="s">
        <v>225</v>
      </c>
      <c r="B6" s="9" t="s">
        <v>273</v>
      </c>
      <c r="C6" s="88"/>
      <c r="D6" s="105">
        <f>投入係数表!AM6</f>
        <v>1.0893848733421188E-3</v>
      </c>
      <c r="E6" s="109">
        <f t="shared" ref="E6:E43" si="9">$C$41*D6</f>
        <v>0.10893848733421188</v>
      </c>
      <c r="F6" s="83">
        <f>分析係数表!C9</f>
        <v>0.40976645435244163</v>
      </c>
      <c r="G6" s="109">
        <f t="shared" si="0"/>
        <v>4.4639337697458377E-2</v>
      </c>
      <c r="H6" s="109">
        <v>4.9511937204183135E-2</v>
      </c>
      <c r="I6" s="109">
        <f t="shared" si="1"/>
        <v>4.9511937204183135E-2</v>
      </c>
      <c r="J6" s="83">
        <f>分析係数表!G9</f>
        <v>0.27278621711745094</v>
      </c>
      <c r="K6" s="110">
        <f t="shared" si="2"/>
        <v>1.3506174052085897E-2</v>
      </c>
      <c r="L6" s="77"/>
      <c r="M6" s="78"/>
      <c r="N6" s="79">
        <f>分析係数表!I9</f>
        <v>5.6766522140644718E-4</v>
      </c>
      <c r="O6" s="80">
        <f t="shared" si="3"/>
        <v>1.2510602830982695E-2</v>
      </c>
      <c r="P6" s="74">
        <f>分析係数表!C9</f>
        <v>0.40976645435244163</v>
      </c>
      <c r="Q6" s="80">
        <f t="shared" si="4"/>
        <v>5.1264253638633973E-3</v>
      </c>
      <c r="R6" s="81">
        <v>6.9005938234847387E-3</v>
      </c>
      <c r="S6" s="82">
        <f t="shared" si="5"/>
        <v>5.641253102766787E-2</v>
      </c>
      <c r="T6" s="83">
        <f>分析係数表!F9</f>
        <v>0.74407187847350875</v>
      </c>
      <c r="U6" s="84">
        <f t="shared" si="6"/>
        <v>4.1974977931201932E-2</v>
      </c>
      <c r="V6" s="85">
        <f>分析係数表!D9</f>
        <v>0.14440533530937386</v>
      </c>
      <c r="W6" s="86">
        <f t="shared" si="7"/>
        <v>0</v>
      </c>
      <c r="X6" s="74">
        <f>分析係数表!E9</f>
        <v>0.11439422008151168</v>
      </c>
      <c r="Y6" s="87">
        <f t="shared" si="8"/>
        <v>0</v>
      </c>
    </row>
    <row r="7" spans="1:25">
      <c r="A7" s="10" t="s">
        <v>226</v>
      </c>
      <c r="B7" s="9" t="s">
        <v>274</v>
      </c>
      <c r="C7" s="88"/>
      <c r="D7" s="105">
        <f>投入係数表!AM7</f>
        <v>3.8770278709408276E-3</v>
      </c>
      <c r="E7" s="109">
        <f t="shared" si="9"/>
        <v>0.38770278709408273</v>
      </c>
      <c r="F7" s="83">
        <f>分析係数表!C10</f>
        <v>0.68007710705743762</v>
      </c>
      <c r="G7" s="109">
        <f t="shared" si="0"/>
        <v>0.26366778984504946</v>
      </c>
      <c r="H7" s="109">
        <v>0.30793362479511271</v>
      </c>
      <c r="I7" s="109">
        <f t="shared" si="1"/>
        <v>0.30793362479511271</v>
      </c>
      <c r="J7" s="83">
        <f>分析係数表!G10</f>
        <v>0.17854260725424764</v>
      </c>
      <c r="K7" s="110">
        <f t="shared" si="2"/>
        <v>5.497927223217066E-2</v>
      </c>
      <c r="L7" s="77"/>
      <c r="M7" s="78"/>
      <c r="N7" s="79">
        <f>分析係数表!I10</f>
        <v>1.290834700219075E-3</v>
      </c>
      <c r="O7" s="80">
        <f t="shared" si="3"/>
        <v>2.8448317152282826E-2</v>
      </c>
      <c r="P7" s="74">
        <f>分析係数表!C10</f>
        <v>0.68007710705743762</v>
      </c>
      <c r="Q7" s="80">
        <f t="shared" si="4"/>
        <v>1.9347049229576987E-2</v>
      </c>
      <c r="R7" s="81">
        <v>3.2633209861394008E-2</v>
      </c>
      <c r="S7" s="82">
        <f t="shared" si="5"/>
        <v>0.34056683465650672</v>
      </c>
      <c r="T7" s="83">
        <f>分析係数表!F10</f>
        <v>0.51654343606185527</v>
      </c>
      <c r="U7" s="84">
        <f t="shared" si="6"/>
        <v>0.17591756298218172</v>
      </c>
      <c r="V7" s="85">
        <f>分析係数表!D10</f>
        <v>9.7799297694606213E-2</v>
      </c>
      <c r="W7" s="86">
        <f t="shared" si="7"/>
        <v>0</v>
      </c>
      <c r="X7" s="74">
        <f>分析係数表!E10</f>
        <v>2.6958057972911079E-2</v>
      </c>
      <c r="Y7" s="87">
        <f t="shared" si="8"/>
        <v>0</v>
      </c>
    </row>
    <row r="8" spans="1:25">
      <c r="A8" s="10" t="s">
        <v>227</v>
      </c>
      <c r="B8" s="9" t="s">
        <v>27</v>
      </c>
      <c r="C8" s="88"/>
      <c r="D8" s="105">
        <f>投入係数表!AM8</f>
        <v>1.4778476963943472E-5</v>
      </c>
      <c r="E8" s="109">
        <f t="shared" si="9"/>
        <v>1.4778476963943472E-3</v>
      </c>
      <c r="F8" s="83">
        <f>分析係数表!C11</f>
        <v>2.1147201560344109E-2</v>
      </c>
      <c r="G8" s="109">
        <f t="shared" si="0"/>
        <v>3.1252343111141487E-5</v>
      </c>
      <c r="H8" s="109">
        <v>3.5009455845540244E-2</v>
      </c>
      <c r="I8" s="109">
        <f t="shared" si="1"/>
        <v>3.5009455845540244E-2</v>
      </c>
      <c r="J8" s="83">
        <f>分析係数表!G11</f>
        <v>0.2349962690544718</v>
      </c>
      <c r="K8" s="110">
        <f t="shared" si="2"/>
        <v>8.2270915053292253E-3</v>
      </c>
      <c r="L8" s="77"/>
      <c r="M8" s="78"/>
      <c r="N8" s="79">
        <f>分析係数表!I11</f>
        <v>-2.2238602446561594E-5</v>
      </c>
      <c r="O8" s="80">
        <f t="shared" si="3"/>
        <v>-4.901098609418744E-4</v>
      </c>
      <c r="P8" s="74">
        <f>分析係数表!C11</f>
        <v>2.1147201560344109E-2</v>
      </c>
      <c r="Q8" s="80">
        <f t="shared" si="4"/>
        <v>-1.036445201605004E-5</v>
      </c>
      <c r="R8" s="81">
        <v>5.6992433656549079E-3</v>
      </c>
      <c r="S8" s="82">
        <f t="shared" si="5"/>
        <v>4.0708699211195153E-2</v>
      </c>
      <c r="T8" s="83">
        <f>分析係数表!F11</f>
        <v>0.38828483104146677</v>
      </c>
      <c r="U8" s="84">
        <f t="shared" si="6"/>
        <v>1.5806570395136801E-2</v>
      </c>
      <c r="V8" s="85">
        <f>分析係数表!D11</f>
        <v>2.238567316917173E-2</v>
      </c>
      <c r="W8" s="86">
        <f t="shared" si="7"/>
        <v>0</v>
      </c>
      <c r="X8" s="74">
        <f>分析係数表!E11</f>
        <v>2.1852680950858117E-2</v>
      </c>
      <c r="Y8" s="87">
        <f t="shared" si="8"/>
        <v>0</v>
      </c>
    </row>
    <row r="9" spans="1:25">
      <c r="A9" s="10" t="s">
        <v>228</v>
      </c>
      <c r="B9" s="9" t="s">
        <v>195</v>
      </c>
      <c r="C9" s="88"/>
      <c r="D9" s="105">
        <f>投入係数表!AM9</f>
        <v>0.13582729280680858</v>
      </c>
      <c r="E9" s="109">
        <f t="shared" si="9"/>
        <v>13.582729280680859</v>
      </c>
      <c r="F9" s="83">
        <f>分析係数表!C12</f>
        <v>0.26979296775158057</v>
      </c>
      <c r="G9" s="109">
        <f t="shared" si="0"/>
        <v>3.6645248428011801</v>
      </c>
      <c r="H9" s="109">
        <v>3.9595831772664343</v>
      </c>
      <c r="I9" s="109">
        <f t="shared" si="1"/>
        <v>3.9595831772664343</v>
      </c>
      <c r="J9" s="83">
        <f>分析係数表!G12</f>
        <v>0.14399966915404239</v>
      </c>
      <c r="K9" s="110">
        <f t="shared" si="2"/>
        <v>0.57017866751427848</v>
      </c>
      <c r="L9" s="77"/>
      <c r="M9" s="78"/>
      <c r="N9" s="79">
        <f>分析係数表!I12</f>
        <v>8.4790563397567215E-2</v>
      </c>
      <c r="O9" s="80">
        <f t="shared" si="3"/>
        <v>1.8686736873786829</v>
      </c>
      <c r="P9" s="74">
        <f>分析係数表!C12</f>
        <v>0.26979296775158057</v>
      </c>
      <c r="Q9" s="80">
        <f t="shared" si="4"/>
        <v>0.50415501987718414</v>
      </c>
      <c r="R9" s="81">
        <v>0.63690541029271563</v>
      </c>
      <c r="S9" s="82">
        <f t="shared" si="5"/>
        <v>4.5964885875591497</v>
      </c>
      <c r="T9" s="83">
        <f>分析係数表!F12</f>
        <v>0.33481714299007204</v>
      </c>
      <c r="U9" s="84">
        <f t="shared" si="6"/>
        <v>1.538983176673026</v>
      </c>
      <c r="V9" s="85">
        <f>分析係数表!D12</f>
        <v>3.7088865741159563E-2</v>
      </c>
      <c r="W9" s="86">
        <f t="shared" si="7"/>
        <v>0</v>
      </c>
      <c r="X9" s="74">
        <f>分析係数表!E12</f>
        <v>3.539948357013805E-2</v>
      </c>
      <c r="Y9" s="87">
        <f t="shared" si="8"/>
        <v>0</v>
      </c>
    </row>
    <row r="10" spans="1:25">
      <c r="A10" s="10" t="s">
        <v>229</v>
      </c>
      <c r="B10" s="9" t="s">
        <v>28</v>
      </c>
      <c r="C10" s="88"/>
      <c r="D10" s="105">
        <f>投入係数表!AM10</f>
        <v>3.4792757195112631E-3</v>
      </c>
      <c r="E10" s="109">
        <f t="shared" si="9"/>
        <v>0.34792757195112628</v>
      </c>
      <c r="F10" s="83">
        <f>分析係数表!C13</f>
        <v>6.684233532602335E-2</v>
      </c>
      <c r="G10" s="109">
        <f t="shared" si="0"/>
        <v>2.32562914335263E-2</v>
      </c>
      <c r="H10" s="109">
        <v>2.8430258148382761E-2</v>
      </c>
      <c r="I10" s="109">
        <f t="shared" si="1"/>
        <v>2.8430258148382761E-2</v>
      </c>
      <c r="J10" s="83">
        <f>分析係数表!G13</f>
        <v>0.23596605339775753</v>
      </c>
      <c r="K10" s="110">
        <f t="shared" si="2"/>
        <v>6.7085758123533179E-3</v>
      </c>
      <c r="L10" s="77"/>
      <c r="M10" s="78"/>
      <c r="N10" s="79">
        <f>分析係数表!I13</f>
        <v>1.6879182236800124E-2</v>
      </c>
      <c r="O10" s="80">
        <f t="shared" si="3"/>
        <v>0.37199521322302048</v>
      </c>
      <c r="P10" s="74">
        <f>分析係数表!C13</f>
        <v>6.684233532602335E-2</v>
      </c>
      <c r="Q10" s="80">
        <f t="shared" si="4"/>
        <v>2.4865028781928689E-2</v>
      </c>
      <c r="R10" s="81">
        <v>2.777946114204187E-2</v>
      </c>
      <c r="S10" s="82">
        <f t="shared" si="5"/>
        <v>5.6209719290424634E-2</v>
      </c>
      <c r="T10" s="83">
        <f>分析係数表!F13</f>
        <v>0.36934894381465649</v>
      </c>
      <c r="U10" s="84">
        <f t="shared" si="6"/>
        <v>2.076100045203666E-2</v>
      </c>
      <c r="V10" s="85">
        <f>分析係数表!D13</f>
        <v>0.1651861487951434</v>
      </c>
      <c r="W10" s="86">
        <f t="shared" si="7"/>
        <v>0</v>
      </c>
      <c r="X10" s="74">
        <f>分析係数表!E13</f>
        <v>0.12199715046769498</v>
      </c>
      <c r="Y10" s="87">
        <f t="shared" si="8"/>
        <v>0</v>
      </c>
    </row>
    <row r="11" spans="1:25">
      <c r="A11" s="10" t="s">
        <v>230</v>
      </c>
      <c r="B11" s="9" t="s">
        <v>275</v>
      </c>
      <c r="C11" s="88"/>
      <c r="D11" s="105">
        <f>投入係数表!AM11</f>
        <v>5.6462226846243461E-3</v>
      </c>
      <c r="E11" s="109">
        <f t="shared" si="9"/>
        <v>0.56462226846243457</v>
      </c>
      <c r="F11" s="83">
        <f>分析係数表!C14</f>
        <v>0.21710827927701792</v>
      </c>
      <c r="G11" s="109">
        <f t="shared" si="0"/>
        <v>0.12258416914736564</v>
      </c>
      <c r="H11" s="109">
        <v>0.2076192607360251</v>
      </c>
      <c r="I11" s="109">
        <f t="shared" si="1"/>
        <v>0.2076192607360251</v>
      </c>
      <c r="J11" s="83">
        <f>分析係数表!G14</f>
        <v>0.17574790290253137</v>
      </c>
      <c r="K11" s="110">
        <f t="shared" si="2"/>
        <v>3.6488649676530281E-2</v>
      </c>
      <c r="L11" s="77"/>
      <c r="M11" s="78"/>
      <c r="N11" s="79">
        <f>分析係数表!I14</f>
        <v>1.1225515443921091E-3</v>
      </c>
      <c r="O11" s="80">
        <f t="shared" si="3"/>
        <v>2.4739575368737603E-2</v>
      </c>
      <c r="P11" s="74">
        <f>分析係数表!C14</f>
        <v>0.21710827927701792</v>
      </c>
      <c r="Q11" s="80">
        <f t="shared" si="4"/>
        <v>5.371166638350717E-3</v>
      </c>
      <c r="R11" s="81">
        <v>3.0220291567026672E-2</v>
      </c>
      <c r="S11" s="82">
        <f t="shared" si="5"/>
        <v>0.23783955230305176</v>
      </c>
      <c r="T11" s="83">
        <f>分析係数表!F14</f>
        <v>0.32729567218469302</v>
      </c>
      <c r="U11" s="84">
        <f t="shared" si="6"/>
        <v>7.7843856143133786E-2</v>
      </c>
      <c r="V11" s="85">
        <f>分析係数表!D14</f>
        <v>4.5196804531672026E-2</v>
      </c>
      <c r="W11" s="86">
        <f t="shared" si="7"/>
        <v>0</v>
      </c>
      <c r="X11" s="74">
        <f>分析係数表!E14</f>
        <v>3.8130342673435243E-2</v>
      </c>
      <c r="Y11" s="87">
        <f t="shared" si="8"/>
        <v>0</v>
      </c>
    </row>
    <row r="12" spans="1:25">
      <c r="A12" s="10" t="s">
        <v>231</v>
      </c>
      <c r="B12" s="9" t="s">
        <v>29</v>
      </c>
      <c r="C12" s="88"/>
      <c r="D12" s="105">
        <f>投入係数表!AM12</f>
        <v>5.9802162640094679E-3</v>
      </c>
      <c r="E12" s="109">
        <f t="shared" si="9"/>
        <v>0.5980216264009468</v>
      </c>
      <c r="F12" s="83">
        <f>分析係数表!C15</f>
        <v>0.1777237835164599</v>
      </c>
      <c r="G12" s="109">
        <f t="shared" si="0"/>
        <v>0.10628266606864313</v>
      </c>
      <c r="H12" s="109">
        <v>0.14933272039391854</v>
      </c>
      <c r="I12" s="109">
        <f t="shared" si="1"/>
        <v>0.14933272039391854</v>
      </c>
      <c r="J12" s="83">
        <f>分析係数表!G15</f>
        <v>0.10387096116118634</v>
      </c>
      <c r="K12" s="110">
        <f t="shared" si="2"/>
        <v>1.5511333200131011E-2</v>
      </c>
      <c r="L12" s="77"/>
      <c r="M12" s="78"/>
      <c r="N12" s="79">
        <f>分析係数表!I15</f>
        <v>7.5144901505810619E-3</v>
      </c>
      <c r="O12" s="80">
        <f t="shared" si="3"/>
        <v>0.16560958502676962</v>
      </c>
      <c r="P12" s="74">
        <f>分析係数表!C15</f>
        <v>0.1777237835164599</v>
      </c>
      <c r="Q12" s="80">
        <f t="shared" si="4"/>
        <v>2.9432762037548361E-2</v>
      </c>
      <c r="R12" s="81">
        <v>6.9084509986730408E-2</v>
      </c>
      <c r="S12" s="82">
        <f t="shared" si="5"/>
        <v>0.21841723038064895</v>
      </c>
      <c r="T12" s="83">
        <f>分析係数表!F15</f>
        <v>0.33005409485469872</v>
      </c>
      <c r="U12" s="84">
        <f t="shared" si="6"/>
        <v>7.2089501273955289E-2</v>
      </c>
      <c r="V12" s="85">
        <f>分析係数表!D15</f>
        <v>1.862209422908882E-2</v>
      </c>
      <c r="W12" s="86">
        <f t="shared" si="7"/>
        <v>0</v>
      </c>
      <c r="X12" s="74">
        <f>分析係数表!E15</f>
        <v>1.8544573004253467E-2</v>
      </c>
      <c r="Y12" s="87">
        <f t="shared" si="8"/>
        <v>0</v>
      </c>
    </row>
    <row r="13" spans="1:25">
      <c r="A13" s="10" t="s">
        <v>232</v>
      </c>
      <c r="B13" s="9" t="s">
        <v>30</v>
      </c>
      <c r="C13" s="88"/>
      <c r="D13" s="105">
        <f>投入係数表!AM13</f>
        <v>8.2375230597020906E-3</v>
      </c>
      <c r="E13" s="109">
        <f t="shared" si="9"/>
        <v>0.8237523059702091</v>
      </c>
      <c r="F13" s="83">
        <f>分析係数表!C16</f>
        <v>0.12368252551663639</v>
      </c>
      <c r="G13" s="109">
        <f t="shared" si="0"/>
        <v>0.10188376560254846</v>
      </c>
      <c r="H13" s="109">
        <v>0.17930223167719003</v>
      </c>
      <c r="I13" s="109">
        <f t="shared" si="1"/>
        <v>0.17930223167719003</v>
      </c>
      <c r="J13" s="83">
        <f>分析係数表!G16</f>
        <v>1.9772048092292722E-2</v>
      </c>
      <c r="K13" s="110">
        <f t="shared" si="2"/>
        <v>3.5451723477768131E-3</v>
      </c>
      <c r="L13" s="77"/>
      <c r="M13" s="78"/>
      <c r="N13" s="79">
        <f>分析係数表!I16</f>
        <v>1.7113434381227897E-2</v>
      </c>
      <c r="O13" s="80">
        <f t="shared" si="3"/>
        <v>0.37715782567615075</v>
      </c>
      <c r="P13" s="74">
        <f>分析係数表!C16</f>
        <v>0.12368252551663639</v>
      </c>
      <c r="Q13" s="80">
        <f t="shared" si="4"/>
        <v>4.6647832397989614E-2</v>
      </c>
      <c r="R13" s="81">
        <v>6.7798646783450781E-2</v>
      </c>
      <c r="S13" s="82">
        <f t="shared" si="5"/>
        <v>0.24710087846064083</v>
      </c>
      <c r="T13" s="83">
        <f>分析係数表!F16</f>
        <v>0.17086837167280561</v>
      </c>
      <c r="U13" s="84">
        <f t="shared" si="6"/>
        <v>4.2221724741489546E-2</v>
      </c>
      <c r="V13" s="85">
        <f>分析係数表!D16</f>
        <v>1.2952602682604767E-2</v>
      </c>
      <c r="W13" s="86">
        <f t="shared" si="7"/>
        <v>0</v>
      </c>
      <c r="X13" s="74">
        <f>分析係数表!E16</f>
        <v>1.2952602682604767E-2</v>
      </c>
      <c r="Y13" s="87">
        <f t="shared" si="8"/>
        <v>0</v>
      </c>
    </row>
    <row r="14" spans="1:25">
      <c r="A14" s="10" t="s">
        <v>2</v>
      </c>
      <c r="B14" s="9" t="s">
        <v>385</v>
      </c>
      <c r="C14" s="88"/>
      <c r="D14" s="105">
        <f>投入係数表!AM14</f>
        <v>2.646191860943821E-3</v>
      </c>
      <c r="E14" s="109">
        <f t="shared" si="9"/>
        <v>0.26461918609438212</v>
      </c>
      <c r="F14" s="83">
        <f>分析係数表!C17</f>
        <v>0.19283956701830429</v>
      </c>
      <c r="G14" s="109">
        <f t="shared" si="0"/>
        <v>5.1029049271176734E-2</v>
      </c>
      <c r="H14" s="109">
        <v>0.10690506674199543</v>
      </c>
      <c r="I14" s="109">
        <f t="shared" si="1"/>
        <v>0.10690506674199543</v>
      </c>
      <c r="J14" s="83">
        <f>分析係数表!G17</f>
        <v>0.23402763404868787</v>
      </c>
      <c r="K14" s="110">
        <f t="shared" si="2"/>
        <v>2.501873983744626E-2</v>
      </c>
      <c r="L14" s="77"/>
      <c r="M14" s="78"/>
      <c r="N14" s="79">
        <f>分析係数表!I17</f>
        <v>3.1766349957435482E-3</v>
      </c>
      <c r="O14" s="80">
        <f t="shared" si="3"/>
        <v>7.0008901852898639E-2</v>
      </c>
      <c r="P14" s="74">
        <f>分析係数表!C17</f>
        <v>0.19283956701830429</v>
      </c>
      <c r="Q14" s="80">
        <f t="shared" si="4"/>
        <v>1.3500486320739935E-2</v>
      </c>
      <c r="R14" s="81">
        <v>3.1038174139940825E-2</v>
      </c>
      <c r="S14" s="82">
        <f t="shared" si="5"/>
        <v>0.13794324088193627</v>
      </c>
      <c r="T14" s="83">
        <f>分析係数表!F17</f>
        <v>0.36995154049829787</v>
      </c>
      <c r="U14" s="84">
        <f t="shared" si="6"/>
        <v>5.1032314465600102E-2</v>
      </c>
      <c r="V14" s="85">
        <f>分析係数表!D17</f>
        <v>4.4453920652026524E-2</v>
      </c>
      <c r="W14" s="86">
        <f t="shared" si="7"/>
        <v>0</v>
      </c>
      <c r="X14" s="74">
        <f>分析係数表!E17</f>
        <v>4.2061277361062542E-2</v>
      </c>
      <c r="Y14" s="87">
        <f t="shared" si="8"/>
        <v>0</v>
      </c>
    </row>
    <row r="15" spans="1:25">
      <c r="A15" s="10" t="s">
        <v>3</v>
      </c>
      <c r="B15" s="9" t="s">
        <v>31</v>
      </c>
      <c r="C15" s="88"/>
      <c r="D15" s="105">
        <f>投入係数表!AM15</f>
        <v>1.3511750367034032E-3</v>
      </c>
      <c r="E15" s="109">
        <f t="shared" si="9"/>
        <v>0.13511750367034031</v>
      </c>
      <c r="F15" s="83">
        <f>分析係数表!C18</f>
        <v>0.30630539049432115</v>
      </c>
      <c r="G15" s="109">
        <f t="shared" si="0"/>
        <v>4.1387219724361463E-2</v>
      </c>
      <c r="H15" s="109">
        <v>5.9996573746265471E-2</v>
      </c>
      <c r="I15" s="109">
        <f t="shared" si="1"/>
        <v>5.9996573746265471E-2</v>
      </c>
      <c r="J15" s="83">
        <f>分析係数表!G18</f>
        <v>0.21755179396051724</v>
      </c>
      <c r="K15" s="110">
        <f t="shared" si="2"/>
        <v>1.3052362249984524E-2</v>
      </c>
      <c r="L15" s="77"/>
      <c r="M15" s="78"/>
      <c r="N15" s="79">
        <f>分析係数表!I18</f>
        <v>5.3704565311248737E-4</v>
      </c>
      <c r="O15" s="80">
        <f t="shared" si="3"/>
        <v>1.1835787388118697E-2</v>
      </c>
      <c r="P15" s="74">
        <f>分析係数表!C18</f>
        <v>0.30630539049432115</v>
      </c>
      <c r="Q15" s="80">
        <f t="shared" si="4"/>
        <v>3.6253654777254588E-3</v>
      </c>
      <c r="R15" s="81">
        <v>9.5801463470605031E-3</v>
      </c>
      <c r="S15" s="82">
        <f t="shared" si="5"/>
        <v>6.9576720093325967E-2</v>
      </c>
      <c r="T15" s="83">
        <f>分析係数表!F18</f>
        <v>0.4635011306393737</v>
      </c>
      <c r="U15" s="84">
        <f t="shared" si="6"/>
        <v>3.2248888429435817E-2</v>
      </c>
      <c r="V15" s="85">
        <f>分析係数表!D18</f>
        <v>4.1488554421314744E-2</v>
      </c>
      <c r="W15" s="86">
        <f t="shared" si="7"/>
        <v>0</v>
      </c>
      <c r="X15" s="74">
        <f>分析係数表!E18</f>
        <v>3.8178621954614265E-2</v>
      </c>
      <c r="Y15" s="87">
        <f t="shared" si="8"/>
        <v>0</v>
      </c>
    </row>
    <row r="16" spans="1:25">
      <c r="A16" s="10" t="s">
        <v>4</v>
      </c>
      <c r="B16" s="9" t="s">
        <v>32</v>
      </c>
      <c r="C16" s="88"/>
      <c r="D16" s="105">
        <f>投入係数表!AM16</f>
        <v>2.7023500734068063E-5</v>
      </c>
      <c r="E16" s="109">
        <f t="shared" si="9"/>
        <v>2.7023500734068063E-3</v>
      </c>
      <c r="F16" s="83">
        <f>分析係数表!C19</f>
        <v>0.36966314955627488</v>
      </c>
      <c r="G16" s="109">
        <f t="shared" si="0"/>
        <v>9.9895923933919061E-4</v>
      </c>
      <c r="H16" s="109">
        <v>2.2316515268201456E-2</v>
      </c>
      <c r="I16" s="109">
        <f t="shared" si="1"/>
        <v>2.2316515268201456E-2</v>
      </c>
      <c r="J16" s="83">
        <f>分析係数表!G19</f>
        <v>4.2381117789262797E-2</v>
      </c>
      <c r="K16" s="110">
        <f t="shared" si="2"/>
        <v>9.4579886222752752E-4</v>
      </c>
      <c r="L16" s="77"/>
      <c r="M16" s="78"/>
      <c r="N16" s="79">
        <f>分析係数表!I19</f>
        <v>-1.254655481313475E-4</v>
      </c>
      <c r="O16" s="80">
        <f t="shared" si="3"/>
        <v>-2.7650974244183362E-3</v>
      </c>
      <c r="P16" s="74">
        <f>分析係数表!C19</f>
        <v>0.36966314955627488</v>
      </c>
      <c r="Q16" s="80">
        <f t="shared" si="4"/>
        <v>-1.0221546227404258E-3</v>
      </c>
      <c r="R16" s="81">
        <v>6.4872646522885959E-3</v>
      </c>
      <c r="S16" s="82">
        <f t="shared" si="5"/>
        <v>2.8803779920490054E-2</v>
      </c>
      <c r="T16" s="83">
        <f>分析係数表!F19</f>
        <v>0.17645477862102601</v>
      </c>
      <c r="U16" s="84">
        <f t="shared" si="6"/>
        <v>5.0825646093188266E-3</v>
      </c>
      <c r="V16" s="85">
        <f>分析係数表!D19</f>
        <v>8.3109656186295868E-3</v>
      </c>
      <c r="W16" s="86">
        <f t="shared" si="7"/>
        <v>0</v>
      </c>
      <c r="X16" s="74">
        <f>分析係数表!E19</f>
        <v>8.1137788631236215E-3</v>
      </c>
      <c r="Y16" s="87">
        <f t="shared" si="8"/>
        <v>0</v>
      </c>
    </row>
    <row r="17" spans="1:25">
      <c r="A17" s="10" t="s">
        <v>5</v>
      </c>
      <c r="B17" s="9" t="s">
        <v>33</v>
      </c>
      <c r="C17" s="88"/>
      <c r="D17" s="105">
        <f>投入係数表!AM17</f>
        <v>3.4750532975215648E-4</v>
      </c>
      <c r="E17" s="109">
        <f t="shared" si="9"/>
        <v>3.4750532975215645E-2</v>
      </c>
      <c r="F17" s="83">
        <f>分析係数表!C20</f>
        <v>0.11840151680286914</v>
      </c>
      <c r="G17" s="109">
        <f t="shared" si="0"/>
        <v>4.1145158139736532E-3</v>
      </c>
      <c r="H17" s="109">
        <v>8.7291356579731801E-3</v>
      </c>
      <c r="I17" s="109">
        <f t="shared" si="1"/>
        <v>8.7291356579731801E-3</v>
      </c>
      <c r="J17" s="83">
        <f>分析係数表!G20</f>
        <v>0.11103277983246747</v>
      </c>
      <c r="K17" s="110">
        <f t="shared" si="2"/>
        <v>9.6922019763947718E-4</v>
      </c>
      <c r="L17" s="77"/>
      <c r="M17" s="78"/>
      <c r="N17" s="79">
        <f>分析係数表!I20</f>
        <v>6.0558701736942728E-4</v>
      </c>
      <c r="O17" s="80">
        <f t="shared" si="3"/>
        <v>1.3346349869976864E-2</v>
      </c>
      <c r="P17" s="74">
        <f>分析係数表!C20</f>
        <v>0.11840151680286914</v>
      </c>
      <c r="Q17" s="80">
        <f t="shared" si="4"/>
        <v>1.580228068387036E-3</v>
      </c>
      <c r="R17" s="81">
        <v>4.1213672663183007E-3</v>
      </c>
      <c r="S17" s="82">
        <f t="shared" si="5"/>
        <v>1.285050292429148E-2</v>
      </c>
      <c r="T17" s="83">
        <f>分析係数表!F20</f>
        <v>0.24737258814980315</v>
      </c>
      <c r="U17" s="84">
        <f t="shared" si="6"/>
        <v>3.1788621674085971E-3</v>
      </c>
      <c r="V17" s="85">
        <f>分析係数表!D20</f>
        <v>2.4837040813006365E-2</v>
      </c>
      <c r="W17" s="86">
        <f t="shared" si="7"/>
        <v>0</v>
      </c>
      <c r="X17" s="74">
        <f>分析係数表!E20</f>
        <v>2.4562278789456368E-2</v>
      </c>
      <c r="Y17" s="87">
        <f t="shared" si="8"/>
        <v>0</v>
      </c>
    </row>
    <row r="18" spans="1:25">
      <c r="A18" s="10" t="s">
        <v>6</v>
      </c>
      <c r="B18" s="9" t="s">
        <v>34</v>
      </c>
      <c r="C18" s="88"/>
      <c r="D18" s="105">
        <f>投入係数表!AM18</f>
        <v>2.4789839501517751E-3</v>
      </c>
      <c r="E18" s="109">
        <f t="shared" si="9"/>
        <v>0.24789839501517752</v>
      </c>
      <c r="F18" s="83">
        <f>分析係数表!C21</f>
        <v>0.26258212636596168</v>
      </c>
      <c r="G18" s="109">
        <f t="shared" si="0"/>
        <v>6.5093687685794432E-2</v>
      </c>
      <c r="H18" s="109">
        <v>9.8922287941874562E-2</v>
      </c>
      <c r="I18" s="109">
        <f t="shared" si="1"/>
        <v>9.8922287941874562E-2</v>
      </c>
      <c r="J18" s="83">
        <f>分析係数表!G21</f>
        <v>0.28467983327929475</v>
      </c>
      <c r="K18" s="110">
        <f t="shared" si="2"/>
        <v>2.8161180438899241E-2</v>
      </c>
      <c r="L18" s="77"/>
      <c r="M18" s="78"/>
      <c r="N18" s="79">
        <f>分析係数表!I21</f>
        <v>1.0324354165676096E-3</v>
      </c>
      <c r="O18" s="80">
        <f t="shared" si="3"/>
        <v>2.2753533171040306E-2</v>
      </c>
      <c r="P18" s="74">
        <f>分析係数表!C21</f>
        <v>0.26258212636596168</v>
      </c>
      <c r="Q18" s="80">
        <f t="shared" si="4"/>
        <v>5.9746711223902065E-3</v>
      </c>
      <c r="R18" s="81">
        <v>1.7356812358051317E-2</v>
      </c>
      <c r="S18" s="82">
        <f t="shared" si="5"/>
        <v>0.11627910029992589</v>
      </c>
      <c r="T18" s="83">
        <f>分析係数表!F21</f>
        <v>0.42515189534375575</v>
      </c>
      <c r="U18" s="84">
        <f t="shared" si="6"/>
        <v>4.943627988138017E-2</v>
      </c>
      <c r="V18" s="85">
        <f>分析係数表!D21</f>
        <v>6.1343946819791585E-2</v>
      </c>
      <c r="W18" s="86">
        <f t="shared" si="7"/>
        <v>0</v>
      </c>
      <c r="X18" s="74">
        <f>分析係数表!E21</f>
        <v>5.4343995376178865E-2</v>
      </c>
      <c r="Y18" s="87">
        <f t="shared" si="8"/>
        <v>0</v>
      </c>
    </row>
    <row r="19" spans="1:25">
      <c r="A19" s="10" t="s">
        <v>7</v>
      </c>
      <c r="B19" s="9" t="s">
        <v>276</v>
      </c>
      <c r="C19" s="88"/>
      <c r="D19" s="105">
        <f>投入係数表!AM19</f>
        <v>6.7558751835170156E-6</v>
      </c>
      <c r="E19" s="109">
        <f t="shared" si="9"/>
        <v>6.7558751835170158E-4</v>
      </c>
      <c r="F19" s="83">
        <f>分析係数表!C22</f>
        <v>0.19256748567873505</v>
      </c>
      <c r="G19" s="109">
        <f t="shared" si="0"/>
        <v>1.3009618976492346E-4</v>
      </c>
      <c r="H19" s="109">
        <v>1.9464379766831855E-2</v>
      </c>
      <c r="I19" s="109">
        <f t="shared" si="1"/>
        <v>1.9464379766831855E-2</v>
      </c>
      <c r="J19" s="83">
        <f>分析係数表!G22</f>
        <v>0.19753386347788673</v>
      </c>
      <c r="K19" s="110">
        <f t="shared" si="2"/>
        <v>3.8448741355431044E-3</v>
      </c>
      <c r="L19" s="77"/>
      <c r="M19" s="78"/>
      <c r="N19" s="79">
        <f>分析係数表!I22</f>
        <v>4.8211298587508529E-5</v>
      </c>
      <c r="O19" s="80">
        <f t="shared" si="3"/>
        <v>1.0625142880866755E-3</v>
      </c>
      <c r="P19" s="74">
        <f>分析係数表!C22</f>
        <v>0.19256748567873505</v>
      </c>
      <c r="Q19" s="80">
        <f t="shared" si="4"/>
        <v>2.0460570495458224E-4</v>
      </c>
      <c r="R19" s="81">
        <v>4.9944921809170336E-3</v>
      </c>
      <c r="S19" s="82">
        <f t="shared" si="5"/>
        <v>2.445887194774889E-2</v>
      </c>
      <c r="T19" s="83">
        <f>分析係数表!F22</f>
        <v>0.41915604646677446</v>
      </c>
      <c r="U19" s="84">
        <f t="shared" si="6"/>
        <v>1.0252084066655519E-2</v>
      </c>
      <c r="V19" s="85">
        <f>分析係数表!D22</f>
        <v>2.9425619037728289E-2</v>
      </c>
      <c r="W19" s="86">
        <f t="shared" si="7"/>
        <v>0</v>
      </c>
      <c r="X19" s="74">
        <f>分析係数表!E22</f>
        <v>2.8940662878506891E-2</v>
      </c>
      <c r="Y19" s="87">
        <f t="shared" si="8"/>
        <v>0</v>
      </c>
    </row>
    <row r="20" spans="1:25">
      <c r="A20" s="10" t="s">
        <v>8</v>
      </c>
      <c r="B20" s="9" t="s">
        <v>277</v>
      </c>
      <c r="C20" s="88"/>
      <c r="D20" s="105">
        <f>投入係数表!AM20</f>
        <v>8.0226017804264567E-6</v>
      </c>
      <c r="E20" s="109">
        <f t="shared" si="9"/>
        <v>8.0226017804264568E-4</v>
      </c>
      <c r="F20" s="83">
        <f>分析係数表!C23</f>
        <v>0.20116432520583094</v>
      </c>
      <c r="G20" s="109">
        <f t="shared" si="0"/>
        <v>1.6138612735545861E-4</v>
      </c>
      <c r="H20" s="109">
        <v>1.9950597073196685E-2</v>
      </c>
      <c r="I20" s="109">
        <f t="shared" si="1"/>
        <v>1.9950597073196685E-2</v>
      </c>
      <c r="J20" s="83">
        <f>分析係数表!G23</f>
        <v>0.20785566100352021</v>
      </c>
      <c r="K20" s="110">
        <f t="shared" si="2"/>
        <v>4.1468445420641924E-3</v>
      </c>
      <c r="L20" s="77"/>
      <c r="M20" s="78"/>
      <c r="N20" s="79">
        <f>分析係数表!I23</f>
        <v>2.5225877402069866E-5</v>
      </c>
      <c r="O20" s="80">
        <f t="shared" si="3"/>
        <v>5.559455139042157E-4</v>
      </c>
      <c r="P20" s="74">
        <f>分析係数表!C23</f>
        <v>0.20116432520583094</v>
      </c>
      <c r="Q20" s="80">
        <f t="shared" si="4"/>
        <v>1.1183640415575046E-4</v>
      </c>
      <c r="R20" s="81">
        <v>4.7609771728412435E-3</v>
      </c>
      <c r="S20" s="82">
        <f t="shared" si="5"/>
        <v>2.471157424603793E-2</v>
      </c>
      <c r="T20" s="83">
        <f>分析係数表!F23</f>
        <v>0.42478695148042223</v>
      </c>
      <c r="U20" s="84">
        <f t="shared" si="6"/>
        <v>1.0497154290256565E-2</v>
      </c>
      <c r="V20" s="85">
        <f>分析係数表!D23</f>
        <v>3.5044555722743287E-2</v>
      </c>
      <c r="W20" s="86">
        <f t="shared" si="7"/>
        <v>0</v>
      </c>
      <c r="X20" s="74">
        <f>分析係数表!E23</f>
        <v>3.4275414947972954E-2</v>
      </c>
      <c r="Y20" s="87">
        <f t="shared" si="8"/>
        <v>0</v>
      </c>
    </row>
    <row r="21" spans="1:25">
      <c r="A21" s="10" t="s">
        <v>9</v>
      </c>
      <c r="B21" s="9" t="s">
        <v>278</v>
      </c>
      <c r="C21" s="88"/>
      <c r="D21" s="105">
        <f>投入係数表!AM21</f>
        <v>4.6995556745340239E-4</v>
      </c>
      <c r="E21" s="109">
        <f t="shared" si="9"/>
        <v>4.6995556745340242E-2</v>
      </c>
      <c r="F21" s="83">
        <f>分析係数表!C24</f>
        <v>0.46796458506974481</v>
      </c>
      <c r="G21" s="109">
        <f t="shared" si="0"/>
        <v>2.1992256212454792E-2</v>
      </c>
      <c r="H21" s="109">
        <v>4.4746395379627678E-2</v>
      </c>
      <c r="I21" s="109">
        <f t="shared" si="1"/>
        <v>4.4746395379627678E-2</v>
      </c>
      <c r="J21" s="83">
        <f>分析係数表!G24</f>
        <v>0.19290112247208774</v>
      </c>
      <c r="K21" s="110">
        <f t="shared" si="2"/>
        <v>8.6316298953100189E-3</v>
      </c>
      <c r="L21" s="77"/>
      <c r="M21" s="78"/>
      <c r="N21" s="79">
        <f>分析係数表!I24</f>
        <v>1.1220536652328578E-3</v>
      </c>
      <c r="O21" s="80">
        <f t="shared" si="3"/>
        <v>2.4728602759910543E-2</v>
      </c>
      <c r="P21" s="74">
        <f>分析係数表!C24</f>
        <v>0.46796458506974481</v>
      </c>
      <c r="Q21" s="80">
        <f t="shared" si="4"/>
        <v>1.1572110329896084E-2</v>
      </c>
      <c r="R21" s="81">
        <v>2.348487332279867E-2</v>
      </c>
      <c r="S21" s="82">
        <f t="shared" si="5"/>
        <v>6.8231268702426351E-2</v>
      </c>
      <c r="T21" s="83">
        <f>分析係数表!F24</f>
        <v>0.36341689561906876</v>
      </c>
      <c r="U21" s="84">
        <f t="shared" si="6"/>
        <v>2.4796395855986308E-2</v>
      </c>
      <c r="V21" s="85">
        <f>分析係数表!D24</f>
        <v>4.5804723184795566E-2</v>
      </c>
      <c r="W21" s="86">
        <f t="shared" si="7"/>
        <v>0</v>
      </c>
      <c r="X21" s="74">
        <f>分析係数表!E24</f>
        <v>4.4933066139114755E-2</v>
      </c>
      <c r="Y21" s="87">
        <f t="shared" si="8"/>
        <v>0</v>
      </c>
    </row>
    <row r="22" spans="1:25">
      <c r="A22" s="10" t="s">
        <v>10</v>
      </c>
      <c r="B22" s="9" t="s">
        <v>279</v>
      </c>
      <c r="C22" s="88"/>
      <c r="D22" s="105">
        <f>投入係数表!AM22</f>
        <v>1.0978297173215151E-5</v>
      </c>
      <c r="E22" s="109">
        <f t="shared" si="9"/>
        <v>1.0978297173215152E-3</v>
      </c>
      <c r="F22" s="83">
        <f>分析係数表!C25</f>
        <v>0.11839811615034102</v>
      </c>
      <c r="G22" s="109">
        <f t="shared" si="0"/>
        <v>1.2998097038472879E-4</v>
      </c>
      <c r="H22" s="109">
        <v>1.5455858869355191E-2</v>
      </c>
      <c r="I22" s="109">
        <f t="shared" si="1"/>
        <v>1.5455858869355191E-2</v>
      </c>
      <c r="J22" s="83">
        <f>分析係数表!G25</f>
        <v>0.19601885967651284</v>
      </c>
      <c r="K22" s="110">
        <f t="shared" si="2"/>
        <v>3.0296398308921218E-3</v>
      </c>
      <c r="L22" s="77"/>
      <c r="M22" s="78"/>
      <c r="N22" s="79">
        <f>分析係数表!I25</f>
        <v>4.7721717414244671E-4</v>
      </c>
      <c r="O22" s="80">
        <f t="shared" si="3"/>
        <v>1.0517245560734028E-2</v>
      </c>
      <c r="P22" s="74">
        <f>分析係数表!C25</f>
        <v>0.11839811615034102</v>
      </c>
      <c r="Q22" s="80">
        <f t="shared" si="4"/>
        <v>1.2452220614814458E-3</v>
      </c>
      <c r="R22" s="81">
        <v>7.8554982670917869E-3</v>
      </c>
      <c r="S22" s="82">
        <f t="shared" si="5"/>
        <v>2.3311357136446977E-2</v>
      </c>
      <c r="T22" s="83">
        <f>分析係数表!F25</f>
        <v>0.34892899519140697</v>
      </c>
      <c r="U22" s="84">
        <f t="shared" si="6"/>
        <v>8.1340084221684771E-3</v>
      </c>
      <c r="V22" s="85">
        <f>分析係数表!D25</f>
        <v>3.4959095734715541E-2</v>
      </c>
      <c r="W22" s="86">
        <f t="shared" si="7"/>
        <v>0</v>
      </c>
      <c r="X22" s="74">
        <f>分析係数表!E25</f>
        <v>3.4440766876912506E-2</v>
      </c>
      <c r="Y22" s="87">
        <f t="shared" si="8"/>
        <v>0</v>
      </c>
    </row>
    <row r="23" spans="1:25">
      <c r="A23" s="10" t="s">
        <v>11</v>
      </c>
      <c r="B23" s="9" t="s">
        <v>35</v>
      </c>
      <c r="C23" s="88"/>
      <c r="D23" s="105">
        <f>投入係数表!AM23</f>
        <v>1.7311930157762353E-4</v>
      </c>
      <c r="E23" s="109">
        <f t="shared" si="9"/>
        <v>1.7311930157762351E-2</v>
      </c>
      <c r="F23" s="83">
        <f>分析係数表!C26</f>
        <v>0.29113960871661038</v>
      </c>
      <c r="G23" s="109">
        <f t="shared" si="0"/>
        <v>5.0401885722602176E-3</v>
      </c>
      <c r="H23" s="109">
        <v>2.3718690089978151E-2</v>
      </c>
      <c r="I23" s="109">
        <f t="shared" si="1"/>
        <v>2.3718690089978151E-2</v>
      </c>
      <c r="J23" s="83">
        <f>分析係数表!G26</f>
        <v>0.2004458717578543</v>
      </c>
      <c r="K23" s="110">
        <f t="shared" si="2"/>
        <v>4.7543135120400497E-3</v>
      </c>
      <c r="L23" s="77"/>
      <c r="M23" s="78"/>
      <c r="N23" s="79">
        <f>分析係数表!I26</f>
        <v>1.0726059667332082E-2</v>
      </c>
      <c r="O23" s="80">
        <f t="shared" si="3"/>
        <v>0.23638839826570007</v>
      </c>
      <c r="P23" s="74">
        <f>分析係数表!C26</f>
        <v>0.29113960871661038</v>
      </c>
      <c r="Q23" s="80">
        <f t="shared" si="4"/>
        <v>6.8822025776222179E-2</v>
      </c>
      <c r="R23" s="81">
        <v>7.7432432971724169E-2</v>
      </c>
      <c r="S23" s="82">
        <f t="shared" si="5"/>
        <v>0.10115112306170232</v>
      </c>
      <c r="T23" s="83">
        <f>分析係数表!F26</f>
        <v>0.34176102976079403</v>
      </c>
      <c r="U23" s="84">
        <f t="shared" si="6"/>
        <v>3.4569511979028189E-2</v>
      </c>
      <c r="V23" s="85">
        <f>分析係数表!D26</f>
        <v>2.5195355338839619E-2</v>
      </c>
      <c r="W23" s="86">
        <f t="shared" si="7"/>
        <v>0</v>
      </c>
      <c r="X23" s="74">
        <f>分析係数表!E26</f>
        <v>2.4685974681555249E-2</v>
      </c>
      <c r="Y23" s="87">
        <f t="shared" si="8"/>
        <v>0</v>
      </c>
    </row>
    <row r="24" spans="1:25">
      <c r="A24" s="10" t="s">
        <v>12</v>
      </c>
      <c r="B24" s="9" t="s">
        <v>386</v>
      </c>
      <c r="C24" s="88"/>
      <c r="D24" s="105">
        <f>投入係数表!AM24</f>
        <v>1.2625041749197424E-4</v>
      </c>
      <c r="E24" s="109">
        <f t="shared" si="9"/>
        <v>1.2625041749197425E-2</v>
      </c>
      <c r="F24" s="83">
        <f>分析係数表!C27</f>
        <v>0.22390034937983039</v>
      </c>
      <c r="G24" s="109">
        <f t="shared" si="0"/>
        <v>2.8267512585802485E-3</v>
      </c>
      <c r="H24" s="109">
        <v>5.3907756698288126E-3</v>
      </c>
      <c r="I24" s="109">
        <f t="shared" si="1"/>
        <v>5.3907756698288126E-3</v>
      </c>
      <c r="J24" s="83">
        <f>分析係数表!G27</f>
        <v>0.17801424712710151</v>
      </c>
      <c r="K24" s="110">
        <f t="shared" si="2"/>
        <v>9.5963487229567244E-4</v>
      </c>
      <c r="L24" s="77"/>
      <c r="M24" s="78"/>
      <c r="N24" s="79">
        <f>分析係数表!I27</f>
        <v>1.001616696609949E-2</v>
      </c>
      <c r="O24" s="80">
        <f t="shared" si="3"/>
        <v>0.22074328684645481</v>
      </c>
      <c r="P24" s="74">
        <f>分析係数表!C27</f>
        <v>0.22390034937983039</v>
      </c>
      <c r="Q24" s="80">
        <f t="shared" si="4"/>
        <v>4.9424499048173351E-2</v>
      </c>
      <c r="R24" s="81">
        <v>5.0473741258562049E-2</v>
      </c>
      <c r="S24" s="82">
        <f t="shared" si="5"/>
        <v>5.586451692839086E-2</v>
      </c>
      <c r="T24" s="83">
        <f>分析係数表!F27</f>
        <v>0.3354402389489512</v>
      </c>
      <c r="U24" s="84">
        <f t="shared" si="6"/>
        <v>1.8739206907227159E-2</v>
      </c>
      <c r="V24" s="85">
        <f>分析係数表!D27</f>
        <v>2.2648101403620974E-2</v>
      </c>
      <c r="W24" s="86">
        <f t="shared" si="7"/>
        <v>0</v>
      </c>
      <c r="X24" s="74">
        <f>分析係数表!E27</f>
        <v>2.2430380263578655E-2</v>
      </c>
      <c r="Y24" s="87">
        <f t="shared" si="8"/>
        <v>0</v>
      </c>
    </row>
    <row r="25" spans="1:25">
      <c r="A25" s="10" t="s">
        <v>13</v>
      </c>
      <c r="B25" s="9" t="s">
        <v>196</v>
      </c>
      <c r="C25" s="88"/>
      <c r="D25" s="105">
        <f>投入係数表!AM25</f>
        <v>2.7023500734068063E-5</v>
      </c>
      <c r="E25" s="109">
        <f t="shared" si="9"/>
        <v>2.7023500734068063E-3</v>
      </c>
      <c r="F25" s="83">
        <f>分析係数表!C28</f>
        <v>0.22512814125204084</v>
      </c>
      <c r="G25" s="109">
        <f t="shared" si="0"/>
        <v>6.083750490383904E-4</v>
      </c>
      <c r="H25" s="109">
        <v>3.3467579464215844E-2</v>
      </c>
      <c r="I25" s="109">
        <f t="shared" si="1"/>
        <v>3.3467579464215844E-2</v>
      </c>
      <c r="J25" s="83">
        <f>分析係数表!G28</f>
        <v>0.17968722251031818</v>
      </c>
      <c r="K25" s="110">
        <f t="shared" si="2"/>
        <v>6.0136963980683081E-3</v>
      </c>
      <c r="L25" s="77"/>
      <c r="M25" s="78"/>
      <c r="N25" s="79">
        <f>分析係数表!I28</f>
        <v>8.1409051127791718E-3</v>
      </c>
      <c r="O25" s="80">
        <f t="shared" si="3"/>
        <v>0.17941495569934504</v>
      </c>
      <c r="P25" s="74">
        <f>分析係数表!C28</f>
        <v>0.22512814125204084</v>
      </c>
      <c r="Q25" s="80">
        <f t="shared" si="4"/>
        <v>4.03913554894108E-2</v>
      </c>
      <c r="R25" s="81">
        <v>5.1978137810449417E-2</v>
      </c>
      <c r="S25" s="82">
        <f t="shared" si="5"/>
        <v>8.5445717274665267E-2</v>
      </c>
      <c r="T25" s="83">
        <f>分析係数表!F28</f>
        <v>0.30733691598411605</v>
      </c>
      <c r="U25" s="84">
        <f t="shared" si="6"/>
        <v>2.6260623231246331E-2</v>
      </c>
      <c r="V25" s="85">
        <f>分析係数表!D28</f>
        <v>2.8688437249149327E-2</v>
      </c>
      <c r="W25" s="86">
        <f t="shared" si="7"/>
        <v>0</v>
      </c>
      <c r="X25" s="74">
        <f>分析係数表!E28</f>
        <v>2.8133457885501985E-2</v>
      </c>
      <c r="Y25" s="87">
        <f t="shared" si="8"/>
        <v>0</v>
      </c>
    </row>
    <row r="26" spans="1:25">
      <c r="A26" s="10" t="s">
        <v>14</v>
      </c>
      <c r="B26" s="9" t="s">
        <v>55</v>
      </c>
      <c r="C26" s="88"/>
      <c r="D26" s="105">
        <f>投入係数表!AM26</f>
        <v>6.3479892193121761E-3</v>
      </c>
      <c r="E26" s="109">
        <f t="shared" si="9"/>
        <v>0.63479892193121756</v>
      </c>
      <c r="F26" s="83">
        <f>分析係数表!C29</f>
        <v>0.20292812083079403</v>
      </c>
      <c r="G26" s="109">
        <f t="shared" si="0"/>
        <v>0.12881855233291592</v>
      </c>
      <c r="H26" s="109">
        <v>0.18164136332223504</v>
      </c>
      <c r="I26" s="109">
        <f t="shared" si="1"/>
        <v>0.18164136332223504</v>
      </c>
      <c r="J26" s="83">
        <f>分析係数表!G29</f>
        <v>0.25422836329948895</v>
      </c>
      <c r="K26" s="110">
        <f t="shared" si="2"/>
        <v>4.6178386504899638E-2</v>
      </c>
      <c r="L26" s="77"/>
      <c r="M26" s="78"/>
      <c r="N26" s="79">
        <f>分析係数表!I29</f>
        <v>1.2173975242294967E-2</v>
      </c>
      <c r="O26" s="80">
        <f t="shared" si="3"/>
        <v>0.26829857350291936</v>
      </c>
      <c r="P26" s="74">
        <f>分析係数表!C29</f>
        <v>0.20292812083079403</v>
      </c>
      <c r="Q26" s="80">
        <f t="shared" si="4"/>
        <v>5.4445325342530097E-2</v>
      </c>
      <c r="R26" s="81">
        <v>7.9394214496014248E-2</v>
      </c>
      <c r="S26" s="82">
        <f t="shared" si="5"/>
        <v>0.26103557781824926</v>
      </c>
      <c r="T26" s="83">
        <f>分析係数表!F29</f>
        <v>0.40384720428768384</v>
      </c>
      <c r="U26" s="84">
        <f t="shared" si="6"/>
        <v>0.10541848832152011</v>
      </c>
      <c r="V26" s="85">
        <f>分析係数表!D29</f>
        <v>7.670374473161555E-2</v>
      </c>
      <c r="W26" s="86">
        <f t="shared" si="7"/>
        <v>0</v>
      </c>
      <c r="X26" s="74">
        <f>分析係数表!E29</f>
        <v>6.1557890505000185E-2</v>
      </c>
      <c r="Y26" s="87">
        <f t="shared" si="8"/>
        <v>0</v>
      </c>
    </row>
    <row r="27" spans="1:25">
      <c r="A27" s="10" t="s">
        <v>15</v>
      </c>
      <c r="B27" s="9" t="s">
        <v>36</v>
      </c>
      <c r="C27" s="88"/>
      <c r="D27" s="105">
        <f>投入係数表!AM27</f>
        <v>2.2201494821832792E-3</v>
      </c>
      <c r="E27" s="109">
        <f t="shared" si="9"/>
        <v>0.22201494821832793</v>
      </c>
      <c r="F27" s="83">
        <f>分析係数表!C30</f>
        <v>1</v>
      </c>
      <c r="G27" s="109">
        <f t="shared" si="0"/>
        <v>0.22201494821832793</v>
      </c>
      <c r="H27" s="109">
        <v>0.39277149715158349</v>
      </c>
      <c r="I27" s="109">
        <f t="shared" si="1"/>
        <v>0.39277149715158349</v>
      </c>
      <c r="J27" s="83">
        <f>分析係数表!G30</f>
        <v>0.34673715455884868</v>
      </c>
      <c r="K27" s="110">
        <f t="shared" si="2"/>
        <v>0.13618847131415901</v>
      </c>
      <c r="L27" s="77"/>
      <c r="M27" s="78"/>
      <c r="N27" s="79">
        <f>分析係数表!I30</f>
        <v>0</v>
      </c>
      <c r="O27" s="80">
        <f t="shared" si="3"/>
        <v>0</v>
      </c>
      <c r="P27" s="74">
        <f>分析係数表!C30</f>
        <v>1</v>
      </c>
      <c r="Q27" s="80">
        <f t="shared" si="4"/>
        <v>0</v>
      </c>
      <c r="R27" s="81">
        <v>9.4760707692309612E-2</v>
      </c>
      <c r="S27" s="82">
        <f t="shared" si="5"/>
        <v>0.48753220484389309</v>
      </c>
      <c r="T27" s="83">
        <f>分析係数表!F30</f>
        <v>0.44336430675838301</v>
      </c>
      <c r="U27" s="84">
        <f t="shared" si="6"/>
        <v>0.21615437802299864</v>
      </c>
      <c r="V27" s="85">
        <f>分析係数表!D30</f>
        <v>8.6867041025616112E-2</v>
      </c>
      <c r="W27" s="86">
        <f t="shared" si="7"/>
        <v>0</v>
      </c>
      <c r="X27" s="74">
        <f>分析係数表!E30</f>
        <v>6.5897217034789901E-2</v>
      </c>
      <c r="Y27" s="87">
        <f t="shared" si="8"/>
        <v>0</v>
      </c>
    </row>
    <row r="28" spans="1:25">
      <c r="A28" s="10" t="s">
        <v>16</v>
      </c>
      <c r="B28" s="9" t="s">
        <v>197</v>
      </c>
      <c r="C28" s="88"/>
      <c r="D28" s="105">
        <f>投入係数表!AM28</f>
        <v>3.5576438716400607E-2</v>
      </c>
      <c r="E28" s="109">
        <f t="shared" si="9"/>
        <v>3.5576438716400607</v>
      </c>
      <c r="F28" s="83">
        <f>分析係数表!C31</f>
        <v>0.99667993786519227</v>
      </c>
      <c r="G28" s="109">
        <f t="shared" si="0"/>
        <v>3.5458322729326976</v>
      </c>
      <c r="H28" s="109">
        <v>4.4819706791561691</v>
      </c>
      <c r="I28" s="109">
        <f t="shared" si="1"/>
        <v>4.4819706791561691</v>
      </c>
      <c r="J28" s="83">
        <f>分析係数表!G31</f>
        <v>7.0744430198025232E-2</v>
      </c>
      <c r="K28" s="110">
        <f t="shared" si="2"/>
        <v>0.31707446186115934</v>
      </c>
      <c r="L28" s="77"/>
      <c r="M28" s="78"/>
      <c r="N28" s="79">
        <f>分析係数表!I31</f>
        <v>1.5783931066306964E-2</v>
      </c>
      <c r="O28" s="80">
        <f t="shared" si="3"/>
        <v>0.34785730257163316</v>
      </c>
      <c r="P28" s="74">
        <f>分析係数表!C31</f>
        <v>0.99667993786519227</v>
      </c>
      <c r="Q28" s="80">
        <f t="shared" si="4"/>
        <v>0.34670239471304876</v>
      </c>
      <c r="R28" s="81">
        <v>0.65737135704449678</v>
      </c>
      <c r="S28" s="82">
        <f t="shared" si="5"/>
        <v>5.1393420362006657</v>
      </c>
      <c r="T28" s="83">
        <f>分析係数表!F31</f>
        <v>0.308369223350977</v>
      </c>
      <c r="U28" s="84">
        <f t="shared" si="6"/>
        <v>1.584814912238228</v>
      </c>
      <c r="V28" s="85">
        <f>分析係数表!D31</f>
        <v>6.5953615120199595E-3</v>
      </c>
      <c r="W28" s="86">
        <f t="shared" si="7"/>
        <v>0</v>
      </c>
      <c r="X28" s="74">
        <f>分析係数表!E31</f>
        <v>6.5953615120199595E-3</v>
      </c>
      <c r="Y28" s="87">
        <f t="shared" si="8"/>
        <v>0</v>
      </c>
    </row>
    <row r="29" spans="1:25">
      <c r="A29" s="10" t="s">
        <v>17</v>
      </c>
      <c r="B29" s="9" t="s">
        <v>280</v>
      </c>
      <c r="C29" s="88"/>
      <c r="D29" s="105">
        <f>投入係数表!AM29</f>
        <v>8.6314750313409277E-3</v>
      </c>
      <c r="E29" s="109">
        <f t="shared" si="9"/>
        <v>0.86314750313409272</v>
      </c>
      <c r="F29" s="83">
        <f>分析係数表!C32</f>
        <v>0.99973750468741629</v>
      </c>
      <c r="G29" s="109">
        <f t="shared" si="0"/>
        <v>0.86292093096045164</v>
      </c>
      <c r="H29" s="109">
        <v>1.0176960608985706</v>
      </c>
      <c r="I29" s="109">
        <f t="shared" si="1"/>
        <v>1.0176960608985706</v>
      </c>
      <c r="J29" s="83">
        <f>分析係数表!G32</f>
        <v>0.13654952076677315</v>
      </c>
      <c r="K29" s="110">
        <f t="shared" si="2"/>
        <v>0.1389659094019326</v>
      </c>
      <c r="L29" s="77"/>
      <c r="M29" s="78"/>
      <c r="N29" s="79">
        <f>分析係数表!I32</f>
        <v>6.1925380029087757E-3</v>
      </c>
      <c r="O29" s="80">
        <f t="shared" si="3"/>
        <v>0.13647547982279573</v>
      </c>
      <c r="P29" s="74">
        <f>分析係数表!C32</f>
        <v>0.99973750468741629</v>
      </c>
      <c r="Q29" s="80">
        <f t="shared" si="4"/>
        <v>0.13643965564905963</v>
      </c>
      <c r="R29" s="81">
        <v>0.20320385746575789</v>
      </c>
      <c r="S29" s="82">
        <f t="shared" si="5"/>
        <v>1.2208999183643285</v>
      </c>
      <c r="T29" s="83">
        <f>分析係数表!F32</f>
        <v>0.46980830670926516</v>
      </c>
      <c r="U29" s="84">
        <f t="shared" si="6"/>
        <v>0.57358892330822531</v>
      </c>
      <c r="V29" s="85">
        <f>分析係数表!D32</f>
        <v>1.7896698615548455E-2</v>
      </c>
      <c r="W29" s="86">
        <f t="shared" si="7"/>
        <v>0</v>
      </c>
      <c r="X29" s="74">
        <f>分析係数表!E32</f>
        <v>1.7896698615548455E-2</v>
      </c>
      <c r="Y29" s="87">
        <f t="shared" si="8"/>
        <v>0</v>
      </c>
    </row>
    <row r="30" spans="1:25">
      <c r="A30" s="10" t="s">
        <v>18</v>
      </c>
      <c r="B30" s="9" t="s">
        <v>281</v>
      </c>
      <c r="C30" s="88"/>
      <c r="D30" s="105">
        <f>投入係数表!AM30</f>
        <v>1.7188635435663166E-2</v>
      </c>
      <c r="E30" s="109">
        <f t="shared" si="9"/>
        <v>1.7188635435663167</v>
      </c>
      <c r="F30" s="83">
        <f>分析係数表!C33</f>
        <v>0.92720800471848297</v>
      </c>
      <c r="G30" s="109">
        <f t="shared" si="0"/>
        <v>1.5937440366134656</v>
      </c>
      <c r="H30" s="109">
        <v>1.6800847609704896</v>
      </c>
      <c r="I30" s="109">
        <f t="shared" si="1"/>
        <v>1.6800847609704896</v>
      </c>
      <c r="J30" s="83">
        <f>分析係数表!G33</f>
        <v>0.48251618559482062</v>
      </c>
      <c r="K30" s="110">
        <f t="shared" si="2"/>
        <v>0.81066809033946663</v>
      </c>
      <c r="L30" s="77"/>
      <c r="M30" s="78"/>
      <c r="N30" s="79">
        <f>分析係数表!I33</f>
        <v>1.0711870111293417E-3</v>
      </c>
      <c r="O30" s="80">
        <f t="shared" si="3"/>
        <v>2.3607567891412894E-2</v>
      </c>
      <c r="P30" s="74">
        <f>分析係数表!C33</f>
        <v>0.92720800471848297</v>
      </c>
      <c r="Q30" s="80">
        <f t="shared" si="4"/>
        <v>2.1889125920853073E-2</v>
      </c>
      <c r="R30" s="81">
        <v>8.8921753979012877E-2</v>
      </c>
      <c r="S30" s="82">
        <f t="shared" si="5"/>
        <v>1.7690065149495025</v>
      </c>
      <c r="T30" s="83">
        <f>分析係数表!F33</f>
        <v>0.61375438359859724</v>
      </c>
      <c r="U30" s="84">
        <f t="shared" si="6"/>
        <v>1.0857355031647347</v>
      </c>
      <c r="V30" s="85">
        <f>分析係数表!D33</f>
        <v>6.3927479543206545E-2</v>
      </c>
      <c r="W30" s="86">
        <f t="shared" si="7"/>
        <v>0</v>
      </c>
      <c r="X30" s="74">
        <f>分析係数表!E33</f>
        <v>6.2471900008991998E-2</v>
      </c>
      <c r="Y30" s="87">
        <f t="shared" si="8"/>
        <v>0</v>
      </c>
    </row>
    <row r="31" spans="1:25">
      <c r="A31" s="10" t="s">
        <v>19</v>
      </c>
      <c r="B31" s="9" t="s">
        <v>282</v>
      </c>
      <c r="C31" s="88"/>
      <c r="D31" s="105">
        <f>投入係数表!AM31</f>
        <v>8.0120879496721073E-2</v>
      </c>
      <c r="E31" s="109">
        <f t="shared" si="9"/>
        <v>8.0120879496721074</v>
      </c>
      <c r="F31" s="83">
        <f>分析係数表!C34</f>
        <v>0.43058167090385968</v>
      </c>
      <c r="G31" s="109">
        <f t="shared" si="0"/>
        <v>3.449858216798495</v>
      </c>
      <c r="H31" s="109">
        <v>3.8675679994892418</v>
      </c>
      <c r="I31" s="109">
        <f t="shared" si="1"/>
        <v>3.8675679994892418</v>
      </c>
      <c r="J31" s="83">
        <f>分析係数表!G34</f>
        <v>0.40252218378442245</v>
      </c>
      <c r="K31" s="110">
        <f t="shared" si="2"/>
        <v>1.5567819170891597</v>
      </c>
      <c r="L31" s="77"/>
      <c r="M31" s="78"/>
      <c r="N31" s="79">
        <f>分析係数表!I34</f>
        <v>0.17332617383102331</v>
      </c>
      <c r="O31" s="80">
        <f t="shared" si="3"/>
        <v>3.8198833383544879</v>
      </c>
      <c r="P31" s="74">
        <f>分析係数表!C34</f>
        <v>0.43058167090385968</v>
      </c>
      <c r="Q31" s="80">
        <f t="shared" si="4"/>
        <v>1.6447717504864889</v>
      </c>
      <c r="R31" s="81">
        <v>1.8476526270326639</v>
      </c>
      <c r="S31" s="82">
        <f t="shared" si="5"/>
        <v>5.7152206265219059</v>
      </c>
      <c r="T31" s="83">
        <f>分析係数表!F34</f>
        <v>0.66293540075026103</v>
      </c>
      <c r="U31" s="84">
        <f t="shared" si="6"/>
        <v>3.7888220764194576</v>
      </c>
      <c r="V31" s="85">
        <f>分析係数表!D34</f>
        <v>0.16067471370017011</v>
      </c>
      <c r="W31" s="86">
        <f t="shared" si="7"/>
        <v>1</v>
      </c>
      <c r="X31" s="74">
        <f>分析係数表!E34</f>
        <v>0.14658203786750718</v>
      </c>
      <c r="Y31" s="87">
        <f t="shared" si="8"/>
        <v>1</v>
      </c>
    </row>
    <row r="32" spans="1:25">
      <c r="A32" s="10" t="s">
        <v>20</v>
      </c>
      <c r="B32" s="9" t="s">
        <v>37</v>
      </c>
      <c r="C32" s="88"/>
      <c r="D32" s="105">
        <f>投入係数表!AM32</f>
        <v>7.6354056839711372E-3</v>
      </c>
      <c r="E32" s="109">
        <f t="shared" si="9"/>
        <v>0.76354056839711371</v>
      </c>
      <c r="F32" s="83">
        <f>分析係数表!C35</f>
        <v>0.85041941808411148</v>
      </c>
      <c r="G32" s="109">
        <f t="shared" si="0"/>
        <v>0.64932972585988513</v>
      </c>
      <c r="H32" s="109">
        <v>1.1106853388406033</v>
      </c>
      <c r="I32" s="109">
        <f t="shared" si="1"/>
        <v>1.1106853388406033</v>
      </c>
      <c r="J32" s="83">
        <f>分析係数表!G35</f>
        <v>0.31439227022235533</v>
      </c>
      <c r="K32" s="110">
        <f t="shared" si="2"/>
        <v>0.34919088518078323</v>
      </c>
      <c r="L32" s="77"/>
      <c r="M32" s="78"/>
      <c r="N32" s="79">
        <f>分析係数表!I35</f>
        <v>5.0116599150103677E-2</v>
      </c>
      <c r="O32" s="80">
        <f t="shared" si="3"/>
        <v>1.1045046332996842</v>
      </c>
      <c r="P32" s="74">
        <f>分析係数表!C35</f>
        <v>0.85041941808411148</v>
      </c>
      <c r="Q32" s="80">
        <f t="shared" si="4"/>
        <v>0.93929218752192234</v>
      </c>
      <c r="R32" s="81">
        <v>1.4424618279888961</v>
      </c>
      <c r="S32" s="82">
        <f t="shared" si="5"/>
        <v>2.5531471668294996</v>
      </c>
      <c r="T32" s="83">
        <f>分析係数表!F35</f>
        <v>0.64510687312527537</v>
      </c>
      <c r="U32" s="84">
        <f t="shared" si="6"/>
        <v>1.6470527854220343</v>
      </c>
      <c r="V32" s="85">
        <f>分析係数表!D35</f>
        <v>4.4457450663799247E-2</v>
      </c>
      <c r="W32" s="86">
        <f t="shared" si="7"/>
        <v>0</v>
      </c>
      <c r="X32" s="74">
        <f>分析係数表!E35</f>
        <v>4.3787951741632962E-2</v>
      </c>
      <c r="Y32" s="87">
        <f t="shared" si="8"/>
        <v>0</v>
      </c>
    </row>
    <row r="33" spans="1:25">
      <c r="A33" s="10" t="s">
        <v>21</v>
      </c>
      <c r="B33" s="9" t="s">
        <v>38</v>
      </c>
      <c r="C33" s="88"/>
      <c r="D33" s="105">
        <f>投入係数表!AM33</f>
        <v>1.3047706190366206E-2</v>
      </c>
      <c r="E33" s="109">
        <f t="shared" si="9"/>
        <v>1.3047706190366206</v>
      </c>
      <c r="F33" s="83">
        <f>分析係数表!C36</f>
        <v>0.99367212085214862</v>
      </c>
      <c r="G33" s="109">
        <f t="shared" si="0"/>
        <v>1.2965141882436897</v>
      </c>
      <c r="H33" s="109">
        <v>1.6462100993755613</v>
      </c>
      <c r="I33" s="109">
        <f t="shared" si="1"/>
        <v>1.6462100993755613</v>
      </c>
      <c r="J33" s="83">
        <f>分析係数表!G36</f>
        <v>5.4622350270852466E-2</v>
      </c>
      <c r="K33" s="110">
        <f t="shared" si="2"/>
        <v>8.991986466750676E-2</v>
      </c>
      <c r="L33" s="77"/>
      <c r="M33" s="78"/>
      <c r="N33" s="79">
        <f>分析係数表!I36</f>
        <v>0.22260102528255266</v>
      </c>
      <c r="O33" s="80">
        <f t="shared" si="3"/>
        <v>4.9058369476638948</v>
      </c>
      <c r="P33" s="74">
        <f>分析係数表!C36</f>
        <v>0.99367212085214862</v>
      </c>
      <c r="Q33" s="80">
        <f t="shared" si="4"/>
        <v>4.8747934043400134</v>
      </c>
      <c r="R33" s="81">
        <v>5.1947658145144731</v>
      </c>
      <c r="S33" s="82">
        <f t="shared" si="5"/>
        <v>6.8409759138900341</v>
      </c>
      <c r="T33" s="83">
        <f>分析係数表!F36</f>
        <v>0.84078106922799567</v>
      </c>
      <c r="U33" s="84">
        <f t="shared" si="6"/>
        <v>5.7517630434434279</v>
      </c>
      <c r="V33" s="85">
        <f>分析係数表!D36</f>
        <v>1.6146279761308086E-2</v>
      </c>
      <c r="W33" s="86">
        <f t="shared" si="7"/>
        <v>0</v>
      </c>
      <c r="X33" s="74">
        <f>分析係数表!E36</f>
        <v>1.4152245516969955E-2</v>
      </c>
      <c r="Y33" s="87">
        <f t="shared" si="8"/>
        <v>0</v>
      </c>
    </row>
    <row r="34" spans="1:25">
      <c r="A34" s="10" t="s">
        <v>22</v>
      </c>
      <c r="B34" s="9" t="s">
        <v>406</v>
      </c>
      <c r="C34" s="88"/>
      <c r="D34" s="105">
        <f>投入係数表!AM34</f>
        <v>2.8271226432023861E-2</v>
      </c>
      <c r="E34" s="109">
        <f t="shared" si="9"/>
        <v>2.8271226432023862</v>
      </c>
      <c r="F34" s="83">
        <f>分析係数表!C37</f>
        <v>0.57178358697686016</v>
      </c>
      <c r="G34" s="109">
        <f t="shared" si="0"/>
        <v>1.6165023257537623</v>
      </c>
      <c r="H34" s="109">
        <v>2.1375060154918417</v>
      </c>
      <c r="I34" s="109">
        <f t="shared" si="1"/>
        <v>2.1375060154918417</v>
      </c>
      <c r="J34" s="83">
        <f>分析係数表!G37</f>
        <v>0.36884830758302428</v>
      </c>
      <c r="K34" s="110">
        <f t="shared" si="2"/>
        <v>0.78841547626269948</v>
      </c>
      <c r="L34" s="77"/>
      <c r="M34" s="78"/>
      <c r="N34" s="79">
        <f>分析係数表!I37</f>
        <v>4.5622990798280361E-2</v>
      </c>
      <c r="O34" s="80">
        <f t="shared" si="3"/>
        <v>1.0054713523310823</v>
      </c>
      <c r="P34" s="74">
        <f>分析係数表!C37</f>
        <v>0.57178358697686016</v>
      </c>
      <c r="Q34" s="80">
        <f t="shared" si="4"/>
        <v>0.57491201643834056</v>
      </c>
      <c r="R34" s="81">
        <v>0.77654709744566031</v>
      </c>
      <c r="S34" s="82">
        <f t="shared" si="5"/>
        <v>2.914053112937502</v>
      </c>
      <c r="T34" s="83">
        <f>分析係数表!F37</f>
        <v>0.64429400301330442</v>
      </c>
      <c r="U34" s="84">
        <f t="shared" si="6"/>
        <v>1.8775069451278841</v>
      </c>
      <c r="V34" s="85">
        <f>分析係数表!D37</f>
        <v>7.2142948725191447E-2</v>
      </c>
      <c r="W34" s="86">
        <f t="shared" si="7"/>
        <v>0</v>
      </c>
      <c r="X34" s="74">
        <f>分析係数表!E37</f>
        <v>6.9101643267789628E-2</v>
      </c>
      <c r="Y34" s="87">
        <f t="shared" si="8"/>
        <v>0</v>
      </c>
    </row>
    <row r="35" spans="1:25">
      <c r="A35" s="10" t="s">
        <v>23</v>
      </c>
      <c r="B35" s="9" t="s">
        <v>198</v>
      </c>
      <c r="C35" s="88"/>
      <c r="D35" s="105">
        <f>投入係数表!AM35</f>
        <v>1.6253368964945031E-2</v>
      </c>
      <c r="E35" s="109">
        <f t="shared" si="9"/>
        <v>1.625336896494503</v>
      </c>
      <c r="F35" s="83">
        <f>分析係数表!C38</f>
        <v>0.42668283982472699</v>
      </c>
      <c r="G35" s="109">
        <f t="shared" si="0"/>
        <v>0.69350336266818291</v>
      </c>
      <c r="H35" s="109">
        <v>1.0285411777230964</v>
      </c>
      <c r="I35" s="109">
        <f t="shared" si="1"/>
        <v>1.0285411777230964</v>
      </c>
      <c r="J35" s="83">
        <f>分析係数表!G38</f>
        <v>0.18042179614021467</v>
      </c>
      <c r="K35" s="110">
        <f t="shared" si="2"/>
        <v>0.18557124668897279</v>
      </c>
      <c r="L35" s="77"/>
      <c r="M35" s="78"/>
      <c r="N35" s="79">
        <f>分析係数表!I38</f>
        <v>3.1385057501308801E-2</v>
      </c>
      <c r="O35" s="80">
        <f t="shared" si="3"/>
        <v>0.69168582893559871</v>
      </c>
      <c r="P35" s="74">
        <f>分析係数表!C38</f>
        <v>0.42668283982472699</v>
      </c>
      <c r="Q35" s="80">
        <f t="shared" si="4"/>
        <v>0.2951304737567616</v>
      </c>
      <c r="R35" s="81">
        <v>0.4729362776331979</v>
      </c>
      <c r="S35" s="82">
        <f t="shared" si="5"/>
        <v>1.5014774553562944</v>
      </c>
      <c r="T35" s="83">
        <f>分析係数表!F38</f>
        <v>0.52437100026299643</v>
      </c>
      <c r="U35" s="84">
        <f t="shared" si="6"/>
        <v>0.78733123513751868</v>
      </c>
      <c r="V35" s="85">
        <f>分析係数表!D38</f>
        <v>3.745569762927526E-2</v>
      </c>
      <c r="W35" s="86">
        <f t="shared" si="7"/>
        <v>0</v>
      </c>
      <c r="X35" s="74">
        <f>分析係数表!E38</f>
        <v>3.4218337111297577E-2</v>
      </c>
      <c r="Y35" s="87">
        <f t="shared" si="8"/>
        <v>0</v>
      </c>
    </row>
    <row r="36" spans="1:25">
      <c r="A36" s="10" t="s">
        <v>24</v>
      </c>
      <c r="B36" s="9" t="s">
        <v>39</v>
      </c>
      <c r="C36" s="88"/>
      <c r="D36" s="105">
        <f>投入係数表!AM36</f>
        <v>0</v>
      </c>
      <c r="E36" s="109">
        <f t="shared" si="9"/>
        <v>0</v>
      </c>
      <c r="F36" s="83">
        <f>分析係数表!C39</f>
        <v>1</v>
      </c>
      <c r="G36" s="109">
        <f t="shared" si="0"/>
        <v>0</v>
      </c>
      <c r="H36" s="109">
        <v>0.10434431603599659</v>
      </c>
      <c r="I36" s="109">
        <f t="shared" si="1"/>
        <v>0.10434431603599659</v>
      </c>
      <c r="J36" s="83">
        <f>分析係数表!G39</f>
        <v>0.351753812215997</v>
      </c>
      <c r="K36" s="110">
        <f t="shared" si="2"/>
        <v>3.6703510948732587E-2</v>
      </c>
      <c r="L36" s="77"/>
      <c r="M36" s="78"/>
      <c r="N36" s="79">
        <f>分析係数表!I39</f>
        <v>2.6196741762610056E-3</v>
      </c>
      <c r="O36" s="80">
        <f t="shared" si="3"/>
        <v>5.7734210111697666E-2</v>
      </c>
      <c r="P36" s="74">
        <f>分析係数表!C39</f>
        <v>1</v>
      </c>
      <c r="Q36" s="80">
        <f t="shared" si="4"/>
        <v>5.7734210111697666E-2</v>
      </c>
      <c r="R36" s="81">
        <v>7.5110681478138402E-2</v>
      </c>
      <c r="S36" s="82">
        <f t="shared" si="5"/>
        <v>0.17945499751413499</v>
      </c>
      <c r="T36" s="83">
        <f>分析係数表!F39</f>
        <v>0.70125652740175148</v>
      </c>
      <c r="U36" s="84">
        <f t="shared" si="6"/>
        <v>0.12584398838165226</v>
      </c>
      <c r="V36" s="85">
        <f>分析係数表!D39</f>
        <v>5.4632803645743147E-2</v>
      </c>
      <c r="W36" s="86">
        <f t="shared" si="7"/>
        <v>0</v>
      </c>
      <c r="X36" s="74">
        <f>分析係数表!E39</f>
        <v>5.4632803645743147E-2</v>
      </c>
      <c r="Y36" s="87">
        <f t="shared" si="8"/>
        <v>0</v>
      </c>
    </row>
    <row r="37" spans="1:25">
      <c r="A37" s="10" t="s">
        <v>25</v>
      </c>
      <c r="B37" s="9" t="s">
        <v>40</v>
      </c>
      <c r="C37" s="88"/>
      <c r="D37" s="105">
        <f>投入係数表!AM37</f>
        <v>4.4462103551521362E-4</v>
      </c>
      <c r="E37" s="109">
        <f t="shared" si="9"/>
        <v>4.4462103551521359E-2</v>
      </c>
      <c r="F37" s="83">
        <f>分析係数表!C40</f>
        <v>0.86812466863195592</v>
      </c>
      <c r="G37" s="109">
        <f t="shared" si="0"/>
        <v>3.8598648912344193E-2</v>
      </c>
      <c r="H37" s="109">
        <v>5.1335118177563449E-2</v>
      </c>
      <c r="I37" s="109">
        <f t="shared" si="1"/>
        <v>5.1335118177563449E-2</v>
      </c>
      <c r="J37" s="83">
        <f>分析係数表!G40</f>
        <v>0.5308449982881025</v>
      </c>
      <c r="K37" s="110">
        <f t="shared" si="2"/>
        <v>2.7250990721088209E-2</v>
      </c>
      <c r="L37" s="77"/>
      <c r="M37" s="78"/>
      <c r="N37" s="79">
        <f>分析係数表!I40</f>
        <v>3.1726768564274997E-2</v>
      </c>
      <c r="O37" s="80">
        <f t="shared" si="3"/>
        <v>0.69921669612723536</v>
      </c>
      <c r="P37" s="74">
        <f>分析係数表!C40</f>
        <v>0.86812466863195592</v>
      </c>
      <c r="Q37" s="80">
        <f t="shared" si="4"/>
        <v>0.60700726262738725</v>
      </c>
      <c r="R37" s="81">
        <v>0.61231383372485404</v>
      </c>
      <c r="S37" s="82">
        <f t="shared" si="5"/>
        <v>0.66364895190241746</v>
      </c>
      <c r="T37" s="83">
        <f>分析係数表!F40</f>
        <v>0.72849135138041188</v>
      </c>
      <c r="U37" s="84">
        <f t="shared" si="6"/>
        <v>0.48346252181358607</v>
      </c>
      <c r="V37" s="85">
        <f>分析係数表!D40</f>
        <v>7.8167788596215718E-2</v>
      </c>
      <c r="W37" s="86">
        <f t="shared" si="7"/>
        <v>0</v>
      </c>
      <c r="X37" s="74">
        <f>分析係数表!E40</f>
        <v>7.1051953968348291E-2</v>
      </c>
      <c r="Y37" s="87">
        <f t="shared" si="8"/>
        <v>0</v>
      </c>
    </row>
    <row r="38" spans="1:25">
      <c r="A38" s="10" t="s">
        <v>26</v>
      </c>
      <c r="B38" s="9" t="s">
        <v>284</v>
      </c>
      <c r="C38" s="88"/>
      <c r="D38" s="105">
        <f>投入係数表!AM38</f>
        <v>8.0648260003234374E-5</v>
      </c>
      <c r="E38" s="109">
        <f t="shared" si="9"/>
        <v>8.0648260003234381E-3</v>
      </c>
      <c r="F38" s="83">
        <f>分析係数表!C41</f>
        <v>0.9999434031873089</v>
      </c>
      <c r="G38" s="109">
        <f t="shared" si="0"/>
        <v>8.064369556876911E-3</v>
      </c>
      <c r="H38" s="109">
        <v>1.5303093864566573E-2</v>
      </c>
      <c r="I38" s="109">
        <f t="shared" si="1"/>
        <v>1.5303093864566573E-2</v>
      </c>
      <c r="J38" s="83">
        <f>分析係数表!G41</f>
        <v>0.50163334603597476</v>
      </c>
      <c r="K38" s="110">
        <f t="shared" si="2"/>
        <v>7.6765421799851264E-3</v>
      </c>
      <c r="L38" s="77"/>
      <c r="M38" s="78"/>
      <c r="N38" s="79">
        <f>分析係数表!I41</f>
        <v>4.605647758626856E-2</v>
      </c>
      <c r="O38" s="80">
        <f t="shared" si="3"/>
        <v>1.0150248370831731</v>
      </c>
      <c r="P38" s="74">
        <f>分析係数表!C41</f>
        <v>0.9999434031873089</v>
      </c>
      <c r="Q38" s="80">
        <f t="shared" si="4"/>
        <v>1.0149673899125919</v>
      </c>
      <c r="R38" s="81">
        <v>1.0340007089115004</v>
      </c>
      <c r="S38" s="82">
        <f t="shared" si="5"/>
        <v>1.0493038027760671</v>
      </c>
      <c r="T38" s="83">
        <f>分析係数表!F41</f>
        <v>0.6065809667987323</v>
      </c>
      <c r="U38" s="84">
        <f t="shared" si="6"/>
        <v>0.63648771515349312</v>
      </c>
      <c r="V38" s="85">
        <f>分析係数表!D41</f>
        <v>0.10372147914479408</v>
      </c>
      <c r="W38" s="86">
        <f t="shared" si="7"/>
        <v>0</v>
      </c>
      <c r="X38" s="74">
        <f>分析係数表!E41</f>
        <v>9.872112035903656E-2</v>
      </c>
      <c r="Y38" s="87">
        <f t="shared" si="8"/>
        <v>0</v>
      </c>
    </row>
    <row r="39" spans="1:25">
      <c r="A39" s="10" t="s">
        <v>56</v>
      </c>
      <c r="B39" s="9" t="s">
        <v>388</v>
      </c>
      <c r="C39" s="88"/>
      <c r="D39" s="105">
        <f>投入係数表!AM39</f>
        <v>2.5731439605220434E-3</v>
      </c>
      <c r="E39" s="109">
        <f t="shared" si="9"/>
        <v>0.25731439605220435</v>
      </c>
      <c r="F39" s="83">
        <f>分析係数表!C42</f>
        <v>0.93692850875802069</v>
      </c>
      <c r="G39" s="109">
        <f>E39*F39</f>
        <v>0.24108519337516254</v>
      </c>
      <c r="H39" s="109">
        <v>0.28868109656686203</v>
      </c>
      <c r="I39" s="109">
        <f>C39+H39</f>
        <v>0.28868109656686203</v>
      </c>
      <c r="J39" s="83">
        <f>分析係数表!G42</f>
        <v>0.49922072097325781</v>
      </c>
      <c r="K39" s="110">
        <f>I39*J39</f>
        <v>0.14411558515945952</v>
      </c>
      <c r="L39" s="77"/>
      <c r="M39" s="78"/>
      <c r="N39" s="79">
        <f>分析係数表!I42</f>
        <v>1.1809361738003208E-2</v>
      </c>
      <c r="O39" s="80">
        <f t="shared" si="3"/>
        <v>0.26026296630523804</v>
      </c>
      <c r="P39" s="74">
        <f>分析係数表!C42</f>
        <v>0.93692850875802069</v>
      </c>
      <c r="Q39" s="80">
        <f>O39*P39</f>
        <v>0.24384779290530567</v>
      </c>
      <c r="R39" s="81">
        <v>0.26644354289409578</v>
      </c>
      <c r="S39" s="82">
        <f>I39+R39</f>
        <v>0.5551246394609578</v>
      </c>
      <c r="T39" s="83">
        <f>分析係数表!F42</f>
        <v>0.57339238661209846</v>
      </c>
      <c r="U39" s="84">
        <f>S39*T39</f>
        <v>0.31830424188769929</v>
      </c>
      <c r="V39" s="85">
        <f>分析係数表!D42</f>
        <v>0.13686157986208444</v>
      </c>
      <c r="W39" s="86">
        <f>ROUND(S39*V39,0)</f>
        <v>0</v>
      </c>
      <c r="X39" s="74">
        <f>分析係数表!E42</f>
        <v>0.12798116275158378</v>
      </c>
      <c r="Y39" s="87">
        <f>ROUND(S39*X39,0)</f>
        <v>0</v>
      </c>
    </row>
    <row r="40" spans="1:25">
      <c r="A40" s="10" t="s">
        <v>199</v>
      </c>
      <c r="B40" s="9" t="s">
        <v>41</v>
      </c>
      <c r="C40" s="88"/>
      <c r="D40" s="105">
        <f>投入係数表!AM40</f>
        <v>4.0730326997026146E-2</v>
      </c>
      <c r="E40" s="109">
        <f t="shared" si="9"/>
        <v>4.0730326997026145</v>
      </c>
      <c r="F40" s="83">
        <f>分析係数表!C43</f>
        <v>0.64668770435795053</v>
      </c>
      <c r="G40" s="109">
        <f>E40*F40</f>
        <v>2.6339801663455495</v>
      </c>
      <c r="H40" s="109">
        <v>4.1348910328445951</v>
      </c>
      <c r="I40" s="109">
        <f>C40+H40</f>
        <v>4.1348910328445951</v>
      </c>
      <c r="J40" s="83">
        <f>分析係数表!G43</f>
        <v>0.34525361813281841</v>
      </c>
      <c r="K40" s="110">
        <f>I40*J40</f>
        <v>1.4275860896745429</v>
      </c>
      <c r="L40" s="77"/>
      <c r="M40" s="78"/>
      <c r="N40" s="79">
        <f>分析係数表!I43</f>
        <v>1.6687581740348217E-2</v>
      </c>
      <c r="O40" s="80">
        <f t="shared" si="3"/>
        <v>0.3677725875927414</v>
      </c>
      <c r="P40" s="74">
        <f>分析係数表!C43</f>
        <v>0.64668770435795053</v>
      </c>
      <c r="Q40" s="80">
        <f>O40*P40</f>
        <v>0.23783401039613322</v>
      </c>
      <c r="R40" s="81">
        <v>0.95854415257518821</v>
      </c>
      <c r="S40" s="82">
        <f>I40+R40</f>
        <v>5.093435185419783</v>
      </c>
      <c r="T40" s="83">
        <f>分析係数表!F43</f>
        <v>0.5971160790993254</v>
      </c>
      <c r="U40" s="84">
        <f>S40*T40</f>
        <v>3.0413720470644061</v>
      </c>
      <c r="V40" s="85">
        <f>分析係数表!D43</f>
        <v>0.11965406207615147</v>
      </c>
      <c r="W40" s="86">
        <f>ROUND(S40*V40,0)</f>
        <v>1</v>
      </c>
      <c r="X40" s="74">
        <f>分析係数表!E43</f>
        <v>0.10089499703022012</v>
      </c>
      <c r="Y40" s="87">
        <f>ROUND(S40*X40,0)</f>
        <v>1</v>
      </c>
    </row>
    <row r="41" spans="1:25">
      <c r="A41" s="10" t="s">
        <v>350</v>
      </c>
      <c r="B41" s="9" t="s">
        <v>42</v>
      </c>
      <c r="C41" s="214">
        <f>最終需要_まとめ!C42</f>
        <v>100</v>
      </c>
      <c r="D41" s="105">
        <f>投入係数表!AM41</f>
        <v>1.6852952887482165E-2</v>
      </c>
      <c r="E41" s="109">
        <f t="shared" si="9"/>
        <v>1.6852952887482164</v>
      </c>
      <c r="F41" s="83">
        <f>分析係数表!C44</f>
        <v>0.69156580457188765</v>
      </c>
      <c r="G41" s="109">
        <f>E41*F41</f>
        <v>1.165492592304372</v>
      </c>
      <c r="H41" s="109">
        <v>1.1936951299016567</v>
      </c>
      <c r="I41" s="109">
        <f>C41+H41</f>
        <v>101.19369512990166</v>
      </c>
      <c r="J41" s="83">
        <f>分析係数表!G44</f>
        <v>0.27271905819722003</v>
      </c>
      <c r="K41" s="110">
        <f>I41*J41</f>
        <v>27.597449231323392</v>
      </c>
      <c r="L41" s="77"/>
      <c r="M41" s="78"/>
      <c r="N41" s="79">
        <f>分析係数表!I44</f>
        <v>0.15674397651271663</v>
      </c>
      <c r="O41" s="80">
        <f t="shared" si="3"/>
        <v>3.454433286296807</v>
      </c>
      <c r="P41" s="74">
        <f>分析係数表!C44</f>
        <v>0.69156580457188765</v>
      </c>
      <c r="Q41" s="80">
        <f>O41*P41</f>
        <v>2.3889679349777611</v>
      </c>
      <c r="R41" s="81">
        <v>2.434427233760728</v>
      </c>
      <c r="S41" s="82">
        <f>I41+R41</f>
        <v>103.62812236366238</v>
      </c>
      <c r="T41" s="83">
        <f>分析係数表!F44</f>
        <v>0.50862281906626206</v>
      </c>
      <c r="U41" s="84">
        <f>S41*T41</f>
        <v>52.707627731149515</v>
      </c>
      <c r="V41" s="85">
        <f>分析係数表!D44</f>
        <v>0.14406819380410243</v>
      </c>
      <c r="W41" s="86">
        <f>ROUND(S41*V41,0)</f>
        <v>15</v>
      </c>
      <c r="X41" s="74">
        <f>分析係数表!E44</f>
        <v>0.11993705213297758</v>
      </c>
      <c r="Y41" s="87">
        <f>ROUND(S41*X41,0)</f>
        <v>12</v>
      </c>
    </row>
    <row r="42" spans="1:25">
      <c r="A42" s="10" t="s">
        <v>351</v>
      </c>
      <c r="B42" s="9" t="s">
        <v>286</v>
      </c>
      <c r="C42" s="88"/>
      <c r="D42" s="105">
        <f>投入係数表!AM42</f>
        <v>1.8342201123248698E-3</v>
      </c>
      <c r="E42" s="109">
        <f t="shared" si="9"/>
        <v>0.18342201123248697</v>
      </c>
      <c r="F42" s="83">
        <f>分析係数表!C45</f>
        <v>1</v>
      </c>
      <c r="G42" s="109">
        <f>E42*F42</f>
        <v>0.18342201123248697</v>
      </c>
      <c r="H42" s="109">
        <v>0.22492452920474038</v>
      </c>
      <c r="I42" s="109">
        <f>C42+H42</f>
        <v>0.22492452920474038</v>
      </c>
      <c r="J42" s="83">
        <f>分析係数表!G45</f>
        <v>0</v>
      </c>
      <c r="K42" s="110">
        <f>I42*J42</f>
        <v>0</v>
      </c>
      <c r="L42" s="77"/>
      <c r="M42" s="78"/>
      <c r="N42" s="79">
        <f>分析係数表!I45</f>
        <v>0</v>
      </c>
      <c r="O42" s="80">
        <f t="shared" si="3"/>
        <v>0</v>
      </c>
      <c r="P42" s="74">
        <f>分析係数表!C45</f>
        <v>1</v>
      </c>
      <c r="Q42" s="80">
        <f>O42*P42</f>
        <v>0</v>
      </c>
      <c r="R42" s="81">
        <v>2.6945794305082413E-2</v>
      </c>
      <c r="S42" s="82">
        <f>I42+R42</f>
        <v>0.2518703235098228</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105">
        <f>投入係数表!AM43</f>
        <v>2.6309911417809078E-3</v>
      </c>
      <c r="E43" s="109">
        <f t="shared" si="9"/>
        <v>0.26309911417809079</v>
      </c>
      <c r="F43" s="83">
        <f>分析係数表!C46</f>
        <v>0.99300149364803736</v>
      </c>
      <c r="G43" s="109">
        <f>E43*F43</f>
        <v>0.2612578133563197</v>
      </c>
      <c r="H43" s="109">
        <v>0.42313038222099197</v>
      </c>
      <c r="I43" s="109">
        <f>C43+H43</f>
        <v>0.42313038222099197</v>
      </c>
      <c r="J43" s="83">
        <f>分析係数表!G46</f>
        <v>1.2662527198429125E-2</v>
      </c>
      <c r="K43" s="110">
        <f>I43*J43</f>
        <v>5.3578999733550226E-3</v>
      </c>
      <c r="L43" s="77"/>
      <c r="M43" s="78"/>
      <c r="N43" s="79">
        <f>分析係数表!I46</f>
        <v>3.642815848522589E-5</v>
      </c>
      <c r="O43" s="80">
        <f t="shared" si="3"/>
        <v>8.0282921251299572E-4</v>
      </c>
      <c r="P43" s="74">
        <f>分析係数表!C46</f>
        <v>0.99300149364803736</v>
      </c>
      <c r="Q43" s="80">
        <f>O43*P43</f>
        <v>7.9721060716968239E-4</v>
      </c>
      <c r="R43" s="81">
        <v>7.0463952903747323E-2</v>
      </c>
      <c r="S43" s="82">
        <f>I43+R43</f>
        <v>0.49359433512473927</v>
      </c>
      <c r="T43" s="83">
        <f>分析係数表!F46</f>
        <v>0.42786180544499286</v>
      </c>
      <c r="U43" s="84">
        <f>S43*T43</f>
        <v>0.21119016338389179</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106">
        <f>投入係数表!AM44</f>
        <v>0.47022031331215647</v>
      </c>
      <c r="E44" s="94">
        <f>SUM(E5:E43)</f>
        <v>47.022031331215643</v>
      </c>
      <c r="F44" s="96">
        <f>分析係数表!C47</f>
        <v>0.58532523599566522</v>
      </c>
      <c r="G44" s="94">
        <f>SUM(G5:G43)</f>
        <v>23.416354550985567</v>
      </c>
      <c r="H44" s="94">
        <f>SUM(H5:H43)</f>
        <v>29.787460428193693</v>
      </c>
      <c r="I44" s="94">
        <f>SUM(I5:I43)</f>
        <v>129.7874604281937</v>
      </c>
      <c r="J44" s="96">
        <f>分析係数表!G47</f>
        <v>0.25475569279079324</v>
      </c>
      <c r="K44" s="111">
        <f>SUM(K5:K43)</f>
        <v>34.525376702374764</v>
      </c>
      <c r="L44" s="92">
        <f>最終需要_まとめ!$L$34</f>
        <v>0.63833333333333331</v>
      </c>
      <c r="M44" s="89">
        <f>K44*L44</f>
        <v>22.03869879501589</v>
      </c>
      <c r="N44" s="93">
        <f>分析係数表!I47</f>
        <v>1</v>
      </c>
      <c r="O44" s="94">
        <f>SUM(O5:O43)</f>
        <v>22.038698795015893</v>
      </c>
      <c r="P44" s="90">
        <f>分析係数表!C47</f>
        <v>0.58532523599566522</v>
      </c>
      <c r="Q44" s="94">
        <f>SUM(Q5:Q43)</f>
        <v>14.311110181480073</v>
      </c>
      <c r="R44" s="89">
        <f>SUM(R5:R43)</f>
        <v>17.571914931147415</v>
      </c>
      <c r="S44" s="95">
        <f>SUM(S5:S43)</f>
        <v>147.35937535934107</v>
      </c>
      <c r="T44" s="96">
        <f>分析係数表!F47</f>
        <v>0.5063294671067512</v>
      </c>
      <c r="U44" s="97">
        <f>SUM(U5:U43)</f>
        <v>77.428218968351402</v>
      </c>
      <c r="V44" s="98">
        <f>分析係数表!D47</f>
        <v>6.4581730562403572E-2</v>
      </c>
      <c r="W44" s="99">
        <f>SUM(W5:W43)</f>
        <v>17</v>
      </c>
      <c r="X44" s="90">
        <f>分析係数表!E47</f>
        <v>5.7136770824146227E-2</v>
      </c>
      <c r="Y44" s="100">
        <f>SUM(Y5:Y43)</f>
        <v>14</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291</v>
      </c>
      <c r="S2" s="5" t="s">
        <v>157</v>
      </c>
      <c r="U2" s="62" t="s">
        <v>215</v>
      </c>
      <c r="W2" s="5" t="s">
        <v>134</v>
      </c>
      <c r="Y2" s="5" t="s">
        <v>158</v>
      </c>
    </row>
    <row r="3" spans="1:25" ht="44">
      <c r="B3" s="63"/>
      <c r="C3" s="64" t="s">
        <v>233</v>
      </c>
      <c r="D3" s="64" t="s">
        <v>327</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投入係数表!AN5</f>
        <v>0</v>
      </c>
      <c r="E5" s="109">
        <f>$C$42*D5</f>
        <v>0</v>
      </c>
      <c r="F5" s="83">
        <f>分析係数表!C8</f>
        <v>0.16988323914406789</v>
      </c>
      <c r="G5" s="109">
        <f t="shared" ref="G5:G38" si="0">E5*F5</f>
        <v>0</v>
      </c>
      <c r="H5" s="109">
        <f t="array" ref="H5:H43">MMULT(逆行列係数!C5:AO43,'38'!G5:G43)</f>
        <v>3.3906154868247186E-3</v>
      </c>
      <c r="I5" s="109">
        <f t="shared" ref="I5:I38" si="1">C5+H5</f>
        <v>3.3906154868247186E-3</v>
      </c>
      <c r="J5" s="83">
        <f>分析係数表!G8</f>
        <v>0.11982810575688495</v>
      </c>
      <c r="K5" s="110">
        <f t="shared" ref="K5:K38" si="2">I5*J5</f>
        <v>4.0629103113616432E-4</v>
      </c>
      <c r="L5" s="77" t="s">
        <v>182</v>
      </c>
      <c r="M5" s="78" t="s">
        <v>182</v>
      </c>
      <c r="N5" s="79">
        <f>分析係数表!I8</f>
        <v>1.1007693311748612E-2</v>
      </c>
      <c r="O5" s="80">
        <f t="shared" ref="O5:O43" si="3">$M$44*N5</f>
        <v>7.9762673356330055E-2</v>
      </c>
      <c r="P5" s="74">
        <f>分析係数表!C8</f>
        <v>0.16988323914406789</v>
      </c>
      <c r="Q5" s="80">
        <f t="shared" ref="Q5:Q38" si="4">O5*P5</f>
        <v>1.355034131256359E-2</v>
      </c>
      <c r="R5" s="81">
        <f t="array" ref="R5:R43">MMULT(逆行列係数!C5:AO43,'38'!Q5:Q43)</f>
        <v>2.2707560716708094E-2</v>
      </c>
      <c r="S5" s="82">
        <f t="shared" ref="S5:S38" si="5">I5+R5</f>
        <v>2.6098176203532813E-2</v>
      </c>
      <c r="T5" s="83">
        <f>分析係数表!F8</f>
        <v>0.4520504153237429</v>
      </c>
      <c r="U5" s="84">
        <f t="shared" ref="U5:U38" si="6">S5*T5</f>
        <v>1.1797691391999232E-2</v>
      </c>
      <c r="V5" s="85">
        <f>分析係数表!D8</f>
        <v>0.2736524906322878</v>
      </c>
      <c r="W5" s="86">
        <f t="shared" ref="W5:W38" si="7">ROUND(S5*V5,0)</f>
        <v>0</v>
      </c>
      <c r="X5" s="74">
        <f>分析係数表!E8</f>
        <v>4.6479574456934729E-2</v>
      </c>
      <c r="Y5" s="87">
        <f t="shared" ref="Y5:Y38" si="8">ROUND(S5*X5,0)</f>
        <v>0</v>
      </c>
    </row>
    <row r="6" spans="1:25">
      <c r="A6" s="10" t="s">
        <v>225</v>
      </c>
      <c r="B6" s="9" t="s">
        <v>273</v>
      </c>
      <c r="C6" s="88"/>
      <c r="D6" s="105">
        <f>投入係数表!AN6</f>
        <v>0</v>
      </c>
      <c r="E6" s="109">
        <f t="shared" ref="E6:E43" si="9">$C$42*D6</f>
        <v>0</v>
      </c>
      <c r="F6" s="83">
        <f>分析係数表!C9</f>
        <v>0.40976645435244163</v>
      </c>
      <c r="G6" s="109">
        <f t="shared" si="0"/>
        <v>0</v>
      </c>
      <c r="H6" s="109">
        <v>7.279308552882717E-2</v>
      </c>
      <c r="I6" s="109">
        <f t="shared" si="1"/>
        <v>7.279308552882717E-2</v>
      </c>
      <c r="J6" s="83">
        <f>分析係数表!G9</f>
        <v>0.27278621711745094</v>
      </c>
      <c r="K6" s="110">
        <f t="shared" si="2"/>
        <v>1.9856950433715825E-2</v>
      </c>
      <c r="L6" s="77"/>
      <c r="M6" s="78"/>
      <c r="N6" s="79">
        <f>分析係数表!I9</f>
        <v>5.6766522140644718E-4</v>
      </c>
      <c r="O6" s="80">
        <f t="shared" si="3"/>
        <v>4.1133500315152383E-3</v>
      </c>
      <c r="P6" s="74">
        <f>分析係数表!C9</f>
        <v>0.40976645435244163</v>
      </c>
      <c r="Q6" s="80">
        <f t="shared" si="4"/>
        <v>1.6855128579245033E-3</v>
      </c>
      <c r="R6" s="81">
        <v>2.2688401354257707E-3</v>
      </c>
      <c r="S6" s="82">
        <f t="shared" si="5"/>
        <v>7.5061925664252946E-2</v>
      </c>
      <c r="T6" s="83">
        <f>分析係数表!F9</f>
        <v>0.74407187847350875</v>
      </c>
      <c r="U6" s="84">
        <f t="shared" si="6"/>
        <v>5.5851468030839568E-2</v>
      </c>
      <c r="V6" s="85">
        <f>分析係数表!D9</f>
        <v>0.14440533530937386</v>
      </c>
      <c r="W6" s="86">
        <f t="shared" si="7"/>
        <v>0</v>
      </c>
      <c r="X6" s="74">
        <f>分析係数表!E9</f>
        <v>0.11439422008151168</v>
      </c>
      <c r="Y6" s="87">
        <f t="shared" si="8"/>
        <v>0</v>
      </c>
    </row>
    <row r="7" spans="1:25">
      <c r="A7" s="10" t="s">
        <v>226</v>
      </c>
      <c r="B7" s="9" t="s">
        <v>274</v>
      </c>
      <c r="C7" s="88"/>
      <c r="D7" s="105">
        <f>投入係数表!AN7</f>
        <v>0</v>
      </c>
      <c r="E7" s="109">
        <f t="shared" si="9"/>
        <v>0</v>
      </c>
      <c r="F7" s="83">
        <f>分析係数表!C10</f>
        <v>0.68007710705743762</v>
      </c>
      <c r="G7" s="109">
        <f t="shared" si="0"/>
        <v>0</v>
      </c>
      <c r="H7" s="109">
        <v>8.2965352017140039E-3</v>
      </c>
      <c r="I7" s="109">
        <f t="shared" si="1"/>
        <v>8.2965352017140039E-3</v>
      </c>
      <c r="J7" s="83">
        <f>分析係数表!G10</f>
        <v>0.17854260725424764</v>
      </c>
      <c r="K7" s="110">
        <f t="shared" si="2"/>
        <v>1.4812850260906636E-3</v>
      </c>
      <c r="L7" s="77"/>
      <c r="M7" s="78"/>
      <c r="N7" s="79">
        <f>分析係数表!I10</f>
        <v>1.290834700219075E-3</v>
      </c>
      <c r="O7" s="80">
        <f t="shared" si="3"/>
        <v>9.3534970165547494E-3</v>
      </c>
      <c r="P7" s="74">
        <f>分析係数表!C10</f>
        <v>0.68007710705743762</v>
      </c>
      <c r="Q7" s="80">
        <f t="shared" si="4"/>
        <v>6.3610991918889278E-3</v>
      </c>
      <c r="R7" s="81">
        <v>1.0729444186285039E-2</v>
      </c>
      <c r="S7" s="82">
        <f t="shared" si="5"/>
        <v>1.9025979387999041E-2</v>
      </c>
      <c r="T7" s="83">
        <f>分析係数表!F10</f>
        <v>0.51654343606185527</v>
      </c>
      <c r="U7" s="84">
        <f t="shared" si="6"/>
        <v>9.8277447675190581E-3</v>
      </c>
      <c r="V7" s="85">
        <f>分析係数表!D10</f>
        <v>9.7799297694606213E-2</v>
      </c>
      <c r="W7" s="86">
        <f t="shared" si="7"/>
        <v>0</v>
      </c>
      <c r="X7" s="74">
        <f>分析係数表!E10</f>
        <v>2.6958057972911079E-2</v>
      </c>
      <c r="Y7" s="87">
        <f t="shared" si="8"/>
        <v>0</v>
      </c>
    </row>
    <row r="8" spans="1:25">
      <c r="A8" s="10" t="s">
        <v>227</v>
      </c>
      <c r="B8" s="9" t="s">
        <v>27</v>
      </c>
      <c r="C8" s="88"/>
      <c r="D8" s="105">
        <f>投入係数表!AN8</f>
        <v>0</v>
      </c>
      <c r="E8" s="109">
        <f t="shared" si="9"/>
        <v>0</v>
      </c>
      <c r="F8" s="83">
        <f>分析係数表!C11</f>
        <v>2.1147201560344109E-2</v>
      </c>
      <c r="G8" s="109">
        <f t="shared" si="0"/>
        <v>0</v>
      </c>
      <c r="H8" s="109">
        <v>1.0397143801036698E-2</v>
      </c>
      <c r="I8" s="109">
        <f t="shared" si="1"/>
        <v>1.0397143801036698E-2</v>
      </c>
      <c r="J8" s="83">
        <f>分析係数表!G11</f>
        <v>0.2349962690544718</v>
      </c>
      <c r="K8" s="110">
        <f t="shared" si="2"/>
        <v>2.4432900020664537E-3</v>
      </c>
      <c r="L8" s="77"/>
      <c r="M8" s="78"/>
      <c r="N8" s="79">
        <f>分析係数表!I11</f>
        <v>-2.2238602446561594E-5</v>
      </c>
      <c r="O8" s="80">
        <f t="shared" si="3"/>
        <v>-1.6114278737700393E-4</v>
      </c>
      <c r="P8" s="74">
        <f>分析係数表!C11</f>
        <v>2.1147201560344109E-2</v>
      </c>
      <c r="Q8" s="80">
        <f t="shared" si="4"/>
        <v>-3.4077190046571763E-6</v>
      </c>
      <c r="R8" s="81">
        <v>1.8738491817254981E-3</v>
      </c>
      <c r="S8" s="82">
        <f t="shared" si="5"/>
        <v>1.2270992982762196E-2</v>
      </c>
      <c r="T8" s="83">
        <f>分析係数表!F11</f>
        <v>0.38828483104146677</v>
      </c>
      <c r="U8" s="84">
        <f t="shared" si="6"/>
        <v>4.7646404370228438E-3</v>
      </c>
      <c r="V8" s="85">
        <f>分析係数表!D11</f>
        <v>2.238567316917173E-2</v>
      </c>
      <c r="W8" s="86">
        <f t="shared" si="7"/>
        <v>0</v>
      </c>
      <c r="X8" s="74">
        <f>分析係数表!E11</f>
        <v>2.1852680950858117E-2</v>
      </c>
      <c r="Y8" s="87">
        <f t="shared" si="8"/>
        <v>0</v>
      </c>
    </row>
    <row r="9" spans="1:25">
      <c r="A9" s="10" t="s">
        <v>228</v>
      </c>
      <c r="B9" s="9" t="s">
        <v>195</v>
      </c>
      <c r="C9" s="88"/>
      <c r="D9" s="105">
        <f>投入係数表!AN9</f>
        <v>0</v>
      </c>
      <c r="E9" s="109">
        <f t="shared" si="9"/>
        <v>0</v>
      </c>
      <c r="F9" s="83">
        <f>分析係数表!C12</f>
        <v>0.26979296775158057</v>
      </c>
      <c r="G9" s="109">
        <f t="shared" si="0"/>
        <v>0</v>
      </c>
      <c r="H9" s="109">
        <v>9.9570908299959193E-3</v>
      </c>
      <c r="I9" s="109">
        <f t="shared" si="1"/>
        <v>9.9570908299959193E-3</v>
      </c>
      <c r="J9" s="83">
        <f>分析係数表!G12</f>
        <v>0.14399966915404239</v>
      </c>
      <c r="K9" s="110">
        <f t="shared" si="2"/>
        <v>1.4338177852561617E-3</v>
      </c>
      <c r="L9" s="77"/>
      <c r="M9" s="78"/>
      <c r="N9" s="79">
        <f>分析係数表!I12</f>
        <v>8.4790563397567215E-2</v>
      </c>
      <c r="O9" s="80">
        <f t="shared" si="3"/>
        <v>0.61439956768790127</v>
      </c>
      <c r="P9" s="74">
        <f>分析係数表!C12</f>
        <v>0.26979296775158057</v>
      </c>
      <c r="Q9" s="80">
        <f t="shared" si="4"/>
        <v>0.165760682751807</v>
      </c>
      <c r="R9" s="81">
        <v>0.20940756611757802</v>
      </c>
      <c r="S9" s="82">
        <f t="shared" si="5"/>
        <v>0.21936465694757393</v>
      </c>
      <c r="T9" s="83">
        <f>分析係数表!F12</f>
        <v>0.33481714299007204</v>
      </c>
      <c r="U9" s="84">
        <f t="shared" si="6"/>
        <v>7.3447047712183952E-2</v>
      </c>
      <c r="V9" s="85">
        <f>分析係数表!D12</f>
        <v>3.7088865741159563E-2</v>
      </c>
      <c r="W9" s="86">
        <f t="shared" si="7"/>
        <v>0</v>
      </c>
      <c r="X9" s="74">
        <f>分析係数表!E12</f>
        <v>3.539948357013805E-2</v>
      </c>
      <c r="Y9" s="87">
        <f t="shared" si="8"/>
        <v>0</v>
      </c>
    </row>
    <row r="10" spans="1:25">
      <c r="A10" s="10" t="s">
        <v>229</v>
      </c>
      <c r="B10" s="9" t="s">
        <v>28</v>
      </c>
      <c r="C10" s="88"/>
      <c r="D10" s="105">
        <f>投入係数表!AN10</f>
        <v>1.949281550514239E-2</v>
      </c>
      <c r="E10" s="109">
        <f t="shared" si="9"/>
        <v>1.9492815505142389</v>
      </c>
      <c r="F10" s="83">
        <f>分析係数表!C13</f>
        <v>6.684233532602335E-2</v>
      </c>
      <c r="G10" s="109">
        <f t="shared" si="0"/>
        <v>0.13029453104430347</v>
      </c>
      <c r="H10" s="109">
        <v>0.14191530544140091</v>
      </c>
      <c r="I10" s="109">
        <f t="shared" si="1"/>
        <v>0.14191530544140091</v>
      </c>
      <c r="J10" s="83">
        <f>分析係数表!G13</f>
        <v>0.23596605339775753</v>
      </c>
      <c r="K10" s="110">
        <f t="shared" si="2"/>
        <v>3.3487194541744675E-2</v>
      </c>
      <c r="L10" s="77"/>
      <c r="M10" s="78"/>
      <c r="N10" s="79">
        <f>分析係数表!I13</f>
        <v>1.6879182236800124E-2</v>
      </c>
      <c r="O10" s="80">
        <f t="shared" si="3"/>
        <v>0.12230797689820336</v>
      </c>
      <c r="P10" s="74">
        <f>分析係数表!C13</f>
        <v>6.684233532602335E-2</v>
      </c>
      <c r="Q10" s="80">
        <f t="shared" si="4"/>
        <v>8.1753508048772253E-3</v>
      </c>
      <c r="R10" s="81">
        <v>9.1335844409600464E-3</v>
      </c>
      <c r="S10" s="82">
        <f t="shared" si="5"/>
        <v>0.15104888988236095</v>
      </c>
      <c r="T10" s="83">
        <f>分析係数表!F13</f>
        <v>0.36934894381465649</v>
      </c>
      <c r="U10" s="84">
        <f t="shared" si="6"/>
        <v>5.5789747942426374E-2</v>
      </c>
      <c r="V10" s="85">
        <f>分析係数表!D13</f>
        <v>0.1651861487951434</v>
      </c>
      <c r="W10" s="86">
        <f t="shared" si="7"/>
        <v>0</v>
      </c>
      <c r="X10" s="74">
        <f>分析係数表!E13</f>
        <v>0.12199715046769498</v>
      </c>
      <c r="Y10" s="87">
        <f t="shared" si="8"/>
        <v>0</v>
      </c>
    </row>
    <row r="11" spans="1:25">
      <c r="A11" s="10" t="s">
        <v>230</v>
      </c>
      <c r="B11" s="9" t="s">
        <v>275</v>
      </c>
      <c r="C11" s="88"/>
      <c r="D11" s="105">
        <f>投入係数表!AN11</f>
        <v>0.43194222700775997</v>
      </c>
      <c r="E11" s="109">
        <f t="shared" si="9"/>
        <v>43.194222700775995</v>
      </c>
      <c r="F11" s="83">
        <f>分析係数表!C14</f>
        <v>0.21710827927701792</v>
      </c>
      <c r="G11" s="109">
        <f t="shared" si="0"/>
        <v>9.3778233652737821</v>
      </c>
      <c r="H11" s="109">
        <v>10.113913510693299</v>
      </c>
      <c r="I11" s="109">
        <f t="shared" si="1"/>
        <v>10.113913510693299</v>
      </c>
      <c r="J11" s="83">
        <f>分析係数表!G14</f>
        <v>0.17574790290253137</v>
      </c>
      <c r="K11" s="110">
        <f t="shared" si="2"/>
        <v>1.777499089641926</v>
      </c>
      <c r="L11" s="77"/>
      <c r="M11" s="78"/>
      <c r="N11" s="79">
        <f>分析係数表!I14</f>
        <v>1.1225515443921091E-3</v>
      </c>
      <c r="O11" s="80">
        <f t="shared" si="3"/>
        <v>8.134103088194438E-3</v>
      </c>
      <c r="P11" s="74">
        <f>分析係数表!C14</f>
        <v>0.21710827927701792</v>
      </c>
      <c r="Q11" s="80">
        <f t="shared" si="4"/>
        <v>1.7659811249397721E-3</v>
      </c>
      <c r="R11" s="81">
        <v>9.936102915982719E-3</v>
      </c>
      <c r="S11" s="82">
        <f t="shared" si="5"/>
        <v>10.123849613609282</v>
      </c>
      <c r="T11" s="83">
        <f>分析係数表!F14</f>
        <v>0.32729567218469302</v>
      </c>
      <c r="U11" s="84">
        <f t="shared" si="6"/>
        <v>3.3134921643829949</v>
      </c>
      <c r="V11" s="85">
        <f>分析係数表!D14</f>
        <v>4.5196804531672026E-2</v>
      </c>
      <c r="W11" s="86">
        <f t="shared" si="7"/>
        <v>0</v>
      </c>
      <c r="X11" s="74">
        <f>分析係数表!E14</f>
        <v>3.8130342673435243E-2</v>
      </c>
      <c r="Y11" s="87">
        <f t="shared" si="8"/>
        <v>0</v>
      </c>
    </row>
    <row r="12" spans="1:25">
      <c r="A12" s="10" t="s">
        <v>231</v>
      </c>
      <c r="B12" s="9" t="s">
        <v>29</v>
      </c>
      <c r="C12" s="88"/>
      <c r="D12" s="105">
        <f>投入係数表!AN12</f>
        <v>1.0340474510823153E-2</v>
      </c>
      <c r="E12" s="109">
        <f t="shared" si="9"/>
        <v>1.0340474510823154</v>
      </c>
      <c r="F12" s="83">
        <f>分析係数表!C15</f>
        <v>0.1777237835164599</v>
      </c>
      <c r="G12" s="109">
        <f t="shared" si="0"/>
        <v>0.18377482534190059</v>
      </c>
      <c r="H12" s="109">
        <v>0.32666295082733754</v>
      </c>
      <c r="I12" s="109">
        <f t="shared" si="1"/>
        <v>0.32666295082733754</v>
      </c>
      <c r="J12" s="83">
        <f>分析係数表!G15</f>
        <v>0.10387096116118634</v>
      </c>
      <c r="K12" s="110">
        <f t="shared" si="2"/>
        <v>3.3930794678184897E-2</v>
      </c>
      <c r="L12" s="77"/>
      <c r="M12" s="78"/>
      <c r="N12" s="79">
        <f>分析係数表!I15</f>
        <v>7.5144901505810619E-3</v>
      </c>
      <c r="O12" s="80">
        <f t="shared" si="3"/>
        <v>5.4450628877935524E-2</v>
      </c>
      <c r="P12" s="74">
        <f>分析係数表!C15</f>
        <v>0.1777237835164599</v>
      </c>
      <c r="Q12" s="80">
        <f t="shared" si="4"/>
        <v>9.6771717790373121E-3</v>
      </c>
      <c r="R12" s="81">
        <v>2.2714234891014533E-2</v>
      </c>
      <c r="S12" s="82">
        <f t="shared" si="5"/>
        <v>0.34937718571835208</v>
      </c>
      <c r="T12" s="83">
        <f>分析係数表!F15</f>
        <v>0.33005409485469872</v>
      </c>
      <c r="U12" s="84">
        <f t="shared" si="6"/>
        <v>0.11531337079515266</v>
      </c>
      <c r="V12" s="85">
        <f>分析係数表!D15</f>
        <v>1.862209422908882E-2</v>
      </c>
      <c r="W12" s="86">
        <f t="shared" si="7"/>
        <v>0</v>
      </c>
      <c r="X12" s="74">
        <f>分析係数表!E15</f>
        <v>1.8544573004253467E-2</v>
      </c>
      <c r="Y12" s="87">
        <f t="shared" si="8"/>
        <v>0</v>
      </c>
    </row>
    <row r="13" spans="1:25">
      <c r="A13" s="10" t="s">
        <v>232</v>
      </c>
      <c r="B13" s="9" t="s">
        <v>30</v>
      </c>
      <c r="C13" s="88"/>
      <c r="D13" s="105">
        <f>投入係数表!AN13</f>
        <v>0</v>
      </c>
      <c r="E13" s="109">
        <f t="shared" si="9"/>
        <v>0</v>
      </c>
      <c r="F13" s="83">
        <f>分析係数表!C16</f>
        <v>0.12368252551663639</v>
      </c>
      <c r="G13" s="109">
        <f t="shared" si="0"/>
        <v>0</v>
      </c>
      <c r="H13" s="109">
        <v>8.6388588428534044E-2</v>
      </c>
      <c r="I13" s="109">
        <f t="shared" si="1"/>
        <v>8.6388588428534044E-2</v>
      </c>
      <c r="J13" s="83">
        <f>分析係数表!G16</f>
        <v>1.9772048092292722E-2</v>
      </c>
      <c r="K13" s="110">
        <f t="shared" si="2"/>
        <v>1.7080793250342577E-3</v>
      </c>
      <c r="L13" s="77"/>
      <c r="M13" s="78"/>
      <c r="N13" s="79">
        <f>分析係数表!I16</f>
        <v>1.7113434381227897E-2</v>
      </c>
      <c r="O13" s="80">
        <f t="shared" si="3"/>
        <v>0.12400538767717828</v>
      </c>
      <c r="P13" s="74">
        <f>分析係数表!C16</f>
        <v>0.12368252551663639</v>
      </c>
      <c r="Q13" s="80">
        <f t="shared" si="4"/>
        <v>1.5337299525582991E-2</v>
      </c>
      <c r="R13" s="81">
        <v>2.2291457066541065E-2</v>
      </c>
      <c r="S13" s="82">
        <f t="shared" si="5"/>
        <v>0.10868004549507511</v>
      </c>
      <c r="T13" s="83">
        <f>分析係数表!F16</f>
        <v>0.17086837167280561</v>
      </c>
      <c r="U13" s="84">
        <f t="shared" si="6"/>
        <v>1.8569982407069915E-2</v>
      </c>
      <c r="V13" s="85">
        <f>分析係数表!D16</f>
        <v>1.2952602682604767E-2</v>
      </c>
      <c r="W13" s="86">
        <f t="shared" si="7"/>
        <v>0</v>
      </c>
      <c r="X13" s="74">
        <f>分析係数表!E16</f>
        <v>1.2952602682604767E-2</v>
      </c>
      <c r="Y13" s="87">
        <f t="shared" si="8"/>
        <v>0</v>
      </c>
    </row>
    <row r="14" spans="1:25">
      <c r="A14" s="10" t="s">
        <v>2</v>
      </c>
      <c r="B14" s="9" t="s">
        <v>385</v>
      </c>
      <c r="C14" s="88"/>
      <c r="D14" s="105">
        <f>投入係数表!AN14</f>
        <v>4.728400103961683E-2</v>
      </c>
      <c r="E14" s="109">
        <f t="shared" si="9"/>
        <v>4.7284001039616825</v>
      </c>
      <c r="F14" s="83">
        <f>分析係数表!C17</f>
        <v>0.19283956701830429</v>
      </c>
      <c r="G14" s="109">
        <f t="shared" si="0"/>
        <v>0.91182262873727582</v>
      </c>
      <c r="H14" s="109">
        <v>1.0465206488946412</v>
      </c>
      <c r="I14" s="109">
        <f t="shared" si="1"/>
        <v>1.0465206488946412</v>
      </c>
      <c r="J14" s="83">
        <f>分析係数表!G17</f>
        <v>0.23402763404868787</v>
      </c>
      <c r="K14" s="110">
        <f t="shared" si="2"/>
        <v>0.24491475144391048</v>
      </c>
      <c r="L14" s="77"/>
      <c r="M14" s="78"/>
      <c r="N14" s="79">
        <f>分析係数表!I17</f>
        <v>3.1766349957435482E-3</v>
      </c>
      <c r="O14" s="80">
        <f t="shared" si="3"/>
        <v>2.3018164874501732E-2</v>
      </c>
      <c r="P14" s="74">
        <f>分析係数表!C17</f>
        <v>0.19283956701830429</v>
      </c>
      <c r="Q14" s="80">
        <f t="shared" si="4"/>
        <v>4.4388129479548547E-3</v>
      </c>
      <c r="R14" s="81">
        <v>1.0205013803213562E-2</v>
      </c>
      <c r="S14" s="82">
        <f t="shared" si="5"/>
        <v>1.0567256626978547</v>
      </c>
      <c r="T14" s="83">
        <f>分析係数表!F17</f>
        <v>0.36995154049829787</v>
      </c>
      <c r="U14" s="84">
        <f t="shared" si="6"/>
        <v>0.39093728679915607</v>
      </c>
      <c r="V14" s="85">
        <f>分析係数表!D17</f>
        <v>4.4453920652026524E-2</v>
      </c>
      <c r="W14" s="86">
        <f t="shared" si="7"/>
        <v>0</v>
      </c>
      <c r="X14" s="74">
        <f>分析係数表!E17</f>
        <v>4.2061277361062542E-2</v>
      </c>
      <c r="Y14" s="87">
        <f t="shared" si="8"/>
        <v>0</v>
      </c>
    </row>
    <row r="15" spans="1:25">
      <c r="A15" s="10" t="s">
        <v>3</v>
      </c>
      <c r="B15" s="9" t="s">
        <v>31</v>
      </c>
      <c r="C15" s="88"/>
      <c r="D15" s="105">
        <f>投入係数表!AN15</f>
        <v>4.9938736865555271E-3</v>
      </c>
      <c r="E15" s="109">
        <f t="shared" si="9"/>
        <v>0.49938736865555272</v>
      </c>
      <c r="F15" s="83">
        <f>分析係数表!C18</f>
        <v>0.30630539049432115</v>
      </c>
      <c r="G15" s="109">
        <f t="shared" si="0"/>
        <v>0.15296504296397059</v>
      </c>
      <c r="H15" s="109">
        <v>0.1798924352703562</v>
      </c>
      <c r="I15" s="109">
        <f t="shared" si="1"/>
        <v>0.1798924352703562</v>
      </c>
      <c r="J15" s="83">
        <f>分析係数表!G18</f>
        <v>0.21755179396051724</v>
      </c>
      <c r="K15" s="110">
        <f t="shared" si="2"/>
        <v>3.9135922012992215E-2</v>
      </c>
      <c r="L15" s="77"/>
      <c r="M15" s="78"/>
      <c r="N15" s="79">
        <f>分析係数表!I18</f>
        <v>5.3704565311248737E-4</v>
      </c>
      <c r="O15" s="80">
        <f t="shared" si="3"/>
        <v>3.8914780593431691E-3</v>
      </c>
      <c r="P15" s="74">
        <f>分析係数表!C18</f>
        <v>0.30630539049432115</v>
      </c>
      <c r="Q15" s="80">
        <f t="shared" si="4"/>
        <v>1.1919807065671924E-3</v>
      </c>
      <c r="R15" s="81">
        <v>3.1498478379483946E-3</v>
      </c>
      <c r="S15" s="82">
        <f t="shared" si="5"/>
        <v>0.18304228310830459</v>
      </c>
      <c r="T15" s="83">
        <f>分析係数表!F18</f>
        <v>0.4635011306393737</v>
      </c>
      <c r="U15" s="84">
        <f t="shared" si="6"/>
        <v>8.4840305175511513E-2</v>
      </c>
      <c r="V15" s="85">
        <f>分析係数表!D18</f>
        <v>4.1488554421314744E-2</v>
      </c>
      <c r="W15" s="86">
        <f t="shared" si="7"/>
        <v>0</v>
      </c>
      <c r="X15" s="74">
        <f>分析係数表!E18</f>
        <v>3.8178621954614265E-2</v>
      </c>
      <c r="Y15" s="87">
        <f t="shared" si="8"/>
        <v>0</v>
      </c>
    </row>
    <row r="16" spans="1:25">
      <c r="A16" s="10" t="s">
        <v>4</v>
      </c>
      <c r="B16" s="9" t="s">
        <v>32</v>
      </c>
      <c r="C16" s="88"/>
      <c r="D16" s="105">
        <f>投入係数表!AN16</f>
        <v>1.8564586195373706E-5</v>
      </c>
      <c r="E16" s="109">
        <f t="shared" si="9"/>
        <v>1.8564586195373707E-3</v>
      </c>
      <c r="F16" s="83">
        <f>分析係数表!C19</f>
        <v>0.36966314955627488</v>
      </c>
      <c r="G16" s="109">
        <f t="shared" si="0"/>
        <v>6.862643403190787E-4</v>
      </c>
      <c r="H16" s="109">
        <v>4.3268681585228383E-2</v>
      </c>
      <c r="I16" s="109">
        <f t="shared" si="1"/>
        <v>4.3268681585228383E-2</v>
      </c>
      <c r="J16" s="83">
        <f>分析係数表!G19</f>
        <v>4.2381117789262797E-2</v>
      </c>
      <c r="K16" s="110">
        <f t="shared" si="2"/>
        <v>1.8337750908496702E-3</v>
      </c>
      <c r="L16" s="77"/>
      <c r="M16" s="78"/>
      <c r="N16" s="79">
        <f>分析係数表!I19</f>
        <v>-1.254655481313475E-4</v>
      </c>
      <c r="O16" s="80">
        <f t="shared" si="3"/>
        <v>-9.0913393475384313E-4</v>
      </c>
      <c r="P16" s="74">
        <f>分析係数表!C19</f>
        <v>0.36966314955627488</v>
      </c>
      <c r="Q16" s="80">
        <f t="shared" si="4"/>
        <v>-3.3607331368959458E-4</v>
      </c>
      <c r="R16" s="81">
        <v>2.1329420030707629E-3</v>
      </c>
      <c r="S16" s="82">
        <f t="shared" si="5"/>
        <v>4.5401623588299148E-2</v>
      </c>
      <c r="T16" s="83">
        <f>分析係数表!F19</f>
        <v>0.17645477862102601</v>
      </c>
      <c r="U16" s="84">
        <f t="shared" si="6"/>
        <v>8.0113334393084792E-3</v>
      </c>
      <c r="V16" s="85">
        <f>分析係数表!D19</f>
        <v>8.3109656186295868E-3</v>
      </c>
      <c r="W16" s="86">
        <f t="shared" si="7"/>
        <v>0</v>
      </c>
      <c r="X16" s="74">
        <f>分析係数表!E19</f>
        <v>8.1137788631236215E-3</v>
      </c>
      <c r="Y16" s="87">
        <f t="shared" si="8"/>
        <v>0</v>
      </c>
    </row>
    <row r="17" spans="1:25">
      <c r="A17" s="10" t="s">
        <v>5</v>
      </c>
      <c r="B17" s="9" t="s">
        <v>33</v>
      </c>
      <c r="C17" s="88"/>
      <c r="D17" s="105">
        <f>投入係数表!AN17</f>
        <v>9.4679389596405894E-4</v>
      </c>
      <c r="E17" s="109">
        <f t="shared" si="9"/>
        <v>9.46793895964059E-2</v>
      </c>
      <c r="F17" s="83">
        <f>分析係数表!C20</f>
        <v>0.11840151680286914</v>
      </c>
      <c r="G17" s="109">
        <f t="shared" si="0"/>
        <v>1.1210183338184247E-2</v>
      </c>
      <c r="H17" s="109">
        <v>2.332067671720281E-2</v>
      </c>
      <c r="I17" s="109">
        <f t="shared" si="1"/>
        <v>2.332067671720281E-2</v>
      </c>
      <c r="J17" s="83">
        <f>分析係数表!G20</f>
        <v>0.11103277983246747</v>
      </c>
      <c r="K17" s="110">
        <f t="shared" si="2"/>
        <v>2.5893595634853299E-3</v>
      </c>
      <c r="L17" s="77"/>
      <c r="M17" s="78"/>
      <c r="N17" s="79">
        <f>分析係数表!I20</f>
        <v>6.0558701736942728E-4</v>
      </c>
      <c r="O17" s="80">
        <f t="shared" si="3"/>
        <v>4.388134560736473E-3</v>
      </c>
      <c r="P17" s="74">
        <f>分析係数表!C20</f>
        <v>0.11840151680286914</v>
      </c>
      <c r="Q17" s="80">
        <f t="shared" si="4"/>
        <v>5.1956178792629028E-4</v>
      </c>
      <c r="R17" s="81">
        <v>1.3550606956215427E-3</v>
      </c>
      <c r="S17" s="82">
        <f t="shared" si="5"/>
        <v>2.4675737412824351E-2</v>
      </c>
      <c r="T17" s="83">
        <f>分析係数表!F20</f>
        <v>0.24737258814980315</v>
      </c>
      <c r="U17" s="84">
        <f t="shared" si="6"/>
        <v>6.1041010283152874E-3</v>
      </c>
      <c r="V17" s="85">
        <f>分析係数表!D20</f>
        <v>2.4837040813006365E-2</v>
      </c>
      <c r="W17" s="86">
        <f t="shared" si="7"/>
        <v>0</v>
      </c>
      <c r="X17" s="74">
        <f>分析係数表!E20</f>
        <v>2.4562278789456368E-2</v>
      </c>
      <c r="Y17" s="87">
        <f t="shared" si="8"/>
        <v>0</v>
      </c>
    </row>
    <row r="18" spans="1:25">
      <c r="A18" s="10" t="s">
        <v>6</v>
      </c>
      <c r="B18" s="9" t="s">
        <v>34</v>
      </c>
      <c r="C18" s="88"/>
      <c r="D18" s="105">
        <f>投入係数表!AN18</f>
        <v>3.7129172390747411E-4</v>
      </c>
      <c r="E18" s="109">
        <f t="shared" si="9"/>
        <v>3.7129172390747409E-2</v>
      </c>
      <c r="F18" s="83">
        <f>分析係数表!C21</f>
        <v>0.26258212636596168</v>
      </c>
      <c r="G18" s="109">
        <f t="shared" si="0"/>
        <v>9.7494570365708119E-3</v>
      </c>
      <c r="H18" s="109">
        <v>6.7709257241832244E-2</v>
      </c>
      <c r="I18" s="109">
        <f t="shared" si="1"/>
        <v>6.7709257241832244E-2</v>
      </c>
      <c r="J18" s="83">
        <f>分析係数表!G21</f>
        <v>0.28467983327929475</v>
      </c>
      <c r="K18" s="110">
        <f t="shared" si="2"/>
        <v>1.9275460063069683E-2</v>
      </c>
      <c r="L18" s="77"/>
      <c r="M18" s="78"/>
      <c r="N18" s="79">
        <f>分析係数表!I21</f>
        <v>1.0324354165676096E-3</v>
      </c>
      <c r="O18" s="80">
        <f t="shared" si="3"/>
        <v>7.4811140318831459E-3</v>
      </c>
      <c r="P18" s="74">
        <f>分析係数表!C21</f>
        <v>0.26258212636596168</v>
      </c>
      <c r="Q18" s="80">
        <f t="shared" si="4"/>
        <v>1.9644068300781093E-3</v>
      </c>
      <c r="R18" s="81">
        <v>5.7067309724823613E-3</v>
      </c>
      <c r="S18" s="82">
        <f t="shared" si="5"/>
        <v>7.3415988214314609E-2</v>
      </c>
      <c r="T18" s="83">
        <f>分析係数表!F21</f>
        <v>0.42515189534375575</v>
      </c>
      <c r="U18" s="84">
        <f t="shared" si="6"/>
        <v>3.1212946537850689E-2</v>
      </c>
      <c r="V18" s="85">
        <f>分析係数表!D21</f>
        <v>6.1343946819791585E-2</v>
      </c>
      <c r="W18" s="86">
        <f t="shared" si="7"/>
        <v>0</v>
      </c>
      <c r="X18" s="74">
        <f>分析係数表!E21</f>
        <v>5.4343995376178865E-2</v>
      </c>
      <c r="Y18" s="87">
        <f t="shared" si="8"/>
        <v>0</v>
      </c>
    </row>
    <row r="19" spans="1:25">
      <c r="A19" s="10" t="s">
        <v>7</v>
      </c>
      <c r="B19" s="9" t="s">
        <v>276</v>
      </c>
      <c r="C19" s="88"/>
      <c r="D19" s="105">
        <f>投入係数表!AN19</f>
        <v>0</v>
      </c>
      <c r="E19" s="109">
        <f t="shared" si="9"/>
        <v>0</v>
      </c>
      <c r="F19" s="83">
        <f>分析係数表!C22</f>
        <v>0.19256748567873505</v>
      </c>
      <c r="G19" s="109">
        <f t="shared" si="0"/>
        <v>0</v>
      </c>
      <c r="H19" s="109">
        <v>1.2948696634426089E-2</v>
      </c>
      <c r="I19" s="109">
        <f t="shared" si="1"/>
        <v>1.2948696634426089E-2</v>
      </c>
      <c r="J19" s="83">
        <f>分析係数表!G22</f>
        <v>0.19753386347788673</v>
      </c>
      <c r="K19" s="110">
        <f t="shared" si="2"/>
        <v>2.5578060732012946E-3</v>
      </c>
      <c r="L19" s="77"/>
      <c r="M19" s="78"/>
      <c r="N19" s="79">
        <f>分析係数表!I22</f>
        <v>4.8211298587508529E-5</v>
      </c>
      <c r="O19" s="80">
        <f t="shared" si="3"/>
        <v>3.4934313233596749E-4</v>
      </c>
      <c r="P19" s="74">
        <f>分析係数表!C22</f>
        <v>0.19256748567873505</v>
      </c>
      <c r="Q19" s="80">
        <f t="shared" si="4"/>
        <v>6.7272128633070859E-5</v>
      </c>
      <c r="R19" s="81">
        <v>1.6421346634791995E-3</v>
      </c>
      <c r="S19" s="82">
        <f t="shared" si="5"/>
        <v>1.4590831297905289E-2</v>
      </c>
      <c r="T19" s="83">
        <f>分析係数表!F22</f>
        <v>0.41915604646677446</v>
      </c>
      <c r="U19" s="84">
        <f t="shared" si="6"/>
        <v>6.1158351614936561E-3</v>
      </c>
      <c r="V19" s="85">
        <f>分析係数表!D22</f>
        <v>2.9425619037728289E-2</v>
      </c>
      <c r="W19" s="86">
        <f t="shared" si="7"/>
        <v>0</v>
      </c>
      <c r="X19" s="74">
        <f>分析係数表!E22</f>
        <v>2.8940662878506891E-2</v>
      </c>
      <c r="Y19" s="87">
        <f t="shared" si="8"/>
        <v>0</v>
      </c>
    </row>
    <row r="20" spans="1:25">
      <c r="A20" s="10" t="s">
        <v>8</v>
      </c>
      <c r="B20" s="9" t="s">
        <v>277</v>
      </c>
      <c r="C20" s="88"/>
      <c r="D20" s="105">
        <f>投入係数表!AN20</f>
        <v>0</v>
      </c>
      <c r="E20" s="109">
        <f t="shared" si="9"/>
        <v>0</v>
      </c>
      <c r="F20" s="83">
        <f>分析係数表!C23</f>
        <v>0.20116432520583094</v>
      </c>
      <c r="G20" s="109">
        <f t="shared" si="0"/>
        <v>0</v>
      </c>
      <c r="H20" s="109">
        <v>9.8078212296550688E-3</v>
      </c>
      <c r="I20" s="109">
        <f t="shared" si="1"/>
        <v>9.8078212296550688E-3</v>
      </c>
      <c r="J20" s="83">
        <f>分析係数表!G23</f>
        <v>0.20785566100352021</v>
      </c>
      <c r="K20" s="110">
        <f t="shared" si="2"/>
        <v>2.0386111646943125E-3</v>
      </c>
      <c r="L20" s="77"/>
      <c r="M20" s="78"/>
      <c r="N20" s="79">
        <f>分析係数表!I23</f>
        <v>2.5225877402069866E-5</v>
      </c>
      <c r="O20" s="80">
        <f t="shared" si="3"/>
        <v>1.8278883344257163E-4</v>
      </c>
      <c r="P20" s="74">
        <f>分析係数表!C23</f>
        <v>0.20116432520583094</v>
      </c>
      <c r="Q20" s="80">
        <f t="shared" si="4"/>
        <v>3.6770592334635946E-5</v>
      </c>
      <c r="R20" s="81">
        <v>1.5653574706608754E-3</v>
      </c>
      <c r="S20" s="82">
        <f t="shared" si="5"/>
        <v>1.1373178700315944E-2</v>
      </c>
      <c r="T20" s="83">
        <f>分析係数表!F23</f>
        <v>0.42478695148042223</v>
      </c>
      <c r="U20" s="84">
        <f t="shared" si="6"/>
        <v>4.8311779087492806E-3</v>
      </c>
      <c r="V20" s="85">
        <f>分析係数表!D23</f>
        <v>3.5044555722743287E-2</v>
      </c>
      <c r="W20" s="86">
        <f t="shared" si="7"/>
        <v>0</v>
      </c>
      <c r="X20" s="74">
        <f>分析係数表!E23</f>
        <v>3.4275414947972954E-2</v>
      </c>
      <c r="Y20" s="87">
        <f t="shared" si="8"/>
        <v>0</v>
      </c>
    </row>
    <row r="21" spans="1:25">
      <c r="A21" s="10" t="s">
        <v>9</v>
      </c>
      <c r="B21" s="9" t="s">
        <v>278</v>
      </c>
      <c r="C21" s="88"/>
      <c r="D21" s="105">
        <f>投入係数表!AN21</f>
        <v>2.4709464226042401E-2</v>
      </c>
      <c r="E21" s="109">
        <f t="shared" si="9"/>
        <v>2.4709464226042401</v>
      </c>
      <c r="F21" s="83">
        <f>分析係数表!C24</f>
        <v>0.46796458506974481</v>
      </c>
      <c r="G21" s="109">
        <f t="shared" si="0"/>
        <v>1.1563154173835635</v>
      </c>
      <c r="H21" s="109">
        <v>1.248175976221257</v>
      </c>
      <c r="I21" s="109">
        <f t="shared" si="1"/>
        <v>1.248175976221257</v>
      </c>
      <c r="J21" s="83">
        <f>分析係数表!G24</f>
        <v>0.19290112247208774</v>
      </c>
      <c r="K21" s="110">
        <f t="shared" si="2"/>
        <v>0.24077454685577437</v>
      </c>
      <c r="L21" s="77"/>
      <c r="M21" s="78"/>
      <c r="N21" s="79">
        <f>分析係数表!I24</f>
        <v>1.1220536652328578E-3</v>
      </c>
      <c r="O21" s="80">
        <f t="shared" si="3"/>
        <v>8.1304954138501761E-3</v>
      </c>
      <c r="P21" s="74">
        <f>分析係数表!C24</f>
        <v>0.46796458506974481</v>
      </c>
      <c r="Q21" s="80">
        <f t="shared" si="4"/>
        <v>3.8047839127538607E-3</v>
      </c>
      <c r="R21" s="81">
        <v>7.7215707130619026E-3</v>
      </c>
      <c r="S21" s="82">
        <f t="shared" si="5"/>
        <v>1.255897546934319</v>
      </c>
      <c r="T21" s="83">
        <f>分析係数表!F24</f>
        <v>0.36341689561906876</v>
      </c>
      <c r="U21" s="84">
        <f t="shared" si="6"/>
        <v>0.45641438772247389</v>
      </c>
      <c r="V21" s="85">
        <f>分析係数表!D24</f>
        <v>4.5804723184795566E-2</v>
      </c>
      <c r="W21" s="86">
        <f t="shared" si="7"/>
        <v>0</v>
      </c>
      <c r="X21" s="74">
        <f>分析係数表!E24</f>
        <v>4.4933066139114755E-2</v>
      </c>
      <c r="Y21" s="87">
        <f t="shared" si="8"/>
        <v>0</v>
      </c>
    </row>
    <row r="22" spans="1:25">
      <c r="A22" s="10" t="s">
        <v>10</v>
      </c>
      <c r="B22" s="9" t="s">
        <v>279</v>
      </c>
      <c r="C22" s="88"/>
      <c r="D22" s="105">
        <f>投入係数表!AN22</f>
        <v>3.5978168046634243E-2</v>
      </c>
      <c r="E22" s="109">
        <f t="shared" si="9"/>
        <v>3.5978168046634242</v>
      </c>
      <c r="F22" s="83">
        <f>分析係数表!C25</f>
        <v>0.11839811615034102</v>
      </c>
      <c r="G22" s="109">
        <f t="shared" si="0"/>
        <v>0.4259747319261889</v>
      </c>
      <c r="H22" s="109">
        <v>0.47107755796461925</v>
      </c>
      <c r="I22" s="109">
        <f t="shared" si="1"/>
        <v>0.47107755796461925</v>
      </c>
      <c r="J22" s="83">
        <f>分析係数表!G25</f>
        <v>0.19601885967651284</v>
      </c>
      <c r="K22" s="110">
        <f t="shared" si="2"/>
        <v>9.2340085731421037E-2</v>
      </c>
      <c r="L22" s="77"/>
      <c r="M22" s="78"/>
      <c r="N22" s="79">
        <f>分析係数表!I25</f>
        <v>4.7721717414244671E-4</v>
      </c>
      <c r="O22" s="80">
        <f t="shared" si="3"/>
        <v>3.4579558589744389E-3</v>
      </c>
      <c r="P22" s="74">
        <f>分析係数表!C25</f>
        <v>0.11839811615034102</v>
      </c>
      <c r="Q22" s="80">
        <f t="shared" si="4"/>
        <v>4.0941545943360785E-4</v>
      </c>
      <c r="R22" s="81">
        <v>2.5828023222420364E-3</v>
      </c>
      <c r="S22" s="82">
        <f t="shared" si="5"/>
        <v>0.47366036028686131</v>
      </c>
      <c r="T22" s="83">
        <f>分析係数表!F25</f>
        <v>0.34892899519140697</v>
      </c>
      <c r="U22" s="84">
        <f t="shared" si="6"/>
        <v>0.16527383357689432</v>
      </c>
      <c r="V22" s="85">
        <f>分析係数表!D25</f>
        <v>3.4959095734715541E-2</v>
      </c>
      <c r="W22" s="86">
        <f t="shared" si="7"/>
        <v>0</v>
      </c>
      <c r="X22" s="74">
        <f>分析係数表!E25</f>
        <v>3.4440766876912506E-2</v>
      </c>
      <c r="Y22" s="87">
        <f t="shared" si="8"/>
        <v>0</v>
      </c>
    </row>
    <row r="23" spans="1:25">
      <c r="A23" s="10" t="s">
        <v>11</v>
      </c>
      <c r="B23" s="9" t="s">
        <v>35</v>
      </c>
      <c r="C23" s="88"/>
      <c r="D23" s="105">
        <f>投入係数表!AN23</f>
        <v>0</v>
      </c>
      <c r="E23" s="109">
        <f t="shared" si="9"/>
        <v>0</v>
      </c>
      <c r="F23" s="83">
        <f>分析係数表!C26</f>
        <v>0.29113960871661038</v>
      </c>
      <c r="G23" s="109">
        <f t="shared" si="0"/>
        <v>0</v>
      </c>
      <c r="H23" s="109">
        <v>2.3675626828233702E-2</v>
      </c>
      <c r="I23" s="109">
        <f t="shared" si="1"/>
        <v>2.3675626828233702E-2</v>
      </c>
      <c r="J23" s="83">
        <f>分析係数表!G26</f>
        <v>0.2004458717578543</v>
      </c>
      <c r="K23" s="110">
        <f t="shared" si="2"/>
        <v>4.7456816589989473E-3</v>
      </c>
      <c r="L23" s="77"/>
      <c r="M23" s="78"/>
      <c r="N23" s="79">
        <f>分析係数表!I26</f>
        <v>1.0726059667332082E-2</v>
      </c>
      <c r="O23" s="80">
        <f t="shared" si="3"/>
        <v>7.7721932235592928E-2</v>
      </c>
      <c r="P23" s="74">
        <f>分析係数表!C26</f>
        <v>0.29113960871661038</v>
      </c>
      <c r="Q23" s="80">
        <f t="shared" si="4"/>
        <v>2.2627932939769432E-2</v>
      </c>
      <c r="R23" s="81">
        <v>2.5458941100404572E-2</v>
      </c>
      <c r="S23" s="82">
        <f t="shared" si="5"/>
        <v>4.9134567928638274E-2</v>
      </c>
      <c r="T23" s="83">
        <f>分析係数表!F26</f>
        <v>0.34176102976079403</v>
      </c>
      <c r="U23" s="84">
        <f t="shared" si="6"/>
        <v>1.67922805321431E-2</v>
      </c>
      <c r="V23" s="85">
        <f>分析係数表!D26</f>
        <v>2.5195355338839619E-2</v>
      </c>
      <c r="W23" s="86">
        <f t="shared" si="7"/>
        <v>0</v>
      </c>
      <c r="X23" s="74">
        <f>分析係数表!E26</f>
        <v>2.4685974681555249E-2</v>
      </c>
      <c r="Y23" s="87">
        <f t="shared" si="8"/>
        <v>0</v>
      </c>
    </row>
    <row r="24" spans="1:25">
      <c r="A24" s="10" t="s">
        <v>12</v>
      </c>
      <c r="B24" s="9" t="s">
        <v>386</v>
      </c>
      <c r="C24" s="88"/>
      <c r="D24" s="105">
        <f>投入係数表!AN24</f>
        <v>0</v>
      </c>
      <c r="E24" s="109">
        <f t="shared" si="9"/>
        <v>0</v>
      </c>
      <c r="F24" s="83">
        <f>分析係数表!C27</f>
        <v>0.22390034937983039</v>
      </c>
      <c r="G24" s="109">
        <f t="shared" si="0"/>
        <v>0</v>
      </c>
      <c r="H24" s="109">
        <v>1.9201369781483436E-3</v>
      </c>
      <c r="I24" s="109">
        <f t="shared" si="1"/>
        <v>1.9201369781483436E-3</v>
      </c>
      <c r="J24" s="83">
        <f>分析係数表!G27</f>
        <v>0.17801424712710151</v>
      </c>
      <c r="K24" s="110">
        <f t="shared" si="2"/>
        <v>3.4181173854598514E-4</v>
      </c>
      <c r="L24" s="77"/>
      <c r="M24" s="78"/>
      <c r="N24" s="79">
        <f>分析係数表!I27</f>
        <v>1.001616696609949E-2</v>
      </c>
      <c r="O24" s="80">
        <f t="shared" si="3"/>
        <v>7.2577989899733714E-2</v>
      </c>
      <c r="P24" s="74">
        <f>分析係数表!C27</f>
        <v>0.22390034937983039</v>
      </c>
      <c r="Q24" s="80">
        <f t="shared" si="4"/>
        <v>1.6250237295836179E-2</v>
      </c>
      <c r="R24" s="81">
        <v>1.6595216713493101E-2</v>
      </c>
      <c r="S24" s="82">
        <f t="shared" si="5"/>
        <v>1.8515353691641444E-2</v>
      </c>
      <c r="T24" s="83">
        <f>分析係数表!F27</f>
        <v>0.3354402389489512</v>
      </c>
      <c r="U24" s="84">
        <f t="shared" si="6"/>
        <v>6.210794666548552E-3</v>
      </c>
      <c r="V24" s="85">
        <f>分析係数表!D27</f>
        <v>2.2648101403620974E-2</v>
      </c>
      <c r="W24" s="86">
        <f t="shared" si="7"/>
        <v>0</v>
      </c>
      <c r="X24" s="74">
        <f>分析係数表!E27</f>
        <v>2.2430380263578655E-2</v>
      </c>
      <c r="Y24" s="87">
        <f t="shared" si="8"/>
        <v>0</v>
      </c>
    </row>
    <row r="25" spans="1:25">
      <c r="A25" s="10" t="s">
        <v>13</v>
      </c>
      <c r="B25" s="9" t="s">
        <v>196</v>
      </c>
      <c r="C25" s="88"/>
      <c r="D25" s="105">
        <f>投入係数表!AN25</f>
        <v>0</v>
      </c>
      <c r="E25" s="109">
        <f t="shared" si="9"/>
        <v>0</v>
      </c>
      <c r="F25" s="83">
        <f>分析係数表!C28</f>
        <v>0.22512814125204084</v>
      </c>
      <c r="G25" s="109">
        <f t="shared" si="0"/>
        <v>0</v>
      </c>
      <c r="H25" s="109">
        <v>3.8016520110889233E-2</v>
      </c>
      <c r="I25" s="109">
        <f t="shared" si="1"/>
        <v>3.8016520110889233E-2</v>
      </c>
      <c r="J25" s="83">
        <f>分析係数表!G28</f>
        <v>0.17968722251031818</v>
      </c>
      <c r="K25" s="110">
        <f t="shared" si="2"/>
        <v>6.8310829082333397E-3</v>
      </c>
      <c r="L25" s="77"/>
      <c r="M25" s="78"/>
      <c r="N25" s="79">
        <f>分析係数表!I28</f>
        <v>8.1409051127791718E-3</v>
      </c>
      <c r="O25" s="80">
        <f t="shared" si="3"/>
        <v>5.8989684482073597E-2</v>
      </c>
      <c r="P25" s="74">
        <f>分析係数表!C28</f>
        <v>0.22512814125204084</v>
      </c>
      <c r="Q25" s="80">
        <f t="shared" si="4"/>
        <v>1.3280238020493586E-2</v>
      </c>
      <c r="R25" s="81">
        <v>1.7089845924228842E-2</v>
      </c>
      <c r="S25" s="82">
        <f t="shared" si="5"/>
        <v>5.5106366035118079E-2</v>
      </c>
      <c r="T25" s="83">
        <f>分析係数表!F28</f>
        <v>0.30733691598411605</v>
      </c>
      <c r="U25" s="84">
        <f t="shared" si="6"/>
        <v>1.6936220588325033E-2</v>
      </c>
      <c r="V25" s="85">
        <f>分析係数表!D28</f>
        <v>2.8688437249149327E-2</v>
      </c>
      <c r="W25" s="86">
        <f t="shared" si="7"/>
        <v>0</v>
      </c>
      <c r="X25" s="74">
        <f>分析係数表!E28</f>
        <v>2.8133457885501985E-2</v>
      </c>
      <c r="Y25" s="87">
        <f t="shared" si="8"/>
        <v>0</v>
      </c>
    </row>
    <row r="26" spans="1:25">
      <c r="A26" s="10" t="s">
        <v>14</v>
      </c>
      <c r="B26" s="9" t="s">
        <v>55</v>
      </c>
      <c r="C26" s="88"/>
      <c r="D26" s="105">
        <f>投入係数表!AN26</f>
        <v>6.3230980581442844E-2</v>
      </c>
      <c r="E26" s="109">
        <f t="shared" si="9"/>
        <v>6.3230980581442848</v>
      </c>
      <c r="F26" s="83">
        <f>分析係数表!C29</f>
        <v>0.20292812083079403</v>
      </c>
      <c r="G26" s="109">
        <f t="shared" si="0"/>
        <v>1.2831344067680626</v>
      </c>
      <c r="H26" s="109">
        <v>1.364489621764811</v>
      </c>
      <c r="I26" s="109">
        <f t="shared" si="1"/>
        <v>1.364489621764811</v>
      </c>
      <c r="J26" s="83">
        <f>分析係数表!G29</f>
        <v>0.25422836329948895</v>
      </c>
      <c r="K26" s="110">
        <f t="shared" si="2"/>
        <v>0.34689196328040661</v>
      </c>
      <c r="L26" s="77"/>
      <c r="M26" s="78"/>
      <c r="N26" s="79">
        <f>分析係数表!I29</f>
        <v>1.2173975242294967E-2</v>
      </c>
      <c r="O26" s="80">
        <f t="shared" si="3"/>
        <v>8.8213650507762115E-2</v>
      </c>
      <c r="P26" s="74">
        <f>分析係数表!C29</f>
        <v>0.20292812083079403</v>
      </c>
      <c r="Q26" s="80">
        <f t="shared" si="4"/>
        <v>1.7901030329164586E-2</v>
      </c>
      <c r="R26" s="81">
        <v>2.6103953511379729E-2</v>
      </c>
      <c r="S26" s="82">
        <f t="shared" si="5"/>
        <v>1.3905935752761907</v>
      </c>
      <c r="T26" s="83">
        <f>分析係数表!F29</f>
        <v>0.40384720428768384</v>
      </c>
      <c r="U26" s="84">
        <f t="shared" si="6"/>
        <v>0.56158732767570441</v>
      </c>
      <c r="V26" s="85">
        <f>分析係数表!D29</f>
        <v>7.670374473161555E-2</v>
      </c>
      <c r="W26" s="86">
        <f t="shared" si="7"/>
        <v>0</v>
      </c>
      <c r="X26" s="74">
        <f>分析係数表!E29</f>
        <v>6.1557890505000185E-2</v>
      </c>
      <c r="Y26" s="87">
        <f t="shared" si="8"/>
        <v>0</v>
      </c>
    </row>
    <row r="27" spans="1:25">
      <c r="A27" s="10" t="s">
        <v>15</v>
      </c>
      <c r="B27" s="9" t="s">
        <v>36</v>
      </c>
      <c r="C27" s="88"/>
      <c r="D27" s="105">
        <f>投入係数表!AN27</f>
        <v>0</v>
      </c>
      <c r="E27" s="109">
        <f t="shared" si="9"/>
        <v>0</v>
      </c>
      <c r="F27" s="83">
        <f>分析係数表!C30</f>
        <v>1</v>
      </c>
      <c r="G27" s="109">
        <f t="shared" si="0"/>
        <v>0</v>
      </c>
      <c r="H27" s="109">
        <v>0.16674245627439757</v>
      </c>
      <c r="I27" s="109">
        <f t="shared" si="1"/>
        <v>0.16674245627439757</v>
      </c>
      <c r="J27" s="83">
        <f>分析係数表!G30</f>
        <v>0.34673715455884868</v>
      </c>
      <c r="K27" s="110">
        <f t="shared" si="2"/>
        <v>5.7815804832737856E-2</v>
      </c>
      <c r="L27" s="77"/>
      <c r="M27" s="78"/>
      <c r="N27" s="79">
        <f>分析係数表!I30</f>
        <v>0</v>
      </c>
      <c r="O27" s="80">
        <f t="shared" si="3"/>
        <v>0</v>
      </c>
      <c r="P27" s="74">
        <f>分析係数表!C30</f>
        <v>1</v>
      </c>
      <c r="Q27" s="80">
        <f t="shared" si="4"/>
        <v>0</v>
      </c>
      <c r="R27" s="81">
        <v>3.1156289208323525E-2</v>
      </c>
      <c r="S27" s="82">
        <f t="shared" si="5"/>
        <v>0.1978987454827211</v>
      </c>
      <c r="T27" s="83">
        <f>分析係数表!F30</f>
        <v>0.44336430675838301</v>
      </c>
      <c r="U27" s="84">
        <f t="shared" si="6"/>
        <v>8.7741240099300316E-2</v>
      </c>
      <c r="V27" s="85">
        <f>分析係数表!D30</f>
        <v>8.6867041025616112E-2</v>
      </c>
      <c r="W27" s="86">
        <f t="shared" si="7"/>
        <v>0</v>
      </c>
      <c r="X27" s="74">
        <f>分析係数表!E30</f>
        <v>6.5897217034789901E-2</v>
      </c>
      <c r="Y27" s="87">
        <f t="shared" si="8"/>
        <v>0</v>
      </c>
    </row>
    <row r="28" spans="1:25">
      <c r="A28" s="10" t="s">
        <v>16</v>
      </c>
      <c r="B28" s="9" t="s">
        <v>197</v>
      </c>
      <c r="C28" s="88"/>
      <c r="D28" s="105">
        <f>投入係数表!AN28</f>
        <v>0</v>
      </c>
      <c r="E28" s="109">
        <f t="shared" si="9"/>
        <v>0</v>
      </c>
      <c r="F28" s="83">
        <f>分析係数表!C31</f>
        <v>0.99667993786519227</v>
      </c>
      <c r="G28" s="109">
        <f t="shared" si="0"/>
        <v>0</v>
      </c>
      <c r="H28" s="109">
        <v>1.140226538505356</v>
      </c>
      <c r="I28" s="109">
        <f t="shared" si="1"/>
        <v>1.140226538505356</v>
      </c>
      <c r="J28" s="83">
        <f>分析係数表!G31</f>
        <v>7.0744430198025232E-2</v>
      </c>
      <c r="K28" s="110">
        <f t="shared" si="2"/>
        <v>8.0664676763228096E-2</v>
      </c>
      <c r="L28" s="77"/>
      <c r="M28" s="78"/>
      <c r="N28" s="79">
        <f>分析係数表!I31</f>
        <v>1.5783931066306964E-2</v>
      </c>
      <c r="O28" s="80">
        <f t="shared" si="3"/>
        <v>0.1143716946198859</v>
      </c>
      <c r="P28" s="74">
        <f>分析係数表!C31</f>
        <v>0.99667993786519227</v>
      </c>
      <c r="Q28" s="80">
        <f t="shared" si="4"/>
        <v>0.11399197348728463</v>
      </c>
      <c r="R28" s="81">
        <v>0.21613654663544299</v>
      </c>
      <c r="S28" s="82">
        <f t="shared" si="5"/>
        <v>1.3563630851407991</v>
      </c>
      <c r="T28" s="83">
        <f>分析係数表!F31</f>
        <v>0.308369223350977</v>
      </c>
      <c r="U28" s="84">
        <f t="shared" si="6"/>
        <v>0.41826063114680329</v>
      </c>
      <c r="V28" s="85">
        <f>分析係数表!D31</f>
        <v>6.5953615120199595E-3</v>
      </c>
      <c r="W28" s="86">
        <f t="shared" si="7"/>
        <v>0</v>
      </c>
      <c r="X28" s="74">
        <f>分析係数表!E31</f>
        <v>6.5953615120199595E-3</v>
      </c>
      <c r="Y28" s="87">
        <f t="shared" si="8"/>
        <v>0</v>
      </c>
    </row>
    <row r="29" spans="1:25">
      <c r="A29" s="10" t="s">
        <v>17</v>
      </c>
      <c r="B29" s="9" t="s">
        <v>280</v>
      </c>
      <c r="C29" s="88"/>
      <c r="D29" s="105">
        <f>投入係数表!AN29</f>
        <v>0</v>
      </c>
      <c r="E29" s="109">
        <f t="shared" si="9"/>
        <v>0</v>
      </c>
      <c r="F29" s="83">
        <f>分析係数表!C32</f>
        <v>0.99973750468741629</v>
      </c>
      <c r="G29" s="109">
        <f t="shared" si="0"/>
        <v>0</v>
      </c>
      <c r="H29" s="109">
        <v>9.5329557917053484E-2</v>
      </c>
      <c r="I29" s="109">
        <f t="shared" si="1"/>
        <v>9.5329557917053484E-2</v>
      </c>
      <c r="J29" s="83">
        <f>分析係数表!G32</f>
        <v>0.13654952076677315</v>
      </c>
      <c r="K29" s="110">
        <f t="shared" si="2"/>
        <v>1.3017205448481999E-2</v>
      </c>
      <c r="L29" s="77"/>
      <c r="M29" s="78"/>
      <c r="N29" s="79">
        <f>分析係数表!I32</f>
        <v>6.1925380029087757E-3</v>
      </c>
      <c r="O29" s="80">
        <f t="shared" si="3"/>
        <v>4.4871652214864444E-2</v>
      </c>
      <c r="P29" s="74">
        <f>分析係数表!C32</f>
        <v>0.99973750468741629</v>
      </c>
      <c r="Q29" s="80">
        <f t="shared" si="4"/>
        <v>4.4859873616490152E-2</v>
      </c>
      <c r="R29" s="81">
        <v>6.6811216438012216E-2</v>
      </c>
      <c r="S29" s="82">
        <f t="shared" si="5"/>
        <v>0.16214077435506569</v>
      </c>
      <c r="T29" s="83">
        <f>分析係数表!F32</f>
        <v>0.46980830670926516</v>
      </c>
      <c r="U29" s="84">
        <f t="shared" si="6"/>
        <v>7.6175082648282461E-2</v>
      </c>
      <c r="V29" s="85">
        <f>分析係数表!D32</f>
        <v>1.7896698615548455E-2</v>
      </c>
      <c r="W29" s="86">
        <f t="shared" si="7"/>
        <v>0</v>
      </c>
      <c r="X29" s="74">
        <f>分析係数表!E32</f>
        <v>1.7896698615548455E-2</v>
      </c>
      <c r="Y29" s="87">
        <f t="shared" si="8"/>
        <v>0</v>
      </c>
    </row>
    <row r="30" spans="1:25">
      <c r="A30" s="10" t="s">
        <v>18</v>
      </c>
      <c r="B30" s="9" t="s">
        <v>281</v>
      </c>
      <c r="C30" s="88"/>
      <c r="D30" s="105">
        <f>投入係数表!AN30</f>
        <v>0</v>
      </c>
      <c r="E30" s="109">
        <f t="shared" si="9"/>
        <v>0</v>
      </c>
      <c r="F30" s="83">
        <f>分析係数表!C33</f>
        <v>0.92720800471848297</v>
      </c>
      <c r="G30" s="109">
        <f t="shared" si="0"/>
        <v>0</v>
      </c>
      <c r="H30" s="109">
        <v>8.9310935892093504E-2</v>
      </c>
      <c r="I30" s="109">
        <f t="shared" si="1"/>
        <v>8.9310935892093504E-2</v>
      </c>
      <c r="J30" s="83">
        <f>分析係数表!G33</f>
        <v>0.48251618559482062</v>
      </c>
      <c r="K30" s="110">
        <f t="shared" si="2"/>
        <v>4.3093972118556513E-2</v>
      </c>
      <c r="L30" s="77"/>
      <c r="M30" s="78"/>
      <c r="N30" s="79">
        <f>分析係数表!I33</f>
        <v>1.0711870111293417E-3</v>
      </c>
      <c r="O30" s="80">
        <f t="shared" si="3"/>
        <v>7.7619113516781474E-3</v>
      </c>
      <c r="P30" s="74">
        <f>分析係数表!C33</f>
        <v>0.92720800471848297</v>
      </c>
      <c r="Q30" s="80">
        <f t="shared" si="4"/>
        <v>7.1969063371912379E-3</v>
      </c>
      <c r="R30" s="81">
        <v>2.9236504785056173E-2</v>
      </c>
      <c r="S30" s="82">
        <f t="shared" si="5"/>
        <v>0.11854744067714967</v>
      </c>
      <c r="T30" s="83">
        <f>分析係数表!F33</f>
        <v>0.61375438359859724</v>
      </c>
      <c r="U30" s="84">
        <f t="shared" si="6"/>
        <v>7.275901137999527E-2</v>
      </c>
      <c r="V30" s="85">
        <f>分析係数表!D33</f>
        <v>6.3927479543206545E-2</v>
      </c>
      <c r="W30" s="86">
        <f t="shared" si="7"/>
        <v>0</v>
      </c>
      <c r="X30" s="74">
        <f>分析係数表!E33</f>
        <v>6.2471900008991998E-2</v>
      </c>
      <c r="Y30" s="87">
        <f t="shared" si="8"/>
        <v>0</v>
      </c>
    </row>
    <row r="31" spans="1:25">
      <c r="A31" s="10" t="s">
        <v>19</v>
      </c>
      <c r="B31" s="9" t="s">
        <v>282</v>
      </c>
      <c r="C31" s="88"/>
      <c r="D31" s="105">
        <f>投入係数表!AN31</f>
        <v>0.22661790368692683</v>
      </c>
      <c r="E31" s="109">
        <f t="shared" si="9"/>
        <v>22.661790368692682</v>
      </c>
      <c r="F31" s="83">
        <f>分析係数表!C34</f>
        <v>0.43058167090385968</v>
      </c>
      <c r="G31" s="109">
        <f t="shared" si="0"/>
        <v>9.7577515626246889</v>
      </c>
      <c r="H31" s="109">
        <v>10.434879013253552</v>
      </c>
      <c r="I31" s="109">
        <f t="shared" si="1"/>
        <v>10.434879013253552</v>
      </c>
      <c r="J31" s="83">
        <f>分析係数表!G34</f>
        <v>0.40252218378442245</v>
      </c>
      <c r="K31" s="110">
        <f t="shared" si="2"/>
        <v>4.2002702879410592</v>
      </c>
      <c r="L31" s="77"/>
      <c r="M31" s="78"/>
      <c r="N31" s="79">
        <f>分析係数表!I34</f>
        <v>0.17332617383102331</v>
      </c>
      <c r="O31" s="80">
        <f t="shared" si="3"/>
        <v>1.2559360617933359</v>
      </c>
      <c r="P31" s="74">
        <f>分析係数表!C34</f>
        <v>0.43058167090385968</v>
      </c>
      <c r="Q31" s="80">
        <f t="shared" si="4"/>
        <v>0.54078304803538779</v>
      </c>
      <c r="R31" s="81">
        <v>0.60748807186272469</v>
      </c>
      <c r="S31" s="82">
        <f t="shared" si="5"/>
        <v>11.042367085116275</v>
      </c>
      <c r="T31" s="83">
        <f>分析係数表!F34</f>
        <v>0.66293540075026103</v>
      </c>
      <c r="U31" s="84">
        <f t="shared" si="6"/>
        <v>7.32037604880305</v>
      </c>
      <c r="V31" s="85">
        <f>分析係数表!D34</f>
        <v>0.16067471370017011</v>
      </c>
      <c r="W31" s="86">
        <f t="shared" si="7"/>
        <v>2</v>
      </c>
      <c r="X31" s="74">
        <f>分析係数表!E34</f>
        <v>0.14658203786750718</v>
      </c>
      <c r="Y31" s="87">
        <f t="shared" si="8"/>
        <v>2</v>
      </c>
    </row>
    <row r="32" spans="1:25">
      <c r="A32" s="10" t="s">
        <v>20</v>
      </c>
      <c r="B32" s="9" t="s">
        <v>37</v>
      </c>
      <c r="C32" s="88"/>
      <c r="D32" s="105">
        <f>投入係数表!AN32</f>
        <v>0</v>
      </c>
      <c r="E32" s="109">
        <f t="shared" si="9"/>
        <v>0</v>
      </c>
      <c r="F32" s="83">
        <f>分析係数表!C35</f>
        <v>0.85041941808411148</v>
      </c>
      <c r="G32" s="109">
        <f t="shared" si="0"/>
        <v>0</v>
      </c>
      <c r="H32" s="109">
        <v>0.52675383938129139</v>
      </c>
      <c r="I32" s="109">
        <f t="shared" si="1"/>
        <v>0.52675383938129139</v>
      </c>
      <c r="J32" s="83">
        <f>分析係数表!G35</f>
        <v>0.31439227022235533</v>
      </c>
      <c r="K32" s="110">
        <f t="shared" si="2"/>
        <v>0.16560733541142611</v>
      </c>
      <c r="L32" s="77"/>
      <c r="M32" s="78"/>
      <c r="N32" s="79">
        <f>分析係数表!I35</f>
        <v>5.0116599150103677E-2</v>
      </c>
      <c r="O32" s="80">
        <f t="shared" si="3"/>
        <v>0.36314910077239798</v>
      </c>
      <c r="P32" s="74">
        <f>分析係数表!C35</f>
        <v>0.85041941808411148</v>
      </c>
      <c r="Q32" s="80">
        <f t="shared" si="4"/>
        <v>0.30882904695663105</v>
      </c>
      <c r="R32" s="81">
        <v>0.47426574768432606</v>
      </c>
      <c r="S32" s="82">
        <f t="shared" si="5"/>
        <v>1.0010195870656173</v>
      </c>
      <c r="T32" s="83">
        <f>分析係数表!F35</f>
        <v>0.64510687312527537</v>
      </c>
      <c r="U32" s="84">
        <f t="shared" si="6"/>
        <v>0.64576461574905475</v>
      </c>
      <c r="V32" s="85">
        <f>分析係数表!D35</f>
        <v>4.4457450663799247E-2</v>
      </c>
      <c r="W32" s="86">
        <f t="shared" si="7"/>
        <v>0</v>
      </c>
      <c r="X32" s="74">
        <f>分析係数表!E35</f>
        <v>4.3787951741632962E-2</v>
      </c>
      <c r="Y32" s="87">
        <f t="shared" si="8"/>
        <v>0</v>
      </c>
    </row>
    <row r="33" spans="1:25">
      <c r="A33" s="10" t="s">
        <v>21</v>
      </c>
      <c r="B33" s="9" t="s">
        <v>38</v>
      </c>
      <c r="C33" s="88"/>
      <c r="D33" s="105">
        <f>投入係数表!AN33</f>
        <v>0</v>
      </c>
      <c r="E33" s="109">
        <f t="shared" si="9"/>
        <v>0</v>
      </c>
      <c r="F33" s="83">
        <f>分析係数表!C36</f>
        <v>0.99367212085214862</v>
      </c>
      <c r="G33" s="109">
        <f t="shared" si="0"/>
        <v>0</v>
      </c>
      <c r="H33" s="109">
        <v>0.58144048162700313</v>
      </c>
      <c r="I33" s="109">
        <f t="shared" si="1"/>
        <v>0.58144048162700313</v>
      </c>
      <c r="J33" s="83">
        <f>分析係数表!G36</f>
        <v>5.4622350270852466E-2</v>
      </c>
      <c r="K33" s="110">
        <f t="shared" si="2"/>
        <v>3.1759645649083325E-2</v>
      </c>
      <c r="L33" s="77"/>
      <c r="M33" s="78"/>
      <c r="N33" s="79">
        <f>分析係数表!I36</f>
        <v>0.22260102528255266</v>
      </c>
      <c r="O33" s="80">
        <f t="shared" si="3"/>
        <v>1.612985787807703</v>
      </c>
      <c r="P33" s="74">
        <f>分析係数表!C36</f>
        <v>0.99367212085214862</v>
      </c>
      <c r="Q33" s="80">
        <f t="shared" si="4"/>
        <v>1.602779008675254</v>
      </c>
      <c r="R33" s="81">
        <v>1.7079824542051234</v>
      </c>
      <c r="S33" s="82">
        <f t="shared" si="5"/>
        <v>2.2894229358321265</v>
      </c>
      <c r="T33" s="83">
        <f>分析係数表!F36</f>
        <v>0.84078106922799567</v>
      </c>
      <c r="U33" s="84">
        <f t="shared" si="6"/>
        <v>1.9249034639040323</v>
      </c>
      <c r="V33" s="85">
        <f>分析係数表!D36</f>
        <v>1.6146279761308086E-2</v>
      </c>
      <c r="W33" s="86">
        <f t="shared" si="7"/>
        <v>0</v>
      </c>
      <c r="X33" s="74">
        <f>分析係数表!E36</f>
        <v>1.4152245516969955E-2</v>
      </c>
      <c r="Y33" s="87">
        <f t="shared" si="8"/>
        <v>0</v>
      </c>
    </row>
    <row r="34" spans="1:25">
      <c r="A34" s="10" t="s">
        <v>22</v>
      </c>
      <c r="B34" s="9" t="s">
        <v>406</v>
      </c>
      <c r="C34" s="88"/>
      <c r="D34" s="105">
        <f>投入係数表!AN34</f>
        <v>0.13357219767571382</v>
      </c>
      <c r="E34" s="109">
        <f t="shared" si="9"/>
        <v>13.357219767571383</v>
      </c>
      <c r="F34" s="83">
        <f>分析係数表!C37</f>
        <v>0.57178358697686016</v>
      </c>
      <c r="G34" s="109">
        <f t="shared" si="0"/>
        <v>7.6374390307401878</v>
      </c>
      <c r="H34" s="109">
        <v>8.5450258690098231</v>
      </c>
      <c r="I34" s="109">
        <f t="shared" si="1"/>
        <v>8.5450258690098231</v>
      </c>
      <c r="J34" s="83">
        <f>分析係数表!G37</f>
        <v>0.36884830758302428</v>
      </c>
      <c r="K34" s="110">
        <f t="shared" si="2"/>
        <v>3.1518183300374347</v>
      </c>
      <c r="L34" s="77"/>
      <c r="M34" s="78"/>
      <c r="N34" s="79">
        <f>分析係数表!I37</f>
        <v>4.5622990798280361E-2</v>
      </c>
      <c r="O34" s="80">
        <f t="shared" si="3"/>
        <v>0.33058803597826786</v>
      </c>
      <c r="P34" s="74">
        <f>分析係数表!C37</f>
        <v>0.57178358697686016</v>
      </c>
      <c r="Q34" s="80">
        <f t="shared" si="4"/>
        <v>0.1890248130232893</v>
      </c>
      <c r="R34" s="81">
        <v>0.25532023283807437</v>
      </c>
      <c r="S34" s="82">
        <f t="shared" si="5"/>
        <v>8.8003461018478966</v>
      </c>
      <c r="T34" s="83">
        <f>分析係数表!F37</f>
        <v>0.64429400301330442</v>
      </c>
      <c r="U34" s="84">
        <f t="shared" si="6"/>
        <v>5.6700102178621101</v>
      </c>
      <c r="V34" s="85">
        <f>分析係数表!D37</f>
        <v>7.2142948725191447E-2</v>
      </c>
      <c r="W34" s="86">
        <f t="shared" si="7"/>
        <v>1</v>
      </c>
      <c r="X34" s="74">
        <f>分析係数表!E37</f>
        <v>6.9101643267789628E-2</v>
      </c>
      <c r="Y34" s="87">
        <f t="shared" si="8"/>
        <v>1</v>
      </c>
    </row>
    <row r="35" spans="1:25">
      <c r="A35" s="10" t="s">
        <v>23</v>
      </c>
      <c r="B35" s="9" t="s">
        <v>198</v>
      </c>
      <c r="C35" s="88"/>
      <c r="D35" s="105">
        <f>投入係数表!AN35</f>
        <v>0</v>
      </c>
      <c r="E35" s="109">
        <f t="shared" si="9"/>
        <v>0</v>
      </c>
      <c r="F35" s="83">
        <f>分析係数表!C38</f>
        <v>0.42668283982472699</v>
      </c>
      <c r="G35" s="109">
        <f t="shared" si="0"/>
        <v>0</v>
      </c>
      <c r="H35" s="109">
        <v>0.34394037765589924</v>
      </c>
      <c r="I35" s="109">
        <f t="shared" si="1"/>
        <v>0.34394037765589924</v>
      </c>
      <c r="J35" s="83">
        <f>分析係数表!G38</f>
        <v>0.18042179614021467</v>
      </c>
      <c r="K35" s="110">
        <f t="shared" si="2"/>
        <v>6.2054340701821101E-2</v>
      </c>
      <c r="L35" s="77"/>
      <c r="M35" s="78"/>
      <c r="N35" s="79">
        <f>分析係数表!I38</f>
        <v>3.1385057501308801E-2</v>
      </c>
      <c r="O35" s="80">
        <f t="shared" si="3"/>
        <v>0.22741877147637057</v>
      </c>
      <c r="P35" s="74">
        <f>分析係数表!C38</f>
        <v>0.42668283982472699</v>
      </c>
      <c r="Q35" s="80">
        <f t="shared" si="4"/>
        <v>9.7035687242988417E-2</v>
      </c>
      <c r="R35" s="81">
        <v>0.1554963001214873</v>
      </c>
      <c r="S35" s="82">
        <f t="shared" si="5"/>
        <v>0.49943667777738654</v>
      </c>
      <c r="T35" s="83">
        <f>分析係数表!F38</f>
        <v>0.52437100026299643</v>
      </c>
      <c r="U35" s="84">
        <f t="shared" si="6"/>
        <v>0.26189011029415604</v>
      </c>
      <c r="V35" s="85">
        <f>分析係数表!D38</f>
        <v>3.745569762927526E-2</v>
      </c>
      <c r="W35" s="86">
        <f t="shared" si="7"/>
        <v>0</v>
      </c>
      <c r="X35" s="74">
        <f>分析係数表!E38</f>
        <v>3.4218337111297577E-2</v>
      </c>
      <c r="Y35" s="87">
        <f t="shared" si="8"/>
        <v>0</v>
      </c>
    </row>
    <row r="36" spans="1:25">
      <c r="A36" s="10" t="s">
        <v>24</v>
      </c>
      <c r="B36" s="9" t="s">
        <v>39</v>
      </c>
      <c r="C36" s="88"/>
      <c r="D36" s="105">
        <f>投入係数表!AN36</f>
        <v>0</v>
      </c>
      <c r="E36" s="109">
        <f t="shared" si="9"/>
        <v>0</v>
      </c>
      <c r="F36" s="83">
        <f>分析係数表!C39</f>
        <v>1</v>
      </c>
      <c r="G36" s="109">
        <f t="shared" si="0"/>
        <v>0</v>
      </c>
      <c r="H36" s="109">
        <v>6.5468931130343605E-2</v>
      </c>
      <c r="I36" s="109">
        <f t="shared" si="1"/>
        <v>6.5468931130343605E-2</v>
      </c>
      <c r="J36" s="83">
        <f>分析係数表!G39</f>
        <v>0.351753812215997</v>
      </c>
      <c r="K36" s="110">
        <f t="shared" si="2"/>
        <v>2.3028946106804924E-2</v>
      </c>
      <c r="L36" s="77"/>
      <c r="M36" s="78"/>
      <c r="N36" s="79">
        <f>分析係数表!I39</f>
        <v>2.6196741762610056E-3</v>
      </c>
      <c r="O36" s="80">
        <f t="shared" si="3"/>
        <v>1.8982379841388113E-2</v>
      </c>
      <c r="P36" s="74">
        <f>分析係数表!C39</f>
        <v>1</v>
      </c>
      <c r="Q36" s="80">
        <f t="shared" si="4"/>
        <v>1.8982379841388113E-2</v>
      </c>
      <c r="R36" s="81">
        <v>2.4695574481838407E-2</v>
      </c>
      <c r="S36" s="82">
        <f t="shared" si="5"/>
        <v>9.0164505612182005E-2</v>
      </c>
      <c r="T36" s="83">
        <f>分析係数表!F39</f>
        <v>0.70125652740175148</v>
      </c>
      <c r="U36" s="84">
        <f t="shared" si="6"/>
        <v>6.322844810049448E-2</v>
      </c>
      <c r="V36" s="85">
        <f>分析係数表!D39</f>
        <v>5.4632803645743147E-2</v>
      </c>
      <c r="W36" s="86">
        <f t="shared" si="7"/>
        <v>0</v>
      </c>
      <c r="X36" s="74">
        <f>分析係数表!E39</f>
        <v>5.4632803645743147E-2</v>
      </c>
      <c r="Y36" s="87">
        <f t="shared" si="8"/>
        <v>0</v>
      </c>
    </row>
    <row r="37" spans="1:25">
      <c r="A37" s="10" t="s">
        <v>25</v>
      </c>
      <c r="B37" s="9" t="s">
        <v>40</v>
      </c>
      <c r="C37" s="88"/>
      <c r="D37" s="105">
        <f>投入係数表!AN37</f>
        <v>0</v>
      </c>
      <c r="E37" s="109">
        <f t="shared" si="9"/>
        <v>0</v>
      </c>
      <c r="F37" s="83">
        <f>分析係数表!C40</f>
        <v>0.86812466863195592</v>
      </c>
      <c r="G37" s="109">
        <f t="shared" si="0"/>
        <v>0</v>
      </c>
      <c r="H37" s="109">
        <v>1.5893729976228756E-2</v>
      </c>
      <c r="I37" s="109">
        <f t="shared" si="1"/>
        <v>1.5893729976228756E-2</v>
      </c>
      <c r="J37" s="83">
        <f>分析係数表!G40</f>
        <v>0.5308449982881025</v>
      </c>
      <c r="K37" s="110">
        <f t="shared" si="2"/>
        <v>8.4371070620227178E-3</v>
      </c>
      <c r="L37" s="77"/>
      <c r="M37" s="78"/>
      <c r="N37" s="79">
        <f>分析係数表!I40</f>
        <v>3.1726768564274997E-2</v>
      </c>
      <c r="O37" s="80">
        <f t="shared" si="3"/>
        <v>0.22989483863464857</v>
      </c>
      <c r="P37" s="74">
        <f>分析係数表!C40</f>
        <v>0.86812466863195592</v>
      </c>
      <c r="Q37" s="80">
        <f t="shared" si="4"/>
        <v>0.19957738060990127</v>
      </c>
      <c r="R37" s="81">
        <v>0.20132212342412809</v>
      </c>
      <c r="S37" s="82">
        <f t="shared" si="5"/>
        <v>0.21721585340035685</v>
      </c>
      <c r="T37" s="83">
        <f>分析係数表!F40</f>
        <v>0.72849135138041188</v>
      </c>
      <c r="U37" s="84">
        <f t="shared" si="6"/>
        <v>0.1582398705848754</v>
      </c>
      <c r="V37" s="85">
        <f>分析係数表!D40</f>
        <v>7.8167788596215718E-2</v>
      </c>
      <c r="W37" s="86">
        <f t="shared" si="7"/>
        <v>0</v>
      </c>
      <c r="X37" s="74">
        <f>分析係数表!E40</f>
        <v>7.1051953968348291E-2</v>
      </c>
      <c r="Y37" s="87">
        <f t="shared" si="8"/>
        <v>0</v>
      </c>
    </row>
    <row r="38" spans="1:25">
      <c r="A38" s="10" t="s">
        <v>26</v>
      </c>
      <c r="B38" s="9" t="s">
        <v>284</v>
      </c>
      <c r="C38" s="88"/>
      <c r="D38" s="105">
        <f>投入係数表!AN38</f>
        <v>0</v>
      </c>
      <c r="E38" s="109">
        <f t="shared" si="9"/>
        <v>0</v>
      </c>
      <c r="F38" s="83">
        <f>分析係数表!C41</f>
        <v>0.9999434031873089</v>
      </c>
      <c r="G38" s="109">
        <f t="shared" si="0"/>
        <v>0</v>
      </c>
      <c r="H38" s="109">
        <v>1.7236227995290419E-2</v>
      </c>
      <c r="I38" s="109">
        <f t="shared" si="1"/>
        <v>1.7236227995290419E-2</v>
      </c>
      <c r="J38" s="83">
        <f>分析係数表!G41</f>
        <v>0.50163334603597476</v>
      </c>
      <c r="K38" s="110">
        <f t="shared" si="2"/>
        <v>8.6462667223164737E-3</v>
      </c>
      <c r="L38" s="77"/>
      <c r="M38" s="78"/>
      <c r="N38" s="79">
        <f>分析係数表!I41</f>
        <v>4.605647758626856E-2</v>
      </c>
      <c r="O38" s="80">
        <f t="shared" si="3"/>
        <v>0.33372911777400466</v>
      </c>
      <c r="P38" s="74">
        <f>分析係数表!C41</f>
        <v>0.9999434031873089</v>
      </c>
      <c r="Q38" s="80">
        <f t="shared" si="4"/>
        <v>0.33371022976963644</v>
      </c>
      <c r="R38" s="81">
        <v>0.33996817787667027</v>
      </c>
      <c r="S38" s="82">
        <f t="shared" si="5"/>
        <v>0.35720440587196067</v>
      </c>
      <c r="T38" s="83">
        <f>分析係数表!F41</f>
        <v>0.6065809667987323</v>
      </c>
      <c r="U38" s="84">
        <f t="shared" si="6"/>
        <v>0.21667339385858067</v>
      </c>
      <c r="V38" s="85">
        <f>分析係数表!D41</f>
        <v>0.10372147914479408</v>
      </c>
      <c r="W38" s="86">
        <f t="shared" si="7"/>
        <v>0</v>
      </c>
      <c r="X38" s="74">
        <f>分析係数表!E41</f>
        <v>9.872112035903656E-2</v>
      </c>
      <c r="Y38" s="87">
        <f t="shared" si="8"/>
        <v>0</v>
      </c>
    </row>
    <row r="39" spans="1:25">
      <c r="A39" s="10" t="s">
        <v>56</v>
      </c>
      <c r="B39" s="9" t="s">
        <v>388</v>
      </c>
      <c r="C39" s="88"/>
      <c r="D39" s="105">
        <f>投入係数表!AN39</f>
        <v>0</v>
      </c>
      <c r="E39" s="109">
        <f t="shared" si="9"/>
        <v>0</v>
      </c>
      <c r="F39" s="83">
        <f>分析係数表!C42</f>
        <v>0.93692850875802069</v>
      </c>
      <c r="G39" s="109">
        <f>E39*F39</f>
        <v>0</v>
      </c>
      <c r="H39" s="109">
        <v>4.2595770626275647E-2</v>
      </c>
      <c r="I39" s="109">
        <f>C39+H39</f>
        <v>4.2595770626275647E-2</v>
      </c>
      <c r="J39" s="83">
        <f>分析係数表!G42</f>
        <v>0.49922072097325781</v>
      </c>
      <c r="K39" s="110">
        <f>I39*J39</f>
        <v>2.1264691322460845E-2</v>
      </c>
      <c r="L39" s="77"/>
      <c r="M39" s="78"/>
      <c r="N39" s="79">
        <f>分析係数表!I42</f>
        <v>1.1809361738003208E-2</v>
      </c>
      <c r="O39" s="80">
        <f t="shared" si="3"/>
        <v>8.557163032964811E-2</v>
      </c>
      <c r="P39" s="74">
        <f>分析係数表!C42</f>
        <v>0.93692850875802069</v>
      </c>
      <c r="Q39" s="80">
        <f>O39*P39</f>
        <v>8.0174499996749818E-2</v>
      </c>
      <c r="R39" s="81">
        <v>8.7603736635796695E-2</v>
      </c>
      <c r="S39" s="82">
        <f>I39+R39</f>
        <v>0.13019950726207236</v>
      </c>
      <c r="T39" s="83">
        <f>分析係数表!F42</f>
        <v>0.57339238661209846</v>
      </c>
      <c r="U39" s="84">
        <f>S39*T39</f>
        <v>7.4655406204718916E-2</v>
      </c>
      <c r="V39" s="85">
        <f>分析係数表!D42</f>
        <v>0.13686157986208444</v>
      </c>
      <c r="W39" s="86">
        <f>ROUND(S39*V39,0)</f>
        <v>0</v>
      </c>
      <c r="X39" s="74">
        <f>分析係数表!E42</f>
        <v>0.12798116275158378</v>
      </c>
      <c r="Y39" s="87">
        <f>ROUND(S39*X39,0)</f>
        <v>0</v>
      </c>
    </row>
    <row r="40" spans="1:25">
      <c r="A40" s="10" t="s">
        <v>199</v>
      </c>
      <c r="B40" s="9" t="s">
        <v>41</v>
      </c>
      <c r="C40" s="88"/>
      <c r="D40" s="105">
        <f>投入係数表!AN40</f>
        <v>0</v>
      </c>
      <c r="E40" s="109">
        <f t="shared" si="9"/>
        <v>0</v>
      </c>
      <c r="F40" s="83">
        <f>分析係数表!C43</f>
        <v>0.64668770435795053</v>
      </c>
      <c r="G40" s="109">
        <f>E40*F40</f>
        <v>0</v>
      </c>
      <c r="H40" s="109">
        <v>1.7379743998488291</v>
      </c>
      <c r="I40" s="109">
        <f>C40+H40</f>
        <v>1.7379743998488291</v>
      </c>
      <c r="J40" s="83">
        <f>分析係数表!G43</f>
        <v>0.34525361813281841</v>
      </c>
      <c r="K40" s="110">
        <f>I40*J40</f>
        <v>0.6000419497700219</v>
      </c>
      <c r="L40" s="77"/>
      <c r="M40" s="78"/>
      <c r="N40" s="79">
        <f>分析係数表!I43</f>
        <v>1.6687581740348217E-2</v>
      </c>
      <c r="O40" s="80">
        <f t="shared" si="3"/>
        <v>0.12091962355472013</v>
      </c>
      <c r="P40" s="74">
        <f>分析係数表!C43</f>
        <v>0.64668770435795053</v>
      </c>
      <c r="Q40" s="80">
        <f>O40*P40</f>
        <v>7.8197233768429519E-2</v>
      </c>
      <c r="R40" s="81">
        <v>0.31515888350635085</v>
      </c>
      <c r="S40" s="82">
        <f>I40+R40</f>
        <v>2.0531332833551801</v>
      </c>
      <c r="T40" s="83">
        <f>分析係数表!F43</f>
        <v>0.5971160790993254</v>
      </c>
      <c r="U40" s="84">
        <f>S40*T40</f>
        <v>1.2259588960253693</v>
      </c>
      <c r="V40" s="85">
        <f>分析係数表!D43</f>
        <v>0.11965406207615147</v>
      </c>
      <c r="W40" s="86">
        <f>ROUND(S40*V40,0)</f>
        <v>0</v>
      </c>
      <c r="X40" s="74">
        <f>分析係数表!E43</f>
        <v>0.10089499703022012</v>
      </c>
      <c r="Y40" s="87">
        <f>ROUND(S40*X40,0)</f>
        <v>0</v>
      </c>
    </row>
    <row r="41" spans="1:25">
      <c r="A41" s="10" t="s">
        <v>350</v>
      </c>
      <c r="B41" s="9" t="s">
        <v>42</v>
      </c>
      <c r="C41" s="168"/>
      <c r="D41" s="105">
        <f>投入係数表!AN41</f>
        <v>0</v>
      </c>
      <c r="E41" s="109">
        <f t="shared" si="9"/>
        <v>0</v>
      </c>
      <c r="F41" s="83">
        <f>分析係数表!C44</f>
        <v>0.69156580457188765</v>
      </c>
      <c r="G41" s="109">
        <f>E41*F41</f>
        <v>0</v>
      </c>
      <c r="H41" s="109">
        <v>1.5283570485483235E-2</v>
      </c>
      <c r="I41" s="109">
        <f>C41+H41</f>
        <v>1.5283570485483235E-2</v>
      </c>
      <c r="J41" s="83">
        <f>分析係数表!G44</f>
        <v>0.27271905819722003</v>
      </c>
      <c r="K41" s="110">
        <f>I41*J41</f>
        <v>4.1681209486918169E-3</v>
      </c>
      <c r="L41" s="77"/>
      <c r="M41" s="78"/>
      <c r="N41" s="79">
        <f>分析係数表!I44</f>
        <v>0.15674397651271663</v>
      </c>
      <c r="O41" s="80">
        <f t="shared" si="3"/>
        <v>1.1357800626414845</v>
      </c>
      <c r="P41" s="74">
        <f>分析係数表!C44</f>
        <v>0.69156580457188765</v>
      </c>
      <c r="Q41" s="80">
        <f>O41*P41</f>
        <v>0.78546665283736716</v>
      </c>
      <c r="R41" s="81">
        <v>0.80041317544765211</v>
      </c>
      <c r="S41" s="82">
        <f>I41+R41</f>
        <v>0.81569674593313535</v>
      </c>
      <c r="T41" s="83">
        <f>分析係数表!F44</f>
        <v>0.50862281906626206</v>
      </c>
      <c r="U41" s="84">
        <f>S41*T41</f>
        <v>0.41488197841968782</v>
      </c>
      <c r="V41" s="85">
        <f>分析係数表!D44</f>
        <v>0.14406819380410243</v>
      </c>
      <c r="W41" s="86">
        <f>ROUND(S41*V41,0)</f>
        <v>0</v>
      </c>
      <c r="X41" s="74">
        <f>分析係数表!E44</f>
        <v>0.11993705213297758</v>
      </c>
      <c r="Y41" s="87">
        <f>ROUND(S41*X41,0)</f>
        <v>0</v>
      </c>
    </row>
    <row r="42" spans="1:25">
      <c r="A42" s="10" t="s">
        <v>351</v>
      </c>
      <c r="B42" s="9" t="s">
        <v>286</v>
      </c>
      <c r="C42" s="214">
        <f>最終需要_まとめ!C43</f>
        <v>100</v>
      </c>
      <c r="D42" s="105">
        <f>投入係数表!AN42</f>
        <v>0</v>
      </c>
      <c r="E42" s="109">
        <f t="shared" si="9"/>
        <v>0</v>
      </c>
      <c r="F42" s="83">
        <f>分析係数表!C45</f>
        <v>1</v>
      </c>
      <c r="G42" s="109">
        <f>E42*F42</f>
        <v>0</v>
      </c>
      <c r="H42" s="109">
        <v>5.7930514894709649E-2</v>
      </c>
      <c r="I42" s="109">
        <f>C42+H42</f>
        <v>100.05793051489471</v>
      </c>
      <c r="J42" s="83">
        <f>分析係数表!G45</f>
        <v>0</v>
      </c>
      <c r="K42" s="110">
        <f>I42*J42</f>
        <v>0</v>
      </c>
      <c r="L42" s="77"/>
      <c r="M42" s="78"/>
      <c r="N42" s="79">
        <f>分析係数表!I45</f>
        <v>0</v>
      </c>
      <c r="O42" s="80">
        <f t="shared" si="3"/>
        <v>0</v>
      </c>
      <c r="P42" s="74">
        <f>分析係数表!C45</f>
        <v>1</v>
      </c>
      <c r="Q42" s="80">
        <f>O42*P42</f>
        <v>0</v>
      </c>
      <c r="R42" s="81">
        <v>8.85948385952459E-3</v>
      </c>
      <c r="S42" s="82">
        <f>I42+R42</f>
        <v>100.06678999875423</v>
      </c>
      <c r="T42" s="83">
        <f>分析係数表!F45</f>
        <v>0</v>
      </c>
      <c r="U42" s="84">
        <f>S42*T42</f>
        <v>0</v>
      </c>
      <c r="V42" s="85">
        <f>分析係数表!D45</f>
        <v>0</v>
      </c>
      <c r="W42" s="86">
        <f>ROUND(S42*V42,0)</f>
        <v>0</v>
      </c>
      <c r="X42" s="74">
        <f>分析係数表!E45</f>
        <v>0</v>
      </c>
      <c r="Y42" s="87">
        <f>ROUND(S42*X42,0)</f>
        <v>0</v>
      </c>
    </row>
    <row r="43" spans="1:25">
      <c r="A43" s="10" t="s">
        <v>352</v>
      </c>
      <c r="B43" s="9" t="s">
        <v>287</v>
      </c>
      <c r="C43" s="88"/>
      <c r="D43" s="105">
        <f>投入係数表!AN43</f>
        <v>5.0124382727509008E-4</v>
      </c>
      <c r="E43" s="109">
        <f t="shared" si="9"/>
        <v>5.0124382727509006E-2</v>
      </c>
      <c r="F43" s="83">
        <f>分析係数表!C46</f>
        <v>0.99300149364803736</v>
      </c>
      <c r="G43" s="109">
        <f>E43*F43</f>
        <v>4.977358691660233E-2</v>
      </c>
      <c r="H43" s="109">
        <v>0.26548541315106733</v>
      </c>
      <c r="I43" s="109">
        <f>C43+H43</f>
        <v>0.26548541315106733</v>
      </c>
      <c r="J43" s="83">
        <f>分析係数表!G46</f>
        <v>1.2662527198429125E-2</v>
      </c>
      <c r="K43" s="110">
        <f>I43*J43</f>
        <v>3.3617162648115835E-3</v>
      </c>
      <c r="L43" s="77"/>
      <c r="M43" s="78"/>
      <c r="N43" s="79">
        <f>分析係数表!I46</f>
        <v>3.642815848522589E-5</v>
      </c>
      <c r="O43" s="80">
        <f t="shared" si="3"/>
        <v>2.6396150618845042E-4</v>
      </c>
      <c r="P43" s="74">
        <f>分析係数表!C46</f>
        <v>0.99300149364803736</v>
      </c>
      <c r="Q43" s="80">
        <f>O43*P43</f>
        <v>2.6211416991071693E-4</v>
      </c>
      <c r="R43" s="81">
        <v>2.3167780706739173E-2</v>
      </c>
      <c r="S43" s="82">
        <f>I43+R43</f>
        <v>0.28865319385780652</v>
      </c>
      <c r="T43" s="83">
        <f>分析係数表!F46</f>
        <v>0.42786180544499286</v>
      </c>
      <c r="U43" s="84">
        <f>S43*T43</f>
        <v>0.12350367667146463</v>
      </c>
      <c r="V43" s="85">
        <f>分析係数表!D46</f>
        <v>2.303242583452741E-3</v>
      </c>
      <c r="W43" s="86">
        <f>ROUND(S43*V43,0)</f>
        <v>0</v>
      </c>
      <c r="X43" s="74">
        <f>分析係数表!E46</f>
        <v>2.2926285623308391E-3</v>
      </c>
      <c r="Y43" s="87">
        <f>ROUND(S43*X43,0)</f>
        <v>0</v>
      </c>
    </row>
    <row r="44" spans="1:25">
      <c r="A44" s="197">
        <v>40</v>
      </c>
      <c r="B44" s="18" t="s">
        <v>155</v>
      </c>
      <c r="C44" s="204">
        <f>SUM(C5:C43)</f>
        <v>100</v>
      </c>
      <c r="D44" s="106">
        <f>投入係数表!AN44</f>
        <v>1</v>
      </c>
      <c r="E44" s="94">
        <f>SUM(E5:E43)</f>
        <v>99.999999999999986</v>
      </c>
      <c r="F44" s="96">
        <f>分析係数表!C47</f>
        <v>0.58532523599566522</v>
      </c>
      <c r="G44" s="94">
        <f>SUM(G5:G43)</f>
        <v>31.088715034435602</v>
      </c>
      <c r="H44" s="94">
        <f>SUM(H5:H43)</f>
        <v>39.446056111304976</v>
      </c>
      <c r="I44" s="94">
        <f>SUM(I5:I43)</f>
        <v>139.44605611130496</v>
      </c>
      <c r="J44" s="96">
        <f>分析係数表!G47</f>
        <v>0.25475569279079324</v>
      </c>
      <c r="K44" s="111">
        <f>SUM(K5:K43)</f>
        <v>11.351568047151694</v>
      </c>
      <c r="L44" s="92">
        <f>最終需要_まとめ!$L$34</f>
        <v>0.63833333333333331</v>
      </c>
      <c r="M44" s="89">
        <f>K44*L44</f>
        <v>7.246084270098498</v>
      </c>
      <c r="N44" s="93">
        <f>分析係数表!I47</f>
        <v>1</v>
      </c>
      <c r="O44" s="94">
        <f>SUM(O5:O43)</f>
        <v>7.2460842700984989</v>
      </c>
      <c r="P44" s="90">
        <f>分析係数表!C47</f>
        <v>0.58532523599566522</v>
      </c>
      <c r="Q44" s="94">
        <f>SUM(Q5:Q43)</f>
        <v>4.7053372496347725</v>
      </c>
      <c r="R44" s="89">
        <f>SUM(R5:R43)</f>
        <v>5.7774543571007779</v>
      </c>
      <c r="S44" s="95">
        <f>SUM(S5:S43)</f>
        <v>145.22351046840575</v>
      </c>
      <c r="T44" s="96">
        <f>分析係数表!F47</f>
        <v>0.5063294671067512</v>
      </c>
      <c r="U44" s="97">
        <f>SUM(U5:U43)</f>
        <v>24.169143780431664</v>
      </c>
      <c r="V44" s="98">
        <f>分析係数表!D47</f>
        <v>6.4581730562403572E-2</v>
      </c>
      <c r="W44" s="99">
        <f>SUM(W5:W43)</f>
        <v>3</v>
      </c>
      <c r="X44" s="90">
        <f>分析係数表!E47</f>
        <v>5.7136770824146227E-2</v>
      </c>
      <c r="Y44" s="100">
        <f>SUM(Y5:Y43)</f>
        <v>3</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6"/>
  <sheetViews>
    <sheetView workbookViewId="0">
      <pane xSplit="2" ySplit="4" topLeftCell="C5" activePane="bottomRight" state="frozen"/>
      <selection pane="topRight" activeCell="C1" sqref="C1"/>
      <selection pane="bottomLeft" activeCell="A5" sqref="A5"/>
      <selection pane="bottomRight" activeCell="B4" sqref="B4"/>
    </sheetView>
  </sheetViews>
  <sheetFormatPr defaultColWidth="8.90625" defaultRowHeight="11"/>
  <cols>
    <col min="1" max="1" width="3" style="5" customWidth="1"/>
    <col min="2" max="2" width="19.08984375" style="5" customWidth="1"/>
    <col min="3" max="3" width="9.36328125" style="5" customWidth="1"/>
    <col min="4" max="4" width="8.90625" style="5" customWidth="1"/>
    <col min="5" max="5" width="9" style="5" customWidth="1"/>
    <col min="6" max="16384" width="8.90625" style="5"/>
  </cols>
  <sheetData>
    <row r="1" spans="1:25" ht="13">
      <c r="B1" s="59" t="s">
        <v>353</v>
      </c>
      <c r="C1" s="60"/>
      <c r="D1" s="60"/>
      <c r="E1" s="60"/>
      <c r="F1" s="61"/>
      <c r="G1" s="60" t="s">
        <v>389</v>
      </c>
    </row>
    <row r="2" spans="1:25">
      <c r="B2" s="5" t="s">
        <v>292</v>
      </c>
      <c r="S2" s="5" t="s">
        <v>157</v>
      </c>
      <c r="U2" s="62" t="s">
        <v>215</v>
      </c>
      <c r="W2" s="5" t="s">
        <v>134</v>
      </c>
      <c r="Y2" s="5" t="s">
        <v>158</v>
      </c>
    </row>
    <row r="3" spans="1:25" ht="44">
      <c r="B3" s="63"/>
      <c r="C3" s="64" t="s">
        <v>233</v>
      </c>
      <c r="D3" s="64" t="s">
        <v>373</v>
      </c>
      <c r="E3" s="64" t="s">
        <v>147</v>
      </c>
      <c r="F3" s="64" t="s">
        <v>375</v>
      </c>
      <c r="G3" s="64" t="s">
        <v>376</v>
      </c>
      <c r="H3" s="64" t="s">
        <v>148</v>
      </c>
      <c r="I3" s="64" t="s">
        <v>149</v>
      </c>
      <c r="J3" s="64" t="s">
        <v>150</v>
      </c>
      <c r="K3" s="65" t="s">
        <v>151</v>
      </c>
      <c r="L3" s="64" t="s">
        <v>398</v>
      </c>
      <c r="M3" s="64" t="s">
        <v>152</v>
      </c>
      <c r="N3" s="64" t="s">
        <v>75</v>
      </c>
      <c r="O3" s="64" t="s">
        <v>152</v>
      </c>
      <c r="P3" s="64" t="s">
        <v>375</v>
      </c>
      <c r="Q3" s="64" t="s">
        <v>377</v>
      </c>
      <c r="R3" s="64" t="s">
        <v>153</v>
      </c>
      <c r="S3" s="66" t="s">
        <v>154</v>
      </c>
      <c r="T3" s="64" t="s">
        <v>214</v>
      </c>
      <c r="U3" s="68" t="s">
        <v>215</v>
      </c>
      <c r="V3" s="67" t="s">
        <v>216</v>
      </c>
      <c r="W3" s="66" t="s">
        <v>159</v>
      </c>
      <c r="X3" s="64" t="s">
        <v>160</v>
      </c>
      <c r="Y3" s="68" t="s">
        <v>161</v>
      </c>
    </row>
    <row r="4" spans="1:25" ht="19">
      <c r="B4" s="69"/>
      <c r="C4" s="70" t="s">
        <v>89</v>
      </c>
      <c r="D4" s="70" t="s">
        <v>90</v>
      </c>
      <c r="E4" s="70" t="s">
        <v>162</v>
      </c>
      <c r="F4" s="70" t="s">
        <v>92</v>
      </c>
      <c r="G4" s="70" t="s">
        <v>163</v>
      </c>
      <c r="H4" s="70" t="s">
        <v>164</v>
      </c>
      <c r="I4" s="70" t="s">
        <v>165</v>
      </c>
      <c r="J4" s="70" t="s">
        <v>166</v>
      </c>
      <c r="K4" s="71" t="s">
        <v>167</v>
      </c>
      <c r="L4" s="70" t="s">
        <v>168</v>
      </c>
      <c r="M4" s="70" t="s">
        <v>169</v>
      </c>
      <c r="N4" s="70" t="s">
        <v>170</v>
      </c>
      <c r="O4" s="70" t="s">
        <v>171</v>
      </c>
      <c r="P4" s="70" t="s">
        <v>172</v>
      </c>
      <c r="Q4" s="70" t="s">
        <v>173</v>
      </c>
      <c r="R4" s="70" t="s">
        <v>174</v>
      </c>
      <c r="S4" s="70" t="s">
        <v>175</v>
      </c>
      <c r="T4" s="72" t="s">
        <v>176</v>
      </c>
      <c r="U4" s="71" t="s">
        <v>177</v>
      </c>
      <c r="V4" s="70" t="s">
        <v>178</v>
      </c>
      <c r="W4" s="70" t="s">
        <v>179</v>
      </c>
      <c r="X4" s="70" t="s">
        <v>180</v>
      </c>
      <c r="Y4" s="71" t="s">
        <v>181</v>
      </c>
    </row>
    <row r="5" spans="1:25">
      <c r="A5" s="8" t="s">
        <v>271</v>
      </c>
      <c r="B5" s="9" t="s">
        <v>272</v>
      </c>
      <c r="C5" s="88"/>
      <c r="D5" s="105">
        <f>投入係数表!AO5</f>
        <v>0</v>
      </c>
      <c r="E5" s="109">
        <f>$C$43*D5</f>
        <v>0</v>
      </c>
      <c r="F5" s="83">
        <f>分析係数表!C8</f>
        <v>0.16988323914406789</v>
      </c>
      <c r="G5" s="109">
        <f t="shared" ref="G5:G38" si="0">E5*F5</f>
        <v>0</v>
      </c>
      <c r="H5" s="109">
        <f t="array" ref="H5:H43">MMULT(逆行列係数!C5:AO43,'39'!G5:G43)</f>
        <v>4.1131851915598818E-3</v>
      </c>
      <c r="I5" s="109">
        <f t="shared" ref="I5:I38" si="1">C5+H5</f>
        <v>4.1131851915598818E-3</v>
      </c>
      <c r="J5" s="83">
        <f>分析係数表!G8</f>
        <v>0.11982810575688495</v>
      </c>
      <c r="K5" s="110">
        <f t="shared" ref="K5:K38" si="2">I5*J5</f>
        <v>4.9287519013189063E-4</v>
      </c>
      <c r="L5" s="77" t="s">
        <v>182</v>
      </c>
      <c r="M5" s="78" t="s">
        <v>182</v>
      </c>
      <c r="N5" s="79">
        <f>分析係数表!I8</f>
        <v>1.1007693311748612E-2</v>
      </c>
      <c r="O5" s="80">
        <f t="shared" ref="O5:O43" si="3">$M$44*N5</f>
        <v>0.12196063285319458</v>
      </c>
      <c r="P5" s="74">
        <f>分析係数表!C8</f>
        <v>0.16988323914406789</v>
      </c>
      <c r="Q5" s="80">
        <f t="shared" ref="Q5:Q38" si="4">O5*P5</f>
        <v>2.0719067357161117E-2</v>
      </c>
      <c r="R5" s="81">
        <f t="array" ref="R5:R43">MMULT(逆行列係数!C5:AO43,'39'!Q5:Q43)</f>
        <v>3.4720858253960138E-2</v>
      </c>
      <c r="S5" s="82">
        <f t="shared" ref="S5:S38" si="5">I5+R5</f>
        <v>3.8834043445520022E-2</v>
      </c>
      <c r="T5" s="83">
        <f>分析係数表!F8</f>
        <v>0.4520504153237429</v>
      </c>
      <c r="U5" s="84">
        <f t="shared" ref="U5:U38" si="6">S5*T5</f>
        <v>1.7554945468247603E-2</v>
      </c>
      <c r="V5" s="85">
        <f>分析係数表!D8</f>
        <v>0.2736524906322878</v>
      </c>
      <c r="W5" s="172">
        <f t="shared" ref="W5:W38" si="7">ROUND(S5*V5,0)</f>
        <v>0</v>
      </c>
      <c r="X5" s="74">
        <f>分析係数表!E8</f>
        <v>4.6479574456934729E-2</v>
      </c>
      <c r="Y5" s="171">
        <f t="shared" ref="Y5:Y38" si="8">ROUND(S5*X5,0)</f>
        <v>0</v>
      </c>
    </row>
    <row r="6" spans="1:25">
      <c r="A6" s="10" t="s">
        <v>225</v>
      </c>
      <c r="B6" s="9" t="s">
        <v>273</v>
      </c>
      <c r="C6" s="88"/>
      <c r="D6" s="105">
        <f>投入係数表!AO6</f>
        <v>0</v>
      </c>
      <c r="E6" s="109">
        <f t="shared" ref="E6:E43" si="9">$C$43*D6</f>
        <v>0</v>
      </c>
      <c r="F6" s="83">
        <f>分析係数表!C9</f>
        <v>0.40976645435244163</v>
      </c>
      <c r="G6" s="109">
        <f t="shared" si="0"/>
        <v>0</v>
      </c>
      <c r="H6" s="109">
        <v>8.3979810401774179E-4</v>
      </c>
      <c r="I6" s="109">
        <f t="shared" si="1"/>
        <v>8.3979810401774179E-4</v>
      </c>
      <c r="J6" s="83">
        <f>分析係数表!G9</f>
        <v>0.27278621711745094</v>
      </c>
      <c r="K6" s="110">
        <f t="shared" si="2"/>
        <v>2.2908534793740737E-4</v>
      </c>
      <c r="L6" s="77"/>
      <c r="M6" s="78"/>
      <c r="N6" s="79">
        <f>分析係数表!I9</f>
        <v>5.6766522140644718E-4</v>
      </c>
      <c r="O6" s="80">
        <f t="shared" si="3"/>
        <v>6.2894929655776567E-3</v>
      </c>
      <c r="P6" s="74">
        <f>分析係数表!C9</f>
        <v>0.40976645435244163</v>
      </c>
      <c r="Q6" s="80">
        <f t="shared" si="4"/>
        <v>2.5772232321793795E-3</v>
      </c>
      <c r="R6" s="81">
        <v>3.4691562746786337E-3</v>
      </c>
      <c r="S6" s="82">
        <f t="shared" si="5"/>
        <v>4.3089543786963757E-3</v>
      </c>
      <c r="T6" s="83">
        <f>分析係数表!F9</f>
        <v>0.74407187847350875</v>
      </c>
      <c r="U6" s="84">
        <f t="shared" si="6"/>
        <v>3.2061717788132633E-3</v>
      </c>
      <c r="V6" s="85">
        <f>分析係数表!D9</f>
        <v>0.14440533530937386</v>
      </c>
      <c r="W6" s="172">
        <f t="shared" si="7"/>
        <v>0</v>
      </c>
      <c r="X6" s="74">
        <f>分析係数表!E9</f>
        <v>0.11439422008151168</v>
      </c>
      <c r="Y6" s="171">
        <f t="shared" si="8"/>
        <v>0</v>
      </c>
    </row>
    <row r="7" spans="1:25">
      <c r="A7" s="10" t="s">
        <v>226</v>
      </c>
      <c r="B7" s="9" t="s">
        <v>274</v>
      </c>
      <c r="C7" s="88"/>
      <c r="D7" s="105">
        <f>投入係数表!AO7</f>
        <v>0</v>
      </c>
      <c r="E7" s="109">
        <f t="shared" si="9"/>
        <v>0</v>
      </c>
      <c r="F7" s="83">
        <f>分析係数表!C10</f>
        <v>0.68007710705743762</v>
      </c>
      <c r="G7" s="109">
        <f t="shared" si="0"/>
        <v>0</v>
      </c>
      <c r="H7" s="109">
        <v>2.195476999120735E-3</v>
      </c>
      <c r="I7" s="109">
        <f t="shared" si="1"/>
        <v>2.195476999120735E-3</v>
      </c>
      <c r="J7" s="83">
        <f>分析係数表!G10</f>
        <v>0.17854260725424764</v>
      </c>
      <c r="K7" s="110">
        <f t="shared" si="2"/>
        <v>3.9198618758974759E-4</v>
      </c>
      <c r="L7" s="77"/>
      <c r="M7" s="78"/>
      <c r="N7" s="79">
        <f>分析係数表!I10</f>
        <v>1.290834700219075E-3</v>
      </c>
      <c r="O7" s="80">
        <f t="shared" si="3"/>
        <v>1.4301907991890956E-2</v>
      </c>
      <c r="P7" s="74">
        <f>分析係数表!C10</f>
        <v>0.68007710705743762</v>
      </c>
      <c r="Q7" s="80">
        <f t="shared" si="4"/>
        <v>9.7264002125268482E-3</v>
      </c>
      <c r="R7" s="81">
        <v>1.6405791682488825E-2</v>
      </c>
      <c r="S7" s="82">
        <f t="shared" si="5"/>
        <v>1.8601268681609561E-2</v>
      </c>
      <c r="T7" s="83">
        <f>分析係数表!F10</f>
        <v>0.51654343606185527</v>
      </c>
      <c r="U7" s="84">
        <f t="shared" si="6"/>
        <v>9.6083632399083796E-3</v>
      </c>
      <c r="V7" s="85">
        <f>分析係数表!D10</f>
        <v>9.7799297694606213E-2</v>
      </c>
      <c r="W7" s="172">
        <f t="shared" si="7"/>
        <v>0</v>
      </c>
      <c r="X7" s="74">
        <f>分析係数表!E10</f>
        <v>2.6958057972911079E-2</v>
      </c>
      <c r="Y7" s="171">
        <f t="shared" si="8"/>
        <v>0</v>
      </c>
    </row>
    <row r="8" spans="1:25">
      <c r="A8" s="10" t="s">
        <v>227</v>
      </c>
      <c r="B8" s="9" t="s">
        <v>27</v>
      </c>
      <c r="C8" s="88"/>
      <c r="D8" s="105">
        <f>投入係数表!AO8</f>
        <v>2.2289444355994269E-4</v>
      </c>
      <c r="E8" s="109">
        <f t="shared" si="9"/>
        <v>2.2289444355994271E-2</v>
      </c>
      <c r="F8" s="83">
        <f>分析係数表!C11</f>
        <v>2.1147201560344109E-2</v>
      </c>
      <c r="G8" s="109">
        <f t="shared" si="0"/>
        <v>4.7135937246428524E-4</v>
      </c>
      <c r="H8" s="109">
        <v>1.568835479176545E-2</v>
      </c>
      <c r="I8" s="109">
        <f t="shared" si="1"/>
        <v>1.568835479176545E-2</v>
      </c>
      <c r="J8" s="83">
        <f>分析係数表!G11</f>
        <v>0.2349962690544718</v>
      </c>
      <c r="K8" s="110">
        <f t="shared" si="2"/>
        <v>3.6867048436677254E-3</v>
      </c>
      <c r="L8" s="77"/>
      <c r="M8" s="78"/>
      <c r="N8" s="79">
        <f>分析係数表!I11</f>
        <v>-2.2238602446561594E-5</v>
      </c>
      <c r="O8" s="80">
        <f t="shared" si="3"/>
        <v>-2.4639440356304815E-4</v>
      </c>
      <c r="P8" s="74">
        <f>分析係数表!C11</f>
        <v>2.1147201560344109E-2</v>
      </c>
      <c r="Q8" s="80">
        <f t="shared" si="4"/>
        <v>-5.210552115488548E-6</v>
      </c>
      <c r="R8" s="81">
        <v>2.8651977479958136E-3</v>
      </c>
      <c r="S8" s="82">
        <f t="shared" si="5"/>
        <v>1.8553552539761264E-2</v>
      </c>
      <c r="T8" s="83">
        <f>分析係数表!F11</f>
        <v>0.38828483104146677</v>
      </c>
      <c r="U8" s="84">
        <f t="shared" si="6"/>
        <v>7.2040630131201796E-3</v>
      </c>
      <c r="V8" s="85">
        <f>分析係数表!D11</f>
        <v>2.238567316917173E-2</v>
      </c>
      <c r="W8" s="172">
        <f t="shared" si="7"/>
        <v>0</v>
      </c>
      <c r="X8" s="74">
        <f>分析係数表!E11</f>
        <v>2.1852680950858117E-2</v>
      </c>
      <c r="Y8" s="171">
        <f t="shared" si="8"/>
        <v>0</v>
      </c>
    </row>
    <row r="9" spans="1:25">
      <c r="A9" s="10" t="s">
        <v>228</v>
      </c>
      <c r="B9" s="9" t="s">
        <v>195</v>
      </c>
      <c r="C9" s="88"/>
      <c r="D9" s="105">
        <f>投入係数表!AO9</f>
        <v>3.0462240619858832E-3</v>
      </c>
      <c r="E9" s="109">
        <f t="shared" si="9"/>
        <v>0.30462240619858832</v>
      </c>
      <c r="F9" s="83">
        <f>分析係数表!C12</f>
        <v>0.26979296775158057</v>
      </c>
      <c r="G9" s="109">
        <f t="shared" si="0"/>
        <v>8.2184983011944615E-2</v>
      </c>
      <c r="H9" s="109">
        <v>9.7463897919541076E-2</v>
      </c>
      <c r="I9" s="109">
        <f t="shared" si="1"/>
        <v>9.7463897919541076E-2</v>
      </c>
      <c r="J9" s="83">
        <f>分析係数表!G12</f>
        <v>0.14399966915404239</v>
      </c>
      <c r="K9" s="110">
        <f t="shared" si="2"/>
        <v>1.4034769054877275E-2</v>
      </c>
      <c r="L9" s="77"/>
      <c r="M9" s="78"/>
      <c r="N9" s="79">
        <f>分析係数表!I12</f>
        <v>8.4790563397567215E-2</v>
      </c>
      <c r="O9" s="80">
        <f t="shared" si="3"/>
        <v>0.9394439397134231</v>
      </c>
      <c r="P9" s="74">
        <f>分析係数表!C12</f>
        <v>0.26979296775158057</v>
      </c>
      <c r="Q9" s="80">
        <f t="shared" si="4"/>
        <v>0.25345536853152134</v>
      </c>
      <c r="R9" s="81">
        <v>0.3201933713261147</v>
      </c>
      <c r="S9" s="82">
        <f t="shared" si="5"/>
        <v>0.41765726924565577</v>
      </c>
      <c r="T9" s="83">
        <f>分析係数表!F12</f>
        <v>0.33481714299007204</v>
      </c>
      <c r="U9" s="84">
        <f t="shared" si="6"/>
        <v>0.13983881363786574</v>
      </c>
      <c r="V9" s="85">
        <f>分析係数表!D12</f>
        <v>3.7088865741159563E-2</v>
      </c>
      <c r="W9" s="172">
        <f t="shared" si="7"/>
        <v>0</v>
      </c>
      <c r="X9" s="74">
        <f>分析係数表!E12</f>
        <v>3.539948357013805E-2</v>
      </c>
      <c r="Y9" s="171">
        <f t="shared" si="8"/>
        <v>0</v>
      </c>
    </row>
    <row r="10" spans="1:25">
      <c r="A10" s="10" t="s">
        <v>229</v>
      </c>
      <c r="B10" s="9" t="s">
        <v>28</v>
      </c>
      <c r="C10" s="88"/>
      <c r="D10" s="105">
        <f>投入係数表!AO10</f>
        <v>5.1478002441224854E-4</v>
      </c>
      <c r="E10" s="109">
        <f t="shared" si="9"/>
        <v>5.1478002441224857E-2</v>
      </c>
      <c r="F10" s="83">
        <f>分析係数表!C13</f>
        <v>6.684233532602335E-2</v>
      </c>
      <c r="G10" s="109">
        <f t="shared" si="0"/>
        <v>3.4409099010902005E-3</v>
      </c>
      <c r="H10" s="109">
        <v>1.312011185247125E-2</v>
      </c>
      <c r="I10" s="109">
        <f t="shared" si="1"/>
        <v>1.312011185247125E-2</v>
      </c>
      <c r="J10" s="83">
        <f>分析係数表!G13</f>
        <v>0.23596605339775753</v>
      </c>
      <c r="K10" s="110">
        <f t="shared" si="2"/>
        <v>3.0959010139647823E-3</v>
      </c>
      <c r="L10" s="77"/>
      <c r="M10" s="78"/>
      <c r="N10" s="79">
        <f>分析係数表!I13</f>
        <v>1.6879182236800124E-2</v>
      </c>
      <c r="O10" s="80">
        <f t="shared" si="3"/>
        <v>0.18701427168645637</v>
      </c>
      <c r="P10" s="74">
        <f>分析係数表!C13</f>
        <v>6.684233532602335E-2</v>
      </c>
      <c r="Q10" s="80">
        <f t="shared" si="4"/>
        <v>1.2500470658818151E-2</v>
      </c>
      <c r="R10" s="81">
        <v>1.3965651999415777E-2</v>
      </c>
      <c r="S10" s="82">
        <f t="shared" si="5"/>
        <v>2.7085763851887025E-2</v>
      </c>
      <c r="T10" s="83">
        <f>分析係数表!F13</f>
        <v>0.36934894381465649</v>
      </c>
      <c r="U10" s="84">
        <f t="shared" si="6"/>
        <v>1.0004098271107674E-2</v>
      </c>
      <c r="V10" s="85">
        <f>分析係数表!D13</f>
        <v>0.1651861487951434</v>
      </c>
      <c r="W10" s="172">
        <f t="shared" si="7"/>
        <v>0</v>
      </c>
      <c r="X10" s="74">
        <f>分析係数表!E13</f>
        <v>0.12199715046769498</v>
      </c>
      <c r="Y10" s="171">
        <f t="shared" si="8"/>
        <v>0</v>
      </c>
    </row>
    <row r="11" spans="1:25">
      <c r="A11" s="10" t="s">
        <v>230</v>
      </c>
      <c r="B11" s="9" t="s">
        <v>275</v>
      </c>
      <c r="C11" s="88"/>
      <c r="D11" s="105">
        <f>投入係数表!AO11</f>
        <v>1.2206124290187338E-3</v>
      </c>
      <c r="E11" s="109">
        <f t="shared" si="9"/>
        <v>0.12206124290187338</v>
      </c>
      <c r="F11" s="83">
        <f>分析係数表!C14</f>
        <v>0.21710827927701792</v>
      </c>
      <c r="G11" s="109">
        <f t="shared" si="0"/>
        <v>2.6500506412839849E-2</v>
      </c>
      <c r="H11" s="109">
        <v>8.9670893849010835E-2</v>
      </c>
      <c r="I11" s="109">
        <f t="shared" si="1"/>
        <v>8.9670893849010835E-2</v>
      </c>
      <c r="J11" s="83">
        <f>分析係数表!G14</f>
        <v>0.17574790290253137</v>
      </c>
      <c r="K11" s="110">
        <f t="shared" si="2"/>
        <v>1.5759471545359154E-2</v>
      </c>
      <c r="L11" s="77"/>
      <c r="M11" s="78"/>
      <c r="N11" s="79">
        <f>分析係数表!I14</f>
        <v>1.1225515443921091E-3</v>
      </c>
      <c r="O11" s="80">
        <f t="shared" si="3"/>
        <v>1.2437401087316847E-2</v>
      </c>
      <c r="P11" s="74">
        <f>分析係数表!C14</f>
        <v>0.21710827927701792</v>
      </c>
      <c r="Q11" s="80">
        <f t="shared" si="4"/>
        <v>2.7002627487454725E-3</v>
      </c>
      <c r="R11" s="81">
        <v>1.5192738015614089E-2</v>
      </c>
      <c r="S11" s="82">
        <f t="shared" si="5"/>
        <v>0.10486363186462493</v>
      </c>
      <c r="T11" s="83">
        <f>分析係数表!F14</f>
        <v>0.32729567218469302</v>
      </c>
      <c r="U11" s="84">
        <f t="shared" si="6"/>
        <v>3.4321412878860612E-2</v>
      </c>
      <c r="V11" s="85">
        <f>分析係数表!D14</f>
        <v>4.5196804531672026E-2</v>
      </c>
      <c r="W11" s="172">
        <f t="shared" si="7"/>
        <v>0</v>
      </c>
      <c r="X11" s="74">
        <f>分析係数表!E14</f>
        <v>3.8130342673435243E-2</v>
      </c>
      <c r="Y11" s="171">
        <f t="shared" si="8"/>
        <v>0</v>
      </c>
    </row>
    <row r="12" spans="1:25">
      <c r="A12" s="10" t="s">
        <v>231</v>
      </c>
      <c r="B12" s="9" t="s">
        <v>29</v>
      </c>
      <c r="C12" s="88"/>
      <c r="D12" s="105">
        <f>投入係数表!AO12</f>
        <v>7.2918325107466965E-3</v>
      </c>
      <c r="E12" s="109">
        <f t="shared" si="9"/>
        <v>0.72918325107466964</v>
      </c>
      <c r="F12" s="83">
        <f>分析係数表!C15</f>
        <v>0.1777237835164599</v>
      </c>
      <c r="G12" s="109">
        <f t="shared" si="0"/>
        <v>0.129593206257823</v>
      </c>
      <c r="H12" s="109">
        <v>0.17191609935337621</v>
      </c>
      <c r="I12" s="109">
        <f t="shared" si="1"/>
        <v>0.17191609935337621</v>
      </c>
      <c r="J12" s="83">
        <f>分析係数表!G15</f>
        <v>0.10387096116118634</v>
      </c>
      <c r="K12" s="110">
        <f t="shared" si="2"/>
        <v>1.7857090478917193E-2</v>
      </c>
      <c r="L12" s="77"/>
      <c r="M12" s="78"/>
      <c r="N12" s="79">
        <f>分析係数表!I15</f>
        <v>7.5144901505810619E-3</v>
      </c>
      <c r="O12" s="80">
        <f t="shared" si="3"/>
        <v>8.3257404469636226E-2</v>
      </c>
      <c r="P12" s="74">
        <f>分析係数表!C15</f>
        <v>0.1777237835164599</v>
      </c>
      <c r="Q12" s="80">
        <f t="shared" si="4"/>
        <v>1.4796820928103969E-2</v>
      </c>
      <c r="R12" s="81">
        <v>3.4731063359781392E-2</v>
      </c>
      <c r="S12" s="82">
        <f t="shared" si="5"/>
        <v>0.20664716271315758</v>
      </c>
      <c r="T12" s="83">
        <f>分析係数表!F15</f>
        <v>0.33005409485469872</v>
      </c>
      <c r="U12" s="84">
        <f t="shared" si="6"/>
        <v>6.8204742243582875E-2</v>
      </c>
      <c r="V12" s="85">
        <f>分析係数表!D15</f>
        <v>1.862209422908882E-2</v>
      </c>
      <c r="W12" s="172">
        <f t="shared" si="7"/>
        <v>0</v>
      </c>
      <c r="X12" s="74">
        <f>分析係数表!E15</f>
        <v>1.8544573004253467E-2</v>
      </c>
      <c r="Y12" s="171">
        <f t="shared" si="8"/>
        <v>0</v>
      </c>
    </row>
    <row r="13" spans="1:25">
      <c r="A13" s="10" t="s">
        <v>232</v>
      </c>
      <c r="B13" s="9" t="s">
        <v>30</v>
      </c>
      <c r="C13" s="88"/>
      <c r="D13" s="105">
        <f>投入係数表!AO13</f>
        <v>2.3064267897893117E-2</v>
      </c>
      <c r="E13" s="109">
        <f t="shared" si="9"/>
        <v>2.3064267897893118</v>
      </c>
      <c r="F13" s="83">
        <f>分析係数表!C16</f>
        <v>0.12368252551663639</v>
      </c>
      <c r="G13" s="109">
        <f t="shared" si="0"/>
        <v>0.28526469028037033</v>
      </c>
      <c r="H13" s="109">
        <v>0.38033061933091739</v>
      </c>
      <c r="I13" s="109">
        <f t="shared" si="1"/>
        <v>0.38033061933091739</v>
      </c>
      <c r="J13" s="83">
        <f>分析係数表!G16</f>
        <v>1.9772048092292722E-2</v>
      </c>
      <c r="K13" s="110">
        <f t="shared" si="2"/>
        <v>7.5199152963823747E-3</v>
      </c>
      <c r="L13" s="77"/>
      <c r="M13" s="78"/>
      <c r="N13" s="79">
        <f>分析係数表!I16</f>
        <v>1.7113434381227897E-2</v>
      </c>
      <c r="O13" s="80">
        <f t="shared" si="3"/>
        <v>0.18960968736279399</v>
      </c>
      <c r="P13" s="74">
        <f>分析係数表!C16</f>
        <v>0.12368252551663639</v>
      </c>
      <c r="Q13" s="80">
        <f t="shared" si="4"/>
        <v>2.3451404995450214E-2</v>
      </c>
      <c r="R13" s="81">
        <v>3.4084617486550249E-2</v>
      </c>
      <c r="S13" s="82">
        <f t="shared" si="5"/>
        <v>0.41441523681746761</v>
      </c>
      <c r="T13" s="83">
        <f>分析係数表!F16</f>
        <v>0.17086837167280561</v>
      </c>
      <c r="U13" s="84">
        <f t="shared" si="6"/>
        <v>7.0810456711400807E-2</v>
      </c>
      <c r="V13" s="85">
        <f>分析係数表!D16</f>
        <v>1.2952602682604767E-2</v>
      </c>
      <c r="W13" s="172">
        <f t="shared" si="7"/>
        <v>0</v>
      </c>
      <c r="X13" s="74">
        <f>分析係数表!E16</f>
        <v>1.2952602682604767E-2</v>
      </c>
      <c r="Y13" s="171">
        <f t="shared" si="8"/>
        <v>0</v>
      </c>
    </row>
    <row r="14" spans="1:25">
      <c r="A14" s="10" t="s">
        <v>2</v>
      </c>
      <c r="B14" s="9" t="s">
        <v>385</v>
      </c>
      <c r="C14" s="88"/>
      <c r="D14" s="105">
        <f>投入係数表!AO14</f>
        <v>4.0174069946399193E-3</v>
      </c>
      <c r="E14" s="109">
        <f t="shared" si="9"/>
        <v>0.40174069946399193</v>
      </c>
      <c r="F14" s="83">
        <f>分析係数表!C17</f>
        <v>0.19283956701830429</v>
      </c>
      <c r="G14" s="109">
        <f t="shared" si="0"/>
        <v>7.7471502538266915E-2</v>
      </c>
      <c r="H14" s="109">
        <v>0.12646360710655519</v>
      </c>
      <c r="I14" s="109">
        <f t="shared" si="1"/>
        <v>0.12646360710655519</v>
      </c>
      <c r="J14" s="83">
        <f>分析係数表!G17</f>
        <v>0.23402763404868787</v>
      </c>
      <c r="K14" s="110">
        <f t="shared" si="2"/>
        <v>2.959597876440994E-2</v>
      </c>
      <c r="L14" s="77"/>
      <c r="M14" s="78"/>
      <c r="N14" s="79">
        <f>分析係数表!I17</f>
        <v>3.1766349957435482E-3</v>
      </c>
      <c r="O14" s="80">
        <f t="shared" si="3"/>
        <v>3.5195785661196299E-2</v>
      </c>
      <c r="P14" s="74">
        <f>分析係数表!C17</f>
        <v>0.19283956701830429</v>
      </c>
      <c r="Q14" s="80">
        <f t="shared" si="4"/>
        <v>6.7871400677741367E-3</v>
      </c>
      <c r="R14" s="81">
        <v>1.560391457988586E-2</v>
      </c>
      <c r="S14" s="82">
        <f t="shared" si="5"/>
        <v>0.14206752168644105</v>
      </c>
      <c r="T14" s="83">
        <f>分析係数表!F17</f>
        <v>0.36995154049829787</v>
      </c>
      <c r="U14" s="84">
        <f t="shared" si="6"/>
        <v>5.2558098502674205E-2</v>
      </c>
      <c r="V14" s="85">
        <f>分析係数表!D17</f>
        <v>4.4453920652026524E-2</v>
      </c>
      <c r="W14" s="172">
        <f t="shared" si="7"/>
        <v>0</v>
      </c>
      <c r="X14" s="74">
        <f>分析係数表!E17</f>
        <v>4.2061277361062542E-2</v>
      </c>
      <c r="Y14" s="171">
        <f t="shared" si="8"/>
        <v>0</v>
      </c>
    </row>
    <row r="15" spans="1:25">
      <c r="A15" s="10" t="s">
        <v>3</v>
      </c>
      <c r="B15" s="9" t="s">
        <v>31</v>
      </c>
      <c r="C15" s="88"/>
      <c r="D15" s="105">
        <f>投入係数表!AO15</f>
        <v>4.7020113570026001E-3</v>
      </c>
      <c r="E15" s="109">
        <f t="shared" si="9"/>
        <v>0.47020113570026001</v>
      </c>
      <c r="F15" s="83">
        <f>分析係数表!C18</f>
        <v>0.30630539049432115</v>
      </c>
      <c r="G15" s="109">
        <f t="shared" si="0"/>
        <v>0.14402514248154144</v>
      </c>
      <c r="H15" s="109">
        <v>0.16082887973317286</v>
      </c>
      <c r="I15" s="109">
        <f t="shared" si="1"/>
        <v>0.16082887973317286</v>
      </c>
      <c r="J15" s="83">
        <f>分析係数表!G18</f>
        <v>0.21755179396051724</v>
      </c>
      <c r="K15" s="110">
        <f t="shared" si="2"/>
        <v>3.498861130661203E-2</v>
      </c>
      <c r="L15" s="77"/>
      <c r="M15" s="78"/>
      <c r="N15" s="79">
        <f>分析係数表!I18</f>
        <v>5.3704565311248737E-4</v>
      </c>
      <c r="O15" s="80">
        <f t="shared" si="3"/>
        <v>5.9502409696270417E-3</v>
      </c>
      <c r="P15" s="74">
        <f>分析係数表!C18</f>
        <v>0.30630539049432115</v>
      </c>
      <c r="Q15" s="80">
        <f t="shared" si="4"/>
        <v>1.8225908837369192E-3</v>
      </c>
      <c r="R15" s="81">
        <v>4.8162557690522266E-3</v>
      </c>
      <c r="S15" s="82">
        <f t="shared" si="5"/>
        <v>0.16564513550222509</v>
      </c>
      <c r="T15" s="83">
        <f>分析係数表!F18</f>
        <v>0.4635011306393737</v>
      </c>
      <c r="U15" s="84">
        <f t="shared" si="6"/>
        <v>7.6776707590193588E-2</v>
      </c>
      <c r="V15" s="85">
        <f>分析係数表!D18</f>
        <v>4.1488554421314744E-2</v>
      </c>
      <c r="W15" s="172">
        <f t="shared" si="7"/>
        <v>0</v>
      </c>
      <c r="X15" s="74">
        <f>分析係数表!E18</f>
        <v>3.8178621954614265E-2</v>
      </c>
      <c r="Y15" s="171">
        <f t="shared" si="8"/>
        <v>0</v>
      </c>
    </row>
    <row r="16" spans="1:25">
      <c r="A16" s="10" t="s">
        <v>4</v>
      </c>
      <c r="B16" s="9" t="s">
        <v>32</v>
      </c>
      <c r="C16" s="88"/>
      <c r="D16" s="105">
        <f>投入係数表!AO16</f>
        <v>4.9089847688796899E-3</v>
      </c>
      <c r="E16" s="109">
        <f t="shared" si="9"/>
        <v>0.490898476887969</v>
      </c>
      <c r="F16" s="83">
        <f>分析係数表!C19</f>
        <v>0.36966314955627488</v>
      </c>
      <c r="G16" s="109">
        <f t="shared" si="0"/>
        <v>0.18146707707878484</v>
      </c>
      <c r="H16" s="109">
        <v>0.26866819687470844</v>
      </c>
      <c r="I16" s="109">
        <f t="shared" si="1"/>
        <v>0.26866819687470844</v>
      </c>
      <c r="J16" s="83">
        <f>分析係数表!G19</f>
        <v>4.2381117789262797E-2</v>
      </c>
      <c r="K16" s="110">
        <f t="shared" si="2"/>
        <v>1.1386458497975866E-2</v>
      </c>
      <c r="L16" s="77"/>
      <c r="M16" s="78"/>
      <c r="N16" s="79">
        <f>分析係数表!I19</f>
        <v>-1.254655481313475E-4</v>
      </c>
      <c r="O16" s="80">
        <f t="shared" si="3"/>
        <v>-1.3901057395049581E-3</v>
      </c>
      <c r="P16" s="74">
        <f>分析係数表!C19</f>
        <v>0.36966314955627488</v>
      </c>
      <c r="Q16" s="80">
        <f t="shared" si="4"/>
        <v>-5.1387086588165743E-4</v>
      </c>
      <c r="R16" s="81">
        <v>3.2613620580587781E-3</v>
      </c>
      <c r="S16" s="82">
        <f t="shared" si="5"/>
        <v>0.27192955893276721</v>
      </c>
      <c r="T16" s="83">
        <f>分析係数表!F19</f>
        <v>0.17645477862102601</v>
      </c>
      <c r="U16" s="84">
        <f t="shared" si="6"/>
        <v>4.7983270121994687E-2</v>
      </c>
      <c r="V16" s="85">
        <f>分析係数表!D19</f>
        <v>8.3109656186295868E-3</v>
      </c>
      <c r="W16" s="172">
        <f t="shared" si="7"/>
        <v>0</v>
      </c>
      <c r="X16" s="74">
        <f>分析係数表!E19</f>
        <v>8.1137788631236215E-3</v>
      </c>
      <c r="Y16" s="171">
        <f t="shared" si="8"/>
        <v>0</v>
      </c>
    </row>
    <row r="17" spans="1:25">
      <c r="A17" s="10" t="s">
        <v>5</v>
      </c>
      <c r="B17" s="9" t="s">
        <v>33</v>
      </c>
      <c r="C17" s="88"/>
      <c r="D17" s="105">
        <f>投入係数表!AO17</f>
        <v>3.7998195616409276E-3</v>
      </c>
      <c r="E17" s="109">
        <f t="shared" si="9"/>
        <v>0.37998195616409275</v>
      </c>
      <c r="F17" s="83">
        <f>分析係数表!C20</f>
        <v>0.11840151680286914</v>
      </c>
      <c r="G17" s="109">
        <f t="shared" si="0"/>
        <v>4.4990439967549915E-2</v>
      </c>
      <c r="H17" s="109">
        <v>5.3396501511542148E-2</v>
      </c>
      <c r="I17" s="109">
        <f t="shared" si="1"/>
        <v>5.3396501511542148E-2</v>
      </c>
      <c r="J17" s="83">
        <f>分析係数表!G20</f>
        <v>0.11103277983246747</v>
      </c>
      <c r="K17" s="110">
        <f t="shared" si="2"/>
        <v>5.9287619961550754E-3</v>
      </c>
      <c r="L17" s="77"/>
      <c r="M17" s="78"/>
      <c r="N17" s="79">
        <f>分析係数表!I20</f>
        <v>6.0558701736942728E-4</v>
      </c>
      <c r="O17" s="80">
        <f t="shared" si="3"/>
        <v>6.7096505865788256E-3</v>
      </c>
      <c r="P17" s="74">
        <f>分析係数表!C20</f>
        <v>0.11840151680286914</v>
      </c>
      <c r="Q17" s="80">
        <f t="shared" si="4"/>
        <v>7.9443280666819359E-4</v>
      </c>
      <c r="R17" s="81">
        <v>2.0719473537978883E-3</v>
      </c>
      <c r="S17" s="82">
        <f t="shared" si="5"/>
        <v>5.5468448865340039E-2</v>
      </c>
      <c r="T17" s="83">
        <f>分析係数表!F20</f>
        <v>0.24737258814980315</v>
      </c>
      <c r="U17" s="84">
        <f t="shared" si="6"/>
        <v>1.3721373756474177E-2</v>
      </c>
      <c r="V17" s="85">
        <f>分析係数表!D20</f>
        <v>2.4837040813006365E-2</v>
      </c>
      <c r="W17" s="172">
        <f t="shared" si="7"/>
        <v>0</v>
      </c>
      <c r="X17" s="74">
        <f>分析係数表!E20</f>
        <v>2.4562278789456368E-2</v>
      </c>
      <c r="Y17" s="171">
        <f t="shared" si="8"/>
        <v>0</v>
      </c>
    </row>
    <row r="18" spans="1:25">
      <c r="A18" s="10" t="s">
        <v>6</v>
      </c>
      <c r="B18" s="9" t="s">
        <v>34</v>
      </c>
      <c r="C18" s="88"/>
      <c r="D18" s="105">
        <f>投入係数表!AO18</f>
        <v>5.8164835748023141E-3</v>
      </c>
      <c r="E18" s="109">
        <f t="shared" si="9"/>
        <v>0.58164835748023136</v>
      </c>
      <c r="F18" s="83">
        <f>分析係数表!C21</f>
        <v>0.26258212636596168</v>
      </c>
      <c r="G18" s="109">
        <f t="shared" si="0"/>
        <v>0.15273046250442815</v>
      </c>
      <c r="H18" s="109">
        <v>0.20435475705966957</v>
      </c>
      <c r="I18" s="109">
        <f t="shared" si="1"/>
        <v>0.20435475705966957</v>
      </c>
      <c r="J18" s="83">
        <f>分析係数表!G21</f>
        <v>0.28467983327929475</v>
      </c>
      <c r="K18" s="110">
        <f t="shared" si="2"/>
        <v>5.8175678169577513E-2</v>
      </c>
      <c r="L18" s="77"/>
      <c r="M18" s="78"/>
      <c r="N18" s="79">
        <f>分析係数表!I21</f>
        <v>1.0324354165676096E-3</v>
      </c>
      <c r="O18" s="80">
        <f t="shared" si="3"/>
        <v>1.1438952123624795E-2</v>
      </c>
      <c r="P18" s="74">
        <f>分析係数表!C21</f>
        <v>0.26258212636596168</v>
      </c>
      <c r="Q18" s="80">
        <f t="shared" si="4"/>
        <v>3.0036643720198317E-3</v>
      </c>
      <c r="R18" s="81">
        <v>8.7258424478527108E-3</v>
      </c>
      <c r="S18" s="82">
        <f t="shared" si="5"/>
        <v>0.21308059950752228</v>
      </c>
      <c r="T18" s="83">
        <f>分析係数表!F21</f>
        <v>0.42515189534375575</v>
      </c>
      <c r="U18" s="84">
        <f t="shared" si="6"/>
        <v>9.0591620741606843E-2</v>
      </c>
      <c r="V18" s="85">
        <f>分析係数表!D21</f>
        <v>6.1343946819791585E-2</v>
      </c>
      <c r="W18" s="172">
        <f t="shared" si="7"/>
        <v>0</v>
      </c>
      <c r="X18" s="74">
        <f>分析係数表!E21</f>
        <v>5.4343995376178865E-2</v>
      </c>
      <c r="Y18" s="171">
        <f t="shared" si="8"/>
        <v>0</v>
      </c>
    </row>
    <row r="19" spans="1:25">
      <c r="A19" s="10" t="s">
        <v>7</v>
      </c>
      <c r="B19" s="9" t="s">
        <v>276</v>
      </c>
      <c r="C19" s="88"/>
      <c r="D19" s="105">
        <f>投入係数表!AO19</f>
        <v>0</v>
      </c>
      <c r="E19" s="109">
        <f t="shared" si="9"/>
        <v>0</v>
      </c>
      <c r="F19" s="83">
        <f>分析係数表!C22</f>
        <v>0.19256748567873505</v>
      </c>
      <c r="G19" s="109">
        <f t="shared" si="0"/>
        <v>0</v>
      </c>
      <c r="H19" s="109">
        <v>2.7802050566358281E-2</v>
      </c>
      <c r="I19" s="109">
        <f t="shared" si="1"/>
        <v>2.7802050566358281E-2</v>
      </c>
      <c r="J19" s="83">
        <f>分析係数表!G22</f>
        <v>0.19753386347788673</v>
      </c>
      <c r="K19" s="110">
        <f t="shared" si="2"/>
        <v>5.4918464609803206E-3</v>
      </c>
      <c r="L19" s="77"/>
      <c r="M19" s="78"/>
      <c r="N19" s="79">
        <f>分析係数表!I22</f>
        <v>4.8211298587508529E-5</v>
      </c>
      <c r="O19" s="80">
        <f t="shared" si="3"/>
        <v>5.3416100175422004E-4</v>
      </c>
      <c r="P19" s="74">
        <f>分析係数表!C22</f>
        <v>0.19256748567873505</v>
      </c>
      <c r="Q19" s="80">
        <f t="shared" si="4"/>
        <v>1.0286204105544453E-4</v>
      </c>
      <c r="R19" s="81">
        <v>2.5108960665521213E-3</v>
      </c>
      <c r="S19" s="82">
        <f t="shared" si="5"/>
        <v>3.0312946632910402E-2</v>
      </c>
      <c r="T19" s="83">
        <f>分析係数表!F22</f>
        <v>0.41915604646677446</v>
      </c>
      <c r="U19" s="84">
        <f t="shared" si="6"/>
        <v>1.2705854867409046E-2</v>
      </c>
      <c r="V19" s="85">
        <f>分析係数表!D22</f>
        <v>2.9425619037728289E-2</v>
      </c>
      <c r="W19" s="172">
        <f t="shared" si="7"/>
        <v>0</v>
      </c>
      <c r="X19" s="74">
        <f>分析係数表!E22</f>
        <v>2.8940662878506891E-2</v>
      </c>
      <c r="Y19" s="171">
        <f t="shared" si="8"/>
        <v>0</v>
      </c>
    </row>
    <row r="20" spans="1:25">
      <c r="A20" s="10" t="s">
        <v>8</v>
      </c>
      <c r="B20" s="9" t="s">
        <v>277</v>
      </c>
      <c r="C20" s="88"/>
      <c r="D20" s="105">
        <f>投入係数表!AO20</f>
        <v>0</v>
      </c>
      <c r="E20" s="109">
        <f t="shared" si="9"/>
        <v>0</v>
      </c>
      <c r="F20" s="83">
        <f>分析係数表!C23</f>
        <v>0.20116432520583094</v>
      </c>
      <c r="G20" s="109">
        <f t="shared" si="0"/>
        <v>0</v>
      </c>
      <c r="H20" s="109">
        <v>2.9919428055400349E-2</v>
      </c>
      <c r="I20" s="109">
        <f t="shared" si="1"/>
        <v>2.9919428055400349E-2</v>
      </c>
      <c r="J20" s="83">
        <f>分析係数表!G23</f>
        <v>0.20785566100352021</v>
      </c>
      <c r="K20" s="110">
        <f t="shared" si="2"/>
        <v>6.2189224953025065E-3</v>
      </c>
      <c r="L20" s="77"/>
      <c r="M20" s="78"/>
      <c r="N20" s="79">
        <f>分析係数表!I23</f>
        <v>2.5225877402069866E-5</v>
      </c>
      <c r="O20" s="80">
        <f t="shared" si="3"/>
        <v>2.7949215926554709E-4</v>
      </c>
      <c r="P20" s="74">
        <f>分析係数表!C23</f>
        <v>0.20116432520583094</v>
      </c>
      <c r="Q20" s="80">
        <f t="shared" si="4"/>
        <v>5.622385161897441E-5</v>
      </c>
      <c r="R20" s="81">
        <v>2.3935003646429983E-3</v>
      </c>
      <c r="S20" s="82">
        <f t="shared" si="5"/>
        <v>3.2312928420043345E-2</v>
      </c>
      <c r="T20" s="83">
        <f>分析係数表!F23</f>
        <v>0.42478695148042223</v>
      </c>
      <c r="U20" s="84">
        <f t="shared" si="6"/>
        <v>1.3726110356955309E-2</v>
      </c>
      <c r="V20" s="85">
        <f>分析係数表!D23</f>
        <v>3.5044555722743287E-2</v>
      </c>
      <c r="W20" s="172">
        <f t="shared" si="7"/>
        <v>0</v>
      </c>
      <c r="X20" s="74">
        <f>分析係数表!E23</f>
        <v>3.4275414947972954E-2</v>
      </c>
      <c r="Y20" s="171">
        <f t="shared" si="8"/>
        <v>0</v>
      </c>
    </row>
    <row r="21" spans="1:25">
      <c r="A21" s="10" t="s">
        <v>9</v>
      </c>
      <c r="B21" s="9" t="s">
        <v>278</v>
      </c>
      <c r="C21" s="88"/>
      <c r="D21" s="105">
        <f>投入係数表!AO21</f>
        <v>0</v>
      </c>
      <c r="E21" s="109">
        <f t="shared" si="9"/>
        <v>0</v>
      </c>
      <c r="F21" s="83">
        <f>分析係数表!C24</f>
        <v>0.46796458506974481</v>
      </c>
      <c r="G21" s="109">
        <f t="shared" si="0"/>
        <v>0</v>
      </c>
      <c r="H21" s="109">
        <v>5.9562708160150975E-2</v>
      </c>
      <c r="I21" s="109">
        <f t="shared" si="1"/>
        <v>5.9562708160150975E-2</v>
      </c>
      <c r="J21" s="83">
        <f>分析係数表!G24</f>
        <v>0.19290112247208774</v>
      </c>
      <c r="K21" s="110">
        <f t="shared" si="2"/>
        <v>1.1489713261570503E-2</v>
      </c>
      <c r="L21" s="77"/>
      <c r="M21" s="78"/>
      <c r="N21" s="79">
        <f>分析係数表!I24</f>
        <v>1.1220536652328578E-3</v>
      </c>
      <c r="O21" s="80">
        <f t="shared" si="3"/>
        <v>1.2431884794699765E-2</v>
      </c>
      <c r="P21" s="74">
        <f>分析係数表!C24</f>
        <v>0.46796458506974481</v>
      </c>
      <c r="Q21" s="80">
        <f t="shared" si="4"/>
        <v>5.8176818095865453E-3</v>
      </c>
      <c r="R21" s="81">
        <v>1.1806620956379792E-2</v>
      </c>
      <c r="S21" s="82">
        <f t="shared" si="5"/>
        <v>7.1369329116530766E-2</v>
      </c>
      <c r="T21" s="83">
        <f>分析係数表!F24</f>
        <v>0.36341689561906876</v>
      </c>
      <c r="U21" s="84">
        <f t="shared" si="6"/>
        <v>2.5936820029945226E-2</v>
      </c>
      <c r="V21" s="85">
        <f>分析係数表!D24</f>
        <v>4.5804723184795566E-2</v>
      </c>
      <c r="W21" s="172">
        <f t="shared" si="7"/>
        <v>0</v>
      </c>
      <c r="X21" s="74">
        <f>分析係数表!E24</f>
        <v>4.4933066139114755E-2</v>
      </c>
      <c r="Y21" s="171">
        <f t="shared" si="8"/>
        <v>0</v>
      </c>
    </row>
    <row r="22" spans="1:25">
      <c r="A22" s="10" t="s">
        <v>10</v>
      </c>
      <c r="B22" s="9" t="s">
        <v>279</v>
      </c>
      <c r="C22" s="88"/>
      <c r="D22" s="105">
        <f>投入係数表!AO22</f>
        <v>0</v>
      </c>
      <c r="E22" s="109">
        <f t="shared" si="9"/>
        <v>0</v>
      </c>
      <c r="F22" s="83">
        <f>分析係数表!C25</f>
        <v>0.11839811615034102</v>
      </c>
      <c r="G22" s="109">
        <f t="shared" si="0"/>
        <v>0</v>
      </c>
      <c r="H22" s="109">
        <v>2.8564580564763516E-2</v>
      </c>
      <c r="I22" s="109">
        <f t="shared" si="1"/>
        <v>2.8564580564763516E-2</v>
      </c>
      <c r="J22" s="83">
        <f>分析係数表!G25</f>
        <v>0.19601885967651284</v>
      </c>
      <c r="K22" s="110">
        <f t="shared" si="2"/>
        <v>5.5991965094428255E-3</v>
      </c>
      <c r="L22" s="77"/>
      <c r="M22" s="78"/>
      <c r="N22" s="79">
        <f>分析係数表!I25</f>
        <v>4.7721717414244671E-4</v>
      </c>
      <c r="O22" s="80">
        <f t="shared" si="3"/>
        <v>5.2873664734742155E-3</v>
      </c>
      <c r="P22" s="74">
        <f>分析係数表!C25</f>
        <v>0.11839811615034102</v>
      </c>
      <c r="Q22" s="80">
        <f t="shared" si="4"/>
        <v>6.260142298558191E-4</v>
      </c>
      <c r="R22" s="81">
        <v>3.9492182558640452E-3</v>
      </c>
      <c r="S22" s="82">
        <f t="shared" si="5"/>
        <v>3.2513798820627562E-2</v>
      </c>
      <c r="T22" s="83">
        <f>分析係数表!F25</f>
        <v>0.34892899519140697</v>
      </c>
      <c r="U22" s="84">
        <f t="shared" si="6"/>
        <v>1.1345007152337128E-2</v>
      </c>
      <c r="V22" s="85">
        <f>分析係数表!D25</f>
        <v>3.4959095734715541E-2</v>
      </c>
      <c r="W22" s="172">
        <f t="shared" si="7"/>
        <v>0</v>
      </c>
      <c r="X22" s="74">
        <f>分析係数表!E25</f>
        <v>3.4440766876912506E-2</v>
      </c>
      <c r="Y22" s="171">
        <f t="shared" si="8"/>
        <v>0</v>
      </c>
    </row>
    <row r="23" spans="1:25">
      <c r="A23" s="10" t="s">
        <v>11</v>
      </c>
      <c r="B23" s="9" t="s">
        <v>35</v>
      </c>
      <c r="C23" s="88"/>
      <c r="D23" s="105">
        <f>投入係数表!AO23</f>
        <v>1.1569283022873215E-3</v>
      </c>
      <c r="E23" s="109">
        <f t="shared" si="9"/>
        <v>0.11569283022873214</v>
      </c>
      <c r="F23" s="83">
        <f>分析係数表!C26</f>
        <v>0.29113960871661038</v>
      </c>
      <c r="G23" s="109">
        <f t="shared" si="0"/>
        <v>3.3682765324110311E-2</v>
      </c>
      <c r="H23" s="109">
        <v>7.4224019030851046E-2</v>
      </c>
      <c r="I23" s="109">
        <f t="shared" si="1"/>
        <v>7.4224019030851046E-2</v>
      </c>
      <c r="J23" s="83">
        <f>分析係数表!G26</f>
        <v>0.2004458717578543</v>
      </c>
      <c r="K23" s="110">
        <f t="shared" si="2"/>
        <v>1.4877898200010507E-2</v>
      </c>
      <c r="L23" s="77"/>
      <c r="M23" s="78"/>
      <c r="N23" s="79">
        <f>分析係数表!I26</f>
        <v>1.0726059667332082E-2</v>
      </c>
      <c r="O23" s="80">
        <f t="shared" si="3"/>
        <v>0.1188402499961312</v>
      </c>
      <c r="P23" s="74">
        <f>分析係数表!C26</f>
        <v>0.29113960871661038</v>
      </c>
      <c r="Q23" s="80">
        <f t="shared" si="4"/>
        <v>3.4599103883657799E-2</v>
      </c>
      <c r="R23" s="81">
        <v>3.8927839774206024E-2</v>
      </c>
      <c r="S23" s="82">
        <f t="shared" si="5"/>
        <v>0.11315185880505707</v>
      </c>
      <c r="T23" s="83">
        <f>分析係数表!F26</f>
        <v>0.34176102976079403</v>
      </c>
      <c r="U23" s="84">
        <f t="shared" si="6"/>
        <v>3.8670895784564271E-2</v>
      </c>
      <c r="V23" s="85">
        <f>分析係数表!D26</f>
        <v>2.5195355338839619E-2</v>
      </c>
      <c r="W23" s="172">
        <f t="shared" si="7"/>
        <v>0</v>
      </c>
      <c r="X23" s="74">
        <f>分析係数表!E26</f>
        <v>2.4685974681555249E-2</v>
      </c>
      <c r="Y23" s="171">
        <f t="shared" si="8"/>
        <v>0</v>
      </c>
    </row>
    <row r="24" spans="1:25">
      <c r="A24" s="10" t="s">
        <v>12</v>
      </c>
      <c r="B24" s="9" t="s">
        <v>386</v>
      </c>
      <c r="C24" s="88"/>
      <c r="D24" s="105">
        <f>投入係数表!AO24</f>
        <v>0</v>
      </c>
      <c r="E24" s="109">
        <f t="shared" si="9"/>
        <v>0</v>
      </c>
      <c r="F24" s="83">
        <f>分析係数表!C27</f>
        <v>0.22390034937983039</v>
      </c>
      <c r="G24" s="109">
        <f t="shared" si="0"/>
        <v>0</v>
      </c>
      <c r="H24" s="109">
        <v>1.0852388982903966E-2</v>
      </c>
      <c r="I24" s="109">
        <f t="shared" si="1"/>
        <v>1.0852388982903966E-2</v>
      </c>
      <c r="J24" s="83">
        <f>分析係数表!G27</f>
        <v>0.17801424712710151</v>
      </c>
      <c r="K24" s="110">
        <f t="shared" si="2"/>
        <v>1.9318798543221003E-3</v>
      </c>
      <c r="L24" s="77"/>
      <c r="M24" s="78"/>
      <c r="N24" s="79">
        <f>分析係数表!I27</f>
        <v>1.001616696609949E-2</v>
      </c>
      <c r="O24" s="80">
        <f t="shared" si="3"/>
        <v>0.11097493610627344</v>
      </c>
      <c r="P24" s="74">
        <f>分析係数表!C27</f>
        <v>0.22390034937983039</v>
      </c>
      <c r="Q24" s="80">
        <f t="shared" si="4"/>
        <v>2.4847326966598977E-2</v>
      </c>
      <c r="R24" s="81">
        <v>2.5374815656838891E-2</v>
      </c>
      <c r="S24" s="82">
        <f t="shared" si="5"/>
        <v>3.6227204639742855E-2</v>
      </c>
      <c r="T24" s="83">
        <f>分析係数表!F27</f>
        <v>0.3354402389489512</v>
      </c>
      <c r="U24" s="84">
        <f t="shared" si="6"/>
        <v>1.2152062180807896E-2</v>
      </c>
      <c r="V24" s="85">
        <f>分析係数表!D27</f>
        <v>2.2648101403620974E-2</v>
      </c>
      <c r="W24" s="172">
        <f t="shared" si="7"/>
        <v>0</v>
      </c>
      <c r="X24" s="74">
        <f>分析係数表!E27</f>
        <v>2.2430380263578655E-2</v>
      </c>
      <c r="Y24" s="171">
        <f t="shared" si="8"/>
        <v>0</v>
      </c>
    </row>
    <row r="25" spans="1:25">
      <c r="A25" s="10" t="s">
        <v>13</v>
      </c>
      <c r="B25" s="9" t="s">
        <v>196</v>
      </c>
      <c r="C25" s="88"/>
      <c r="D25" s="105">
        <f>投入係数表!AO25</f>
        <v>0</v>
      </c>
      <c r="E25" s="109">
        <f t="shared" si="9"/>
        <v>0</v>
      </c>
      <c r="F25" s="83">
        <f>分析係数表!C28</f>
        <v>0.22512814125204084</v>
      </c>
      <c r="G25" s="109">
        <f t="shared" si="0"/>
        <v>0</v>
      </c>
      <c r="H25" s="109">
        <v>7.5647288553912742E-2</v>
      </c>
      <c r="I25" s="109">
        <f t="shared" si="1"/>
        <v>7.5647288553912742E-2</v>
      </c>
      <c r="J25" s="83">
        <f>分析係数表!G28</f>
        <v>0.17968722251031818</v>
      </c>
      <c r="K25" s="110">
        <f t="shared" si="2"/>
        <v>1.3592851170689165E-2</v>
      </c>
      <c r="L25" s="77"/>
      <c r="M25" s="78"/>
      <c r="N25" s="79">
        <f>分析係数表!I28</f>
        <v>8.1409051127791718E-3</v>
      </c>
      <c r="O25" s="80">
        <f t="shared" si="3"/>
        <v>9.0197819964029702E-2</v>
      </c>
      <c r="P25" s="74">
        <f>分析係数表!C28</f>
        <v>0.22512814125204084</v>
      </c>
      <c r="Q25" s="80">
        <f t="shared" si="4"/>
        <v>2.0306067553488228E-2</v>
      </c>
      <c r="R25" s="81">
        <v>2.6131125457282921E-2</v>
      </c>
      <c r="S25" s="82">
        <f t="shared" si="5"/>
        <v>0.10177841401119567</v>
      </c>
      <c r="T25" s="83">
        <f>分析係数表!F28</f>
        <v>0.30733691598411605</v>
      </c>
      <c r="U25" s="84">
        <f t="shared" si="6"/>
        <v>3.1280263875955422E-2</v>
      </c>
      <c r="V25" s="85">
        <f>分析係数表!D28</f>
        <v>2.8688437249149327E-2</v>
      </c>
      <c r="W25" s="172">
        <f t="shared" si="7"/>
        <v>0</v>
      </c>
      <c r="X25" s="74">
        <f>分析係数表!E28</f>
        <v>2.8133457885501985E-2</v>
      </c>
      <c r="Y25" s="171">
        <f t="shared" si="8"/>
        <v>0</v>
      </c>
    </row>
    <row r="26" spans="1:25">
      <c r="A26" s="10" t="s">
        <v>14</v>
      </c>
      <c r="B26" s="9" t="s">
        <v>55</v>
      </c>
      <c r="C26" s="88"/>
      <c r="D26" s="105">
        <f>投入係数表!AO26</f>
        <v>1.7194714217481292E-3</v>
      </c>
      <c r="E26" s="109">
        <f t="shared" si="9"/>
        <v>0.17194714217481291</v>
      </c>
      <c r="F26" s="83">
        <f>分析係数表!C29</f>
        <v>0.20292812083079403</v>
      </c>
      <c r="G26" s="109">
        <f t="shared" si="0"/>
        <v>3.4892910443760153E-2</v>
      </c>
      <c r="H26" s="109">
        <v>0.12920994155307886</v>
      </c>
      <c r="I26" s="109">
        <f t="shared" si="1"/>
        <v>0.12920994155307886</v>
      </c>
      <c r="J26" s="83">
        <f>分析係数表!G29</f>
        <v>0.25422836329948895</v>
      </c>
      <c r="K26" s="110">
        <f t="shared" si="2"/>
        <v>3.2848831963061861E-2</v>
      </c>
      <c r="L26" s="77"/>
      <c r="M26" s="78"/>
      <c r="N26" s="79">
        <f>分析係数表!I29</f>
        <v>1.2173975242294967E-2</v>
      </c>
      <c r="O26" s="80">
        <f t="shared" si="3"/>
        <v>0.13488254830871191</v>
      </c>
      <c r="P26" s="74">
        <f>分析係数表!C29</f>
        <v>0.20292812083079403</v>
      </c>
      <c r="Q26" s="80">
        <f t="shared" si="4"/>
        <v>2.7371462061155705E-2</v>
      </c>
      <c r="R26" s="81">
        <v>3.9914092096633359E-2</v>
      </c>
      <c r="S26" s="82">
        <f t="shared" si="5"/>
        <v>0.16912403364971221</v>
      </c>
      <c r="T26" s="83">
        <f>分析係数表!F29</f>
        <v>0.40384720428768384</v>
      </c>
      <c r="U26" s="84">
        <f t="shared" si="6"/>
        <v>6.8300268167292441E-2</v>
      </c>
      <c r="V26" s="85">
        <f>分析係数表!D29</f>
        <v>7.670374473161555E-2</v>
      </c>
      <c r="W26" s="172">
        <f t="shared" si="7"/>
        <v>0</v>
      </c>
      <c r="X26" s="74">
        <f>分析係数表!E29</f>
        <v>6.1557890505000185E-2</v>
      </c>
      <c r="Y26" s="171">
        <f t="shared" si="8"/>
        <v>0</v>
      </c>
    </row>
    <row r="27" spans="1:25">
      <c r="A27" s="10" t="s">
        <v>15</v>
      </c>
      <c r="B27" s="9" t="s">
        <v>36</v>
      </c>
      <c r="C27" s="88"/>
      <c r="D27" s="105">
        <f>投入係数表!AO27</f>
        <v>1.326752640237754E-4</v>
      </c>
      <c r="E27" s="109">
        <f t="shared" si="9"/>
        <v>1.3267526402377541E-2</v>
      </c>
      <c r="F27" s="83">
        <f>分析係数表!C30</f>
        <v>1</v>
      </c>
      <c r="G27" s="109">
        <f t="shared" si="0"/>
        <v>1.3267526402377541E-2</v>
      </c>
      <c r="H27" s="109">
        <v>0.36241872902588734</v>
      </c>
      <c r="I27" s="109">
        <f t="shared" si="1"/>
        <v>0.36241872902588734</v>
      </c>
      <c r="J27" s="83">
        <f>分析係数表!G30</f>
        <v>0.34673715455884868</v>
      </c>
      <c r="K27" s="110">
        <f t="shared" si="2"/>
        <v>0.12566403886127059</v>
      </c>
      <c r="L27" s="77"/>
      <c r="M27" s="78"/>
      <c r="N27" s="79">
        <f>分析係数表!I30</f>
        <v>0</v>
      </c>
      <c r="O27" s="80">
        <f t="shared" si="3"/>
        <v>0</v>
      </c>
      <c r="P27" s="74">
        <f>分析係数表!C30</f>
        <v>1</v>
      </c>
      <c r="Q27" s="80">
        <f t="shared" si="4"/>
        <v>0</v>
      </c>
      <c r="R27" s="81">
        <v>4.7639335409797104E-2</v>
      </c>
      <c r="S27" s="82">
        <f t="shared" si="5"/>
        <v>0.41005806443568443</v>
      </c>
      <c r="T27" s="83">
        <f>分析係数表!F30</f>
        <v>0.44336430675838301</v>
      </c>
      <c r="U27" s="84">
        <f t="shared" si="6"/>
        <v>0.18180510946921158</v>
      </c>
      <c r="V27" s="85">
        <f>分析係数表!D30</f>
        <v>8.6867041025616112E-2</v>
      </c>
      <c r="W27" s="172">
        <f t="shared" si="7"/>
        <v>0</v>
      </c>
      <c r="X27" s="74">
        <f>分析係数表!E30</f>
        <v>6.5897217034789901E-2</v>
      </c>
      <c r="Y27" s="171">
        <f t="shared" si="8"/>
        <v>0</v>
      </c>
    </row>
    <row r="28" spans="1:25">
      <c r="A28" s="10" t="s">
        <v>16</v>
      </c>
      <c r="B28" s="9" t="s">
        <v>197</v>
      </c>
      <c r="C28" s="88"/>
      <c r="D28" s="105">
        <f>投入係数表!AO28</f>
        <v>4.5640290824178744E-3</v>
      </c>
      <c r="E28" s="109">
        <f t="shared" si="9"/>
        <v>0.45640290824178742</v>
      </c>
      <c r="F28" s="83">
        <f>分析係数表!C31</f>
        <v>0.99667993786519227</v>
      </c>
      <c r="G28" s="109">
        <f t="shared" si="0"/>
        <v>0.45488762222791773</v>
      </c>
      <c r="H28" s="109">
        <v>1.3161855212540905</v>
      </c>
      <c r="I28" s="109">
        <f t="shared" si="1"/>
        <v>1.3161855212540905</v>
      </c>
      <c r="J28" s="83">
        <f>分析係数表!G31</f>
        <v>7.0744430198025232E-2</v>
      </c>
      <c r="K28" s="110">
        <f t="shared" si="2"/>
        <v>9.3112794736011459E-2</v>
      </c>
      <c r="L28" s="77"/>
      <c r="M28" s="78"/>
      <c r="N28" s="79">
        <f>分析係数表!I31</f>
        <v>1.5783931066306964E-2</v>
      </c>
      <c r="O28" s="80">
        <f t="shared" si="3"/>
        <v>0.17487934731097624</v>
      </c>
      <c r="P28" s="74">
        <f>分析係数表!C31</f>
        <v>0.99667993786519227</v>
      </c>
      <c r="Q28" s="80">
        <f t="shared" si="4"/>
        <v>0.17429873701180917</v>
      </c>
      <c r="R28" s="81">
        <v>0.33048227825316062</v>
      </c>
      <c r="S28" s="82">
        <f t="shared" si="5"/>
        <v>1.6466677995072512</v>
      </c>
      <c r="T28" s="83">
        <f>分析係数表!F31</f>
        <v>0.308369223350977</v>
      </c>
      <c r="U28" s="84">
        <f t="shared" si="6"/>
        <v>0.50778167045111333</v>
      </c>
      <c r="V28" s="85">
        <f>分析係数表!D31</f>
        <v>6.5953615120199595E-3</v>
      </c>
      <c r="W28" s="172">
        <f t="shared" si="7"/>
        <v>0</v>
      </c>
      <c r="X28" s="74">
        <f>分析係数表!E31</f>
        <v>6.5953615120199595E-3</v>
      </c>
      <c r="Y28" s="171">
        <f t="shared" si="8"/>
        <v>0</v>
      </c>
    </row>
    <row r="29" spans="1:25">
      <c r="A29" s="10" t="s">
        <v>17</v>
      </c>
      <c r="B29" s="9" t="s">
        <v>280</v>
      </c>
      <c r="C29" s="88"/>
      <c r="D29" s="105">
        <f>投入係数表!AO29</f>
        <v>1.7300854428700314E-3</v>
      </c>
      <c r="E29" s="109">
        <f t="shared" si="9"/>
        <v>0.17300854428700313</v>
      </c>
      <c r="F29" s="83">
        <f>分析係数表!C32</f>
        <v>0.99973750468741629</v>
      </c>
      <c r="G29" s="109">
        <f t="shared" si="0"/>
        <v>0.17296313035509087</v>
      </c>
      <c r="H29" s="109">
        <v>0.36958458852676945</v>
      </c>
      <c r="I29" s="109">
        <f t="shared" si="1"/>
        <v>0.36958458852676945</v>
      </c>
      <c r="J29" s="83">
        <f>分析係数表!G32</f>
        <v>0.13654952076677315</v>
      </c>
      <c r="K29" s="110">
        <f t="shared" si="2"/>
        <v>5.0466598446115417E-2</v>
      </c>
      <c r="L29" s="77"/>
      <c r="M29" s="78"/>
      <c r="N29" s="79">
        <f>分析係数表!I32</f>
        <v>6.1925380029087757E-3</v>
      </c>
      <c r="O29" s="80">
        <f t="shared" si="3"/>
        <v>6.8610728189177572E-2</v>
      </c>
      <c r="P29" s="74">
        <f>分析係数表!C32</f>
        <v>0.99973750468741629</v>
      </c>
      <c r="Q29" s="80">
        <f t="shared" si="4"/>
        <v>6.8592718194634958E-2</v>
      </c>
      <c r="R29" s="81">
        <v>0.10215728605371609</v>
      </c>
      <c r="S29" s="82">
        <f t="shared" si="5"/>
        <v>0.47174187458048555</v>
      </c>
      <c r="T29" s="83">
        <f>分析係数表!F32</f>
        <v>0.46980830670926516</v>
      </c>
      <c r="U29" s="84">
        <f t="shared" si="6"/>
        <v>0.22162825130051245</v>
      </c>
      <c r="V29" s="85">
        <f>分析係数表!D32</f>
        <v>1.7896698615548455E-2</v>
      </c>
      <c r="W29" s="172">
        <f t="shared" si="7"/>
        <v>0</v>
      </c>
      <c r="X29" s="74">
        <f>分析係数表!E32</f>
        <v>1.7896698615548455E-2</v>
      </c>
      <c r="Y29" s="171">
        <f t="shared" si="8"/>
        <v>0</v>
      </c>
    </row>
    <row r="30" spans="1:25">
      <c r="A30" s="10" t="s">
        <v>18</v>
      </c>
      <c r="B30" s="9" t="s">
        <v>281</v>
      </c>
      <c r="C30" s="88"/>
      <c r="D30" s="105">
        <f>投入係数表!AO30</f>
        <v>1.4355463567372499E-2</v>
      </c>
      <c r="E30" s="109">
        <f t="shared" si="9"/>
        <v>1.43554635673725</v>
      </c>
      <c r="F30" s="83">
        <f>分析係数表!C33</f>
        <v>0.92720800471848297</v>
      </c>
      <c r="G30" s="109">
        <f t="shared" si="0"/>
        <v>1.3310500731112331</v>
      </c>
      <c r="H30" s="109">
        <v>2.0774332986444377</v>
      </c>
      <c r="I30" s="109">
        <f t="shared" si="1"/>
        <v>2.0774332986444377</v>
      </c>
      <c r="J30" s="83">
        <f>分析係数表!G33</f>
        <v>0.48251618559482062</v>
      </c>
      <c r="K30" s="110">
        <f t="shared" si="2"/>
        <v>1.0023951910895799</v>
      </c>
      <c r="L30" s="77"/>
      <c r="M30" s="78"/>
      <c r="N30" s="79">
        <f>分析係数表!I33</f>
        <v>1.0711870111293417E-3</v>
      </c>
      <c r="O30" s="80">
        <f t="shared" si="3"/>
        <v>1.1868303565654433E-2</v>
      </c>
      <c r="P30" s="74">
        <f>分析係数表!C33</f>
        <v>0.92720800471848297</v>
      </c>
      <c r="Q30" s="80">
        <f t="shared" si="4"/>
        <v>1.1004386068503704E-2</v>
      </c>
      <c r="R30" s="81">
        <v>4.470390065879009E-2</v>
      </c>
      <c r="S30" s="82">
        <f t="shared" si="5"/>
        <v>2.1221371993032276</v>
      </c>
      <c r="T30" s="83">
        <f>分析係数表!F33</f>
        <v>0.61375438359859724</v>
      </c>
      <c r="U30" s="84">
        <f t="shared" si="6"/>
        <v>1.302471008670006</v>
      </c>
      <c r="V30" s="85">
        <f>分析係数表!D33</f>
        <v>6.3927479543206545E-2</v>
      </c>
      <c r="W30" s="172">
        <f t="shared" si="7"/>
        <v>0</v>
      </c>
      <c r="X30" s="74">
        <f>分析係数表!E33</f>
        <v>6.2471900008991998E-2</v>
      </c>
      <c r="Y30" s="171">
        <f t="shared" si="8"/>
        <v>0</v>
      </c>
    </row>
    <row r="31" spans="1:25">
      <c r="A31" s="10" t="s">
        <v>19</v>
      </c>
      <c r="B31" s="9" t="s">
        <v>282</v>
      </c>
      <c r="C31" s="88"/>
      <c r="D31" s="105">
        <f>投入係数表!AO31</f>
        <v>1.1309239505386615E-2</v>
      </c>
      <c r="E31" s="109">
        <f t="shared" si="9"/>
        <v>1.1309239505386615</v>
      </c>
      <c r="F31" s="83">
        <f>分析係数表!C34</f>
        <v>0.43058167090385968</v>
      </c>
      <c r="G31" s="109">
        <f t="shared" si="0"/>
        <v>0.48695512428813081</v>
      </c>
      <c r="H31" s="109">
        <v>0.83476484985881516</v>
      </c>
      <c r="I31" s="109">
        <f t="shared" si="1"/>
        <v>0.83476484985881516</v>
      </c>
      <c r="J31" s="83">
        <f>分析係数表!G34</f>
        <v>0.40252218378442245</v>
      </c>
      <c r="K31" s="110">
        <f t="shared" si="2"/>
        <v>0.3360113703116458</v>
      </c>
      <c r="L31" s="77"/>
      <c r="M31" s="78"/>
      <c r="N31" s="79">
        <f>分析係数表!I34</f>
        <v>0.17332617383102331</v>
      </c>
      <c r="O31" s="80">
        <f t="shared" si="3"/>
        <v>1.9203814324925459</v>
      </c>
      <c r="P31" s="74">
        <f>分析係数表!C34</f>
        <v>0.43058167090385968</v>
      </c>
      <c r="Q31" s="80">
        <f t="shared" si="4"/>
        <v>0.82688104597538803</v>
      </c>
      <c r="R31" s="81">
        <v>0.92887595886058638</v>
      </c>
      <c r="S31" s="82">
        <f t="shared" si="5"/>
        <v>1.7636408087194015</v>
      </c>
      <c r="T31" s="83">
        <f>分析係数表!F34</f>
        <v>0.66293540075026103</v>
      </c>
      <c r="U31" s="84">
        <f t="shared" si="6"/>
        <v>1.169179926307911</v>
      </c>
      <c r="V31" s="85">
        <f>分析係数表!D34</f>
        <v>0.16067471370017011</v>
      </c>
      <c r="W31" s="172">
        <f t="shared" si="7"/>
        <v>0</v>
      </c>
      <c r="X31" s="74">
        <f>分析係数表!E34</f>
        <v>0.14658203786750718</v>
      </c>
      <c r="Y31" s="171">
        <f t="shared" si="8"/>
        <v>0</v>
      </c>
    </row>
    <row r="32" spans="1:25">
      <c r="A32" s="10" t="s">
        <v>20</v>
      </c>
      <c r="B32" s="9" t="s">
        <v>37</v>
      </c>
      <c r="C32" s="88"/>
      <c r="D32" s="105">
        <f>投入係数表!AO32</f>
        <v>3.3434166533991404E-3</v>
      </c>
      <c r="E32" s="109">
        <f t="shared" si="9"/>
        <v>0.33434166533991405</v>
      </c>
      <c r="F32" s="83">
        <f>分析係数表!C35</f>
        <v>0.85041941808411148</v>
      </c>
      <c r="G32" s="109">
        <f t="shared" si="0"/>
        <v>0.28433064447964246</v>
      </c>
      <c r="H32" s="109">
        <v>1.2761230810509261</v>
      </c>
      <c r="I32" s="109">
        <f t="shared" si="1"/>
        <v>1.2761230810509261</v>
      </c>
      <c r="J32" s="83">
        <f>分析係数表!G35</f>
        <v>0.31439227022235533</v>
      </c>
      <c r="K32" s="110">
        <f t="shared" si="2"/>
        <v>0.40120323253474743</v>
      </c>
      <c r="L32" s="77"/>
      <c r="M32" s="78"/>
      <c r="N32" s="79">
        <f>分析係数表!I35</f>
        <v>5.0116599150103677E-2</v>
      </c>
      <c r="O32" s="80">
        <f t="shared" si="3"/>
        <v>0.55527093421769436</v>
      </c>
      <c r="P32" s="74">
        <f>分析係数表!C35</f>
        <v>0.85041941808411148</v>
      </c>
      <c r="Q32" s="80">
        <f t="shared" si="4"/>
        <v>0.47221318475643259</v>
      </c>
      <c r="R32" s="81">
        <v>0.72517317053520647</v>
      </c>
      <c r="S32" s="82">
        <f t="shared" si="5"/>
        <v>2.0012962515861323</v>
      </c>
      <c r="T32" s="83">
        <f>分析係数表!F35</f>
        <v>0.64510687312527537</v>
      </c>
      <c r="U32" s="84">
        <f t="shared" si="6"/>
        <v>1.2910499670580642</v>
      </c>
      <c r="V32" s="85">
        <f>分析係数表!D35</f>
        <v>4.4457450663799247E-2</v>
      </c>
      <c r="W32" s="172">
        <f t="shared" si="7"/>
        <v>0</v>
      </c>
      <c r="X32" s="74">
        <f>分析係数表!E35</f>
        <v>4.3787951741632962E-2</v>
      </c>
      <c r="Y32" s="171">
        <f t="shared" si="8"/>
        <v>0</v>
      </c>
    </row>
    <row r="33" spans="1:25">
      <c r="A33" s="10" t="s">
        <v>21</v>
      </c>
      <c r="B33" s="9" t="s">
        <v>38</v>
      </c>
      <c r="C33" s="88"/>
      <c r="D33" s="105">
        <f>投入係数表!AO33</f>
        <v>3.182083532346229E-2</v>
      </c>
      <c r="E33" s="109">
        <f t="shared" si="9"/>
        <v>3.1820835323462289</v>
      </c>
      <c r="F33" s="83">
        <f>分析係数表!C36</f>
        <v>0.99367212085214862</v>
      </c>
      <c r="G33" s="109">
        <f t="shared" si="0"/>
        <v>3.1619476923151737</v>
      </c>
      <c r="H33" s="109">
        <v>3.611993059244718</v>
      </c>
      <c r="I33" s="109">
        <f t="shared" si="1"/>
        <v>3.611993059244718</v>
      </c>
      <c r="J33" s="83">
        <f>分析係数表!G36</f>
        <v>5.4622350270852466E-2</v>
      </c>
      <c r="K33" s="110">
        <f t="shared" si="2"/>
        <v>0.19729555005795296</v>
      </c>
      <c r="L33" s="77"/>
      <c r="M33" s="78"/>
      <c r="N33" s="79">
        <f>分析係数表!I36</f>
        <v>0.22260102528255266</v>
      </c>
      <c r="O33" s="80">
        <f t="shared" si="3"/>
        <v>2.4663261546589585</v>
      </c>
      <c r="P33" s="74">
        <f>分析係数表!C36</f>
        <v>0.99367212085214862</v>
      </c>
      <c r="Q33" s="80">
        <f t="shared" si="4"/>
        <v>2.4507195408130915</v>
      </c>
      <c r="R33" s="81">
        <v>2.6115802323528543</v>
      </c>
      <c r="S33" s="82">
        <f t="shared" si="5"/>
        <v>6.2235732915975728</v>
      </c>
      <c r="T33" s="83">
        <f>分析係数表!F36</f>
        <v>0.84078106922799567</v>
      </c>
      <c r="U33" s="84">
        <f t="shared" si="6"/>
        <v>5.232662606528204</v>
      </c>
      <c r="V33" s="85">
        <f>分析係数表!D36</f>
        <v>1.6146279761308086E-2</v>
      </c>
      <c r="W33" s="172">
        <f t="shared" si="7"/>
        <v>0</v>
      </c>
      <c r="X33" s="74">
        <f>分析係数表!E36</f>
        <v>1.4152245516969955E-2</v>
      </c>
      <c r="Y33" s="171">
        <f t="shared" si="8"/>
        <v>0</v>
      </c>
    </row>
    <row r="34" spans="1:25">
      <c r="A34" s="10" t="s">
        <v>22</v>
      </c>
      <c r="B34" s="9" t="s">
        <v>406</v>
      </c>
      <c r="C34" s="88"/>
      <c r="D34" s="105">
        <f>投入係数表!AO34</f>
        <v>6.0685665764474872E-2</v>
      </c>
      <c r="E34" s="109">
        <f t="shared" si="9"/>
        <v>6.0685665764474876</v>
      </c>
      <c r="F34" s="83">
        <f>分析係数表!C37</f>
        <v>0.57178358697686016</v>
      </c>
      <c r="G34" s="109">
        <f t="shared" si="0"/>
        <v>3.4699067648890285</v>
      </c>
      <c r="H34" s="109">
        <v>4.261199127733553</v>
      </c>
      <c r="I34" s="109">
        <f t="shared" si="1"/>
        <v>4.261199127733553</v>
      </c>
      <c r="J34" s="83">
        <f>分析係数表!G37</f>
        <v>0.36884830758302428</v>
      </c>
      <c r="K34" s="110">
        <f t="shared" si="2"/>
        <v>1.5717360865387804</v>
      </c>
      <c r="L34" s="77"/>
      <c r="M34" s="78"/>
      <c r="N34" s="79">
        <f>分析係数表!I37</f>
        <v>4.5622990798280361E-2</v>
      </c>
      <c r="O34" s="80">
        <f t="shared" si="3"/>
        <v>0.50548363520221029</v>
      </c>
      <c r="P34" s="74">
        <f>分析係数表!C37</f>
        <v>0.57178358697686016</v>
      </c>
      <c r="Q34" s="80">
        <f t="shared" si="4"/>
        <v>0.28902724609402247</v>
      </c>
      <c r="R34" s="81">
        <v>0.39039585644336111</v>
      </c>
      <c r="S34" s="82">
        <f t="shared" si="5"/>
        <v>4.6515949841769144</v>
      </c>
      <c r="T34" s="83">
        <f>分析係数表!F37</f>
        <v>0.64429400301330442</v>
      </c>
      <c r="U34" s="84">
        <f t="shared" si="6"/>
        <v>2.9969947527519527</v>
      </c>
      <c r="V34" s="85">
        <f>分析係数表!D37</f>
        <v>7.2142948725191447E-2</v>
      </c>
      <c r="W34" s="172">
        <f t="shared" si="7"/>
        <v>0</v>
      </c>
      <c r="X34" s="74">
        <f>分析係数表!E37</f>
        <v>6.9101643267789628E-2</v>
      </c>
      <c r="Y34" s="171">
        <f t="shared" si="8"/>
        <v>0</v>
      </c>
    </row>
    <row r="35" spans="1:25">
      <c r="A35" s="10" t="s">
        <v>23</v>
      </c>
      <c r="B35" s="9" t="s">
        <v>198</v>
      </c>
      <c r="C35" s="88"/>
      <c r="D35" s="105">
        <f>投入係数表!AO35</f>
        <v>7.511542747970068E-2</v>
      </c>
      <c r="E35" s="109">
        <f t="shared" si="9"/>
        <v>7.5115427479700685</v>
      </c>
      <c r="F35" s="83">
        <f>分析係数表!C38</f>
        <v>0.42668283982472699</v>
      </c>
      <c r="G35" s="109">
        <f t="shared" si="0"/>
        <v>3.2050463911687022</v>
      </c>
      <c r="H35" s="109">
        <v>4.0319404827491594</v>
      </c>
      <c r="I35" s="109">
        <f t="shared" si="1"/>
        <v>4.0319404827491594</v>
      </c>
      <c r="J35" s="83">
        <f>分析係数表!G38</f>
        <v>0.18042179614021467</v>
      </c>
      <c r="K35" s="110">
        <f t="shared" si="2"/>
        <v>0.72744994382804751</v>
      </c>
      <c r="L35" s="77"/>
      <c r="M35" s="78"/>
      <c r="N35" s="79">
        <f>分析係数表!I38</f>
        <v>3.1385057501308801E-2</v>
      </c>
      <c r="O35" s="80">
        <f t="shared" si="3"/>
        <v>0.34773329584938012</v>
      </c>
      <c r="P35" s="74">
        <f>分析係数表!C38</f>
        <v>0.42668283982472699</v>
      </c>
      <c r="Q35" s="80">
        <f t="shared" si="4"/>
        <v>0.14837183017462546</v>
      </c>
      <c r="R35" s="81">
        <v>0.23776067640593729</v>
      </c>
      <c r="S35" s="82">
        <f t="shared" si="5"/>
        <v>4.2697011591550966</v>
      </c>
      <c r="T35" s="83">
        <f>分析係数表!F38</f>
        <v>0.52437100026299643</v>
      </c>
      <c r="U35" s="84">
        <f t="shared" si="6"/>
        <v>2.2389074676502334</v>
      </c>
      <c r="V35" s="85">
        <f>分析係数表!D38</f>
        <v>3.745569762927526E-2</v>
      </c>
      <c r="W35" s="172">
        <f t="shared" si="7"/>
        <v>0</v>
      </c>
      <c r="X35" s="74">
        <f>分析係数表!E38</f>
        <v>3.4218337111297577E-2</v>
      </c>
      <c r="Y35" s="171">
        <f t="shared" si="8"/>
        <v>0</v>
      </c>
    </row>
    <row r="36" spans="1:25">
      <c r="A36" s="10" t="s">
        <v>24</v>
      </c>
      <c r="B36" s="9" t="s">
        <v>39</v>
      </c>
      <c r="C36" s="88"/>
      <c r="D36" s="105">
        <f>投入係数表!AO36</f>
        <v>0.24660085973571089</v>
      </c>
      <c r="E36" s="109">
        <f t="shared" si="9"/>
        <v>24.660085973571089</v>
      </c>
      <c r="F36" s="83">
        <f>分析係数表!C39</f>
        <v>1</v>
      </c>
      <c r="G36" s="109">
        <f t="shared" si="0"/>
        <v>24.660085973571089</v>
      </c>
      <c r="H36" s="109">
        <v>24.703723940139355</v>
      </c>
      <c r="I36" s="109">
        <f t="shared" si="1"/>
        <v>24.703723940139355</v>
      </c>
      <c r="J36" s="83">
        <f>分析係数表!G39</f>
        <v>0.351753812215997</v>
      </c>
      <c r="K36" s="110">
        <f t="shared" si="2"/>
        <v>8.6896290718756077</v>
      </c>
      <c r="L36" s="77"/>
      <c r="M36" s="78"/>
      <c r="N36" s="79">
        <f>分析係数表!I39</f>
        <v>2.6196741762610056E-3</v>
      </c>
      <c r="O36" s="80">
        <f t="shared" si="3"/>
        <v>2.9024892986885931E-2</v>
      </c>
      <c r="P36" s="74">
        <f>分析係数表!C39</f>
        <v>1</v>
      </c>
      <c r="Q36" s="80">
        <f t="shared" si="4"/>
        <v>2.9024892986885931E-2</v>
      </c>
      <c r="R36" s="81">
        <v>3.7760618667117281E-2</v>
      </c>
      <c r="S36" s="82">
        <f t="shared" si="5"/>
        <v>24.741484558806473</v>
      </c>
      <c r="T36" s="83">
        <f>分析係数表!F39</f>
        <v>0.70125652740175148</v>
      </c>
      <c r="U36" s="84">
        <f t="shared" si="6"/>
        <v>17.350127544472684</v>
      </c>
      <c r="V36" s="85">
        <f>分析係数表!D39</f>
        <v>5.4632803645743147E-2</v>
      </c>
      <c r="W36" s="172">
        <f t="shared" si="7"/>
        <v>1</v>
      </c>
      <c r="X36" s="74">
        <f>分析係数表!E39</f>
        <v>5.4632803645743147E-2</v>
      </c>
      <c r="Y36" s="171">
        <f t="shared" si="8"/>
        <v>1</v>
      </c>
    </row>
    <row r="37" spans="1:25">
      <c r="A37" s="10" t="s">
        <v>25</v>
      </c>
      <c r="B37" s="9" t="s">
        <v>40</v>
      </c>
      <c r="C37" s="88"/>
      <c r="D37" s="105">
        <f>投入係数表!AO37</f>
        <v>1.645173273894815E-4</v>
      </c>
      <c r="E37" s="109">
        <f t="shared" si="9"/>
        <v>1.6451732738948149E-2</v>
      </c>
      <c r="F37" s="83">
        <f>分析係数表!C40</f>
        <v>0.86812466863195592</v>
      </c>
      <c r="G37" s="109">
        <f t="shared" si="0"/>
        <v>1.4282155032420862E-2</v>
      </c>
      <c r="H37" s="109">
        <v>3.9706466113768393E-2</v>
      </c>
      <c r="I37" s="109">
        <f t="shared" si="1"/>
        <v>3.9706466113768393E-2</v>
      </c>
      <c r="J37" s="83">
        <f>分析係数表!G40</f>
        <v>0.5308449982881025</v>
      </c>
      <c r="K37" s="110">
        <f t="shared" si="2"/>
        <v>2.1077978936189984E-2</v>
      </c>
      <c r="L37" s="77"/>
      <c r="M37" s="78"/>
      <c r="N37" s="79">
        <f>分析係数表!I40</f>
        <v>3.1726768564274997E-2</v>
      </c>
      <c r="O37" s="80">
        <f t="shared" si="3"/>
        <v>0.35151931134890491</v>
      </c>
      <c r="P37" s="74">
        <f>分析係数表!C40</f>
        <v>0.86812466863195592</v>
      </c>
      <c r="Q37" s="80">
        <f t="shared" si="4"/>
        <v>0.30516258568250143</v>
      </c>
      <c r="R37" s="81">
        <v>0.30783037412081721</v>
      </c>
      <c r="S37" s="82">
        <f t="shared" si="5"/>
        <v>0.34753684023458559</v>
      </c>
      <c r="T37" s="83">
        <f>分析係数表!F40</f>
        <v>0.72849135138041188</v>
      </c>
      <c r="U37" s="84">
        <f t="shared" si="6"/>
        <v>0.25317758239697158</v>
      </c>
      <c r="V37" s="85">
        <f>分析係数表!D40</f>
        <v>7.8167788596215718E-2</v>
      </c>
      <c r="W37" s="172">
        <f t="shared" si="7"/>
        <v>0</v>
      </c>
      <c r="X37" s="74">
        <f>分析係数表!E40</f>
        <v>7.1051953968348291E-2</v>
      </c>
      <c r="Y37" s="171">
        <f t="shared" si="8"/>
        <v>0</v>
      </c>
    </row>
    <row r="38" spans="1:25">
      <c r="A38" s="10" t="s">
        <v>26</v>
      </c>
      <c r="B38" s="9" t="s">
        <v>284</v>
      </c>
      <c r="C38" s="88"/>
      <c r="D38" s="105">
        <f>投入係数表!AO38</f>
        <v>2.4412248580374676E-3</v>
      </c>
      <c r="E38" s="109">
        <f t="shared" si="9"/>
        <v>0.24412248580374676</v>
      </c>
      <c r="F38" s="83">
        <f>分析係数表!C41</f>
        <v>0.9999434031873089</v>
      </c>
      <c r="G38" s="109">
        <f t="shared" si="0"/>
        <v>0.24410866924914404</v>
      </c>
      <c r="H38" s="109">
        <v>0.26074236655612121</v>
      </c>
      <c r="I38" s="109">
        <f t="shared" si="1"/>
        <v>0.26074236655612121</v>
      </c>
      <c r="J38" s="83">
        <f>分析係数表!G41</f>
        <v>0.50163334603597476</v>
      </c>
      <c r="K38" s="110">
        <f t="shared" si="2"/>
        <v>0.13079706578888572</v>
      </c>
      <c r="L38" s="77"/>
      <c r="M38" s="78"/>
      <c r="N38" s="79">
        <f>分析係数表!I41</f>
        <v>4.605647758626856E-2</v>
      </c>
      <c r="O38" s="80">
        <f t="shared" si="3"/>
        <v>0.51028648730748405</v>
      </c>
      <c r="P38" s="74">
        <f>分析係数表!C41</f>
        <v>0.9999434031873089</v>
      </c>
      <c r="Q38" s="80">
        <f t="shared" si="4"/>
        <v>0.5102576067187431</v>
      </c>
      <c r="R38" s="81">
        <v>0.51982628438939615</v>
      </c>
      <c r="S38" s="82">
        <f t="shared" si="5"/>
        <v>0.78056865094551742</v>
      </c>
      <c r="T38" s="83">
        <f>分析係数表!F41</f>
        <v>0.6065809667987323</v>
      </c>
      <c r="U38" s="84">
        <f t="shared" si="6"/>
        <v>0.47347808694331417</v>
      </c>
      <c r="V38" s="85">
        <f>分析係数表!D41</f>
        <v>0.10372147914479408</v>
      </c>
      <c r="W38" s="172">
        <f t="shared" si="7"/>
        <v>0</v>
      </c>
      <c r="X38" s="74">
        <f>分析係数表!E41</f>
        <v>9.872112035903656E-2</v>
      </c>
      <c r="Y38" s="171">
        <f t="shared" si="8"/>
        <v>0</v>
      </c>
    </row>
    <row r="39" spans="1:25">
      <c r="A39" s="10" t="s">
        <v>56</v>
      </c>
      <c r="B39" s="9" t="s">
        <v>388</v>
      </c>
      <c r="C39" s="88"/>
      <c r="D39" s="105">
        <f>投入係数表!AO39</f>
        <v>4.8187655893435228E-3</v>
      </c>
      <c r="E39" s="109">
        <f t="shared" si="9"/>
        <v>0.48187655893435227</v>
      </c>
      <c r="F39" s="83">
        <f>分析係数表!C42</f>
        <v>0.93692850875802069</v>
      </c>
      <c r="G39" s="109">
        <f>E39*F39</f>
        <v>0.45148388576780912</v>
      </c>
      <c r="H39" s="109">
        <v>0.49137518480932801</v>
      </c>
      <c r="I39" s="109">
        <f>C39+H39</f>
        <v>0.49137518480932801</v>
      </c>
      <c r="J39" s="83">
        <f>分析係数表!G42</f>
        <v>0.49922072097325781</v>
      </c>
      <c r="K39" s="110">
        <f>I39*J39</f>
        <v>0.24530467402888054</v>
      </c>
      <c r="L39" s="77"/>
      <c r="M39" s="78"/>
      <c r="N39" s="79">
        <f>分析係数表!I42</f>
        <v>1.1809361738003208E-2</v>
      </c>
      <c r="O39" s="80">
        <f t="shared" si="3"/>
        <v>0.13084278334880134</v>
      </c>
      <c r="P39" s="74">
        <f>分析係数表!C42</f>
        <v>0.93692850875802069</v>
      </c>
      <c r="Q39" s="80">
        <f>O39*P39</f>
        <v>0.12259033388474122</v>
      </c>
      <c r="R39" s="81">
        <v>0.13394996319488883</v>
      </c>
      <c r="S39" s="82">
        <f>I39+R39</f>
        <v>0.62532514800421679</v>
      </c>
      <c r="T39" s="83">
        <f>分析係数表!F42</f>
        <v>0.57339238661209846</v>
      </c>
      <c r="U39" s="84">
        <f>S39*T39</f>
        <v>0.35855667902270155</v>
      </c>
      <c r="V39" s="85">
        <f>分析係数表!D42</f>
        <v>0.13686157986208444</v>
      </c>
      <c r="W39" s="172">
        <f>ROUND(S39*V39,0)</f>
        <v>0</v>
      </c>
      <c r="X39" s="74">
        <f>分析係数表!E42</f>
        <v>0.12798116275158378</v>
      </c>
      <c r="Y39" s="171">
        <f>ROUND(S39*X39,0)</f>
        <v>0</v>
      </c>
    </row>
    <row r="40" spans="1:25">
      <c r="A40" s="10" t="s">
        <v>199</v>
      </c>
      <c r="B40" s="9" t="s">
        <v>41</v>
      </c>
      <c r="C40" s="88"/>
      <c r="D40" s="105">
        <f>投入係数表!AO40</f>
        <v>4.747651647826779E-2</v>
      </c>
      <c r="E40" s="109">
        <f t="shared" si="9"/>
        <v>4.7476516478267792</v>
      </c>
      <c r="F40" s="83">
        <f>分析係数表!C43</f>
        <v>0.64668770435795053</v>
      </c>
      <c r="G40" s="109">
        <f>E40*F40</f>
        <v>3.0702479452243407</v>
      </c>
      <c r="H40" s="109">
        <v>6.2529642012772415</v>
      </c>
      <c r="I40" s="109">
        <f>C40+H40</f>
        <v>6.2529642012772415</v>
      </c>
      <c r="J40" s="83">
        <f>分析係数表!G43</f>
        <v>0.34525361813281841</v>
      </c>
      <c r="K40" s="110">
        <f>I40*J40</f>
        <v>2.1588585145459565</v>
      </c>
      <c r="L40" s="77"/>
      <c r="M40" s="78"/>
      <c r="N40" s="79">
        <f>分析係数表!I43</f>
        <v>1.6687581740348217E-2</v>
      </c>
      <c r="O40" s="80">
        <f t="shared" si="3"/>
        <v>0.18489141841098217</v>
      </c>
      <c r="P40" s="74">
        <f>分析係数表!C43</f>
        <v>0.64668770435795053</v>
      </c>
      <c r="Q40" s="80">
        <f>O40*P40</f>
        <v>0.11956700692768336</v>
      </c>
      <c r="R40" s="81">
        <v>0.48189178301519869</v>
      </c>
      <c r="S40" s="82">
        <f>I40+R40</f>
        <v>6.73485598429244</v>
      </c>
      <c r="T40" s="83">
        <f>分析係数表!F43</f>
        <v>0.5971160790993254</v>
      </c>
      <c r="U40" s="84">
        <f>S40*T40</f>
        <v>4.0214907986393298</v>
      </c>
      <c r="V40" s="85">
        <f>分析係数表!D43</f>
        <v>0.11965406207615147</v>
      </c>
      <c r="W40" s="172">
        <f>ROUND(S40*V40,0)</f>
        <v>1</v>
      </c>
      <c r="X40" s="74">
        <f>分析係数表!E43</f>
        <v>0.10089499703022012</v>
      </c>
      <c r="Y40" s="171">
        <f>ROUND(S40*X40,0)</f>
        <v>1</v>
      </c>
    </row>
    <row r="41" spans="1:25">
      <c r="A41" s="10" t="s">
        <v>350</v>
      </c>
      <c r="B41" s="9" t="s">
        <v>42</v>
      </c>
      <c r="C41" s="88"/>
      <c r="D41" s="105">
        <f>投入係数表!AO41</f>
        <v>1.6664013161386191E-3</v>
      </c>
      <c r="E41" s="109">
        <f t="shared" si="9"/>
        <v>0.1666401316138619</v>
      </c>
      <c r="F41" s="83">
        <f>分析係数表!C44</f>
        <v>0.69156580457188765</v>
      </c>
      <c r="G41" s="109">
        <f>E41*F41</f>
        <v>0.11524261669350566</v>
      </c>
      <c r="H41" s="109">
        <v>0.15531152514787624</v>
      </c>
      <c r="I41" s="109">
        <f>C41+H41</f>
        <v>0.15531152514787624</v>
      </c>
      <c r="J41" s="83">
        <f>分析係数表!G44</f>
        <v>0.27271905819722003</v>
      </c>
      <c r="K41" s="110">
        <f>I41*J41</f>
        <v>4.2356412865502666E-2</v>
      </c>
      <c r="L41" s="77"/>
      <c r="M41" s="78"/>
      <c r="N41" s="79">
        <f>分析係数表!I44</f>
        <v>0.15674397651271663</v>
      </c>
      <c r="O41" s="80">
        <f t="shared" si="3"/>
        <v>1.7366576293521796</v>
      </c>
      <c r="P41" s="74">
        <f>分析係数表!C44</f>
        <v>0.69156580457188765</v>
      </c>
      <c r="Q41" s="80">
        <f>O41*P41</f>
        <v>1.2010130307088471</v>
      </c>
      <c r="R41" s="81">
        <v>1.2238669206275239</v>
      </c>
      <c r="S41" s="82">
        <f>I41+R41</f>
        <v>1.3791784457754002</v>
      </c>
      <c r="T41" s="83">
        <f>分析係数表!F44</f>
        <v>0.50862281906626206</v>
      </c>
      <c r="U41" s="84">
        <f>S41*T41</f>
        <v>0.70148162908570988</v>
      </c>
      <c r="V41" s="85">
        <f>分析係数表!D44</f>
        <v>0.14406819380410243</v>
      </c>
      <c r="W41" s="172">
        <f>ROUND(S41*V41,0)</f>
        <v>0</v>
      </c>
      <c r="X41" s="74">
        <f>分析係数表!E44</f>
        <v>0.11993705213297758</v>
      </c>
      <c r="Y41" s="171">
        <f>ROUND(S41*X41,0)</f>
        <v>0</v>
      </c>
    </row>
    <row r="42" spans="1:25">
      <c r="A42" s="10" t="s">
        <v>351</v>
      </c>
      <c r="B42" s="9" t="s">
        <v>286</v>
      </c>
      <c r="C42" s="88"/>
      <c r="D42" s="105">
        <f>投入係数表!AO42</f>
        <v>2.1758743299899166E-4</v>
      </c>
      <c r="E42" s="109">
        <f t="shared" si="9"/>
        <v>2.1758743299899165E-2</v>
      </c>
      <c r="F42" s="83">
        <f>分析係数表!C45</f>
        <v>1</v>
      </c>
      <c r="G42" s="109">
        <f>E42*F42</f>
        <v>2.1758743299899165E-2</v>
      </c>
      <c r="H42" s="109">
        <v>0.1412086422200618</v>
      </c>
      <c r="I42" s="109">
        <f>C42+H42</f>
        <v>0.1412086422200618</v>
      </c>
      <c r="J42" s="83">
        <f>分析係数表!G45</f>
        <v>0</v>
      </c>
      <c r="K42" s="110">
        <f>I42*J42</f>
        <v>0</v>
      </c>
      <c r="L42" s="77"/>
      <c r="M42" s="78"/>
      <c r="N42" s="79">
        <f>分析係数表!I45</f>
        <v>0</v>
      </c>
      <c r="O42" s="80">
        <f t="shared" si="3"/>
        <v>0</v>
      </c>
      <c r="P42" s="74">
        <f>分析係数表!C45</f>
        <v>1</v>
      </c>
      <c r="Q42" s="80">
        <f>O42*P42</f>
        <v>0</v>
      </c>
      <c r="R42" s="81">
        <v>1.3546540164636188E-2</v>
      </c>
      <c r="S42" s="82">
        <f>I42+R42</f>
        <v>0.15475518238469799</v>
      </c>
      <c r="T42" s="83">
        <f>分析係数表!F45</f>
        <v>0</v>
      </c>
      <c r="U42" s="84">
        <f>S42*T42</f>
        <v>0</v>
      </c>
      <c r="V42" s="85">
        <f>分析係数表!D45</f>
        <v>0</v>
      </c>
      <c r="W42" s="172">
        <f>ROUND(S42*V42,0)</f>
        <v>0</v>
      </c>
      <c r="X42" s="74">
        <f>分析係数表!E45</f>
        <v>0</v>
      </c>
      <c r="Y42" s="171">
        <f>ROUND(S42*X42,0)</f>
        <v>0</v>
      </c>
    </row>
    <row r="43" spans="1:25">
      <c r="A43" s="10" t="s">
        <v>352</v>
      </c>
      <c r="B43" s="9" t="s">
        <v>287</v>
      </c>
      <c r="C43" s="214">
        <f>最終需要_まとめ!C44</f>
        <v>100</v>
      </c>
      <c r="D43" s="105">
        <f>投入係数表!AO43</f>
        <v>0</v>
      </c>
      <c r="E43" s="109">
        <f t="shared" si="9"/>
        <v>0</v>
      </c>
      <c r="F43" s="83">
        <f>分析係数表!C46</f>
        <v>0.99300149364803736</v>
      </c>
      <c r="G43" s="109">
        <f>E43*F43</f>
        <v>0</v>
      </c>
      <c r="H43" s="109">
        <v>0.17695788496047971</v>
      </c>
      <c r="I43" s="109">
        <f>C43+H43</f>
        <v>100.17695788496047</v>
      </c>
      <c r="J43" s="83">
        <f>分析係数表!G46</f>
        <v>1.2662527198429125E-2</v>
      </c>
      <c r="K43" s="110">
        <f>I43*J43</f>
        <v>1.268493453874201</v>
      </c>
      <c r="L43" s="77"/>
      <c r="M43" s="78"/>
      <c r="N43" s="79">
        <f>分析係数表!I46</f>
        <v>3.642815848522589E-5</v>
      </c>
      <c r="O43" s="80">
        <f t="shared" si="3"/>
        <v>4.0360874314991835E-4</v>
      </c>
      <c r="P43" s="74">
        <f>分析係数表!C46</f>
        <v>0.99300149364803736</v>
      </c>
      <c r="Q43" s="80">
        <f>O43*P43</f>
        <v>4.0078408479727598E-4</v>
      </c>
      <c r="R43" s="81">
        <v>3.5424554843781472E-2</v>
      </c>
      <c r="S43" s="82">
        <f>I43+R43</f>
        <v>100.21238243980426</v>
      </c>
      <c r="T43" s="83">
        <f>分析係数表!F46</f>
        <v>0.42786180544499286</v>
      </c>
      <c r="U43" s="84">
        <f>S43*T43</f>
        <v>42.877050878638748</v>
      </c>
      <c r="V43" s="85">
        <f>分析係数表!D46</f>
        <v>2.303242583452741E-3</v>
      </c>
      <c r="W43" s="172">
        <f>ROUND(S43*V43,0)</f>
        <v>0</v>
      </c>
      <c r="X43" s="74">
        <f>分析係数表!E46</f>
        <v>2.2926285623308391E-3</v>
      </c>
      <c r="Y43" s="171">
        <f>ROUND(S43*X43,0)</f>
        <v>0</v>
      </c>
    </row>
    <row r="44" spans="1:25">
      <c r="A44" s="197">
        <v>40</v>
      </c>
      <c r="B44" s="18" t="s">
        <v>155</v>
      </c>
      <c r="C44" s="204">
        <f>SUM(C5:C43)</f>
        <v>100</v>
      </c>
      <c r="D44" s="106">
        <f>投入係数表!AO44</f>
        <v>0.56792442816961208</v>
      </c>
      <c r="E44" s="94">
        <f>SUM(E5:E43)</f>
        <v>56.792442816961213</v>
      </c>
      <c r="F44" s="96">
        <f>分析係数表!C47</f>
        <v>0.58532523599566522</v>
      </c>
      <c r="G44" s="94">
        <f>SUM(G5:G43)</f>
        <v>42.354280913650477</v>
      </c>
      <c r="H44" s="94">
        <f>SUM(H5:H43)</f>
        <v>52.388465734457441</v>
      </c>
      <c r="I44" s="94">
        <f>SUM(I5:I43)</f>
        <v>152.38846573445744</v>
      </c>
      <c r="J44" s="96">
        <f>分析係数表!G47</f>
        <v>0.25475569279079324</v>
      </c>
      <c r="K44" s="111">
        <f>SUM(K5:K43)</f>
        <v>17.357046405928315</v>
      </c>
      <c r="L44" s="92">
        <f>最終需要_まとめ!$L$34</f>
        <v>0.63833333333333331</v>
      </c>
      <c r="M44" s="89">
        <f>K44*L44</f>
        <v>11.079581289117574</v>
      </c>
      <c r="N44" s="93">
        <f>分析係数表!I47</f>
        <v>1</v>
      </c>
      <c r="O44" s="94">
        <f>SUM(O5:O43)</f>
        <v>11.079581289117579</v>
      </c>
      <c r="P44" s="90">
        <f>分析係数表!C47</f>
        <v>0.58532523599566522</v>
      </c>
      <c r="Q44" s="94">
        <f>SUM(Q5:Q43)</f>
        <v>7.1946674378564319</v>
      </c>
      <c r="R44" s="89">
        <f>SUM(R5:R43)</f>
        <v>8.8339816109804143</v>
      </c>
      <c r="S44" s="95">
        <f>SUM(S5:S43)</f>
        <v>161.22244734543784</v>
      </c>
      <c r="T44" s="96">
        <f>分析係数表!F47</f>
        <v>0.5063294671067512</v>
      </c>
      <c r="U44" s="97">
        <f>SUM(U5:U43)</f>
        <v>82.034345379757795</v>
      </c>
      <c r="V44" s="98">
        <f>分析係数表!D47</f>
        <v>6.4581730562403572E-2</v>
      </c>
      <c r="W44" s="169">
        <f>SUM(W5:W43)</f>
        <v>2</v>
      </c>
      <c r="X44" s="90">
        <f>分析係数表!E47</f>
        <v>5.7136770824146227E-2</v>
      </c>
      <c r="Y44" s="170">
        <f>SUM(Y5:Y43)</f>
        <v>2</v>
      </c>
    </row>
    <row r="45" spans="1:25">
      <c r="B45" s="17" t="s">
        <v>183</v>
      </c>
      <c r="C45" s="92" t="s">
        <v>184</v>
      </c>
      <c r="D45" s="92" t="s">
        <v>112</v>
      </c>
      <c r="E45" s="92"/>
      <c r="F45" s="92" t="s">
        <v>114</v>
      </c>
      <c r="G45" s="92"/>
      <c r="H45" s="92" t="s">
        <v>113</v>
      </c>
      <c r="I45" s="92"/>
      <c r="J45" s="92" t="s">
        <v>114</v>
      </c>
      <c r="K45" s="92"/>
      <c r="L45" s="92" t="s">
        <v>184</v>
      </c>
      <c r="M45" s="92"/>
      <c r="N45" s="92" t="s">
        <v>114</v>
      </c>
      <c r="O45" s="92"/>
      <c r="P45" s="92" t="s">
        <v>114</v>
      </c>
      <c r="Q45" s="92"/>
      <c r="R45" s="92"/>
      <c r="S45" s="92" t="s">
        <v>113</v>
      </c>
      <c r="T45" s="92" t="s">
        <v>114</v>
      </c>
      <c r="U45" s="92"/>
      <c r="V45" s="92" t="s">
        <v>114</v>
      </c>
      <c r="W45" s="92"/>
      <c r="X45" s="92" t="s">
        <v>114</v>
      </c>
      <c r="Y45" s="12"/>
    </row>
    <row r="46" spans="1:25">
      <c r="B46" s="5" t="s">
        <v>156</v>
      </c>
    </row>
  </sheetData>
  <phoneticPr fontId="5"/>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pageSetUpPr fitToPage="1"/>
  </sheetPr>
  <dimension ref="A1:BL119"/>
  <sheetViews>
    <sheetView zoomScaleNormal="100"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ColWidth="9" defaultRowHeight="12"/>
  <cols>
    <col min="1" max="1" width="3.6328125" style="2" customWidth="1"/>
    <col min="2" max="2" width="24.7265625" style="46" bestFit="1" customWidth="1"/>
    <col min="3" max="60" width="9.08984375" style="46" customWidth="1"/>
    <col min="61" max="61" width="4.7265625" style="46" customWidth="1"/>
    <col min="62" max="63" width="9.26953125" style="46" bestFit="1" customWidth="1"/>
    <col min="64" max="64" width="10.453125" style="46" bestFit="1" customWidth="1"/>
    <col min="65" max="16384" width="9" style="46"/>
  </cols>
  <sheetData>
    <row r="1" spans="1:64" ht="13">
      <c r="A1" s="107" t="s">
        <v>399</v>
      </c>
      <c r="E1" s="46" t="s">
        <v>358</v>
      </c>
      <c r="G1" s="46" t="s">
        <v>288</v>
      </c>
    </row>
    <row r="2" spans="1:64">
      <c r="A2" s="2" t="s">
        <v>332</v>
      </c>
      <c r="BG2" s="46" t="s">
        <v>0</v>
      </c>
      <c r="BH2" s="213"/>
      <c r="BL2" s="213" t="s">
        <v>0</v>
      </c>
    </row>
    <row r="3" spans="1:64">
      <c r="A3" s="224" t="s">
        <v>1</v>
      </c>
      <c r="B3" s="287"/>
      <c r="C3" s="155" t="s">
        <v>271</v>
      </c>
      <c r="D3" s="155" t="s">
        <v>225</v>
      </c>
      <c r="E3" s="155" t="s">
        <v>226</v>
      </c>
      <c r="F3" s="155" t="s">
        <v>227</v>
      </c>
      <c r="G3" s="155" t="s">
        <v>228</v>
      </c>
      <c r="H3" s="155" t="s">
        <v>229</v>
      </c>
      <c r="I3" s="155" t="s">
        <v>230</v>
      </c>
      <c r="J3" s="155" t="s">
        <v>231</v>
      </c>
      <c r="K3" s="155" t="s">
        <v>232</v>
      </c>
      <c r="L3" s="155" t="s">
        <v>2</v>
      </c>
      <c r="M3" s="155" t="s">
        <v>3</v>
      </c>
      <c r="N3" s="155" t="s">
        <v>4</v>
      </c>
      <c r="O3" s="155" t="s">
        <v>5</v>
      </c>
      <c r="P3" s="155" t="s">
        <v>6</v>
      </c>
      <c r="Q3" s="155" t="s">
        <v>7</v>
      </c>
      <c r="R3" s="155" t="s">
        <v>8</v>
      </c>
      <c r="S3" s="155" t="s">
        <v>9</v>
      </c>
      <c r="T3" s="155" t="s">
        <v>10</v>
      </c>
      <c r="U3" s="155" t="s">
        <v>11</v>
      </c>
      <c r="V3" s="155" t="s">
        <v>12</v>
      </c>
      <c r="W3" s="155" t="s">
        <v>13</v>
      </c>
      <c r="X3" s="155" t="s">
        <v>14</v>
      </c>
      <c r="Y3" s="155" t="s">
        <v>15</v>
      </c>
      <c r="Z3" s="155" t="s">
        <v>16</v>
      </c>
      <c r="AA3" s="155" t="s">
        <v>17</v>
      </c>
      <c r="AB3" s="155" t="s">
        <v>18</v>
      </c>
      <c r="AC3" s="155" t="s">
        <v>19</v>
      </c>
      <c r="AD3" s="155" t="s">
        <v>20</v>
      </c>
      <c r="AE3" s="155" t="s">
        <v>21</v>
      </c>
      <c r="AF3" s="155" t="s">
        <v>22</v>
      </c>
      <c r="AG3" s="155" t="s">
        <v>23</v>
      </c>
      <c r="AH3" s="155" t="s">
        <v>24</v>
      </c>
      <c r="AI3" s="155" t="s">
        <v>25</v>
      </c>
      <c r="AJ3" s="155" t="s">
        <v>26</v>
      </c>
      <c r="AK3" s="155" t="s">
        <v>56</v>
      </c>
      <c r="AL3" s="155" t="s">
        <v>199</v>
      </c>
      <c r="AM3" s="155">
        <v>37</v>
      </c>
      <c r="AN3" s="155">
        <v>38</v>
      </c>
      <c r="AO3" s="155">
        <v>39</v>
      </c>
      <c r="AP3" s="225">
        <v>40</v>
      </c>
      <c r="AQ3" s="155">
        <v>41</v>
      </c>
      <c r="AR3" s="155">
        <v>42</v>
      </c>
      <c r="AS3" s="155">
        <v>43</v>
      </c>
      <c r="AT3" s="155">
        <v>44</v>
      </c>
      <c r="AU3" s="155">
        <v>45</v>
      </c>
      <c r="AV3" s="155">
        <v>46</v>
      </c>
      <c r="AW3" s="155">
        <v>47</v>
      </c>
      <c r="AX3" s="155">
        <v>48</v>
      </c>
      <c r="AY3" s="155">
        <v>49</v>
      </c>
      <c r="AZ3" s="155">
        <v>50</v>
      </c>
      <c r="BA3" s="155">
        <v>51</v>
      </c>
      <c r="BB3" s="155">
        <v>52</v>
      </c>
      <c r="BC3" s="155">
        <v>53</v>
      </c>
      <c r="BD3" s="155">
        <v>54</v>
      </c>
      <c r="BE3" s="155">
        <v>55</v>
      </c>
      <c r="BF3" s="155">
        <v>56</v>
      </c>
      <c r="BG3" s="155">
        <v>57</v>
      </c>
      <c r="BH3" s="225">
        <v>58</v>
      </c>
      <c r="BJ3" s="102"/>
      <c r="BK3" s="48"/>
      <c r="BL3" s="225"/>
    </row>
    <row r="4" spans="1:64" ht="33" customHeight="1">
      <c r="A4" s="288"/>
      <c r="B4" s="289" t="s">
        <v>357</v>
      </c>
      <c r="C4" s="290" t="s">
        <v>272</v>
      </c>
      <c r="D4" s="290" t="s">
        <v>273</v>
      </c>
      <c r="E4" s="290" t="s">
        <v>274</v>
      </c>
      <c r="F4" s="290" t="s">
        <v>27</v>
      </c>
      <c r="G4" s="290" t="s">
        <v>195</v>
      </c>
      <c r="H4" s="290" t="s">
        <v>28</v>
      </c>
      <c r="I4" s="290" t="s">
        <v>275</v>
      </c>
      <c r="J4" s="290" t="s">
        <v>29</v>
      </c>
      <c r="K4" s="290" t="s">
        <v>30</v>
      </c>
      <c r="L4" s="290" t="s">
        <v>400</v>
      </c>
      <c r="M4" s="290" t="s">
        <v>31</v>
      </c>
      <c r="N4" s="290" t="s">
        <v>32</v>
      </c>
      <c r="O4" s="290" t="s">
        <v>33</v>
      </c>
      <c r="P4" s="290" t="s">
        <v>34</v>
      </c>
      <c r="Q4" s="290" t="s">
        <v>276</v>
      </c>
      <c r="R4" s="290" t="s">
        <v>277</v>
      </c>
      <c r="S4" s="290" t="s">
        <v>278</v>
      </c>
      <c r="T4" s="290" t="s">
        <v>279</v>
      </c>
      <c r="U4" s="290" t="s">
        <v>35</v>
      </c>
      <c r="V4" s="290" t="s">
        <v>401</v>
      </c>
      <c r="W4" s="290" t="s">
        <v>196</v>
      </c>
      <c r="X4" s="290" t="s">
        <v>55</v>
      </c>
      <c r="Y4" s="290" t="s">
        <v>36</v>
      </c>
      <c r="Z4" s="290" t="s">
        <v>197</v>
      </c>
      <c r="AA4" s="290" t="s">
        <v>280</v>
      </c>
      <c r="AB4" s="290" t="s">
        <v>281</v>
      </c>
      <c r="AC4" s="290" t="s">
        <v>282</v>
      </c>
      <c r="AD4" s="290" t="s">
        <v>37</v>
      </c>
      <c r="AE4" s="290" t="s">
        <v>38</v>
      </c>
      <c r="AF4" s="290" t="s">
        <v>406</v>
      </c>
      <c r="AG4" s="290" t="s">
        <v>198</v>
      </c>
      <c r="AH4" s="290" t="s">
        <v>39</v>
      </c>
      <c r="AI4" s="290" t="s">
        <v>40</v>
      </c>
      <c r="AJ4" s="290" t="s">
        <v>284</v>
      </c>
      <c r="AK4" s="290" t="s">
        <v>388</v>
      </c>
      <c r="AL4" s="290" t="s">
        <v>41</v>
      </c>
      <c r="AM4" s="290" t="s">
        <v>355</v>
      </c>
      <c r="AN4" s="290" t="s">
        <v>286</v>
      </c>
      <c r="AO4" s="290" t="s">
        <v>287</v>
      </c>
      <c r="AP4" s="159" t="s">
        <v>43</v>
      </c>
      <c r="AQ4" s="290" t="s">
        <v>57</v>
      </c>
      <c r="AR4" s="290" t="s">
        <v>44</v>
      </c>
      <c r="AS4" s="290" t="s">
        <v>45</v>
      </c>
      <c r="AT4" s="290" t="s">
        <v>364</v>
      </c>
      <c r="AU4" s="290" t="s">
        <v>363</v>
      </c>
      <c r="AV4" s="290" t="s">
        <v>46</v>
      </c>
      <c r="AW4" s="290" t="s">
        <v>362</v>
      </c>
      <c r="AX4" s="290" t="s">
        <v>361</v>
      </c>
      <c r="AY4" s="290" t="s">
        <v>47</v>
      </c>
      <c r="AZ4" s="290" t="s">
        <v>48</v>
      </c>
      <c r="BA4" s="290" t="s">
        <v>372</v>
      </c>
      <c r="BB4" s="290" t="s">
        <v>49</v>
      </c>
      <c r="BC4" s="290" t="s">
        <v>50</v>
      </c>
      <c r="BD4" s="290" t="s">
        <v>51</v>
      </c>
      <c r="BE4" s="290" t="s">
        <v>52</v>
      </c>
      <c r="BF4" s="290" t="s">
        <v>53</v>
      </c>
      <c r="BG4" s="290" t="s">
        <v>54</v>
      </c>
      <c r="BH4" s="159" t="s">
        <v>360</v>
      </c>
      <c r="BJ4" s="291" t="s">
        <v>268</v>
      </c>
      <c r="BK4" s="292" t="s">
        <v>269</v>
      </c>
      <c r="BL4" s="232" t="s">
        <v>434</v>
      </c>
    </row>
    <row r="5" spans="1:64">
      <c r="A5" s="241" t="s">
        <v>271</v>
      </c>
      <c r="B5" s="162" t="s">
        <v>272</v>
      </c>
      <c r="C5" s="293">
        <v>24146</v>
      </c>
      <c r="D5" s="293">
        <v>11</v>
      </c>
      <c r="E5" s="293">
        <v>0</v>
      </c>
      <c r="F5" s="293">
        <v>0</v>
      </c>
      <c r="G5" s="293">
        <v>322440</v>
      </c>
      <c r="H5" s="293">
        <v>685</v>
      </c>
      <c r="I5" s="293">
        <v>72</v>
      </c>
      <c r="J5" s="293">
        <v>1770</v>
      </c>
      <c r="K5" s="293">
        <v>0</v>
      </c>
      <c r="L5" s="293">
        <v>2962</v>
      </c>
      <c r="M5" s="293">
        <v>11</v>
      </c>
      <c r="N5" s="293">
        <v>0</v>
      </c>
      <c r="O5" s="293">
        <v>1</v>
      </c>
      <c r="P5" s="293">
        <v>0</v>
      </c>
      <c r="Q5" s="293">
        <v>0</v>
      </c>
      <c r="R5" s="293">
        <v>0</v>
      </c>
      <c r="S5" s="293">
        <v>0</v>
      </c>
      <c r="T5" s="293">
        <v>0</v>
      </c>
      <c r="U5" s="293">
        <v>0</v>
      </c>
      <c r="V5" s="293">
        <v>0</v>
      </c>
      <c r="W5" s="293">
        <v>0</v>
      </c>
      <c r="X5" s="293">
        <v>2075</v>
      </c>
      <c r="Y5" s="293">
        <v>1861</v>
      </c>
      <c r="Z5" s="293">
        <v>0</v>
      </c>
      <c r="AA5" s="293">
        <v>0</v>
      </c>
      <c r="AB5" s="293">
        <v>0</v>
      </c>
      <c r="AC5" s="293">
        <v>446</v>
      </c>
      <c r="AD5" s="293">
        <v>0</v>
      </c>
      <c r="AE5" s="293">
        <v>7</v>
      </c>
      <c r="AF5" s="293">
        <v>36</v>
      </c>
      <c r="AG5" s="293">
        <v>0</v>
      </c>
      <c r="AH5" s="293">
        <v>33</v>
      </c>
      <c r="AI5" s="293">
        <v>3357</v>
      </c>
      <c r="AJ5" s="293">
        <v>6386</v>
      </c>
      <c r="AK5" s="293">
        <v>397</v>
      </c>
      <c r="AL5" s="293">
        <v>19</v>
      </c>
      <c r="AM5" s="293">
        <v>42524</v>
      </c>
      <c r="AN5" s="293">
        <v>0</v>
      </c>
      <c r="AO5" s="293">
        <v>0</v>
      </c>
      <c r="AP5" s="256">
        <v>409239</v>
      </c>
      <c r="AQ5" s="293">
        <v>1843</v>
      </c>
      <c r="AR5" s="293">
        <v>132655</v>
      </c>
      <c r="AS5" s="293">
        <v>0</v>
      </c>
      <c r="AT5" s="293">
        <v>0</v>
      </c>
      <c r="AU5" s="293">
        <v>7993</v>
      </c>
      <c r="AV5" s="293">
        <v>-4</v>
      </c>
      <c r="AW5" s="293">
        <v>142487</v>
      </c>
      <c r="AX5" s="293">
        <v>551726</v>
      </c>
      <c r="AY5" s="293">
        <v>335</v>
      </c>
      <c r="AZ5" s="293">
        <v>96751</v>
      </c>
      <c r="BA5" s="293">
        <v>97086</v>
      </c>
      <c r="BB5" s="293">
        <v>239573</v>
      </c>
      <c r="BC5" s="293">
        <v>648812</v>
      </c>
      <c r="BD5" s="293">
        <v>-145778</v>
      </c>
      <c r="BE5" s="293">
        <v>-312219</v>
      </c>
      <c r="BF5" s="293">
        <v>-457997</v>
      </c>
      <c r="BG5" s="293">
        <v>-218424</v>
      </c>
      <c r="BH5" s="256">
        <v>190815</v>
      </c>
      <c r="BI5" s="282"/>
      <c r="BJ5" s="294">
        <f>AY5+AZ5</f>
        <v>97086</v>
      </c>
      <c r="BK5" s="295">
        <f>ABS(BD5+BE5)</f>
        <v>457997</v>
      </c>
      <c r="BL5" s="296">
        <f>BJ5-BK5</f>
        <v>-360911</v>
      </c>
    </row>
    <row r="6" spans="1:64">
      <c r="A6" s="259" t="s">
        <v>225</v>
      </c>
      <c r="B6" s="162" t="s">
        <v>273</v>
      </c>
      <c r="C6" s="293">
        <v>29</v>
      </c>
      <c r="D6" s="293">
        <v>1098</v>
      </c>
      <c r="E6" s="293">
        <v>9</v>
      </c>
      <c r="F6" s="293">
        <v>0</v>
      </c>
      <c r="G6" s="293">
        <v>862</v>
      </c>
      <c r="H6" s="293">
        <v>0</v>
      </c>
      <c r="I6" s="293">
        <v>5854</v>
      </c>
      <c r="J6" s="293">
        <v>333</v>
      </c>
      <c r="K6" s="293">
        <v>0</v>
      </c>
      <c r="L6" s="293">
        <v>0</v>
      </c>
      <c r="M6" s="293">
        <v>0</v>
      </c>
      <c r="N6" s="293">
        <v>0</v>
      </c>
      <c r="O6" s="293">
        <v>0</v>
      </c>
      <c r="P6" s="293">
        <v>0</v>
      </c>
      <c r="Q6" s="293">
        <v>0</v>
      </c>
      <c r="R6" s="293">
        <v>0</v>
      </c>
      <c r="S6" s="293">
        <v>0</v>
      </c>
      <c r="T6" s="293">
        <v>0</v>
      </c>
      <c r="U6" s="293">
        <v>0</v>
      </c>
      <c r="V6" s="293">
        <v>0</v>
      </c>
      <c r="W6" s="293">
        <v>3</v>
      </c>
      <c r="X6" s="293">
        <v>367</v>
      </c>
      <c r="Y6" s="293">
        <v>55</v>
      </c>
      <c r="Z6" s="293">
        <v>0</v>
      </c>
      <c r="AA6" s="293">
        <v>0</v>
      </c>
      <c r="AB6" s="293">
        <v>0</v>
      </c>
      <c r="AC6" s="293">
        <v>0</v>
      </c>
      <c r="AD6" s="293">
        <v>0</v>
      </c>
      <c r="AE6" s="293">
        <v>0</v>
      </c>
      <c r="AF6" s="293">
        <v>0</v>
      </c>
      <c r="AG6" s="293">
        <v>0</v>
      </c>
      <c r="AH6" s="293">
        <v>4</v>
      </c>
      <c r="AI6" s="293">
        <v>78</v>
      </c>
      <c r="AJ6" s="293">
        <v>168</v>
      </c>
      <c r="AK6" s="293">
        <v>0</v>
      </c>
      <c r="AL6" s="293">
        <v>0</v>
      </c>
      <c r="AM6" s="293">
        <v>2580</v>
      </c>
      <c r="AN6" s="293">
        <v>0</v>
      </c>
      <c r="AO6" s="293">
        <v>0</v>
      </c>
      <c r="AP6" s="256">
        <v>11440</v>
      </c>
      <c r="AQ6" s="293">
        <v>114</v>
      </c>
      <c r="AR6" s="293">
        <v>6841</v>
      </c>
      <c r="AS6" s="293">
        <v>0</v>
      </c>
      <c r="AT6" s="293">
        <v>0</v>
      </c>
      <c r="AU6" s="293">
        <v>0</v>
      </c>
      <c r="AV6" s="293">
        <v>5155</v>
      </c>
      <c r="AW6" s="293">
        <v>12110</v>
      </c>
      <c r="AX6" s="293">
        <v>23550</v>
      </c>
      <c r="AY6" s="293">
        <v>101</v>
      </c>
      <c r="AZ6" s="293">
        <v>1045</v>
      </c>
      <c r="BA6" s="293">
        <v>1146</v>
      </c>
      <c r="BB6" s="293">
        <v>13256</v>
      </c>
      <c r="BC6" s="293">
        <v>24696</v>
      </c>
      <c r="BD6" s="293">
        <v>-3590</v>
      </c>
      <c r="BE6" s="293">
        <v>-10310</v>
      </c>
      <c r="BF6" s="293">
        <v>-13900</v>
      </c>
      <c r="BG6" s="293">
        <v>-644</v>
      </c>
      <c r="BH6" s="256">
        <v>10796</v>
      </c>
      <c r="BI6" s="282"/>
      <c r="BJ6" s="294">
        <f t="shared" ref="BJ6:BJ44" si="0">AY6+AZ6</f>
        <v>1146</v>
      </c>
      <c r="BK6" s="295">
        <f t="shared" ref="BK6:BK44" si="1">ABS(BD6+BE6)</f>
        <v>13900</v>
      </c>
      <c r="BL6" s="296">
        <f t="shared" ref="BL6:BL44" si="2">BJ6-BK6</f>
        <v>-12754</v>
      </c>
    </row>
    <row r="7" spans="1:64">
      <c r="A7" s="259" t="s">
        <v>226</v>
      </c>
      <c r="B7" s="162" t="s">
        <v>274</v>
      </c>
      <c r="C7" s="293">
        <v>0</v>
      </c>
      <c r="D7" s="293">
        <v>0</v>
      </c>
      <c r="E7" s="293">
        <v>1720</v>
      </c>
      <c r="F7" s="293">
        <v>0</v>
      </c>
      <c r="G7" s="293">
        <v>23126</v>
      </c>
      <c r="H7" s="293">
        <v>0</v>
      </c>
      <c r="I7" s="293">
        <v>0</v>
      </c>
      <c r="J7" s="293">
        <v>42</v>
      </c>
      <c r="K7" s="293">
        <v>0</v>
      </c>
      <c r="L7" s="293">
        <v>0</v>
      </c>
      <c r="M7" s="293">
        <v>0</v>
      </c>
      <c r="N7" s="293">
        <v>0</v>
      </c>
      <c r="O7" s="293">
        <v>0</v>
      </c>
      <c r="P7" s="293">
        <v>0</v>
      </c>
      <c r="Q7" s="293">
        <v>0</v>
      </c>
      <c r="R7" s="293">
        <v>0</v>
      </c>
      <c r="S7" s="293">
        <v>0</v>
      </c>
      <c r="T7" s="293">
        <v>0</v>
      </c>
      <c r="U7" s="293">
        <v>0</v>
      </c>
      <c r="V7" s="293">
        <v>0</v>
      </c>
      <c r="W7" s="293">
        <v>0</v>
      </c>
      <c r="X7" s="293">
        <v>3917</v>
      </c>
      <c r="Y7" s="293">
        <v>0</v>
      </c>
      <c r="Z7" s="293">
        <v>0</v>
      </c>
      <c r="AA7" s="293">
        <v>0</v>
      </c>
      <c r="AB7" s="293">
        <v>0</v>
      </c>
      <c r="AC7" s="293">
        <v>0</v>
      </c>
      <c r="AD7" s="293">
        <v>0</v>
      </c>
      <c r="AE7" s="293">
        <v>0</v>
      </c>
      <c r="AF7" s="293">
        <v>3</v>
      </c>
      <c r="AG7" s="293">
        <v>0</v>
      </c>
      <c r="AH7" s="293">
        <v>6</v>
      </c>
      <c r="AI7" s="293">
        <v>84</v>
      </c>
      <c r="AJ7" s="293">
        <v>1520</v>
      </c>
      <c r="AK7" s="293">
        <v>0</v>
      </c>
      <c r="AL7" s="293">
        <v>0</v>
      </c>
      <c r="AM7" s="293">
        <v>9182</v>
      </c>
      <c r="AN7" s="293">
        <v>0</v>
      </c>
      <c r="AO7" s="293">
        <v>0</v>
      </c>
      <c r="AP7" s="256">
        <v>39600</v>
      </c>
      <c r="AQ7" s="293">
        <v>595</v>
      </c>
      <c r="AR7" s="293">
        <v>15556</v>
      </c>
      <c r="AS7" s="293">
        <v>0</v>
      </c>
      <c r="AT7" s="293">
        <v>0</v>
      </c>
      <c r="AU7" s="293">
        <v>0</v>
      </c>
      <c r="AV7" s="293">
        <v>275</v>
      </c>
      <c r="AW7" s="293">
        <v>16426</v>
      </c>
      <c r="AX7" s="293">
        <v>56026</v>
      </c>
      <c r="AY7" s="293">
        <v>2116</v>
      </c>
      <c r="AZ7" s="293">
        <v>5631</v>
      </c>
      <c r="BA7" s="293">
        <v>7747</v>
      </c>
      <c r="BB7" s="293">
        <v>24173</v>
      </c>
      <c r="BC7" s="293">
        <v>63773</v>
      </c>
      <c r="BD7" s="293">
        <v>-6702</v>
      </c>
      <c r="BE7" s="293">
        <v>-11222</v>
      </c>
      <c r="BF7" s="293">
        <v>-17924</v>
      </c>
      <c r="BG7" s="293">
        <v>6249</v>
      </c>
      <c r="BH7" s="256">
        <v>45849</v>
      </c>
      <c r="BI7" s="282"/>
      <c r="BJ7" s="294">
        <f t="shared" si="0"/>
        <v>7747</v>
      </c>
      <c r="BK7" s="295">
        <f t="shared" si="1"/>
        <v>17924</v>
      </c>
      <c r="BL7" s="296">
        <f t="shared" si="2"/>
        <v>-10177</v>
      </c>
    </row>
    <row r="8" spans="1:64">
      <c r="A8" s="259" t="s">
        <v>227</v>
      </c>
      <c r="B8" s="162" t="s">
        <v>27</v>
      </c>
      <c r="C8" s="293">
        <v>1</v>
      </c>
      <c r="D8" s="293">
        <v>5</v>
      </c>
      <c r="E8" s="293">
        <v>0</v>
      </c>
      <c r="F8" s="293">
        <v>8</v>
      </c>
      <c r="G8" s="293">
        <v>605</v>
      </c>
      <c r="H8" s="293">
        <v>21</v>
      </c>
      <c r="I8" s="293">
        <v>956</v>
      </c>
      <c r="J8" s="293">
        <v>7966</v>
      </c>
      <c r="K8" s="293">
        <v>72864</v>
      </c>
      <c r="L8" s="293">
        <v>55</v>
      </c>
      <c r="M8" s="293">
        <v>18057</v>
      </c>
      <c r="N8" s="293">
        <v>91503</v>
      </c>
      <c r="O8" s="293">
        <v>30731</v>
      </c>
      <c r="P8" s="293">
        <v>164</v>
      </c>
      <c r="Q8" s="293">
        <v>57</v>
      </c>
      <c r="R8" s="293">
        <v>18</v>
      </c>
      <c r="S8" s="293">
        <v>6</v>
      </c>
      <c r="T8" s="293">
        <v>43</v>
      </c>
      <c r="U8" s="293">
        <v>46</v>
      </c>
      <c r="V8" s="293">
        <v>5</v>
      </c>
      <c r="W8" s="293">
        <v>64</v>
      </c>
      <c r="X8" s="293">
        <v>209</v>
      </c>
      <c r="Y8" s="293">
        <v>12136</v>
      </c>
      <c r="Z8" s="293">
        <v>373597</v>
      </c>
      <c r="AA8" s="293">
        <v>0</v>
      </c>
      <c r="AB8" s="293">
        <v>0</v>
      </c>
      <c r="AC8" s="293">
        <v>9</v>
      </c>
      <c r="AD8" s="293">
        <v>1</v>
      </c>
      <c r="AE8" s="293">
        <v>3</v>
      </c>
      <c r="AF8" s="293">
        <v>20</v>
      </c>
      <c r="AG8" s="293">
        <v>0</v>
      </c>
      <c r="AH8" s="293">
        <v>12</v>
      </c>
      <c r="AI8" s="293">
        <v>75</v>
      </c>
      <c r="AJ8" s="293">
        <v>26</v>
      </c>
      <c r="AK8" s="293">
        <v>9</v>
      </c>
      <c r="AL8" s="293">
        <v>15</v>
      </c>
      <c r="AM8" s="293">
        <v>35</v>
      </c>
      <c r="AN8" s="293">
        <v>0</v>
      </c>
      <c r="AO8" s="293">
        <v>42</v>
      </c>
      <c r="AP8" s="256">
        <v>609364</v>
      </c>
      <c r="AQ8" s="293">
        <v>-196</v>
      </c>
      <c r="AR8" s="293">
        <v>-268</v>
      </c>
      <c r="AS8" s="293">
        <v>0</v>
      </c>
      <c r="AT8" s="293">
        <v>0</v>
      </c>
      <c r="AU8" s="293">
        <v>-202</v>
      </c>
      <c r="AV8" s="293">
        <v>-627</v>
      </c>
      <c r="AW8" s="293">
        <v>-1293</v>
      </c>
      <c r="AX8" s="293">
        <v>608071</v>
      </c>
      <c r="AY8" s="293">
        <v>797</v>
      </c>
      <c r="AZ8" s="293">
        <v>5106</v>
      </c>
      <c r="BA8" s="293">
        <v>5903</v>
      </c>
      <c r="BB8" s="293">
        <v>4610</v>
      </c>
      <c r="BC8" s="293">
        <v>613974</v>
      </c>
      <c r="BD8" s="293">
        <v>-586554</v>
      </c>
      <c r="BE8" s="293">
        <v>-8658</v>
      </c>
      <c r="BF8" s="293">
        <v>-595212</v>
      </c>
      <c r="BG8" s="293">
        <v>-590602</v>
      </c>
      <c r="BH8" s="256">
        <v>18762</v>
      </c>
      <c r="BI8" s="282"/>
      <c r="BJ8" s="294">
        <f t="shared" si="0"/>
        <v>5903</v>
      </c>
      <c r="BK8" s="295">
        <f t="shared" si="1"/>
        <v>595212</v>
      </c>
      <c r="BL8" s="296">
        <f t="shared" si="2"/>
        <v>-589309</v>
      </c>
    </row>
    <row r="9" spans="1:64">
      <c r="A9" s="259" t="s">
        <v>228</v>
      </c>
      <c r="B9" s="162" t="s">
        <v>195</v>
      </c>
      <c r="C9" s="293">
        <v>24274</v>
      </c>
      <c r="D9" s="293">
        <v>143</v>
      </c>
      <c r="E9" s="293">
        <v>4911</v>
      </c>
      <c r="F9" s="293">
        <v>0</v>
      </c>
      <c r="G9" s="293">
        <v>408905</v>
      </c>
      <c r="H9" s="293">
        <v>399</v>
      </c>
      <c r="I9" s="293">
        <v>418</v>
      </c>
      <c r="J9" s="293">
        <v>12237</v>
      </c>
      <c r="K9" s="293">
        <v>0</v>
      </c>
      <c r="L9" s="293">
        <v>9</v>
      </c>
      <c r="M9" s="293">
        <v>77</v>
      </c>
      <c r="N9" s="293">
        <v>1</v>
      </c>
      <c r="O9" s="293">
        <v>0</v>
      </c>
      <c r="P9" s="293">
        <v>0</v>
      </c>
      <c r="Q9" s="293">
        <v>0</v>
      </c>
      <c r="R9" s="293">
        <v>0</v>
      </c>
      <c r="S9" s="293">
        <v>0</v>
      </c>
      <c r="T9" s="293">
        <v>0</v>
      </c>
      <c r="U9" s="293">
        <v>0</v>
      </c>
      <c r="V9" s="293">
        <v>0</v>
      </c>
      <c r="W9" s="293">
        <v>0</v>
      </c>
      <c r="X9" s="293">
        <v>3892</v>
      </c>
      <c r="Y9" s="293">
        <v>25</v>
      </c>
      <c r="Z9" s="293">
        <v>0</v>
      </c>
      <c r="AA9" s="293">
        <v>0</v>
      </c>
      <c r="AB9" s="293">
        <v>0</v>
      </c>
      <c r="AC9" s="293">
        <v>410</v>
      </c>
      <c r="AD9" s="293">
        <v>0</v>
      </c>
      <c r="AE9" s="293">
        <v>0</v>
      </c>
      <c r="AF9" s="293">
        <v>157</v>
      </c>
      <c r="AG9" s="293">
        <v>0</v>
      </c>
      <c r="AH9" s="293">
        <v>358</v>
      </c>
      <c r="AI9" s="293">
        <v>9640</v>
      </c>
      <c r="AJ9" s="293">
        <v>24006</v>
      </c>
      <c r="AK9" s="293">
        <v>269</v>
      </c>
      <c r="AL9" s="293">
        <v>8</v>
      </c>
      <c r="AM9" s="293">
        <v>321681</v>
      </c>
      <c r="AN9" s="293">
        <v>0</v>
      </c>
      <c r="AO9" s="293">
        <v>574</v>
      </c>
      <c r="AP9" s="256">
        <v>812394</v>
      </c>
      <c r="AQ9" s="293">
        <v>33282</v>
      </c>
      <c r="AR9" s="293">
        <v>1021821</v>
      </c>
      <c r="AS9" s="293">
        <v>0</v>
      </c>
      <c r="AT9" s="293">
        <v>0</v>
      </c>
      <c r="AU9" s="293">
        <v>0</v>
      </c>
      <c r="AV9" s="293">
        <v>-1266</v>
      </c>
      <c r="AW9" s="293">
        <v>1053837</v>
      </c>
      <c r="AX9" s="293">
        <v>1866231</v>
      </c>
      <c r="AY9" s="293">
        <v>9561</v>
      </c>
      <c r="AZ9" s="293">
        <v>1421378</v>
      </c>
      <c r="BA9" s="293">
        <v>1430939</v>
      </c>
      <c r="BB9" s="293">
        <v>2484776</v>
      </c>
      <c r="BC9" s="293">
        <v>3297170</v>
      </c>
      <c r="BD9" s="293">
        <v>-305836</v>
      </c>
      <c r="BE9" s="293">
        <v>-1056899</v>
      </c>
      <c r="BF9" s="293">
        <v>-1362735</v>
      </c>
      <c r="BG9" s="293">
        <v>1122041</v>
      </c>
      <c r="BH9" s="256">
        <v>1934435</v>
      </c>
      <c r="BI9" s="282"/>
      <c r="BJ9" s="294">
        <f t="shared" si="0"/>
        <v>1430939</v>
      </c>
      <c r="BK9" s="295">
        <f t="shared" si="1"/>
        <v>1362735</v>
      </c>
      <c r="BL9" s="296">
        <f t="shared" si="2"/>
        <v>68204</v>
      </c>
    </row>
    <row r="10" spans="1:64">
      <c r="A10" s="259" t="s">
        <v>229</v>
      </c>
      <c r="B10" s="162" t="s">
        <v>28</v>
      </c>
      <c r="C10" s="293">
        <v>758</v>
      </c>
      <c r="D10" s="293">
        <v>11</v>
      </c>
      <c r="E10" s="293">
        <v>897</v>
      </c>
      <c r="F10" s="293">
        <v>88</v>
      </c>
      <c r="G10" s="293">
        <v>2151</v>
      </c>
      <c r="H10" s="293">
        <v>20548</v>
      </c>
      <c r="I10" s="293">
        <v>1517</v>
      </c>
      <c r="J10" s="293">
        <v>2108</v>
      </c>
      <c r="K10" s="293">
        <v>15</v>
      </c>
      <c r="L10" s="293">
        <v>2703</v>
      </c>
      <c r="M10" s="293">
        <v>1024</v>
      </c>
      <c r="N10" s="293">
        <v>1037</v>
      </c>
      <c r="O10" s="293">
        <v>158</v>
      </c>
      <c r="P10" s="293">
        <v>789</v>
      </c>
      <c r="Q10" s="293">
        <v>738</v>
      </c>
      <c r="R10" s="293">
        <v>744</v>
      </c>
      <c r="S10" s="293">
        <v>225</v>
      </c>
      <c r="T10" s="293">
        <v>900</v>
      </c>
      <c r="U10" s="293">
        <v>2945</v>
      </c>
      <c r="V10" s="293">
        <v>811</v>
      </c>
      <c r="W10" s="293">
        <v>1347</v>
      </c>
      <c r="X10" s="293">
        <v>4581</v>
      </c>
      <c r="Y10" s="293">
        <v>5968</v>
      </c>
      <c r="Z10" s="293">
        <v>204</v>
      </c>
      <c r="AA10" s="293">
        <v>185</v>
      </c>
      <c r="AB10" s="293">
        <v>347</v>
      </c>
      <c r="AC10" s="293">
        <v>12582</v>
      </c>
      <c r="AD10" s="293">
        <v>1726</v>
      </c>
      <c r="AE10" s="293">
        <v>86</v>
      </c>
      <c r="AF10" s="293">
        <v>4124</v>
      </c>
      <c r="AG10" s="293">
        <v>603</v>
      </c>
      <c r="AH10" s="293">
        <v>4281</v>
      </c>
      <c r="AI10" s="293">
        <v>752</v>
      </c>
      <c r="AJ10" s="293">
        <v>8137</v>
      </c>
      <c r="AK10" s="293">
        <v>3915</v>
      </c>
      <c r="AL10" s="293">
        <v>3696</v>
      </c>
      <c r="AM10" s="293">
        <v>8240</v>
      </c>
      <c r="AN10" s="293">
        <v>1050</v>
      </c>
      <c r="AO10" s="293">
        <v>97</v>
      </c>
      <c r="AP10" s="256">
        <v>102088</v>
      </c>
      <c r="AQ10" s="293">
        <v>4080</v>
      </c>
      <c r="AR10" s="293">
        <v>203413</v>
      </c>
      <c r="AS10" s="293">
        <v>0</v>
      </c>
      <c r="AT10" s="293">
        <v>25</v>
      </c>
      <c r="AU10" s="293">
        <v>8480</v>
      </c>
      <c r="AV10" s="293">
        <v>6768</v>
      </c>
      <c r="AW10" s="293">
        <v>222766</v>
      </c>
      <c r="AX10" s="293">
        <v>324854</v>
      </c>
      <c r="AY10" s="293">
        <v>5321</v>
      </c>
      <c r="AZ10" s="293">
        <v>53680</v>
      </c>
      <c r="BA10" s="293">
        <v>59001</v>
      </c>
      <c r="BB10" s="293">
        <v>281767</v>
      </c>
      <c r="BC10" s="293">
        <v>383855</v>
      </c>
      <c r="BD10" s="293">
        <v>-211955</v>
      </c>
      <c r="BE10" s="293">
        <v>-91185</v>
      </c>
      <c r="BF10" s="293">
        <v>-303140</v>
      </c>
      <c r="BG10" s="293">
        <v>-21373</v>
      </c>
      <c r="BH10" s="256">
        <v>80715</v>
      </c>
      <c r="BI10" s="282"/>
      <c r="BJ10" s="294">
        <f t="shared" si="0"/>
        <v>59001</v>
      </c>
      <c r="BK10" s="295">
        <f t="shared" si="1"/>
        <v>303140</v>
      </c>
      <c r="BL10" s="296">
        <f t="shared" si="2"/>
        <v>-244139</v>
      </c>
    </row>
    <row r="11" spans="1:64">
      <c r="A11" s="259" t="s">
        <v>230</v>
      </c>
      <c r="B11" s="162" t="s">
        <v>275</v>
      </c>
      <c r="C11" s="293">
        <v>4726</v>
      </c>
      <c r="D11" s="293">
        <v>61</v>
      </c>
      <c r="E11" s="293">
        <v>171</v>
      </c>
      <c r="F11" s="293">
        <v>50</v>
      </c>
      <c r="G11" s="293">
        <v>33828</v>
      </c>
      <c r="H11" s="293">
        <v>541</v>
      </c>
      <c r="I11" s="293">
        <v>107271</v>
      </c>
      <c r="J11" s="293">
        <v>23539</v>
      </c>
      <c r="K11" s="293">
        <v>11</v>
      </c>
      <c r="L11" s="293">
        <v>3841</v>
      </c>
      <c r="M11" s="293">
        <v>4548</v>
      </c>
      <c r="N11" s="293">
        <v>1168</v>
      </c>
      <c r="O11" s="293">
        <v>415</v>
      </c>
      <c r="P11" s="293">
        <v>3015</v>
      </c>
      <c r="Q11" s="293">
        <v>581</v>
      </c>
      <c r="R11" s="293">
        <v>922</v>
      </c>
      <c r="S11" s="293">
        <v>1182</v>
      </c>
      <c r="T11" s="293">
        <v>1244</v>
      </c>
      <c r="U11" s="293">
        <v>10773</v>
      </c>
      <c r="V11" s="293">
        <v>3932</v>
      </c>
      <c r="W11" s="293">
        <v>2745</v>
      </c>
      <c r="X11" s="293">
        <v>28478</v>
      </c>
      <c r="Y11" s="293">
        <v>94207</v>
      </c>
      <c r="Z11" s="293">
        <v>4007</v>
      </c>
      <c r="AA11" s="293">
        <v>583</v>
      </c>
      <c r="AB11" s="293">
        <v>619</v>
      </c>
      <c r="AC11" s="293">
        <v>22603</v>
      </c>
      <c r="AD11" s="293">
        <v>5165</v>
      </c>
      <c r="AE11" s="293">
        <v>1352</v>
      </c>
      <c r="AF11" s="293">
        <v>11344</v>
      </c>
      <c r="AG11" s="293">
        <v>10076</v>
      </c>
      <c r="AH11" s="293">
        <v>1568</v>
      </c>
      <c r="AI11" s="293">
        <v>11597</v>
      </c>
      <c r="AJ11" s="293">
        <v>14786</v>
      </c>
      <c r="AK11" s="293">
        <v>3195</v>
      </c>
      <c r="AL11" s="293">
        <v>6124</v>
      </c>
      <c r="AM11" s="293">
        <v>13372</v>
      </c>
      <c r="AN11" s="293">
        <v>23267</v>
      </c>
      <c r="AO11" s="293">
        <v>230</v>
      </c>
      <c r="AP11" s="256">
        <v>457137</v>
      </c>
      <c r="AQ11" s="293">
        <v>2862</v>
      </c>
      <c r="AR11" s="293">
        <v>13528</v>
      </c>
      <c r="AS11" s="293">
        <v>25</v>
      </c>
      <c r="AT11" s="293">
        <v>370</v>
      </c>
      <c r="AU11" s="293">
        <v>13658</v>
      </c>
      <c r="AV11" s="293">
        <v>-5521</v>
      </c>
      <c r="AW11" s="293">
        <v>24922</v>
      </c>
      <c r="AX11" s="293">
        <v>482059</v>
      </c>
      <c r="AY11" s="293">
        <v>34302</v>
      </c>
      <c r="AZ11" s="293">
        <v>211285</v>
      </c>
      <c r="BA11" s="293">
        <v>245587</v>
      </c>
      <c r="BB11" s="293">
        <v>270509</v>
      </c>
      <c r="BC11" s="293">
        <v>727646</v>
      </c>
      <c r="BD11" s="293">
        <v>-81923</v>
      </c>
      <c r="BE11" s="293">
        <v>-295477</v>
      </c>
      <c r="BF11" s="293">
        <v>-377400</v>
      </c>
      <c r="BG11" s="293">
        <v>-106891</v>
      </c>
      <c r="BH11" s="256">
        <v>350246</v>
      </c>
      <c r="BI11" s="282"/>
      <c r="BJ11" s="294">
        <f t="shared" si="0"/>
        <v>245587</v>
      </c>
      <c r="BK11" s="295">
        <f t="shared" si="1"/>
        <v>377400</v>
      </c>
      <c r="BL11" s="296">
        <f t="shared" si="2"/>
        <v>-131813</v>
      </c>
    </row>
    <row r="12" spans="1:64">
      <c r="A12" s="259" t="s">
        <v>231</v>
      </c>
      <c r="B12" s="162" t="s">
        <v>29</v>
      </c>
      <c r="C12" s="293">
        <v>12138</v>
      </c>
      <c r="D12" s="293">
        <v>8</v>
      </c>
      <c r="E12" s="293">
        <v>525</v>
      </c>
      <c r="F12" s="293">
        <v>384</v>
      </c>
      <c r="G12" s="293">
        <v>19652</v>
      </c>
      <c r="H12" s="293">
        <v>9397</v>
      </c>
      <c r="I12" s="293">
        <v>12684</v>
      </c>
      <c r="J12" s="293">
        <v>542948</v>
      </c>
      <c r="K12" s="293">
        <v>279</v>
      </c>
      <c r="L12" s="293">
        <v>105106</v>
      </c>
      <c r="M12" s="293">
        <v>8301</v>
      </c>
      <c r="N12" s="293">
        <v>12585</v>
      </c>
      <c r="O12" s="293">
        <v>1363</v>
      </c>
      <c r="P12" s="293">
        <v>4563</v>
      </c>
      <c r="Q12" s="293">
        <v>1781</v>
      </c>
      <c r="R12" s="293">
        <v>2843</v>
      </c>
      <c r="S12" s="293">
        <v>3024</v>
      </c>
      <c r="T12" s="293">
        <v>5814</v>
      </c>
      <c r="U12" s="293">
        <v>26072</v>
      </c>
      <c r="V12" s="293">
        <v>5343</v>
      </c>
      <c r="W12" s="293">
        <v>10066</v>
      </c>
      <c r="X12" s="293">
        <v>17113</v>
      </c>
      <c r="Y12" s="293">
        <v>8694</v>
      </c>
      <c r="Z12" s="293">
        <v>1214</v>
      </c>
      <c r="AA12" s="293">
        <v>1687</v>
      </c>
      <c r="AB12" s="293">
        <v>2539</v>
      </c>
      <c r="AC12" s="293">
        <v>32</v>
      </c>
      <c r="AD12" s="293">
        <v>25</v>
      </c>
      <c r="AE12" s="293">
        <v>94</v>
      </c>
      <c r="AF12" s="293">
        <v>1043</v>
      </c>
      <c r="AG12" s="293">
        <v>949</v>
      </c>
      <c r="AH12" s="293">
        <v>1076</v>
      </c>
      <c r="AI12" s="293">
        <v>14661</v>
      </c>
      <c r="AJ12" s="293">
        <v>388421</v>
      </c>
      <c r="AK12" s="293">
        <v>387</v>
      </c>
      <c r="AL12" s="293">
        <v>6563</v>
      </c>
      <c r="AM12" s="293">
        <v>14163</v>
      </c>
      <c r="AN12" s="293">
        <v>557</v>
      </c>
      <c r="AO12" s="293">
        <v>1374</v>
      </c>
      <c r="AP12" s="256">
        <v>1245468</v>
      </c>
      <c r="AQ12" s="293">
        <v>6202</v>
      </c>
      <c r="AR12" s="293">
        <v>90558</v>
      </c>
      <c r="AS12" s="293">
        <v>0</v>
      </c>
      <c r="AT12" s="293">
        <v>0</v>
      </c>
      <c r="AU12" s="293">
        <v>0</v>
      </c>
      <c r="AV12" s="293">
        <v>52982</v>
      </c>
      <c r="AW12" s="293">
        <v>149742</v>
      </c>
      <c r="AX12" s="293">
        <v>1395210</v>
      </c>
      <c r="AY12" s="293">
        <v>283006</v>
      </c>
      <c r="AZ12" s="293">
        <v>939597</v>
      </c>
      <c r="BA12" s="293">
        <v>1222603</v>
      </c>
      <c r="BB12" s="293">
        <v>1372345</v>
      </c>
      <c r="BC12" s="293">
        <v>2617813</v>
      </c>
      <c r="BD12" s="293">
        <v>-359543</v>
      </c>
      <c r="BE12" s="293">
        <v>-787705</v>
      </c>
      <c r="BF12" s="293">
        <v>-1147248</v>
      </c>
      <c r="BG12" s="293">
        <v>225097</v>
      </c>
      <c r="BH12" s="256">
        <v>1470565</v>
      </c>
      <c r="BI12" s="282"/>
      <c r="BJ12" s="294">
        <f t="shared" si="0"/>
        <v>1222603</v>
      </c>
      <c r="BK12" s="295">
        <f t="shared" si="1"/>
        <v>1147248</v>
      </c>
      <c r="BL12" s="296">
        <f t="shared" si="2"/>
        <v>75355</v>
      </c>
    </row>
    <row r="13" spans="1:64">
      <c r="A13" s="259" t="s">
        <v>232</v>
      </c>
      <c r="B13" s="162" t="s">
        <v>30</v>
      </c>
      <c r="C13" s="293">
        <v>3302</v>
      </c>
      <c r="D13" s="293">
        <v>171</v>
      </c>
      <c r="E13" s="293">
        <v>2512</v>
      </c>
      <c r="F13" s="293">
        <v>2427</v>
      </c>
      <c r="G13" s="293">
        <v>13057</v>
      </c>
      <c r="H13" s="293">
        <v>646</v>
      </c>
      <c r="I13" s="293">
        <v>2128</v>
      </c>
      <c r="J13" s="293">
        <v>16552</v>
      </c>
      <c r="K13" s="293">
        <v>10058</v>
      </c>
      <c r="L13" s="293">
        <v>1215</v>
      </c>
      <c r="M13" s="293">
        <v>6333</v>
      </c>
      <c r="N13" s="293">
        <v>50737</v>
      </c>
      <c r="O13" s="293">
        <v>1085</v>
      </c>
      <c r="P13" s="293">
        <v>3443</v>
      </c>
      <c r="Q13" s="293">
        <v>3097</v>
      </c>
      <c r="R13" s="293">
        <v>2259</v>
      </c>
      <c r="S13" s="293">
        <v>720</v>
      </c>
      <c r="T13" s="293">
        <v>648</v>
      </c>
      <c r="U13" s="293">
        <v>3264</v>
      </c>
      <c r="V13" s="293">
        <v>397</v>
      </c>
      <c r="W13" s="293">
        <v>5105</v>
      </c>
      <c r="X13" s="293">
        <v>4060</v>
      </c>
      <c r="Y13" s="293">
        <v>32326</v>
      </c>
      <c r="Z13" s="293">
        <v>74064</v>
      </c>
      <c r="AA13" s="293">
        <v>2794</v>
      </c>
      <c r="AB13" s="293">
        <v>3233</v>
      </c>
      <c r="AC13" s="293">
        <v>37544</v>
      </c>
      <c r="AD13" s="293">
        <v>3331</v>
      </c>
      <c r="AE13" s="293">
        <v>3031</v>
      </c>
      <c r="AF13" s="293">
        <v>85465</v>
      </c>
      <c r="AG13" s="293">
        <v>2932</v>
      </c>
      <c r="AH13" s="293">
        <v>16265</v>
      </c>
      <c r="AI13" s="293">
        <v>9558</v>
      </c>
      <c r="AJ13" s="293">
        <v>10478</v>
      </c>
      <c r="AK13" s="293">
        <v>1220</v>
      </c>
      <c r="AL13" s="293">
        <v>8313</v>
      </c>
      <c r="AM13" s="293">
        <v>19509</v>
      </c>
      <c r="AN13" s="293">
        <v>0</v>
      </c>
      <c r="AO13" s="293">
        <v>4346</v>
      </c>
      <c r="AP13" s="256">
        <v>447625</v>
      </c>
      <c r="AQ13" s="293">
        <v>586</v>
      </c>
      <c r="AR13" s="293">
        <v>206236</v>
      </c>
      <c r="AS13" s="293">
        <v>0</v>
      </c>
      <c r="AT13" s="293">
        <v>0</v>
      </c>
      <c r="AU13" s="293">
        <v>0</v>
      </c>
      <c r="AV13" s="293">
        <v>-70</v>
      </c>
      <c r="AW13" s="293">
        <v>206752</v>
      </c>
      <c r="AX13" s="293">
        <v>654377</v>
      </c>
      <c r="AY13" s="293">
        <v>23</v>
      </c>
      <c r="AZ13" s="293">
        <v>34154</v>
      </c>
      <c r="BA13" s="293">
        <v>34177</v>
      </c>
      <c r="BB13" s="293">
        <v>240929</v>
      </c>
      <c r="BC13" s="293">
        <v>688554</v>
      </c>
      <c r="BD13" s="293">
        <v>-95133</v>
      </c>
      <c r="BE13" s="293">
        <v>-478309</v>
      </c>
      <c r="BF13" s="293">
        <v>-573442</v>
      </c>
      <c r="BG13" s="293">
        <v>-332513</v>
      </c>
      <c r="BH13" s="256">
        <v>115112</v>
      </c>
      <c r="BI13" s="282"/>
      <c r="BJ13" s="294">
        <f t="shared" si="0"/>
        <v>34177</v>
      </c>
      <c r="BK13" s="295">
        <f t="shared" si="1"/>
        <v>573442</v>
      </c>
      <c r="BL13" s="296">
        <f t="shared" si="2"/>
        <v>-539265</v>
      </c>
    </row>
    <row r="14" spans="1:64">
      <c r="A14" s="259" t="s">
        <v>2</v>
      </c>
      <c r="B14" s="162" t="s">
        <v>400</v>
      </c>
      <c r="C14" s="293">
        <v>1337</v>
      </c>
      <c r="D14" s="293">
        <v>82</v>
      </c>
      <c r="E14" s="293">
        <v>723</v>
      </c>
      <c r="F14" s="293">
        <v>134</v>
      </c>
      <c r="G14" s="293">
        <v>35260</v>
      </c>
      <c r="H14" s="293">
        <v>929</v>
      </c>
      <c r="I14" s="293">
        <v>6821</v>
      </c>
      <c r="J14" s="293">
        <v>28300</v>
      </c>
      <c r="K14" s="293">
        <v>15</v>
      </c>
      <c r="L14" s="293">
        <v>122373</v>
      </c>
      <c r="M14" s="293">
        <v>3485</v>
      </c>
      <c r="N14" s="293">
        <v>2526</v>
      </c>
      <c r="O14" s="293">
        <v>611</v>
      </c>
      <c r="P14" s="293">
        <v>4029</v>
      </c>
      <c r="Q14" s="293">
        <v>7990</v>
      </c>
      <c r="R14" s="293">
        <v>25507</v>
      </c>
      <c r="S14" s="293">
        <v>9935</v>
      </c>
      <c r="T14" s="293">
        <v>5088</v>
      </c>
      <c r="U14" s="293">
        <v>63988</v>
      </c>
      <c r="V14" s="293">
        <v>25475</v>
      </c>
      <c r="W14" s="293">
        <v>31718</v>
      </c>
      <c r="X14" s="293">
        <v>27116</v>
      </c>
      <c r="Y14" s="293">
        <v>24819</v>
      </c>
      <c r="Z14" s="293">
        <v>15</v>
      </c>
      <c r="AA14" s="293">
        <v>7337</v>
      </c>
      <c r="AB14" s="293">
        <v>2519</v>
      </c>
      <c r="AC14" s="293">
        <v>18638</v>
      </c>
      <c r="AD14" s="293">
        <v>3353</v>
      </c>
      <c r="AE14" s="293">
        <v>1840</v>
      </c>
      <c r="AF14" s="293">
        <v>4702</v>
      </c>
      <c r="AG14" s="293">
        <v>2735</v>
      </c>
      <c r="AH14" s="293">
        <v>2317</v>
      </c>
      <c r="AI14" s="293">
        <v>6932</v>
      </c>
      <c r="AJ14" s="293">
        <v>6104</v>
      </c>
      <c r="AK14" s="293">
        <v>1265</v>
      </c>
      <c r="AL14" s="293">
        <v>16623</v>
      </c>
      <c r="AM14" s="293">
        <v>6267</v>
      </c>
      <c r="AN14" s="293">
        <v>2547</v>
      </c>
      <c r="AO14" s="293">
        <v>757</v>
      </c>
      <c r="AP14" s="256">
        <v>512212</v>
      </c>
      <c r="AQ14" s="293">
        <v>947</v>
      </c>
      <c r="AR14" s="293">
        <v>38282</v>
      </c>
      <c r="AS14" s="293">
        <v>140</v>
      </c>
      <c r="AT14" s="293">
        <v>0</v>
      </c>
      <c r="AU14" s="293">
        <v>0</v>
      </c>
      <c r="AV14" s="293">
        <v>313</v>
      </c>
      <c r="AW14" s="293">
        <v>39682</v>
      </c>
      <c r="AX14" s="293">
        <v>551894</v>
      </c>
      <c r="AY14" s="293">
        <v>66490</v>
      </c>
      <c r="AZ14" s="293">
        <v>387551</v>
      </c>
      <c r="BA14" s="293">
        <v>454041</v>
      </c>
      <c r="BB14" s="293">
        <v>493723</v>
      </c>
      <c r="BC14" s="293">
        <v>1005935</v>
      </c>
      <c r="BD14" s="293">
        <v>-73789</v>
      </c>
      <c r="BE14" s="293">
        <v>-371678</v>
      </c>
      <c r="BF14" s="293">
        <v>-445467</v>
      </c>
      <c r="BG14" s="293">
        <v>48256</v>
      </c>
      <c r="BH14" s="256">
        <v>560468</v>
      </c>
      <c r="BI14" s="282"/>
      <c r="BJ14" s="294">
        <f t="shared" si="0"/>
        <v>454041</v>
      </c>
      <c r="BK14" s="295">
        <f t="shared" si="1"/>
        <v>445467</v>
      </c>
      <c r="BL14" s="296">
        <f t="shared" si="2"/>
        <v>8574</v>
      </c>
    </row>
    <row r="15" spans="1:64">
      <c r="A15" s="259" t="s">
        <v>3</v>
      </c>
      <c r="B15" s="162" t="s">
        <v>31</v>
      </c>
      <c r="C15" s="293">
        <v>425</v>
      </c>
      <c r="D15" s="293">
        <v>3</v>
      </c>
      <c r="E15" s="293">
        <v>2</v>
      </c>
      <c r="F15" s="293">
        <v>0</v>
      </c>
      <c r="G15" s="293">
        <v>7152</v>
      </c>
      <c r="H15" s="293">
        <v>48</v>
      </c>
      <c r="I15" s="293">
        <v>790</v>
      </c>
      <c r="J15" s="293">
        <v>10384</v>
      </c>
      <c r="K15" s="293">
        <v>138</v>
      </c>
      <c r="L15" s="293">
        <v>1732</v>
      </c>
      <c r="M15" s="293">
        <v>21523</v>
      </c>
      <c r="N15" s="293">
        <v>14764</v>
      </c>
      <c r="O15" s="293">
        <v>1956</v>
      </c>
      <c r="P15" s="293">
        <v>2559</v>
      </c>
      <c r="Q15" s="293">
        <v>3564</v>
      </c>
      <c r="R15" s="293">
        <v>3204</v>
      </c>
      <c r="S15" s="293">
        <v>1298</v>
      </c>
      <c r="T15" s="293">
        <v>7737</v>
      </c>
      <c r="U15" s="293">
        <v>16757</v>
      </c>
      <c r="V15" s="293">
        <v>1297</v>
      </c>
      <c r="W15" s="293">
        <v>4715</v>
      </c>
      <c r="X15" s="293">
        <v>3482</v>
      </c>
      <c r="Y15" s="293">
        <v>98310</v>
      </c>
      <c r="Z15" s="293">
        <v>56</v>
      </c>
      <c r="AA15" s="293">
        <v>879</v>
      </c>
      <c r="AB15" s="293">
        <v>88</v>
      </c>
      <c r="AC15" s="293">
        <v>644</v>
      </c>
      <c r="AD15" s="293">
        <v>11</v>
      </c>
      <c r="AE15" s="293">
        <v>236</v>
      </c>
      <c r="AF15" s="293">
        <v>77</v>
      </c>
      <c r="AG15" s="293">
        <v>3</v>
      </c>
      <c r="AH15" s="293">
        <v>232</v>
      </c>
      <c r="AI15" s="293">
        <v>2906</v>
      </c>
      <c r="AJ15" s="293">
        <v>2269</v>
      </c>
      <c r="AK15" s="293">
        <v>71</v>
      </c>
      <c r="AL15" s="293">
        <v>1033</v>
      </c>
      <c r="AM15" s="293">
        <v>3200</v>
      </c>
      <c r="AN15" s="293">
        <v>269</v>
      </c>
      <c r="AO15" s="293">
        <v>886</v>
      </c>
      <c r="AP15" s="256">
        <v>214700</v>
      </c>
      <c r="AQ15" s="293">
        <v>432</v>
      </c>
      <c r="AR15" s="293">
        <v>6472</v>
      </c>
      <c r="AS15" s="293">
        <v>0</v>
      </c>
      <c r="AT15" s="293">
        <v>0</v>
      </c>
      <c r="AU15" s="293">
        <v>0</v>
      </c>
      <c r="AV15" s="293">
        <v>-5186</v>
      </c>
      <c r="AW15" s="293">
        <v>1718</v>
      </c>
      <c r="AX15" s="293">
        <v>216418</v>
      </c>
      <c r="AY15" s="293">
        <v>11597</v>
      </c>
      <c r="AZ15" s="293">
        <v>184354</v>
      </c>
      <c r="BA15" s="293">
        <v>195951</v>
      </c>
      <c r="BB15" s="293">
        <v>197669</v>
      </c>
      <c r="BC15" s="293">
        <v>412369</v>
      </c>
      <c r="BD15" s="293">
        <v>-31751</v>
      </c>
      <c r="BE15" s="293">
        <v>-118377</v>
      </c>
      <c r="BF15" s="293">
        <v>-150128</v>
      </c>
      <c r="BG15" s="293">
        <v>47541</v>
      </c>
      <c r="BH15" s="256">
        <v>262241</v>
      </c>
      <c r="BI15" s="282"/>
      <c r="BJ15" s="294">
        <f t="shared" si="0"/>
        <v>195951</v>
      </c>
      <c r="BK15" s="295">
        <f t="shared" si="1"/>
        <v>150128</v>
      </c>
      <c r="BL15" s="296">
        <f t="shared" si="2"/>
        <v>45823</v>
      </c>
    </row>
    <row r="16" spans="1:64">
      <c r="A16" s="259" t="s">
        <v>4</v>
      </c>
      <c r="B16" s="162" t="s">
        <v>32</v>
      </c>
      <c r="C16" s="293">
        <v>5</v>
      </c>
      <c r="D16" s="293">
        <v>0</v>
      </c>
      <c r="E16" s="293">
        <v>14</v>
      </c>
      <c r="F16" s="293">
        <v>14</v>
      </c>
      <c r="G16" s="293">
        <v>0</v>
      </c>
      <c r="H16" s="293">
        <v>11</v>
      </c>
      <c r="I16" s="293">
        <v>847</v>
      </c>
      <c r="J16" s="293">
        <v>41</v>
      </c>
      <c r="K16" s="293">
        <v>0</v>
      </c>
      <c r="L16" s="293">
        <v>1280</v>
      </c>
      <c r="M16" s="293">
        <v>1816</v>
      </c>
      <c r="N16" s="293">
        <v>1727924</v>
      </c>
      <c r="O16" s="293">
        <v>177</v>
      </c>
      <c r="P16" s="293">
        <v>129469</v>
      </c>
      <c r="Q16" s="293">
        <v>147882</v>
      </c>
      <c r="R16" s="293">
        <v>79594</v>
      </c>
      <c r="S16" s="293">
        <v>4348</v>
      </c>
      <c r="T16" s="293">
        <v>1223</v>
      </c>
      <c r="U16" s="293">
        <v>66048</v>
      </c>
      <c r="V16" s="293">
        <v>5149</v>
      </c>
      <c r="W16" s="293">
        <v>80643</v>
      </c>
      <c r="X16" s="293">
        <v>2539</v>
      </c>
      <c r="Y16" s="293">
        <v>43647</v>
      </c>
      <c r="Z16" s="293">
        <v>0</v>
      </c>
      <c r="AA16" s="293">
        <v>6</v>
      </c>
      <c r="AB16" s="293">
        <v>0</v>
      </c>
      <c r="AC16" s="293">
        <v>0</v>
      </c>
      <c r="AD16" s="293">
        <v>0</v>
      </c>
      <c r="AE16" s="293">
        <v>0</v>
      </c>
      <c r="AF16" s="293">
        <v>590</v>
      </c>
      <c r="AG16" s="293">
        <v>0</v>
      </c>
      <c r="AH16" s="293">
        <v>34</v>
      </c>
      <c r="AI16" s="293">
        <v>0</v>
      </c>
      <c r="AJ16" s="293">
        <v>5</v>
      </c>
      <c r="AK16" s="293">
        <v>1</v>
      </c>
      <c r="AL16" s="293">
        <v>393</v>
      </c>
      <c r="AM16" s="293">
        <v>64</v>
      </c>
      <c r="AN16" s="293">
        <v>1</v>
      </c>
      <c r="AO16" s="293">
        <v>925</v>
      </c>
      <c r="AP16" s="256">
        <v>2294690</v>
      </c>
      <c r="AQ16" s="293">
        <v>0</v>
      </c>
      <c r="AR16" s="293">
        <v>-1512</v>
      </c>
      <c r="AS16" s="293">
        <v>0</v>
      </c>
      <c r="AT16" s="293">
        <v>-813</v>
      </c>
      <c r="AU16" s="293">
        <v>-4884</v>
      </c>
      <c r="AV16" s="293">
        <v>-17720</v>
      </c>
      <c r="AW16" s="293">
        <v>-24929</v>
      </c>
      <c r="AX16" s="293">
        <v>2269761</v>
      </c>
      <c r="AY16" s="293">
        <v>472424</v>
      </c>
      <c r="AZ16" s="293">
        <v>1538619</v>
      </c>
      <c r="BA16" s="293">
        <v>2011043</v>
      </c>
      <c r="BB16" s="293">
        <v>1986114</v>
      </c>
      <c r="BC16" s="293">
        <v>4280804</v>
      </c>
      <c r="BD16" s="293">
        <v>-93081</v>
      </c>
      <c r="BE16" s="293">
        <v>-1337633</v>
      </c>
      <c r="BF16" s="293">
        <v>-1430714</v>
      </c>
      <c r="BG16" s="293">
        <v>555400</v>
      </c>
      <c r="BH16" s="256">
        <v>2850090</v>
      </c>
      <c r="BI16" s="282"/>
      <c r="BJ16" s="294">
        <f t="shared" si="0"/>
        <v>2011043</v>
      </c>
      <c r="BK16" s="295">
        <f t="shared" si="1"/>
        <v>1430714</v>
      </c>
      <c r="BL16" s="296">
        <f t="shared" si="2"/>
        <v>580329</v>
      </c>
    </row>
    <row r="17" spans="1:64">
      <c r="A17" s="259" t="s">
        <v>5</v>
      </c>
      <c r="B17" s="162" t="s">
        <v>33</v>
      </c>
      <c r="C17" s="293">
        <v>0</v>
      </c>
      <c r="D17" s="293">
        <v>0</v>
      </c>
      <c r="E17" s="293">
        <v>0</v>
      </c>
      <c r="F17" s="293">
        <v>1</v>
      </c>
      <c r="G17" s="293">
        <v>3911</v>
      </c>
      <c r="H17" s="293">
        <v>0</v>
      </c>
      <c r="I17" s="293">
        <v>358</v>
      </c>
      <c r="J17" s="293">
        <v>8416</v>
      </c>
      <c r="K17" s="293">
        <v>0</v>
      </c>
      <c r="L17" s="293">
        <v>1268</v>
      </c>
      <c r="M17" s="293">
        <v>2123</v>
      </c>
      <c r="N17" s="293">
        <v>32457</v>
      </c>
      <c r="O17" s="293">
        <v>121414</v>
      </c>
      <c r="P17" s="293">
        <v>43543</v>
      </c>
      <c r="Q17" s="293">
        <v>43326</v>
      </c>
      <c r="R17" s="293">
        <v>14789</v>
      </c>
      <c r="S17" s="293">
        <v>4886</v>
      </c>
      <c r="T17" s="293">
        <v>8052</v>
      </c>
      <c r="U17" s="293">
        <v>126469</v>
      </c>
      <c r="V17" s="293">
        <v>27511</v>
      </c>
      <c r="W17" s="293">
        <v>22620</v>
      </c>
      <c r="X17" s="293">
        <v>8478</v>
      </c>
      <c r="Y17" s="293">
        <v>15661</v>
      </c>
      <c r="Z17" s="293">
        <v>193</v>
      </c>
      <c r="AA17" s="293">
        <v>44</v>
      </c>
      <c r="AB17" s="293">
        <v>1</v>
      </c>
      <c r="AC17" s="293">
        <v>36</v>
      </c>
      <c r="AD17" s="293">
        <v>0</v>
      </c>
      <c r="AE17" s="293">
        <v>0</v>
      </c>
      <c r="AF17" s="293">
        <v>31</v>
      </c>
      <c r="AG17" s="293">
        <v>53</v>
      </c>
      <c r="AH17" s="293">
        <v>211</v>
      </c>
      <c r="AI17" s="293">
        <v>175</v>
      </c>
      <c r="AJ17" s="293">
        <v>3686</v>
      </c>
      <c r="AK17" s="293">
        <v>37</v>
      </c>
      <c r="AL17" s="293">
        <v>1264</v>
      </c>
      <c r="AM17" s="293">
        <v>823</v>
      </c>
      <c r="AN17" s="293">
        <v>51</v>
      </c>
      <c r="AO17" s="293">
        <v>716</v>
      </c>
      <c r="AP17" s="256">
        <v>492604</v>
      </c>
      <c r="AQ17" s="293">
        <v>48</v>
      </c>
      <c r="AR17" s="293">
        <v>7298</v>
      </c>
      <c r="AS17" s="293">
        <v>0</v>
      </c>
      <c r="AT17" s="293">
        <v>0</v>
      </c>
      <c r="AU17" s="293">
        <v>-5945</v>
      </c>
      <c r="AV17" s="293">
        <v>-7719</v>
      </c>
      <c r="AW17" s="293">
        <v>-6318</v>
      </c>
      <c r="AX17" s="293">
        <v>486286</v>
      </c>
      <c r="AY17" s="293">
        <v>32258</v>
      </c>
      <c r="AZ17" s="293">
        <v>186768</v>
      </c>
      <c r="BA17" s="293">
        <v>219026</v>
      </c>
      <c r="BB17" s="293">
        <v>212708</v>
      </c>
      <c r="BC17" s="293">
        <v>705312</v>
      </c>
      <c r="BD17" s="293">
        <v>-165276</v>
      </c>
      <c r="BE17" s="293">
        <v>-263433</v>
      </c>
      <c r="BF17" s="293">
        <v>-428709</v>
      </c>
      <c r="BG17" s="293">
        <v>-216001</v>
      </c>
      <c r="BH17" s="256">
        <v>276603</v>
      </c>
      <c r="BI17" s="282"/>
      <c r="BJ17" s="294">
        <f t="shared" si="0"/>
        <v>219026</v>
      </c>
      <c r="BK17" s="295">
        <f t="shared" si="1"/>
        <v>428709</v>
      </c>
      <c r="BL17" s="296">
        <f t="shared" si="2"/>
        <v>-209683</v>
      </c>
    </row>
    <row r="18" spans="1:64">
      <c r="A18" s="259" t="s">
        <v>6</v>
      </c>
      <c r="B18" s="162" t="s">
        <v>34</v>
      </c>
      <c r="C18" s="293">
        <v>302</v>
      </c>
      <c r="D18" s="293">
        <v>8</v>
      </c>
      <c r="E18" s="293">
        <v>81</v>
      </c>
      <c r="F18" s="293">
        <v>485</v>
      </c>
      <c r="G18" s="293">
        <v>17073</v>
      </c>
      <c r="H18" s="293">
        <v>135</v>
      </c>
      <c r="I18" s="293">
        <v>2120</v>
      </c>
      <c r="J18" s="293">
        <v>15534</v>
      </c>
      <c r="K18" s="293">
        <v>124</v>
      </c>
      <c r="L18" s="293">
        <v>4337</v>
      </c>
      <c r="M18" s="293">
        <v>2812</v>
      </c>
      <c r="N18" s="293">
        <v>1374</v>
      </c>
      <c r="O18" s="293">
        <v>437</v>
      </c>
      <c r="P18" s="293">
        <v>57919</v>
      </c>
      <c r="Q18" s="293">
        <v>38733</v>
      </c>
      <c r="R18" s="293">
        <v>29391</v>
      </c>
      <c r="S18" s="293">
        <v>8130</v>
      </c>
      <c r="T18" s="293">
        <v>4952</v>
      </c>
      <c r="U18" s="293">
        <v>45903</v>
      </c>
      <c r="V18" s="293">
        <v>13539</v>
      </c>
      <c r="W18" s="293">
        <v>20773</v>
      </c>
      <c r="X18" s="293">
        <v>7112</v>
      </c>
      <c r="Y18" s="293">
        <v>176023</v>
      </c>
      <c r="Z18" s="293">
        <v>657</v>
      </c>
      <c r="AA18" s="293">
        <v>148</v>
      </c>
      <c r="AB18" s="293">
        <v>27</v>
      </c>
      <c r="AC18" s="293">
        <v>7525</v>
      </c>
      <c r="AD18" s="293">
        <v>134</v>
      </c>
      <c r="AE18" s="293">
        <v>1027</v>
      </c>
      <c r="AF18" s="293">
        <v>3653</v>
      </c>
      <c r="AG18" s="293">
        <v>379</v>
      </c>
      <c r="AH18" s="293">
        <v>4787</v>
      </c>
      <c r="AI18" s="293">
        <v>310</v>
      </c>
      <c r="AJ18" s="293">
        <v>958</v>
      </c>
      <c r="AK18" s="293">
        <v>401</v>
      </c>
      <c r="AL18" s="293">
        <v>3614</v>
      </c>
      <c r="AM18" s="293">
        <v>5871</v>
      </c>
      <c r="AN18" s="293">
        <v>20</v>
      </c>
      <c r="AO18" s="293">
        <v>1096</v>
      </c>
      <c r="AP18" s="256">
        <v>477904</v>
      </c>
      <c r="AQ18" s="293">
        <v>1118</v>
      </c>
      <c r="AR18" s="293">
        <v>12442</v>
      </c>
      <c r="AS18" s="293">
        <v>12</v>
      </c>
      <c r="AT18" s="293">
        <v>480</v>
      </c>
      <c r="AU18" s="293">
        <v>15474</v>
      </c>
      <c r="AV18" s="293">
        <v>-3481</v>
      </c>
      <c r="AW18" s="293">
        <v>26045</v>
      </c>
      <c r="AX18" s="293">
        <v>503949</v>
      </c>
      <c r="AY18" s="293">
        <v>27286</v>
      </c>
      <c r="AZ18" s="293">
        <v>478819</v>
      </c>
      <c r="BA18" s="293">
        <v>506105</v>
      </c>
      <c r="BB18" s="293">
        <v>532150</v>
      </c>
      <c r="BC18" s="293">
        <v>1010054</v>
      </c>
      <c r="BD18" s="293">
        <v>-52095</v>
      </c>
      <c r="BE18" s="293">
        <v>-319526</v>
      </c>
      <c r="BF18" s="293">
        <v>-371621</v>
      </c>
      <c r="BG18" s="293">
        <v>160529</v>
      </c>
      <c r="BH18" s="256">
        <v>638433</v>
      </c>
      <c r="BI18" s="282"/>
      <c r="BJ18" s="294">
        <f t="shared" si="0"/>
        <v>506105</v>
      </c>
      <c r="BK18" s="295">
        <f t="shared" si="1"/>
        <v>371621</v>
      </c>
      <c r="BL18" s="296">
        <f t="shared" si="2"/>
        <v>134484</v>
      </c>
    </row>
    <row r="19" spans="1:64">
      <c r="A19" s="259" t="s">
        <v>7</v>
      </c>
      <c r="B19" s="162" t="s">
        <v>276</v>
      </c>
      <c r="C19" s="293">
        <v>0</v>
      </c>
      <c r="D19" s="293">
        <v>0</v>
      </c>
      <c r="E19" s="293">
        <v>0</v>
      </c>
      <c r="F19" s="293">
        <v>42</v>
      </c>
      <c r="G19" s="293">
        <v>0</v>
      </c>
      <c r="H19" s="293">
        <v>0</v>
      </c>
      <c r="I19" s="293">
        <v>255</v>
      </c>
      <c r="J19" s="293">
        <v>66</v>
      </c>
      <c r="K19" s="293">
        <v>0</v>
      </c>
      <c r="L19" s="293">
        <v>214</v>
      </c>
      <c r="M19" s="293">
        <v>301</v>
      </c>
      <c r="N19" s="293">
        <v>168</v>
      </c>
      <c r="O19" s="293">
        <v>0</v>
      </c>
      <c r="P19" s="293">
        <v>831</v>
      </c>
      <c r="Q19" s="293">
        <v>174041</v>
      </c>
      <c r="R19" s="293">
        <v>31675</v>
      </c>
      <c r="S19" s="293">
        <v>3344</v>
      </c>
      <c r="T19" s="293">
        <v>638</v>
      </c>
      <c r="U19" s="293">
        <v>18957</v>
      </c>
      <c r="V19" s="293">
        <v>857</v>
      </c>
      <c r="W19" s="293">
        <v>16740</v>
      </c>
      <c r="X19" s="293">
        <v>79</v>
      </c>
      <c r="Y19" s="293">
        <v>13134</v>
      </c>
      <c r="Z19" s="293">
        <v>0</v>
      </c>
      <c r="AA19" s="293">
        <v>2125</v>
      </c>
      <c r="AB19" s="293">
        <v>0</v>
      </c>
      <c r="AC19" s="293">
        <v>12</v>
      </c>
      <c r="AD19" s="293">
        <v>0</v>
      </c>
      <c r="AE19" s="293">
        <v>0</v>
      </c>
      <c r="AF19" s="293">
        <v>211</v>
      </c>
      <c r="AG19" s="293">
        <v>0</v>
      </c>
      <c r="AH19" s="293">
        <v>347</v>
      </c>
      <c r="AI19" s="293">
        <v>0</v>
      </c>
      <c r="AJ19" s="293">
        <v>0</v>
      </c>
      <c r="AK19" s="293">
        <v>0</v>
      </c>
      <c r="AL19" s="293">
        <v>36179</v>
      </c>
      <c r="AM19" s="293">
        <v>16</v>
      </c>
      <c r="AN19" s="293">
        <v>0</v>
      </c>
      <c r="AO19" s="293">
        <v>0</v>
      </c>
      <c r="AP19" s="256">
        <v>300232</v>
      </c>
      <c r="AQ19" s="293">
        <v>0</v>
      </c>
      <c r="AR19" s="293">
        <v>581</v>
      </c>
      <c r="AS19" s="293">
        <v>0</v>
      </c>
      <c r="AT19" s="293">
        <v>4404</v>
      </c>
      <c r="AU19" s="293">
        <v>170687</v>
      </c>
      <c r="AV19" s="293">
        <v>19164</v>
      </c>
      <c r="AW19" s="293">
        <v>194836</v>
      </c>
      <c r="AX19" s="293">
        <v>495068</v>
      </c>
      <c r="AY19" s="293">
        <v>350913</v>
      </c>
      <c r="AZ19" s="293">
        <v>632201</v>
      </c>
      <c r="BA19" s="293">
        <v>983114</v>
      </c>
      <c r="BB19" s="293">
        <v>1177950</v>
      </c>
      <c r="BC19" s="293">
        <v>1478182</v>
      </c>
      <c r="BD19" s="293">
        <v>-89546</v>
      </c>
      <c r="BE19" s="293">
        <v>-310188</v>
      </c>
      <c r="BF19" s="293">
        <v>-399734</v>
      </c>
      <c r="BG19" s="293">
        <v>778216</v>
      </c>
      <c r="BH19" s="256">
        <v>1078448</v>
      </c>
      <c r="BI19" s="282"/>
      <c r="BJ19" s="294">
        <f t="shared" si="0"/>
        <v>983114</v>
      </c>
      <c r="BK19" s="295">
        <f t="shared" si="1"/>
        <v>399734</v>
      </c>
      <c r="BL19" s="296">
        <f t="shared" si="2"/>
        <v>583380</v>
      </c>
    </row>
    <row r="20" spans="1:64">
      <c r="A20" s="259" t="s">
        <v>8</v>
      </c>
      <c r="B20" s="162" t="s">
        <v>277</v>
      </c>
      <c r="C20" s="293">
        <v>0</v>
      </c>
      <c r="D20" s="293">
        <v>1</v>
      </c>
      <c r="E20" s="293">
        <v>0</v>
      </c>
      <c r="F20" s="293">
        <v>55</v>
      </c>
      <c r="G20" s="293">
        <v>0</v>
      </c>
      <c r="H20" s="293">
        <v>0</v>
      </c>
      <c r="I20" s="293">
        <v>13</v>
      </c>
      <c r="J20" s="293">
        <v>0</v>
      </c>
      <c r="K20" s="293">
        <v>1</v>
      </c>
      <c r="L20" s="293">
        <v>1426</v>
      </c>
      <c r="M20" s="293">
        <v>291</v>
      </c>
      <c r="N20" s="293">
        <v>220</v>
      </c>
      <c r="O20" s="293">
        <v>48</v>
      </c>
      <c r="P20" s="293">
        <v>367</v>
      </c>
      <c r="Q20" s="293">
        <v>3699</v>
      </c>
      <c r="R20" s="293">
        <v>142198</v>
      </c>
      <c r="S20" s="293">
        <v>422</v>
      </c>
      <c r="T20" s="293">
        <v>910</v>
      </c>
      <c r="U20" s="293">
        <v>2676</v>
      </c>
      <c r="V20" s="293">
        <v>293</v>
      </c>
      <c r="W20" s="293">
        <v>1722</v>
      </c>
      <c r="X20" s="293">
        <v>21</v>
      </c>
      <c r="Y20" s="293">
        <v>113</v>
      </c>
      <c r="Z20" s="293">
        <v>10</v>
      </c>
      <c r="AA20" s="293">
        <v>52</v>
      </c>
      <c r="AB20" s="293">
        <v>0</v>
      </c>
      <c r="AC20" s="293">
        <v>9</v>
      </c>
      <c r="AD20" s="293">
        <v>0</v>
      </c>
      <c r="AE20" s="293">
        <v>0</v>
      </c>
      <c r="AF20" s="293">
        <v>125</v>
      </c>
      <c r="AG20" s="293">
        <v>1</v>
      </c>
      <c r="AH20" s="293">
        <v>17</v>
      </c>
      <c r="AI20" s="293">
        <v>0</v>
      </c>
      <c r="AJ20" s="293">
        <v>0</v>
      </c>
      <c r="AK20" s="293">
        <v>0</v>
      </c>
      <c r="AL20" s="293">
        <v>42421</v>
      </c>
      <c r="AM20" s="293">
        <v>19</v>
      </c>
      <c r="AN20" s="293">
        <v>0</v>
      </c>
      <c r="AO20" s="293">
        <v>0</v>
      </c>
      <c r="AP20" s="256">
        <v>197130</v>
      </c>
      <c r="AQ20" s="293">
        <v>0</v>
      </c>
      <c r="AR20" s="293">
        <v>304</v>
      </c>
      <c r="AS20" s="293">
        <v>0</v>
      </c>
      <c r="AT20" s="293">
        <v>2597</v>
      </c>
      <c r="AU20" s="293">
        <v>290576</v>
      </c>
      <c r="AV20" s="293">
        <v>1180</v>
      </c>
      <c r="AW20" s="293">
        <v>294657</v>
      </c>
      <c r="AX20" s="293">
        <v>491787</v>
      </c>
      <c r="AY20" s="293">
        <v>372203</v>
      </c>
      <c r="AZ20" s="293">
        <v>392168</v>
      </c>
      <c r="BA20" s="293">
        <v>764371</v>
      </c>
      <c r="BB20" s="293">
        <v>1059028</v>
      </c>
      <c r="BC20" s="293">
        <v>1256158</v>
      </c>
      <c r="BD20" s="293">
        <v>-74936</v>
      </c>
      <c r="BE20" s="293">
        <v>-317921</v>
      </c>
      <c r="BF20" s="293">
        <v>-392857</v>
      </c>
      <c r="BG20" s="293">
        <v>666171</v>
      </c>
      <c r="BH20" s="256">
        <v>863301</v>
      </c>
      <c r="BI20" s="282"/>
      <c r="BJ20" s="294">
        <f t="shared" si="0"/>
        <v>764371</v>
      </c>
      <c r="BK20" s="295">
        <f t="shared" si="1"/>
        <v>392857</v>
      </c>
      <c r="BL20" s="296">
        <f t="shared" si="2"/>
        <v>371514</v>
      </c>
    </row>
    <row r="21" spans="1:64">
      <c r="A21" s="259" t="s">
        <v>9</v>
      </c>
      <c r="B21" s="162" t="s">
        <v>278</v>
      </c>
      <c r="C21" s="293">
        <v>159</v>
      </c>
      <c r="D21" s="293">
        <v>0</v>
      </c>
      <c r="E21" s="293">
        <v>1</v>
      </c>
      <c r="F21" s="293">
        <v>0</v>
      </c>
      <c r="G21" s="293">
        <v>0</v>
      </c>
      <c r="H21" s="293">
        <v>0</v>
      </c>
      <c r="I21" s="293">
        <v>0</v>
      </c>
      <c r="J21" s="293">
        <v>4</v>
      </c>
      <c r="K21" s="293">
        <v>0</v>
      </c>
      <c r="L21" s="293">
        <v>0</v>
      </c>
      <c r="M21" s="293">
        <v>0</v>
      </c>
      <c r="N21" s="293">
        <v>0</v>
      </c>
      <c r="O21" s="293">
        <v>0</v>
      </c>
      <c r="P21" s="293">
        <v>14</v>
      </c>
      <c r="Q21" s="293">
        <v>2302</v>
      </c>
      <c r="R21" s="293">
        <v>5683</v>
      </c>
      <c r="S21" s="293">
        <v>32146</v>
      </c>
      <c r="T21" s="293">
        <v>28</v>
      </c>
      <c r="U21" s="293">
        <v>922</v>
      </c>
      <c r="V21" s="293">
        <v>310</v>
      </c>
      <c r="W21" s="293">
        <v>513</v>
      </c>
      <c r="X21" s="293">
        <v>52</v>
      </c>
      <c r="Y21" s="293">
        <v>419</v>
      </c>
      <c r="Z21" s="293">
        <v>0</v>
      </c>
      <c r="AA21" s="293">
        <v>19</v>
      </c>
      <c r="AB21" s="293">
        <v>5</v>
      </c>
      <c r="AC21" s="293">
        <v>2518</v>
      </c>
      <c r="AD21" s="293">
        <v>13</v>
      </c>
      <c r="AE21" s="293">
        <v>0</v>
      </c>
      <c r="AF21" s="293">
        <v>62</v>
      </c>
      <c r="AG21" s="293">
        <v>25</v>
      </c>
      <c r="AH21" s="293">
        <v>3129</v>
      </c>
      <c r="AI21" s="293">
        <v>0</v>
      </c>
      <c r="AJ21" s="293">
        <v>30483</v>
      </c>
      <c r="AK21" s="293">
        <v>0</v>
      </c>
      <c r="AL21" s="293">
        <v>14295</v>
      </c>
      <c r="AM21" s="293">
        <v>1113</v>
      </c>
      <c r="AN21" s="293">
        <v>1331</v>
      </c>
      <c r="AO21" s="293">
        <v>0</v>
      </c>
      <c r="AP21" s="256">
        <v>95546</v>
      </c>
      <c r="AQ21" s="293">
        <v>792</v>
      </c>
      <c r="AR21" s="293">
        <v>13522</v>
      </c>
      <c r="AS21" s="293">
        <v>10</v>
      </c>
      <c r="AT21" s="293">
        <v>12821</v>
      </c>
      <c r="AU21" s="293">
        <v>186200</v>
      </c>
      <c r="AV21" s="293">
        <v>9054</v>
      </c>
      <c r="AW21" s="293">
        <v>222399</v>
      </c>
      <c r="AX21" s="293">
        <v>317945</v>
      </c>
      <c r="AY21" s="293">
        <v>19921</v>
      </c>
      <c r="AZ21" s="293">
        <v>65329</v>
      </c>
      <c r="BA21" s="293">
        <v>85250</v>
      </c>
      <c r="BB21" s="293">
        <v>307649</v>
      </c>
      <c r="BC21" s="293">
        <v>403195</v>
      </c>
      <c r="BD21" s="293">
        <v>-67507</v>
      </c>
      <c r="BE21" s="293">
        <v>-101651</v>
      </c>
      <c r="BF21" s="293">
        <v>-169158</v>
      </c>
      <c r="BG21" s="293">
        <v>138491</v>
      </c>
      <c r="BH21" s="256">
        <v>234037</v>
      </c>
      <c r="BI21" s="282"/>
      <c r="BJ21" s="294">
        <f t="shared" si="0"/>
        <v>85250</v>
      </c>
      <c r="BK21" s="295">
        <f t="shared" si="1"/>
        <v>169158</v>
      </c>
      <c r="BL21" s="296">
        <f t="shared" si="2"/>
        <v>-83908</v>
      </c>
    </row>
    <row r="22" spans="1:64">
      <c r="A22" s="259" t="s">
        <v>10</v>
      </c>
      <c r="B22" s="162" t="s">
        <v>279</v>
      </c>
      <c r="C22" s="293">
        <v>0</v>
      </c>
      <c r="D22" s="293">
        <v>0</v>
      </c>
      <c r="E22" s="293">
        <v>0</v>
      </c>
      <c r="F22" s="293">
        <v>0</v>
      </c>
      <c r="G22" s="293">
        <v>1</v>
      </c>
      <c r="H22" s="293">
        <v>0</v>
      </c>
      <c r="I22" s="293">
        <v>4</v>
      </c>
      <c r="J22" s="293">
        <v>7</v>
      </c>
      <c r="K22" s="293">
        <v>0</v>
      </c>
      <c r="L22" s="293">
        <v>0</v>
      </c>
      <c r="M22" s="293">
        <v>0</v>
      </c>
      <c r="N22" s="293">
        <v>1</v>
      </c>
      <c r="O22" s="293">
        <v>11</v>
      </c>
      <c r="P22" s="293">
        <v>4504</v>
      </c>
      <c r="Q22" s="293">
        <v>3219</v>
      </c>
      <c r="R22" s="293">
        <v>8328</v>
      </c>
      <c r="S22" s="293">
        <v>33182</v>
      </c>
      <c r="T22" s="293">
        <v>103347</v>
      </c>
      <c r="U22" s="293">
        <v>129844</v>
      </c>
      <c r="V22" s="293">
        <v>187264</v>
      </c>
      <c r="W22" s="293">
        <v>8120</v>
      </c>
      <c r="X22" s="293">
        <v>656</v>
      </c>
      <c r="Y22" s="293">
        <v>656</v>
      </c>
      <c r="Z22" s="293">
        <v>5</v>
      </c>
      <c r="AA22" s="293">
        <v>5</v>
      </c>
      <c r="AB22" s="293">
        <v>0</v>
      </c>
      <c r="AC22" s="293">
        <v>81</v>
      </c>
      <c r="AD22" s="293">
        <v>51</v>
      </c>
      <c r="AE22" s="293">
        <v>0</v>
      </c>
      <c r="AF22" s="293">
        <v>11</v>
      </c>
      <c r="AG22" s="293">
        <v>694</v>
      </c>
      <c r="AH22" s="293">
        <v>2278</v>
      </c>
      <c r="AI22" s="293">
        <v>2818</v>
      </c>
      <c r="AJ22" s="293">
        <v>10</v>
      </c>
      <c r="AK22" s="293">
        <v>0</v>
      </c>
      <c r="AL22" s="293">
        <v>46726</v>
      </c>
      <c r="AM22" s="293">
        <v>26</v>
      </c>
      <c r="AN22" s="293">
        <v>1938</v>
      </c>
      <c r="AO22" s="293">
        <v>0</v>
      </c>
      <c r="AP22" s="256">
        <v>533787</v>
      </c>
      <c r="AQ22" s="293">
        <v>20</v>
      </c>
      <c r="AR22" s="293">
        <v>5751</v>
      </c>
      <c r="AS22" s="293">
        <v>0</v>
      </c>
      <c r="AT22" s="293">
        <v>0</v>
      </c>
      <c r="AU22" s="293">
        <v>0</v>
      </c>
      <c r="AV22" s="293">
        <v>-16374</v>
      </c>
      <c r="AW22" s="293">
        <v>-10603</v>
      </c>
      <c r="AX22" s="293">
        <v>523184</v>
      </c>
      <c r="AY22" s="293">
        <v>132887</v>
      </c>
      <c r="AZ22" s="293">
        <v>125429</v>
      </c>
      <c r="BA22" s="293">
        <v>258316</v>
      </c>
      <c r="BB22" s="293">
        <v>247713</v>
      </c>
      <c r="BC22" s="293">
        <v>781500</v>
      </c>
      <c r="BD22" s="293">
        <v>-180270</v>
      </c>
      <c r="BE22" s="293">
        <v>-280970</v>
      </c>
      <c r="BF22" s="293">
        <v>-461240</v>
      </c>
      <c r="BG22" s="293">
        <v>-213527</v>
      </c>
      <c r="BH22" s="256">
        <v>320260</v>
      </c>
      <c r="BI22" s="282"/>
      <c r="BJ22" s="294">
        <f t="shared" si="0"/>
        <v>258316</v>
      </c>
      <c r="BK22" s="295">
        <f t="shared" si="1"/>
        <v>461240</v>
      </c>
      <c r="BL22" s="296">
        <f t="shared" si="2"/>
        <v>-202924</v>
      </c>
    </row>
    <row r="23" spans="1:64">
      <c r="A23" s="259" t="s">
        <v>11</v>
      </c>
      <c r="B23" s="162" t="s">
        <v>35</v>
      </c>
      <c r="C23" s="293">
        <v>7</v>
      </c>
      <c r="D23" s="293">
        <v>0</v>
      </c>
      <c r="E23" s="293">
        <v>65</v>
      </c>
      <c r="F23" s="293">
        <v>3</v>
      </c>
      <c r="G23" s="293">
        <v>1</v>
      </c>
      <c r="H23" s="293">
        <v>0</v>
      </c>
      <c r="I23" s="293">
        <v>26</v>
      </c>
      <c r="J23" s="293">
        <v>5</v>
      </c>
      <c r="K23" s="293">
        <v>0</v>
      </c>
      <c r="L23" s="293">
        <v>12</v>
      </c>
      <c r="M23" s="293">
        <v>8</v>
      </c>
      <c r="N23" s="293">
        <v>0</v>
      </c>
      <c r="O23" s="293">
        <v>1</v>
      </c>
      <c r="P23" s="293">
        <v>527</v>
      </c>
      <c r="Q23" s="293">
        <v>24598</v>
      </c>
      <c r="R23" s="293">
        <v>17978</v>
      </c>
      <c r="S23" s="293">
        <v>5232</v>
      </c>
      <c r="T23" s="293">
        <v>12690</v>
      </c>
      <c r="U23" s="293">
        <v>231083</v>
      </c>
      <c r="V23" s="293">
        <v>14228</v>
      </c>
      <c r="W23" s="293">
        <v>26486</v>
      </c>
      <c r="X23" s="293">
        <v>612</v>
      </c>
      <c r="Y23" s="293">
        <v>15629</v>
      </c>
      <c r="Z23" s="293">
        <v>3</v>
      </c>
      <c r="AA23" s="293">
        <v>38</v>
      </c>
      <c r="AB23" s="293">
        <v>0</v>
      </c>
      <c r="AC23" s="293">
        <v>608</v>
      </c>
      <c r="AD23" s="293">
        <v>3</v>
      </c>
      <c r="AE23" s="293">
        <v>37</v>
      </c>
      <c r="AF23" s="293">
        <v>403</v>
      </c>
      <c r="AG23" s="293">
        <v>86</v>
      </c>
      <c r="AH23" s="293">
        <v>1998</v>
      </c>
      <c r="AI23" s="293">
        <v>766</v>
      </c>
      <c r="AJ23" s="293">
        <v>209</v>
      </c>
      <c r="AK23" s="293">
        <v>0</v>
      </c>
      <c r="AL23" s="293">
        <v>22880</v>
      </c>
      <c r="AM23" s="293">
        <v>410</v>
      </c>
      <c r="AN23" s="293">
        <v>0</v>
      </c>
      <c r="AO23" s="293">
        <v>218</v>
      </c>
      <c r="AP23" s="256">
        <v>376850</v>
      </c>
      <c r="AQ23" s="293">
        <v>2933</v>
      </c>
      <c r="AR23" s="293">
        <v>129261</v>
      </c>
      <c r="AS23" s="293">
        <v>0</v>
      </c>
      <c r="AT23" s="293">
        <v>8409</v>
      </c>
      <c r="AU23" s="293">
        <v>190081</v>
      </c>
      <c r="AV23" s="293">
        <v>14398</v>
      </c>
      <c r="AW23" s="293">
        <v>345082</v>
      </c>
      <c r="AX23" s="293">
        <v>721932</v>
      </c>
      <c r="AY23" s="293">
        <v>524862</v>
      </c>
      <c r="AZ23" s="293">
        <v>792300</v>
      </c>
      <c r="BA23" s="293">
        <v>1317162</v>
      </c>
      <c r="BB23" s="293">
        <v>1662244</v>
      </c>
      <c r="BC23" s="293">
        <v>2039094</v>
      </c>
      <c r="BD23" s="293">
        <v>-175299</v>
      </c>
      <c r="BE23" s="293">
        <v>-336450</v>
      </c>
      <c r="BF23" s="293">
        <v>-511749</v>
      </c>
      <c r="BG23" s="293">
        <v>1150495</v>
      </c>
      <c r="BH23" s="256">
        <v>1527345</v>
      </c>
      <c r="BI23" s="282"/>
      <c r="BJ23" s="294">
        <f t="shared" si="0"/>
        <v>1317162</v>
      </c>
      <c r="BK23" s="295">
        <f t="shared" si="1"/>
        <v>511749</v>
      </c>
      <c r="BL23" s="296">
        <f t="shared" si="2"/>
        <v>805413</v>
      </c>
    </row>
    <row r="24" spans="1:64">
      <c r="A24" s="259" t="s">
        <v>12</v>
      </c>
      <c r="B24" s="162" t="s">
        <v>401</v>
      </c>
      <c r="C24" s="293">
        <v>2</v>
      </c>
      <c r="D24" s="293">
        <v>0</v>
      </c>
      <c r="E24" s="293">
        <v>2</v>
      </c>
      <c r="F24" s="293">
        <v>0</v>
      </c>
      <c r="G24" s="293">
        <v>43</v>
      </c>
      <c r="H24" s="293">
        <v>0</v>
      </c>
      <c r="I24" s="293">
        <v>0</v>
      </c>
      <c r="J24" s="293">
        <v>37</v>
      </c>
      <c r="K24" s="293">
        <v>0</v>
      </c>
      <c r="L24" s="293">
        <v>3</v>
      </c>
      <c r="M24" s="293">
        <v>2</v>
      </c>
      <c r="N24" s="293">
        <v>1</v>
      </c>
      <c r="O24" s="293">
        <v>0</v>
      </c>
      <c r="P24" s="293">
        <v>25</v>
      </c>
      <c r="Q24" s="293">
        <v>525</v>
      </c>
      <c r="R24" s="293">
        <v>172</v>
      </c>
      <c r="S24" s="293">
        <v>9</v>
      </c>
      <c r="T24" s="293">
        <v>13</v>
      </c>
      <c r="U24" s="293">
        <v>85</v>
      </c>
      <c r="V24" s="293">
        <v>8163</v>
      </c>
      <c r="W24" s="293">
        <v>1294</v>
      </c>
      <c r="X24" s="293">
        <v>26</v>
      </c>
      <c r="Y24" s="293">
        <v>3157</v>
      </c>
      <c r="Z24" s="293">
        <v>14</v>
      </c>
      <c r="AA24" s="293">
        <v>2</v>
      </c>
      <c r="AB24" s="293">
        <v>3</v>
      </c>
      <c r="AC24" s="293">
        <v>851</v>
      </c>
      <c r="AD24" s="293">
        <v>168</v>
      </c>
      <c r="AE24" s="293">
        <v>208</v>
      </c>
      <c r="AF24" s="293">
        <v>292</v>
      </c>
      <c r="AG24" s="293">
        <v>156</v>
      </c>
      <c r="AH24" s="293">
        <v>1627</v>
      </c>
      <c r="AI24" s="293">
        <v>222</v>
      </c>
      <c r="AJ24" s="293">
        <v>72</v>
      </c>
      <c r="AK24" s="293">
        <v>13</v>
      </c>
      <c r="AL24" s="293">
        <v>3708</v>
      </c>
      <c r="AM24" s="293">
        <v>299</v>
      </c>
      <c r="AN24" s="293">
        <v>0</v>
      </c>
      <c r="AO24" s="293">
        <v>0</v>
      </c>
      <c r="AP24" s="256">
        <v>21194</v>
      </c>
      <c r="AQ24" s="293">
        <v>358</v>
      </c>
      <c r="AR24" s="293">
        <v>120706</v>
      </c>
      <c r="AS24" s="293">
        <v>0</v>
      </c>
      <c r="AT24" s="293">
        <v>24753</v>
      </c>
      <c r="AU24" s="293">
        <v>84601</v>
      </c>
      <c r="AV24" s="293">
        <v>-6034</v>
      </c>
      <c r="AW24" s="293">
        <v>224384</v>
      </c>
      <c r="AX24" s="293">
        <v>245578</v>
      </c>
      <c r="AY24" s="293">
        <v>138201</v>
      </c>
      <c r="AZ24" s="293">
        <v>394722</v>
      </c>
      <c r="BA24" s="293">
        <v>532923</v>
      </c>
      <c r="BB24" s="293">
        <v>757307</v>
      </c>
      <c r="BC24" s="293">
        <v>778501</v>
      </c>
      <c r="BD24" s="293">
        <v>-168506</v>
      </c>
      <c r="BE24" s="293">
        <v>-22087</v>
      </c>
      <c r="BF24" s="293">
        <v>-190593</v>
      </c>
      <c r="BG24" s="293">
        <v>566714</v>
      </c>
      <c r="BH24" s="256">
        <v>587908</v>
      </c>
      <c r="BI24" s="282"/>
      <c r="BJ24" s="294">
        <f t="shared" si="0"/>
        <v>532923</v>
      </c>
      <c r="BK24" s="295">
        <f t="shared" si="1"/>
        <v>190593</v>
      </c>
      <c r="BL24" s="296">
        <f t="shared" si="2"/>
        <v>342330</v>
      </c>
    </row>
    <row r="25" spans="1:64">
      <c r="A25" s="259" t="s">
        <v>13</v>
      </c>
      <c r="B25" s="162" t="s">
        <v>196</v>
      </c>
      <c r="C25" s="293">
        <v>0</v>
      </c>
      <c r="D25" s="293">
        <v>0</v>
      </c>
      <c r="E25" s="293">
        <v>2042</v>
      </c>
      <c r="F25" s="293">
        <v>2</v>
      </c>
      <c r="G25" s="293">
        <v>1</v>
      </c>
      <c r="H25" s="293">
        <v>0</v>
      </c>
      <c r="I25" s="293">
        <v>0</v>
      </c>
      <c r="J25" s="293">
        <v>0</v>
      </c>
      <c r="K25" s="293">
        <v>0</v>
      </c>
      <c r="L25" s="293">
        <v>0</v>
      </c>
      <c r="M25" s="293">
        <v>0</v>
      </c>
      <c r="N25" s="293">
        <v>0</v>
      </c>
      <c r="O25" s="293">
        <v>0</v>
      </c>
      <c r="P25" s="293">
        <v>0</v>
      </c>
      <c r="Q25" s="293">
        <v>0</v>
      </c>
      <c r="R25" s="293">
        <v>1125</v>
      </c>
      <c r="S25" s="293">
        <v>0</v>
      </c>
      <c r="T25" s="293">
        <v>0</v>
      </c>
      <c r="U25" s="293">
        <v>0</v>
      </c>
      <c r="V25" s="293">
        <v>0</v>
      </c>
      <c r="W25" s="293">
        <v>386771</v>
      </c>
      <c r="X25" s="293">
        <v>1</v>
      </c>
      <c r="Y25" s="293">
        <v>3</v>
      </c>
      <c r="Z25" s="293">
        <v>0</v>
      </c>
      <c r="AA25" s="293">
        <v>0</v>
      </c>
      <c r="AB25" s="293">
        <v>0</v>
      </c>
      <c r="AC25" s="293">
        <v>14</v>
      </c>
      <c r="AD25" s="293">
        <v>0</v>
      </c>
      <c r="AE25" s="293">
        <v>0</v>
      </c>
      <c r="AF25" s="293">
        <v>27834</v>
      </c>
      <c r="AG25" s="293">
        <v>0</v>
      </c>
      <c r="AH25" s="293">
        <v>5627</v>
      </c>
      <c r="AI25" s="293">
        <v>89</v>
      </c>
      <c r="AJ25" s="293">
        <v>0</v>
      </c>
      <c r="AK25" s="293">
        <v>0</v>
      </c>
      <c r="AL25" s="293">
        <v>41145</v>
      </c>
      <c r="AM25" s="293">
        <v>64</v>
      </c>
      <c r="AN25" s="293">
        <v>0</v>
      </c>
      <c r="AO25" s="293">
        <v>0</v>
      </c>
      <c r="AP25" s="256">
        <v>464718</v>
      </c>
      <c r="AQ25" s="293">
        <v>0</v>
      </c>
      <c r="AR25" s="293">
        <v>98107</v>
      </c>
      <c r="AS25" s="293">
        <v>0</v>
      </c>
      <c r="AT25" s="293">
        <v>23286</v>
      </c>
      <c r="AU25" s="293">
        <v>152629</v>
      </c>
      <c r="AV25" s="293">
        <v>7897</v>
      </c>
      <c r="AW25" s="293">
        <v>281919</v>
      </c>
      <c r="AX25" s="293">
        <v>746637</v>
      </c>
      <c r="AY25" s="293">
        <v>487913</v>
      </c>
      <c r="AZ25" s="293">
        <v>470166</v>
      </c>
      <c r="BA25" s="293">
        <v>958079</v>
      </c>
      <c r="BB25" s="293">
        <v>1239998</v>
      </c>
      <c r="BC25" s="293">
        <v>1704716</v>
      </c>
      <c r="BD25" s="293">
        <v>-90999</v>
      </c>
      <c r="BE25" s="293">
        <v>-487549</v>
      </c>
      <c r="BF25" s="293">
        <v>-578548</v>
      </c>
      <c r="BG25" s="293">
        <v>661450</v>
      </c>
      <c r="BH25" s="256">
        <v>1126168</v>
      </c>
      <c r="BI25" s="282"/>
      <c r="BJ25" s="294">
        <f t="shared" si="0"/>
        <v>958079</v>
      </c>
      <c r="BK25" s="295">
        <f t="shared" si="1"/>
        <v>578548</v>
      </c>
      <c r="BL25" s="296">
        <f t="shared" si="2"/>
        <v>379531</v>
      </c>
    </row>
    <row r="26" spans="1:64">
      <c r="A26" s="259" t="s">
        <v>14</v>
      </c>
      <c r="B26" s="162" t="s">
        <v>55</v>
      </c>
      <c r="C26" s="293">
        <v>197</v>
      </c>
      <c r="D26" s="293">
        <v>33</v>
      </c>
      <c r="E26" s="293">
        <v>290</v>
      </c>
      <c r="F26" s="293">
        <v>109</v>
      </c>
      <c r="G26" s="293">
        <v>16781</v>
      </c>
      <c r="H26" s="293">
        <v>1258</v>
      </c>
      <c r="I26" s="293">
        <v>5277</v>
      </c>
      <c r="J26" s="293">
        <v>6372</v>
      </c>
      <c r="K26" s="293">
        <v>1369</v>
      </c>
      <c r="L26" s="293">
        <v>1173</v>
      </c>
      <c r="M26" s="293">
        <v>3313</v>
      </c>
      <c r="N26" s="293">
        <v>22307</v>
      </c>
      <c r="O26" s="293">
        <v>9094</v>
      </c>
      <c r="P26" s="293">
        <v>3817</v>
      </c>
      <c r="Q26" s="293">
        <v>1049</v>
      </c>
      <c r="R26" s="293">
        <v>3124</v>
      </c>
      <c r="S26" s="293">
        <v>2497</v>
      </c>
      <c r="T26" s="293">
        <v>2081</v>
      </c>
      <c r="U26" s="293">
        <v>4700</v>
      </c>
      <c r="V26" s="293">
        <v>4000</v>
      </c>
      <c r="W26" s="293">
        <v>2546</v>
      </c>
      <c r="X26" s="293">
        <v>26468</v>
      </c>
      <c r="Y26" s="293">
        <v>6079</v>
      </c>
      <c r="Z26" s="293">
        <v>13068</v>
      </c>
      <c r="AA26" s="293">
        <v>718</v>
      </c>
      <c r="AB26" s="293">
        <v>712</v>
      </c>
      <c r="AC26" s="293">
        <v>19370</v>
      </c>
      <c r="AD26" s="293">
        <v>18834</v>
      </c>
      <c r="AE26" s="293">
        <v>228</v>
      </c>
      <c r="AF26" s="293">
        <v>5179</v>
      </c>
      <c r="AG26" s="293">
        <v>14749</v>
      </c>
      <c r="AH26" s="293">
        <v>10819</v>
      </c>
      <c r="AI26" s="293">
        <v>30916</v>
      </c>
      <c r="AJ26" s="293">
        <v>11256</v>
      </c>
      <c r="AK26" s="293">
        <v>8833</v>
      </c>
      <c r="AL26" s="293">
        <v>14016</v>
      </c>
      <c r="AM26" s="293">
        <v>15034</v>
      </c>
      <c r="AN26" s="293">
        <v>3406</v>
      </c>
      <c r="AO26" s="293">
        <v>324</v>
      </c>
      <c r="AP26" s="256">
        <v>291396</v>
      </c>
      <c r="AQ26" s="293">
        <v>11133</v>
      </c>
      <c r="AR26" s="293">
        <v>146710</v>
      </c>
      <c r="AS26" s="293">
        <v>1</v>
      </c>
      <c r="AT26" s="293">
        <v>2902</v>
      </c>
      <c r="AU26" s="293">
        <v>32595</v>
      </c>
      <c r="AV26" s="293">
        <v>967</v>
      </c>
      <c r="AW26" s="293">
        <v>194308</v>
      </c>
      <c r="AX26" s="293">
        <v>485704</v>
      </c>
      <c r="AY26" s="293">
        <v>56330</v>
      </c>
      <c r="AZ26" s="293">
        <v>302790</v>
      </c>
      <c r="BA26" s="293">
        <v>359120</v>
      </c>
      <c r="BB26" s="293">
        <v>553428</v>
      </c>
      <c r="BC26" s="293">
        <v>844824</v>
      </c>
      <c r="BD26" s="293">
        <v>-154791</v>
      </c>
      <c r="BE26" s="293">
        <v>-232350</v>
      </c>
      <c r="BF26" s="293">
        <v>-387141</v>
      </c>
      <c r="BG26" s="293">
        <v>166287</v>
      </c>
      <c r="BH26" s="256">
        <v>457683</v>
      </c>
      <c r="BI26" s="282"/>
      <c r="BJ26" s="294">
        <f t="shared" si="0"/>
        <v>359120</v>
      </c>
      <c r="BK26" s="295">
        <f t="shared" si="1"/>
        <v>387141</v>
      </c>
      <c r="BL26" s="296">
        <f t="shared" si="2"/>
        <v>-28021</v>
      </c>
    </row>
    <row r="27" spans="1:64">
      <c r="A27" s="259" t="s">
        <v>15</v>
      </c>
      <c r="B27" s="162" t="s">
        <v>36</v>
      </c>
      <c r="C27" s="293">
        <v>528</v>
      </c>
      <c r="D27" s="293">
        <v>13</v>
      </c>
      <c r="E27" s="293">
        <v>60</v>
      </c>
      <c r="F27" s="293">
        <v>139</v>
      </c>
      <c r="G27" s="293">
        <v>1261</v>
      </c>
      <c r="H27" s="293">
        <v>142</v>
      </c>
      <c r="I27" s="293">
        <v>1286</v>
      </c>
      <c r="J27" s="293">
        <v>5043</v>
      </c>
      <c r="K27" s="293">
        <v>141</v>
      </c>
      <c r="L27" s="293">
        <v>1701</v>
      </c>
      <c r="M27" s="293">
        <v>1478</v>
      </c>
      <c r="N27" s="293">
        <v>11613</v>
      </c>
      <c r="O27" s="293">
        <v>810</v>
      </c>
      <c r="P27" s="293">
        <v>1930</v>
      </c>
      <c r="Q27" s="293">
        <v>1813</v>
      </c>
      <c r="R27" s="293">
        <v>1439</v>
      </c>
      <c r="S27" s="293">
        <v>212</v>
      </c>
      <c r="T27" s="293">
        <v>897</v>
      </c>
      <c r="U27" s="293">
        <v>2548</v>
      </c>
      <c r="V27" s="293">
        <v>1027</v>
      </c>
      <c r="W27" s="293">
        <v>1350</v>
      </c>
      <c r="X27" s="293">
        <v>698</v>
      </c>
      <c r="Y27" s="293">
        <v>1519</v>
      </c>
      <c r="Z27" s="293">
        <v>17436</v>
      </c>
      <c r="AA27" s="293">
        <v>5512</v>
      </c>
      <c r="AB27" s="293">
        <v>563</v>
      </c>
      <c r="AC27" s="293">
        <v>9892</v>
      </c>
      <c r="AD27" s="293">
        <v>3011</v>
      </c>
      <c r="AE27" s="293">
        <v>29236</v>
      </c>
      <c r="AF27" s="293">
        <v>12086</v>
      </c>
      <c r="AG27" s="293">
        <v>1902</v>
      </c>
      <c r="AH27" s="293">
        <v>10893</v>
      </c>
      <c r="AI27" s="293">
        <v>9451</v>
      </c>
      <c r="AJ27" s="293">
        <v>6579</v>
      </c>
      <c r="AK27" s="293">
        <v>271</v>
      </c>
      <c r="AL27" s="293">
        <v>2595</v>
      </c>
      <c r="AM27" s="293">
        <v>5258</v>
      </c>
      <c r="AN27" s="293">
        <v>0</v>
      </c>
      <c r="AO27" s="293">
        <v>25</v>
      </c>
      <c r="AP27" s="256">
        <v>152358</v>
      </c>
      <c r="AQ27" s="293">
        <v>0</v>
      </c>
      <c r="AR27" s="293">
        <v>0</v>
      </c>
      <c r="AS27" s="293">
        <v>0</v>
      </c>
      <c r="AT27" s="293">
        <v>560938</v>
      </c>
      <c r="AU27" s="293">
        <v>1138937</v>
      </c>
      <c r="AV27" s="293">
        <v>0</v>
      </c>
      <c r="AW27" s="293">
        <v>1699875</v>
      </c>
      <c r="AX27" s="293">
        <v>1852233</v>
      </c>
      <c r="AY27" s="293">
        <v>0</v>
      </c>
      <c r="AZ27" s="293">
        <v>0</v>
      </c>
      <c r="BA27" s="293">
        <v>0</v>
      </c>
      <c r="BB27" s="293">
        <v>1699875</v>
      </c>
      <c r="BC27" s="293">
        <v>1852233</v>
      </c>
      <c r="BD27" s="293">
        <v>0</v>
      </c>
      <c r="BE27" s="293">
        <v>0</v>
      </c>
      <c r="BF27" s="293">
        <v>0</v>
      </c>
      <c r="BG27" s="293">
        <v>1699875</v>
      </c>
      <c r="BH27" s="256">
        <v>1852233</v>
      </c>
      <c r="BI27" s="282"/>
      <c r="BJ27" s="294">
        <f t="shared" si="0"/>
        <v>0</v>
      </c>
      <c r="BK27" s="295">
        <f t="shared" si="1"/>
        <v>0</v>
      </c>
      <c r="BL27" s="296">
        <f t="shared" si="2"/>
        <v>0</v>
      </c>
    </row>
    <row r="28" spans="1:64">
      <c r="A28" s="259" t="s">
        <v>16</v>
      </c>
      <c r="B28" s="162" t="s">
        <v>197</v>
      </c>
      <c r="C28" s="293">
        <v>1715</v>
      </c>
      <c r="D28" s="293">
        <v>40</v>
      </c>
      <c r="E28" s="293">
        <v>231</v>
      </c>
      <c r="F28" s="293">
        <v>513</v>
      </c>
      <c r="G28" s="293">
        <v>29902</v>
      </c>
      <c r="H28" s="293">
        <v>2054</v>
      </c>
      <c r="I28" s="293">
        <v>16183</v>
      </c>
      <c r="J28" s="293">
        <v>55814</v>
      </c>
      <c r="K28" s="293">
        <v>1288</v>
      </c>
      <c r="L28" s="293">
        <v>18108</v>
      </c>
      <c r="M28" s="293">
        <v>14883</v>
      </c>
      <c r="N28" s="293">
        <v>152943</v>
      </c>
      <c r="O28" s="293">
        <v>12346</v>
      </c>
      <c r="P28" s="293">
        <v>15273</v>
      </c>
      <c r="Q28" s="293">
        <v>11991</v>
      </c>
      <c r="R28" s="293">
        <v>8580</v>
      </c>
      <c r="S28" s="293">
        <v>2629</v>
      </c>
      <c r="T28" s="293">
        <v>8740</v>
      </c>
      <c r="U28" s="293">
        <v>15744</v>
      </c>
      <c r="V28" s="293">
        <v>2756</v>
      </c>
      <c r="W28" s="293">
        <v>17862</v>
      </c>
      <c r="X28" s="293">
        <v>6684</v>
      </c>
      <c r="Y28" s="293">
        <v>6339</v>
      </c>
      <c r="Z28" s="293">
        <v>98845</v>
      </c>
      <c r="AA28" s="293">
        <v>8430</v>
      </c>
      <c r="AB28" s="293">
        <v>16414</v>
      </c>
      <c r="AC28" s="293">
        <v>81268</v>
      </c>
      <c r="AD28" s="293">
        <v>6050</v>
      </c>
      <c r="AE28" s="293">
        <v>12184</v>
      </c>
      <c r="AF28" s="293">
        <v>31318</v>
      </c>
      <c r="AG28" s="293">
        <v>4615</v>
      </c>
      <c r="AH28" s="293">
        <v>14679</v>
      </c>
      <c r="AI28" s="293">
        <v>33213</v>
      </c>
      <c r="AJ28" s="293">
        <v>34865</v>
      </c>
      <c r="AK28" s="293">
        <v>832</v>
      </c>
      <c r="AL28" s="293">
        <v>10492</v>
      </c>
      <c r="AM28" s="293">
        <v>84256</v>
      </c>
      <c r="AN28" s="293">
        <v>0</v>
      </c>
      <c r="AO28" s="293">
        <v>860</v>
      </c>
      <c r="AP28" s="256">
        <v>840939</v>
      </c>
      <c r="AQ28" s="293">
        <v>153</v>
      </c>
      <c r="AR28" s="293">
        <v>190214</v>
      </c>
      <c r="AS28" s="293">
        <v>0</v>
      </c>
      <c r="AT28" s="293">
        <v>0</v>
      </c>
      <c r="AU28" s="293">
        <v>0</v>
      </c>
      <c r="AV28" s="293">
        <v>0</v>
      </c>
      <c r="AW28" s="293">
        <v>190367</v>
      </c>
      <c r="AX28" s="293">
        <v>1031306</v>
      </c>
      <c r="AY28" s="293">
        <v>975</v>
      </c>
      <c r="AZ28" s="293">
        <v>66155</v>
      </c>
      <c r="BA28" s="293">
        <v>67130</v>
      </c>
      <c r="BB28" s="293">
        <v>257497</v>
      </c>
      <c r="BC28" s="293">
        <v>1098436</v>
      </c>
      <c r="BD28" s="293">
        <v>-124</v>
      </c>
      <c r="BE28" s="293">
        <v>-3300</v>
      </c>
      <c r="BF28" s="293">
        <v>-3424</v>
      </c>
      <c r="BG28" s="293">
        <v>254073</v>
      </c>
      <c r="BH28" s="256">
        <v>1095012</v>
      </c>
      <c r="BI28" s="282"/>
      <c r="BJ28" s="294">
        <f t="shared" si="0"/>
        <v>67130</v>
      </c>
      <c r="BK28" s="295">
        <f t="shared" si="1"/>
        <v>3424</v>
      </c>
      <c r="BL28" s="296">
        <f t="shared" si="2"/>
        <v>63706</v>
      </c>
    </row>
    <row r="29" spans="1:64">
      <c r="A29" s="259" t="s">
        <v>17</v>
      </c>
      <c r="B29" s="162" t="s">
        <v>280</v>
      </c>
      <c r="C29" s="293">
        <v>178</v>
      </c>
      <c r="D29" s="293">
        <v>1</v>
      </c>
      <c r="E29" s="293">
        <v>14</v>
      </c>
      <c r="F29" s="293">
        <v>78</v>
      </c>
      <c r="G29" s="293">
        <v>4137</v>
      </c>
      <c r="H29" s="293">
        <v>117</v>
      </c>
      <c r="I29" s="293">
        <v>756</v>
      </c>
      <c r="J29" s="293">
        <v>3415</v>
      </c>
      <c r="K29" s="293">
        <v>201</v>
      </c>
      <c r="L29" s="293">
        <v>534</v>
      </c>
      <c r="M29" s="293">
        <v>373</v>
      </c>
      <c r="N29" s="293">
        <v>3376</v>
      </c>
      <c r="O29" s="293">
        <v>270</v>
      </c>
      <c r="P29" s="293">
        <v>445</v>
      </c>
      <c r="Q29" s="293">
        <v>502</v>
      </c>
      <c r="R29" s="293">
        <v>427</v>
      </c>
      <c r="S29" s="293">
        <v>95</v>
      </c>
      <c r="T29" s="293">
        <v>605</v>
      </c>
      <c r="U29" s="293">
        <v>860</v>
      </c>
      <c r="V29" s="293">
        <v>108</v>
      </c>
      <c r="W29" s="293">
        <v>614</v>
      </c>
      <c r="X29" s="293">
        <v>476</v>
      </c>
      <c r="Y29" s="293">
        <v>1602</v>
      </c>
      <c r="Z29" s="293">
        <v>952</v>
      </c>
      <c r="AA29" s="293">
        <v>15643</v>
      </c>
      <c r="AB29" s="293">
        <v>1652</v>
      </c>
      <c r="AC29" s="293">
        <v>9316</v>
      </c>
      <c r="AD29" s="293">
        <v>1546</v>
      </c>
      <c r="AE29" s="293">
        <v>1259</v>
      </c>
      <c r="AF29" s="293">
        <v>4662</v>
      </c>
      <c r="AG29" s="293">
        <v>2582</v>
      </c>
      <c r="AH29" s="293">
        <v>5110</v>
      </c>
      <c r="AI29" s="293">
        <v>14987</v>
      </c>
      <c r="AJ29" s="293">
        <v>13621</v>
      </c>
      <c r="AK29" s="293">
        <v>416</v>
      </c>
      <c r="AL29" s="293">
        <v>1752</v>
      </c>
      <c r="AM29" s="293">
        <v>20442</v>
      </c>
      <c r="AN29" s="293">
        <v>0</v>
      </c>
      <c r="AO29" s="293">
        <v>326</v>
      </c>
      <c r="AP29" s="256">
        <v>113450</v>
      </c>
      <c r="AQ29" s="293">
        <v>142</v>
      </c>
      <c r="AR29" s="293">
        <v>74627</v>
      </c>
      <c r="AS29" s="293">
        <v>-1549</v>
      </c>
      <c r="AT29" s="293">
        <v>0</v>
      </c>
      <c r="AU29" s="293">
        <v>0</v>
      </c>
      <c r="AV29" s="293">
        <v>0</v>
      </c>
      <c r="AW29" s="293">
        <v>73220</v>
      </c>
      <c r="AX29" s="293">
        <v>186670</v>
      </c>
      <c r="AY29" s="293">
        <v>1179</v>
      </c>
      <c r="AZ29" s="293">
        <v>0</v>
      </c>
      <c r="BA29" s="293">
        <v>1179</v>
      </c>
      <c r="BB29" s="293">
        <v>74399</v>
      </c>
      <c r="BC29" s="293">
        <v>187849</v>
      </c>
      <c r="BD29" s="293">
        <v>-49</v>
      </c>
      <c r="BE29" s="293">
        <v>0</v>
      </c>
      <c r="BF29" s="293">
        <v>-49</v>
      </c>
      <c r="BG29" s="293">
        <v>74350</v>
      </c>
      <c r="BH29" s="256">
        <v>187800</v>
      </c>
      <c r="BI29" s="282"/>
      <c r="BJ29" s="294">
        <f t="shared" si="0"/>
        <v>1179</v>
      </c>
      <c r="BK29" s="295">
        <f t="shared" si="1"/>
        <v>49</v>
      </c>
      <c r="BL29" s="296">
        <f t="shared" si="2"/>
        <v>1130</v>
      </c>
    </row>
    <row r="30" spans="1:64">
      <c r="A30" s="259" t="s">
        <v>18</v>
      </c>
      <c r="B30" s="162" t="s">
        <v>281</v>
      </c>
      <c r="C30" s="293">
        <v>88</v>
      </c>
      <c r="D30" s="293">
        <v>0</v>
      </c>
      <c r="E30" s="293">
        <v>0</v>
      </c>
      <c r="F30" s="293">
        <v>41</v>
      </c>
      <c r="G30" s="293">
        <v>1404</v>
      </c>
      <c r="H30" s="293">
        <v>13</v>
      </c>
      <c r="I30" s="293">
        <v>370</v>
      </c>
      <c r="J30" s="293">
        <v>3669</v>
      </c>
      <c r="K30" s="293">
        <v>14</v>
      </c>
      <c r="L30" s="293">
        <v>33</v>
      </c>
      <c r="M30" s="293">
        <v>588</v>
      </c>
      <c r="N30" s="293">
        <v>263</v>
      </c>
      <c r="O30" s="293">
        <v>15</v>
      </c>
      <c r="P30" s="293">
        <v>53</v>
      </c>
      <c r="Q30" s="293">
        <v>201</v>
      </c>
      <c r="R30" s="293">
        <v>20</v>
      </c>
      <c r="S30" s="293">
        <v>30</v>
      </c>
      <c r="T30" s="293">
        <v>185</v>
      </c>
      <c r="U30" s="293">
        <v>238</v>
      </c>
      <c r="V30" s="293">
        <v>100</v>
      </c>
      <c r="W30" s="293">
        <v>2459</v>
      </c>
      <c r="X30" s="293">
        <v>99</v>
      </c>
      <c r="Y30" s="293">
        <v>3150</v>
      </c>
      <c r="Z30" s="293">
        <v>6615</v>
      </c>
      <c r="AA30" s="293">
        <v>342</v>
      </c>
      <c r="AB30" s="293">
        <v>0</v>
      </c>
      <c r="AC30" s="293">
        <v>4019</v>
      </c>
      <c r="AD30" s="293">
        <v>3694</v>
      </c>
      <c r="AE30" s="293">
        <v>40</v>
      </c>
      <c r="AF30" s="293">
        <v>12150</v>
      </c>
      <c r="AG30" s="293">
        <v>4969</v>
      </c>
      <c r="AH30" s="293">
        <v>36016</v>
      </c>
      <c r="AI30" s="293">
        <v>8558</v>
      </c>
      <c r="AJ30" s="293">
        <v>10419</v>
      </c>
      <c r="AK30" s="293">
        <v>5</v>
      </c>
      <c r="AL30" s="293">
        <v>637</v>
      </c>
      <c r="AM30" s="293">
        <v>40708</v>
      </c>
      <c r="AN30" s="293">
        <v>0</v>
      </c>
      <c r="AO30" s="293">
        <v>2705</v>
      </c>
      <c r="AP30" s="256">
        <v>143910</v>
      </c>
      <c r="AQ30" s="293">
        <v>0</v>
      </c>
      <c r="AR30" s="293">
        <v>12909</v>
      </c>
      <c r="AS30" s="293">
        <v>34768</v>
      </c>
      <c r="AT30" s="293">
        <v>0</v>
      </c>
      <c r="AU30" s="293">
        <v>0</v>
      </c>
      <c r="AV30" s="293">
        <v>0</v>
      </c>
      <c r="AW30" s="293">
        <v>47677</v>
      </c>
      <c r="AX30" s="293">
        <v>191587</v>
      </c>
      <c r="AY30" s="293">
        <v>295</v>
      </c>
      <c r="AZ30" s="293">
        <v>0</v>
      </c>
      <c r="BA30" s="293">
        <v>295</v>
      </c>
      <c r="BB30" s="293">
        <v>47972</v>
      </c>
      <c r="BC30" s="293">
        <v>191882</v>
      </c>
      <c r="BD30" s="293">
        <v>-15</v>
      </c>
      <c r="BE30" s="293">
        <v>-13931</v>
      </c>
      <c r="BF30" s="293">
        <v>-13946</v>
      </c>
      <c r="BG30" s="293">
        <v>34026</v>
      </c>
      <c r="BH30" s="256">
        <v>177936</v>
      </c>
      <c r="BI30" s="282"/>
      <c r="BJ30" s="294">
        <f t="shared" si="0"/>
        <v>295</v>
      </c>
      <c r="BK30" s="295">
        <f t="shared" si="1"/>
        <v>13946</v>
      </c>
      <c r="BL30" s="296">
        <f t="shared" si="2"/>
        <v>-13651</v>
      </c>
    </row>
    <row r="31" spans="1:64">
      <c r="A31" s="259" t="s">
        <v>19</v>
      </c>
      <c r="B31" s="162" t="s">
        <v>282</v>
      </c>
      <c r="C31" s="293">
        <v>13181</v>
      </c>
      <c r="D31" s="293">
        <v>167</v>
      </c>
      <c r="E31" s="293">
        <v>2938</v>
      </c>
      <c r="F31" s="293">
        <v>816</v>
      </c>
      <c r="G31" s="293">
        <v>154142</v>
      </c>
      <c r="H31" s="293">
        <v>6310</v>
      </c>
      <c r="I31" s="293">
        <v>32044</v>
      </c>
      <c r="J31" s="293">
        <v>68625</v>
      </c>
      <c r="K31" s="293">
        <v>2268</v>
      </c>
      <c r="L31" s="293">
        <v>31370</v>
      </c>
      <c r="M31" s="293">
        <v>9728</v>
      </c>
      <c r="N31" s="293">
        <v>71909</v>
      </c>
      <c r="O31" s="293">
        <v>9878</v>
      </c>
      <c r="P31" s="293">
        <v>28239</v>
      </c>
      <c r="Q31" s="293">
        <v>48490</v>
      </c>
      <c r="R31" s="293">
        <v>35102</v>
      </c>
      <c r="S31" s="293">
        <v>13064</v>
      </c>
      <c r="T31" s="293">
        <v>13706</v>
      </c>
      <c r="U31" s="293">
        <v>80726</v>
      </c>
      <c r="V31" s="293">
        <v>26484</v>
      </c>
      <c r="W31" s="293">
        <v>45808</v>
      </c>
      <c r="X31" s="293">
        <v>35205</v>
      </c>
      <c r="Y31" s="293">
        <v>106756</v>
      </c>
      <c r="Z31" s="293">
        <v>23341</v>
      </c>
      <c r="AA31" s="293">
        <v>3667</v>
      </c>
      <c r="AB31" s="293">
        <v>3006</v>
      </c>
      <c r="AC31" s="293">
        <v>40827</v>
      </c>
      <c r="AD31" s="293">
        <v>7299</v>
      </c>
      <c r="AE31" s="293">
        <v>4581</v>
      </c>
      <c r="AF31" s="293">
        <v>21058</v>
      </c>
      <c r="AG31" s="293">
        <v>9482</v>
      </c>
      <c r="AH31" s="293">
        <v>13390</v>
      </c>
      <c r="AI31" s="293">
        <v>34499</v>
      </c>
      <c r="AJ31" s="293">
        <v>148218</v>
      </c>
      <c r="AK31" s="293">
        <v>6793</v>
      </c>
      <c r="AL31" s="293">
        <v>47856</v>
      </c>
      <c r="AM31" s="293">
        <v>189751</v>
      </c>
      <c r="AN31" s="293">
        <v>12207</v>
      </c>
      <c r="AO31" s="293">
        <v>2131</v>
      </c>
      <c r="AP31" s="256">
        <v>1405062</v>
      </c>
      <c r="AQ31" s="293">
        <v>54057</v>
      </c>
      <c r="AR31" s="293">
        <v>2088774</v>
      </c>
      <c r="AS31" s="293">
        <v>349</v>
      </c>
      <c r="AT31" s="293">
        <v>15588</v>
      </c>
      <c r="AU31" s="293">
        <v>339326</v>
      </c>
      <c r="AV31" s="293">
        <v>3125</v>
      </c>
      <c r="AW31" s="293">
        <v>2501219</v>
      </c>
      <c r="AX31" s="293">
        <v>3906281</v>
      </c>
      <c r="AY31" s="293">
        <v>143258</v>
      </c>
      <c r="AZ31" s="293">
        <v>1052434</v>
      </c>
      <c r="BA31" s="293">
        <v>1195692</v>
      </c>
      <c r="BB31" s="293">
        <v>3696911</v>
      </c>
      <c r="BC31" s="293">
        <v>5101973</v>
      </c>
      <c r="BD31" s="293">
        <v>-23224</v>
      </c>
      <c r="BE31" s="293">
        <v>-2201084</v>
      </c>
      <c r="BF31" s="293">
        <v>-2224308</v>
      </c>
      <c r="BG31" s="293">
        <v>1472603</v>
      </c>
      <c r="BH31" s="256">
        <v>2877665</v>
      </c>
      <c r="BI31" s="282"/>
      <c r="BJ31" s="294">
        <f t="shared" si="0"/>
        <v>1195692</v>
      </c>
      <c r="BK31" s="295">
        <f t="shared" si="1"/>
        <v>2224308</v>
      </c>
      <c r="BL31" s="296">
        <f t="shared" si="2"/>
        <v>-1028616</v>
      </c>
    </row>
    <row r="32" spans="1:64">
      <c r="A32" s="259" t="s">
        <v>20</v>
      </c>
      <c r="B32" s="162" t="s">
        <v>37</v>
      </c>
      <c r="C32" s="293">
        <v>1405</v>
      </c>
      <c r="D32" s="293">
        <v>112</v>
      </c>
      <c r="E32" s="293">
        <v>460</v>
      </c>
      <c r="F32" s="293">
        <v>1112</v>
      </c>
      <c r="G32" s="293">
        <v>11344</v>
      </c>
      <c r="H32" s="293">
        <v>1506</v>
      </c>
      <c r="I32" s="293">
        <v>3546</v>
      </c>
      <c r="J32" s="293">
        <v>10166</v>
      </c>
      <c r="K32" s="293">
        <v>564</v>
      </c>
      <c r="L32" s="293">
        <v>2225</v>
      </c>
      <c r="M32" s="293">
        <v>2731</v>
      </c>
      <c r="N32" s="293">
        <v>13264</v>
      </c>
      <c r="O32" s="293">
        <v>2206</v>
      </c>
      <c r="P32" s="293">
        <v>7674</v>
      </c>
      <c r="Q32" s="293">
        <v>9278</v>
      </c>
      <c r="R32" s="293">
        <v>5877</v>
      </c>
      <c r="S32" s="293">
        <v>1858</v>
      </c>
      <c r="T32" s="293">
        <v>1810</v>
      </c>
      <c r="U32" s="293">
        <v>9139</v>
      </c>
      <c r="V32" s="293">
        <v>2488</v>
      </c>
      <c r="W32" s="293">
        <v>11063</v>
      </c>
      <c r="X32" s="293">
        <v>8302</v>
      </c>
      <c r="Y32" s="293">
        <v>24807</v>
      </c>
      <c r="Z32" s="293">
        <v>15848</v>
      </c>
      <c r="AA32" s="293">
        <v>4812</v>
      </c>
      <c r="AB32" s="293">
        <v>5451</v>
      </c>
      <c r="AC32" s="293">
        <v>50460</v>
      </c>
      <c r="AD32" s="293">
        <v>52856</v>
      </c>
      <c r="AE32" s="293">
        <v>247803</v>
      </c>
      <c r="AF32" s="293">
        <v>40037</v>
      </c>
      <c r="AG32" s="293">
        <v>6134</v>
      </c>
      <c r="AH32" s="293">
        <v>25479</v>
      </c>
      <c r="AI32" s="293">
        <v>14117</v>
      </c>
      <c r="AJ32" s="293">
        <v>23818</v>
      </c>
      <c r="AK32" s="293">
        <v>4942</v>
      </c>
      <c r="AL32" s="293">
        <v>16513</v>
      </c>
      <c r="AM32" s="293">
        <v>18083</v>
      </c>
      <c r="AN32" s="293">
        <v>0</v>
      </c>
      <c r="AO32" s="293">
        <v>630</v>
      </c>
      <c r="AP32" s="256">
        <v>659920</v>
      </c>
      <c r="AQ32" s="293">
        <v>13</v>
      </c>
      <c r="AR32" s="293">
        <v>603961</v>
      </c>
      <c r="AS32" s="293">
        <v>0</v>
      </c>
      <c r="AT32" s="293">
        <v>0</v>
      </c>
      <c r="AU32" s="293">
        <v>0</v>
      </c>
      <c r="AV32" s="293">
        <v>0</v>
      </c>
      <c r="AW32" s="293">
        <v>603974</v>
      </c>
      <c r="AX32" s="293">
        <v>1263894</v>
      </c>
      <c r="AY32" s="293">
        <v>66611</v>
      </c>
      <c r="AZ32" s="293">
        <v>34055</v>
      </c>
      <c r="BA32" s="293">
        <v>100666</v>
      </c>
      <c r="BB32" s="293">
        <v>704640</v>
      </c>
      <c r="BC32" s="293">
        <v>1364560</v>
      </c>
      <c r="BD32" s="293">
        <v>-56193</v>
      </c>
      <c r="BE32" s="293">
        <v>-132861</v>
      </c>
      <c r="BF32" s="293">
        <v>-189054</v>
      </c>
      <c r="BG32" s="293">
        <v>515586</v>
      </c>
      <c r="BH32" s="256">
        <v>1175506</v>
      </c>
      <c r="BI32" s="282"/>
      <c r="BJ32" s="294">
        <f t="shared" si="0"/>
        <v>100666</v>
      </c>
      <c r="BK32" s="295">
        <f t="shared" si="1"/>
        <v>189054</v>
      </c>
      <c r="BL32" s="296">
        <f t="shared" si="2"/>
        <v>-88388</v>
      </c>
    </row>
    <row r="33" spans="1:64">
      <c r="A33" s="259" t="s">
        <v>21</v>
      </c>
      <c r="B33" s="162" t="s">
        <v>38</v>
      </c>
      <c r="C33" s="293">
        <v>790</v>
      </c>
      <c r="D33" s="293">
        <v>8</v>
      </c>
      <c r="E33" s="293">
        <v>46</v>
      </c>
      <c r="F33" s="293">
        <v>141</v>
      </c>
      <c r="G33" s="293">
        <v>5619</v>
      </c>
      <c r="H33" s="293">
        <v>296</v>
      </c>
      <c r="I33" s="293">
        <v>895</v>
      </c>
      <c r="J33" s="293">
        <v>3362</v>
      </c>
      <c r="K33" s="293">
        <v>77</v>
      </c>
      <c r="L33" s="293">
        <v>1833</v>
      </c>
      <c r="M33" s="293">
        <v>754</v>
      </c>
      <c r="N33" s="293">
        <v>3908</v>
      </c>
      <c r="O33" s="293">
        <v>295</v>
      </c>
      <c r="P33" s="293">
        <v>2341</v>
      </c>
      <c r="Q33" s="293">
        <v>2706</v>
      </c>
      <c r="R33" s="293">
        <v>1939</v>
      </c>
      <c r="S33" s="293">
        <v>621</v>
      </c>
      <c r="T33" s="293">
        <v>433</v>
      </c>
      <c r="U33" s="293">
        <v>4450</v>
      </c>
      <c r="V33" s="293">
        <v>1334</v>
      </c>
      <c r="W33" s="293">
        <v>1357</v>
      </c>
      <c r="X33" s="293">
        <v>1255</v>
      </c>
      <c r="Y33" s="293">
        <v>9837</v>
      </c>
      <c r="Z33" s="293">
        <v>6255</v>
      </c>
      <c r="AA33" s="293">
        <v>277</v>
      </c>
      <c r="AB33" s="293">
        <v>379</v>
      </c>
      <c r="AC33" s="293">
        <v>74686</v>
      </c>
      <c r="AD33" s="293">
        <v>18198</v>
      </c>
      <c r="AE33" s="293">
        <v>91635</v>
      </c>
      <c r="AF33" s="293">
        <v>50800</v>
      </c>
      <c r="AG33" s="293">
        <v>14788</v>
      </c>
      <c r="AH33" s="293">
        <v>2062</v>
      </c>
      <c r="AI33" s="293">
        <v>14936</v>
      </c>
      <c r="AJ33" s="293">
        <v>47957</v>
      </c>
      <c r="AK33" s="293">
        <v>3193</v>
      </c>
      <c r="AL33" s="293">
        <v>13944</v>
      </c>
      <c r="AM33" s="293">
        <v>30901</v>
      </c>
      <c r="AN33" s="293">
        <v>0</v>
      </c>
      <c r="AO33" s="293">
        <v>5996</v>
      </c>
      <c r="AP33" s="256">
        <v>420304</v>
      </c>
      <c r="AQ33" s="293">
        <v>0</v>
      </c>
      <c r="AR33" s="293">
        <v>2682591</v>
      </c>
      <c r="AS33" s="293">
        <v>737</v>
      </c>
      <c r="AT33" s="293">
        <v>0</v>
      </c>
      <c r="AU33" s="293">
        <v>125570</v>
      </c>
      <c r="AV33" s="293">
        <v>0</v>
      </c>
      <c r="AW33" s="293">
        <v>2808898</v>
      </c>
      <c r="AX33" s="293">
        <v>3229202</v>
      </c>
      <c r="AY33" s="293">
        <v>1610</v>
      </c>
      <c r="AZ33" s="293">
        <v>31793</v>
      </c>
      <c r="BA33" s="293">
        <v>33403</v>
      </c>
      <c r="BB33" s="293">
        <v>2842301</v>
      </c>
      <c r="BC33" s="293">
        <v>3262605</v>
      </c>
      <c r="BD33" s="293">
        <v>-92</v>
      </c>
      <c r="BE33" s="293">
        <v>-20342</v>
      </c>
      <c r="BF33" s="293">
        <v>-20434</v>
      </c>
      <c r="BG33" s="293">
        <v>2821867</v>
      </c>
      <c r="BH33" s="256">
        <v>3242171</v>
      </c>
      <c r="BI33" s="282"/>
      <c r="BJ33" s="294">
        <f t="shared" si="0"/>
        <v>33403</v>
      </c>
      <c r="BK33" s="295">
        <f t="shared" si="1"/>
        <v>20434</v>
      </c>
      <c r="BL33" s="296">
        <f t="shared" si="2"/>
        <v>12969</v>
      </c>
    </row>
    <row r="34" spans="1:64">
      <c r="A34" s="259" t="s">
        <v>22</v>
      </c>
      <c r="B34" s="162" t="s">
        <v>406</v>
      </c>
      <c r="C34" s="293">
        <v>5828</v>
      </c>
      <c r="D34" s="293">
        <v>350</v>
      </c>
      <c r="E34" s="293">
        <v>1044</v>
      </c>
      <c r="F34" s="293">
        <v>642</v>
      </c>
      <c r="G34" s="293">
        <v>59052</v>
      </c>
      <c r="H34" s="293">
        <v>1644</v>
      </c>
      <c r="I34" s="293">
        <v>13070</v>
      </c>
      <c r="J34" s="293">
        <v>36427</v>
      </c>
      <c r="K34" s="293">
        <v>3924</v>
      </c>
      <c r="L34" s="293">
        <v>10285</v>
      </c>
      <c r="M34" s="293">
        <v>11475</v>
      </c>
      <c r="N34" s="293">
        <v>52561</v>
      </c>
      <c r="O34" s="293">
        <v>6257</v>
      </c>
      <c r="P34" s="293">
        <v>13453</v>
      </c>
      <c r="Q34" s="293">
        <v>20859</v>
      </c>
      <c r="R34" s="293">
        <v>12253</v>
      </c>
      <c r="S34" s="293">
        <v>4930</v>
      </c>
      <c r="T34" s="293">
        <v>5377</v>
      </c>
      <c r="U34" s="293">
        <v>31685</v>
      </c>
      <c r="V34" s="293">
        <v>12135</v>
      </c>
      <c r="W34" s="293">
        <v>16662</v>
      </c>
      <c r="X34" s="293">
        <v>43888</v>
      </c>
      <c r="Y34" s="293">
        <v>53212</v>
      </c>
      <c r="Z34" s="293">
        <v>43335</v>
      </c>
      <c r="AA34" s="293">
        <v>2818</v>
      </c>
      <c r="AB34" s="293">
        <v>7797</v>
      </c>
      <c r="AC34" s="293">
        <v>61746</v>
      </c>
      <c r="AD34" s="293">
        <v>34699</v>
      </c>
      <c r="AE34" s="293">
        <v>3461</v>
      </c>
      <c r="AF34" s="293">
        <v>154514</v>
      </c>
      <c r="AG34" s="293">
        <v>14978</v>
      </c>
      <c r="AH34" s="293">
        <v>28917</v>
      </c>
      <c r="AI34" s="293">
        <v>33048</v>
      </c>
      <c r="AJ34" s="293">
        <v>33156</v>
      </c>
      <c r="AK34" s="293">
        <v>5060</v>
      </c>
      <c r="AL34" s="293">
        <v>19752</v>
      </c>
      <c r="AM34" s="293">
        <v>66955</v>
      </c>
      <c r="AN34" s="293">
        <v>7195</v>
      </c>
      <c r="AO34" s="293">
        <v>11435</v>
      </c>
      <c r="AP34" s="256">
        <v>945879</v>
      </c>
      <c r="AQ34" s="293">
        <v>15149</v>
      </c>
      <c r="AR34" s="293">
        <v>549808</v>
      </c>
      <c r="AS34" s="293">
        <v>3759</v>
      </c>
      <c r="AT34" s="293">
        <v>1554</v>
      </c>
      <c r="AU34" s="293">
        <v>21235</v>
      </c>
      <c r="AV34" s="293">
        <v>1784</v>
      </c>
      <c r="AW34" s="293">
        <v>593289</v>
      </c>
      <c r="AX34" s="293">
        <v>1539168</v>
      </c>
      <c r="AY34" s="293">
        <v>221639</v>
      </c>
      <c r="AZ34" s="293">
        <v>933929</v>
      </c>
      <c r="BA34" s="293">
        <v>1155568</v>
      </c>
      <c r="BB34" s="293">
        <v>1748857</v>
      </c>
      <c r="BC34" s="293">
        <v>2694736</v>
      </c>
      <c r="BD34" s="293">
        <v>-83744</v>
      </c>
      <c r="BE34" s="293">
        <v>-575353</v>
      </c>
      <c r="BF34" s="293">
        <v>-659097</v>
      </c>
      <c r="BG34" s="293">
        <v>1089760</v>
      </c>
      <c r="BH34" s="256">
        <v>2035639</v>
      </c>
      <c r="BI34" s="282"/>
      <c r="BJ34" s="294">
        <f t="shared" si="0"/>
        <v>1155568</v>
      </c>
      <c r="BK34" s="295">
        <f t="shared" si="1"/>
        <v>659097</v>
      </c>
      <c r="BL34" s="296">
        <f t="shared" si="2"/>
        <v>496471</v>
      </c>
    </row>
    <row r="35" spans="1:64">
      <c r="A35" s="259" t="s">
        <v>23</v>
      </c>
      <c r="B35" s="162" t="s">
        <v>198</v>
      </c>
      <c r="C35" s="293">
        <v>711</v>
      </c>
      <c r="D35" s="293">
        <v>16</v>
      </c>
      <c r="E35" s="293">
        <v>233</v>
      </c>
      <c r="F35" s="293">
        <v>73</v>
      </c>
      <c r="G35" s="293">
        <v>9388</v>
      </c>
      <c r="H35" s="293">
        <v>481</v>
      </c>
      <c r="I35" s="293">
        <v>2183</v>
      </c>
      <c r="J35" s="293">
        <v>16945</v>
      </c>
      <c r="K35" s="293">
        <v>108</v>
      </c>
      <c r="L35" s="293">
        <v>3574</v>
      </c>
      <c r="M35" s="293">
        <v>1543</v>
      </c>
      <c r="N35" s="293">
        <v>8012</v>
      </c>
      <c r="O35" s="293">
        <v>1011</v>
      </c>
      <c r="P35" s="293">
        <v>3725</v>
      </c>
      <c r="Q35" s="293">
        <v>7136</v>
      </c>
      <c r="R35" s="293">
        <v>9411</v>
      </c>
      <c r="S35" s="293">
        <v>1428</v>
      </c>
      <c r="T35" s="293">
        <v>2257</v>
      </c>
      <c r="U35" s="293">
        <v>21502</v>
      </c>
      <c r="V35" s="293">
        <v>9118</v>
      </c>
      <c r="W35" s="293">
        <v>4130</v>
      </c>
      <c r="X35" s="293">
        <v>2984</v>
      </c>
      <c r="Y35" s="293">
        <v>14876</v>
      </c>
      <c r="Z35" s="293">
        <v>11074</v>
      </c>
      <c r="AA35" s="293">
        <v>7781</v>
      </c>
      <c r="AB35" s="293">
        <v>1724</v>
      </c>
      <c r="AC35" s="293">
        <v>111812</v>
      </c>
      <c r="AD35" s="293">
        <v>67877</v>
      </c>
      <c r="AE35" s="293">
        <v>10427</v>
      </c>
      <c r="AF35" s="293">
        <v>25215</v>
      </c>
      <c r="AG35" s="293">
        <v>135629</v>
      </c>
      <c r="AH35" s="293">
        <v>36367</v>
      </c>
      <c r="AI35" s="293">
        <v>51688</v>
      </c>
      <c r="AJ35" s="293">
        <v>33869</v>
      </c>
      <c r="AK35" s="293">
        <v>11932</v>
      </c>
      <c r="AL35" s="293">
        <v>68763</v>
      </c>
      <c r="AM35" s="293">
        <v>38493</v>
      </c>
      <c r="AN35" s="293">
        <v>0</v>
      </c>
      <c r="AO35" s="293">
        <v>14154</v>
      </c>
      <c r="AP35" s="256">
        <v>747650</v>
      </c>
      <c r="AQ35" s="293">
        <v>6484</v>
      </c>
      <c r="AR35" s="293">
        <v>378225</v>
      </c>
      <c r="AS35" s="293">
        <v>307</v>
      </c>
      <c r="AT35" s="293">
        <v>27497</v>
      </c>
      <c r="AU35" s="293">
        <v>234125</v>
      </c>
      <c r="AV35" s="293">
        <v>-1033</v>
      </c>
      <c r="AW35" s="293">
        <v>645605</v>
      </c>
      <c r="AX35" s="293">
        <v>1393255</v>
      </c>
      <c r="AY35" s="293">
        <v>6778</v>
      </c>
      <c r="AZ35" s="293">
        <v>197234</v>
      </c>
      <c r="BA35" s="293">
        <v>204012</v>
      </c>
      <c r="BB35" s="293">
        <v>849617</v>
      </c>
      <c r="BC35" s="293">
        <v>1597267</v>
      </c>
      <c r="BD35" s="293">
        <v>-109163</v>
      </c>
      <c r="BE35" s="293">
        <v>-689614</v>
      </c>
      <c r="BF35" s="293">
        <v>-798777</v>
      </c>
      <c r="BG35" s="293">
        <v>50840</v>
      </c>
      <c r="BH35" s="256">
        <v>798490</v>
      </c>
      <c r="BI35" s="282"/>
      <c r="BJ35" s="294">
        <f t="shared" si="0"/>
        <v>204012</v>
      </c>
      <c r="BK35" s="295">
        <f t="shared" si="1"/>
        <v>798777</v>
      </c>
      <c r="BL35" s="296">
        <f t="shared" si="2"/>
        <v>-594765</v>
      </c>
    </row>
    <row r="36" spans="1:64">
      <c r="A36" s="259" t="s">
        <v>24</v>
      </c>
      <c r="B36" s="162" t="s">
        <v>39</v>
      </c>
      <c r="C36" s="293">
        <v>0</v>
      </c>
      <c r="D36" s="293">
        <v>0</v>
      </c>
      <c r="E36" s="293">
        <v>0</v>
      </c>
      <c r="F36" s="293">
        <v>0</v>
      </c>
      <c r="G36" s="293">
        <v>0</v>
      </c>
      <c r="H36" s="293">
        <v>0</v>
      </c>
      <c r="I36" s="293">
        <v>0</v>
      </c>
      <c r="J36" s="293">
        <v>0</v>
      </c>
      <c r="K36" s="293">
        <v>0</v>
      </c>
      <c r="L36" s="293">
        <v>0</v>
      </c>
      <c r="M36" s="293">
        <v>0</v>
      </c>
      <c r="N36" s="293">
        <v>0</v>
      </c>
      <c r="O36" s="293">
        <v>0</v>
      </c>
      <c r="P36" s="293">
        <v>0</v>
      </c>
      <c r="Q36" s="293">
        <v>0</v>
      </c>
      <c r="R36" s="293">
        <v>0</v>
      </c>
      <c r="S36" s="293">
        <v>0</v>
      </c>
      <c r="T36" s="293">
        <v>0</v>
      </c>
      <c r="U36" s="293">
        <v>0</v>
      </c>
      <c r="V36" s="293">
        <v>0</v>
      </c>
      <c r="W36" s="293">
        <v>0</v>
      </c>
      <c r="X36" s="293">
        <v>0</v>
      </c>
      <c r="Y36" s="293">
        <v>0</v>
      </c>
      <c r="Z36" s="293">
        <v>0</v>
      </c>
      <c r="AA36" s="293">
        <v>0</v>
      </c>
      <c r="AB36" s="293">
        <v>0</v>
      </c>
      <c r="AC36" s="293">
        <v>0</v>
      </c>
      <c r="AD36" s="293">
        <v>0</v>
      </c>
      <c r="AE36" s="293">
        <v>0</v>
      </c>
      <c r="AF36" s="293">
        <v>0</v>
      </c>
      <c r="AG36" s="293">
        <v>0</v>
      </c>
      <c r="AH36" s="293">
        <v>0</v>
      </c>
      <c r="AI36" s="293">
        <v>0</v>
      </c>
      <c r="AJ36" s="293">
        <v>0</v>
      </c>
      <c r="AK36" s="293">
        <v>0</v>
      </c>
      <c r="AL36" s="293">
        <v>0</v>
      </c>
      <c r="AM36" s="293">
        <v>0</v>
      </c>
      <c r="AN36" s="293">
        <v>0</v>
      </c>
      <c r="AO36" s="293">
        <v>46467</v>
      </c>
      <c r="AP36" s="256">
        <v>46467</v>
      </c>
      <c r="AQ36" s="293">
        <v>0</v>
      </c>
      <c r="AR36" s="293">
        <v>31570</v>
      </c>
      <c r="AS36" s="293">
        <v>1140480</v>
      </c>
      <c r="AT36" s="293">
        <v>0</v>
      </c>
      <c r="AU36" s="293">
        <v>0</v>
      </c>
      <c r="AV36" s="293">
        <v>0</v>
      </c>
      <c r="AW36" s="293">
        <v>1172050</v>
      </c>
      <c r="AX36" s="293">
        <v>1218517</v>
      </c>
      <c r="AY36" s="293">
        <v>0</v>
      </c>
      <c r="AZ36" s="293">
        <v>0</v>
      </c>
      <c r="BA36" s="293">
        <v>0</v>
      </c>
      <c r="BB36" s="293">
        <v>1172050</v>
      </c>
      <c r="BC36" s="293">
        <v>1218517</v>
      </c>
      <c r="BD36" s="293">
        <v>0</v>
      </c>
      <c r="BE36" s="293">
        <v>0</v>
      </c>
      <c r="BF36" s="293">
        <v>0</v>
      </c>
      <c r="BG36" s="293">
        <v>1172050</v>
      </c>
      <c r="BH36" s="256">
        <v>1218517</v>
      </c>
      <c r="BI36" s="282"/>
      <c r="BJ36" s="294">
        <f t="shared" si="0"/>
        <v>0</v>
      </c>
      <c r="BK36" s="295">
        <f t="shared" si="1"/>
        <v>0</v>
      </c>
      <c r="BL36" s="296">
        <f t="shared" si="2"/>
        <v>0</v>
      </c>
    </row>
    <row r="37" spans="1:64">
      <c r="A37" s="259" t="s">
        <v>25</v>
      </c>
      <c r="B37" s="162" t="s">
        <v>40</v>
      </c>
      <c r="C37" s="293">
        <v>18</v>
      </c>
      <c r="D37" s="293">
        <v>1</v>
      </c>
      <c r="E37" s="293">
        <v>0</v>
      </c>
      <c r="F37" s="293">
        <v>6</v>
      </c>
      <c r="G37" s="293">
        <v>578</v>
      </c>
      <c r="H37" s="293">
        <v>2</v>
      </c>
      <c r="I37" s="293">
        <v>35</v>
      </c>
      <c r="J37" s="293">
        <v>484</v>
      </c>
      <c r="K37" s="293">
        <v>0</v>
      </c>
      <c r="L37" s="293">
        <v>71</v>
      </c>
      <c r="M37" s="293">
        <v>96</v>
      </c>
      <c r="N37" s="293">
        <v>166</v>
      </c>
      <c r="O37" s="293">
        <v>6</v>
      </c>
      <c r="P37" s="293">
        <v>224</v>
      </c>
      <c r="Q37" s="293">
        <v>350</v>
      </c>
      <c r="R37" s="293">
        <v>454</v>
      </c>
      <c r="S37" s="293">
        <v>60</v>
      </c>
      <c r="T37" s="293">
        <v>238</v>
      </c>
      <c r="U37" s="293">
        <v>1448</v>
      </c>
      <c r="V37" s="293">
        <v>1234</v>
      </c>
      <c r="W37" s="293">
        <v>361</v>
      </c>
      <c r="X37" s="293">
        <v>21</v>
      </c>
      <c r="Y37" s="293">
        <v>322</v>
      </c>
      <c r="Z37" s="293">
        <v>580</v>
      </c>
      <c r="AA37" s="293">
        <v>18</v>
      </c>
      <c r="AB37" s="293">
        <v>28</v>
      </c>
      <c r="AC37" s="293">
        <v>674</v>
      </c>
      <c r="AD37" s="293">
        <v>258</v>
      </c>
      <c r="AE37" s="293">
        <v>3</v>
      </c>
      <c r="AF37" s="293">
        <v>2562</v>
      </c>
      <c r="AG37" s="293">
        <v>3242</v>
      </c>
      <c r="AH37" s="293">
        <v>134</v>
      </c>
      <c r="AI37" s="293">
        <v>5</v>
      </c>
      <c r="AJ37" s="293">
        <v>264</v>
      </c>
      <c r="AK37" s="293">
        <v>0</v>
      </c>
      <c r="AL37" s="293">
        <v>797</v>
      </c>
      <c r="AM37" s="293">
        <v>1053</v>
      </c>
      <c r="AN37" s="293">
        <v>0</v>
      </c>
      <c r="AO37" s="293">
        <v>31</v>
      </c>
      <c r="AP37" s="256">
        <v>15824</v>
      </c>
      <c r="AQ37" s="293">
        <v>0</v>
      </c>
      <c r="AR37" s="293">
        <v>382343</v>
      </c>
      <c r="AS37" s="293">
        <v>751039</v>
      </c>
      <c r="AT37" s="293">
        <v>75241</v>
      </c>
      <c r="AU37" s="293">
        <v>688079</v>
      </c>
      <c r="AV37" s="293">
        <v>0</v>
      </c>
      <c r="AW37" s="293">
        <v>1896702</v>
      </c>
      <c r="AX37" s="293">
        <v>1912526</v>
      </c>
      <c r="AY37" s="293">
        <v>37346</v>
      </c>
      <c r="AZ37" s="293">
        <v>69388</v>
      </c>
      <c r="BA37" s="293">
        <v>106734</v>
      </c>
      <c r="BB37" s="293">
        <v>2003436</v>
      </c>
      <c r="BC37" s="293">
        <v>2019260</v>
      </c>
      <c r="BD37" s="293">
        <v>-73644</v>
      </c>
      <c r="BE37" s="293">
        <v>-178571</v>
      </c>
      <c r="BF37" s="293">
        <v>-252215</v>
      </c>
      <c r="BG37" s="293">
        <v>1751221</v>
      </c>
      <c r="BH37" s="256">
        <v>1767045</v>
      </c>
      <c r="BI37" s="282"/>
      <c r="BJ37" s="294">
        <f t="shared" si="0"/>
        <v>106734</v>
      </c>
      <c r="BK37" s="295">
        <f t="shared" si="1"/>
        <v>252215</v>
      </c>
      <c r="BL37" s="296">
        <f t="shared" si="2"/>
        <v>-145481</v>
      </c>
    </row>
    <row r="38" spans="1:64">
      <c r="A38" s="259" t="s">
        <v>26</v>
      </c>
      <c r="B38" s="162" t="s">
        <v>284</v>
      </c>
      <c r="C38" s="293">
        <v>202</v>
      </c>
      <c r="D38" s="293">
        <v>0</v>
      </c>
      <c r="E38" s="293">
        <v>0</v>
      </c>
      <c r="F38" s="293">
        <v>0</v>
      </c>
      <c r="G38" s="293">
        <v>0</v>
      </c>
      <c r="H38" s="293">
        <v>0</v>
      </c>
      <c r="I38" s="293">
        <v>1</v>
      </c>
      <c r="J38" s="293">
        <v>18</v>
      </c>
      <c r="K38" s="293">
        <v>0</v>
      </c>
      <c r="L38" s="293">
        <v>1</v>
      </c>
      <c r="M38" s="293">
        <v>0</v>
      </c>
      <c r="N38" s="293">
        <v>7</v>
      </c>
      <c r="O38" s="293">
        <v>0</v>
      </c>
      <c r="P38" s="293">
        <v>0</v>
      </c>
      <c r="Q38" s="293">
        <v>0</v>
      </c>
      <c r="R38" s="293">
        <v>0</v>
      </c>
      <c r="S38" s="293">
        <v>0</v>
      </c>
      <c r="T38" s="293">
        <v>0</v>
      </c>
      <c r="U38" s="293">
        <v>0</v>
      </c>
      <c r="V38" s="293">
        <v>0</v>
      </c>
      <c r="W38" s="293">
        <v>0</v>
      </c>
      <c r="X38" s="293">
        <v>3</v>
      </c>
      <c r="Y38" s="293">
        <v>0</v>
      </c>
      <c r="Z38" s="293">
        <v>5</v>
      </c>
      <c r="AA38" s="293">
        <v>51</v>
      </c>
      <c r="AB38" s="293">
        <v>0</v>
      </c>
      <c r="AC38" s="293">
        <v>80</v>
      </c>
      <c r="AD38" s="293">
        <v>188</v>
      </c>
      <c r="AE38" s="293">
        <v>20</v>
      </c>
      <c r="AF38" s="293">
        <v>3701</v>
      </c>
      <c r="AG38" s="293">
        <v>611</v>
      </c>
      <c r="AH38" s="293">
        <v>32</v>
      </c>
      <c r="AI38" s="293">
        <v>44</v>
      </c>
      <c r="AJ38" s="293">
        <v>45516</v>
      </c>
      <c r="AK38" s="293">
        <v>2</v>
      </c>
      <c r="AL38" s="293">
        <v>61</v>
      </c>
      <c r="AM38" s="293">
        <v>191</v>
      </c>
      <c r="AN38" s="293">
        <v>0</v>
      </c>
      <c r="AO38" s="293">
        <v>460</v>
      </c>
      <c r="AP38" s="256">
        <v>51194</v>
      </c>
      <c r="AQ38" s="293">
        <v>19784</v>
      </c>
      <c r="AR38" s="293">
        <v>555032</v>
      </c>
      <c r="AS38" s="293">
        <v>2236342</v>
      </c>
      <c r="AT38" s="293">
        <v>0</v>
      </c>
      <c r="AU38" s="293">
        <v>0</v>
      </c>
      <c r="AV38" s="293">
        <v>0</v>
      </c>
      <c r="AW38" s="293">
        <v>2811158</v>
      </c>
      <c r="AX38" s="293">
        <v>2862352</v>
      </c>
      <c r="AY38" s="293">
        <v>5</v>
      </c>
      <c r="AZ38" s="293">
        <v>8599</v>
      </c>
      <c r="BA38" s="293">
        <v>8604</v>
      </c>
      <c r="BB38" s="293">
        <v>2819762</v>
      </c>
      <c r="BC38" s="293">
        <v>2870956</v>
      </c>
      <c r="BD38" s="293">
        <v>-162</v>
      </c>
      <c r="BE38" s="293">
        <v>0</v>
      </c>
      <c r="BF38" s="293">
        <v>-162</v>
      </c>
      <c r="BG38" s="293">
        <v>2819600</v>
      </c>
      <c r="BH38" s="256">
        <v>2870794</v>
      </c>
      <c r="BI38" s="282"/>
      <c r="BJ38" s="294">
        <f t="shared" si="0"/>
        <v>8604</v>
      </c>
      <c r="BK38" s="295">
        <f t="shared" si="1"/>
        <v>162</v>
      </c>
      <c r="BL38" s="296">
        <f t="shared" si="2"/>
        <v>8442</v>
      </c>
    </row>
    <row r="39" spans="1:64">
      <c r="A39" s="259" t="s">
        <v>56</v>
      </c>
      <c r="B39" s="162" t="s">
        <v>388</v>
      </c>
      <c r="C39" s="293">
        <v>48</v>
      </c>
      <c r="D39" s="293">
        <v>1</v>
      </c>
      <c r="E39" s="293">
        <v>426</v>
      </c>
      <c r="F39" s="293">
        <v>44</v>
      </c>
      <c r="G39" s="293">
        <v>1509</v>
      </c>
      <c r="H39" s="293">
        <v>42</v>
      </c>
      <c r="I39" s="293">
        <v>335</v>
      </c>
      <c r="J39" s="293">
        <v>2414</v>
      </c>
      <c r="K39" s="293">
        <v>37</v>
      </c>
      <c r="L39" s="293">
        <v>268</v>
      </c>
      <c r="M39" s="293">
        <v>230</v>
      </c>
      <c r="N39" s="293">
        <v>1890</v>
      </c>
      <c r="O39" s="293">
        <v>97</v>
      </c>
      <c r="P39" s="293">
        <v>553</v>
      </c>
      <c r="Q39" s="293">
        <v>1465</v>
      </c>
      <c r="R39" s="293">
        <v>1050</v>
      </c>
      <c r="S39" s="293">
        <v>354</v>
      </c>
      <c r="T39" s="293">
        <v>197</v>
      </c>
      <c r="U39" s="293">
        <v>1055</v>
      </c>
      <c r="V39" s="293">
        <v>540</v>
      </c>
      <c r="W39" s="293">
        <v>500</v>
      </c>
      <c r="X39" s="293">
        <v>400</v>
      </c>
      <c r="Y39" s="293">
        <v>1806</v>
      </c>
      <c r="Z39" s="293">
        <v>1762</v>
      </c>
      <c r="AA39" s="293">
        <v>1583</v>
      </c>
      <c r="AB39" s="293">
        <v>345</v>
      </c>
      <c r="AC39" s="293">
        <v>1830</v>
      </c>
      <c r="AD39" s="293">
        <v>3574</v>
      </c>
      <c r="AE39" s="293">
        <v>988</v>
      </c>
      <c r="AF39" s="293">
        <v>3437</v>
      </c>
      <c r="AG39" s="293">
        <v>1094</v>
      </c>
      <c r="AH39" s="293">
        <v>3</v>
      </c>
      <c r="AI39" s="293">
        <v>3666</v>
      </c>
      <c r="AJ39" s="293">
        <v>2904</v>
      </c>
      <c r="AK39" s="293">
        <v>0</v>
      </c>
      <c r="AL39" s="293">
        <v>3433</v>
      </c>
      <c r="AM39" s="293">
        <v>6094</v>
      </c>
      <c r="AN39" s="293">
        <v>0</v>
      </c>
      <c r="AO39" s="293">
        <v>908</v>
      </c>
      <c r="AP39" s="256">
        <v>46882</v>
      </c>
      <c r="AQ39" s="293">
        <v>0</v>
      </c>
      <c r="AR39" s="293">
        <v>142316</v>
      </c>
      <c r="AS39" s="293">
        <v>0</v>
      </c>
      <c r="AT39" s="293">
        <v>0</v>
      </c>
      <c r="AU39" s="293">
        <v>0</v>
      </c>
      <c r="AV39" s="293">
        <v>0</v>
      </c>
      <c r="AW39" s="293">
        <v>142316</v>
      </c>
      <c r="AX39" s="293">
        <v>189198</v>
      </c>
      <c r="AY39" s="293">
        <v>1105</v>
      </c>
      <c r="AZ39" s="293">
        <v>0</v>
      </c>
      <c r="BA39" s="293">
        <v>1105</v>
      </c>
      <c r="BB39" s="293">
        <v>143421</v>
      </c>
      <c r="BC39" s="293">
        <v>190303</v>
      </c>
      <c r="BD39" s="293">
        <v>-6169</v>
      </c>
      <c r="BE39" s="293">
        <v>-5764</v>
      </c>
      <c r="BF39" s="293">
        <v>-11933</v>
      </c>
      <c r="BG39" s="293">
        <v>131488</v>
      </c>
      <c r="BH39" s="256">
        <v>178370</v>
      </c>
      <c r="BI39" s="282"/>
      <c r="BJ39" s="294">
        <f t="shared" si="0"/>
        <v>1105</v>
      </c>
      <c r="BK39" s="295">
        <f t="shared" si="1"/>
        <v>11933</v>
      </c>
      <c r="BL39" s="296">
        <f t="shared" si="2"/>
        <v>-10828</v>
      </c>
    </row>
    <row r="40" spans="1:64">
      <c r="A40" s="259" t="s">
        <v>199</v>
      </c>
      <c r="B40" s="162" t="s">
        <v>41</v>
      </c>
      <c r="C40" s="293">
        <v>6508</v>
      </c>
      <c r="D40" s="293">
        <v>274</v>
      </c>
      <c r="E40" s="293">
        <v>1048</v>
      </c>
      <c r="F40" s="293">
        <v>2842</v>
      </c>
      <c r="G40" s="293">
        <v>73975</v>
      </c>
      <c r="H40" s="293">
        <v>2465</v>
      </c>
      <c r="I40" s="293">
        <v>8897</v>
      </c>
      <c r="J40" s="293">
        <v>78306</v>
      </c>
      <c r="K40" s="293">
        <v>1206</v>
      </c>
      <c r="L40" s="293">
        <v>21649</v>
      </c>
      <c r="M40" s="293">
        <v>15915</v>
      </c>
      <c r="N40" s="293">
        <v>36721</v>
      </c>
      <c r="O40" s="293">
        <v>4518</v>
      </c>
      <c r="P40" s="293">
        <v>20635</v>
      </c>
      <c r="Q40" s="293">
        <v>39383</v>
      </c>
      <c r="R40" s="293">
        <v>33695</v>
      </c>
      <c r="S40" s="293">
        <v>8609</v>
      </c>
      <c r="T40" s="293">
        <v>14245</v>
      </c>
      <c r="U40" s="293">
        <v>55998</v>
      </c>
      <c r="V40" s="293">
        <v>22623</v>
      </c>
      <c r="W40" s="293">
        <v>34884</v>
      </c>
      <c r="X40" s="293">
        <v>21128</v>
      </c>
      <c r="Y40" s="293">
        <v>185535</v>
      </c>
      <c r="Z40" s="293">
        <v>51792</v>
      </c>
      <c r="AA40" s="293">
        <v>27468</v>
      </c>
      <c r="AB40" s="293">
        <v>12619</v>
      </c>
      <c r="AC40" s="293">
        <v>306307</v>
      </c>
      <c r="AD40" s="293">
        <v>138801</v>
      </c>
      <c r="AE40" s="293">
        <v>86200</v>
      </c>
      <c r="AF40" s="293">
        <v>147226</v>
      </c>
      <c r="AG40" s="293">
        <v>124746</v>
      </c>
      <c r="AH40" s="293">
        <v>115845</v>
      </c>
      <c r="AI40" s="293">
        <v>120546</v>
      </c>
      <c r="AJ40" s="293">
        <v>136321</v>
      </c>
      <c r="AK40" s="293">
        <v>13870</v>
      </c>
      <c r="AL40" s="293">
        <v>259216</v>
      </c>
      <c r="AM40" s="293">
        <v>96462</v>
      </c>
      <c r="AN40" s="293">
        <v>0</v>
      </c>
      <c r="AO40" s="293">
        <v>8946</v>
      </c>
      <c r="AP40" s="256">
        <v>2337424</v>
      </c>
      <c r="AQ40" s="293">
        <v>21243</v>
      </c>
      <c r="AR40" s="293">
        <v>201104</v>
      </c>
      <c r="AS40" s="293">
        <v>0</v>
      </c>
      <c r="AT40" s="293">
        <v>4581</v>
      </c>
      <c r="AU40" s="293">
        <v>65531</v>
      </c>
      <c r="AV40" s="293">
        <v>0</v>
      </c>
      <c r="AW40" s="293">
        <v>292459</v>
      </c>
      <c r="AX40" s="293">
        <v>2629883</v>
      </c>
      <c r="AY40" s="293">
        <v>88160</v>
      </c>
      <c r="AZ40" s="293">
        <v>81636</v>
      </c>
      <c r="BA40" s="293">
        <v>169796</v>
      </c>
      <c r="BB40" s="293">
        <v>462255</v>
      </c>
      <c r="BC40" s="293">
        <v>2799679</v>
      </c>
      <c r="BD40" s="293">
        <v>-181376</v>
      </c>
      <c r="BE40" s="293">
        <v>-747794</v>
      </c>
      <c r="BF40" s="293">
        <v>-929170</v>
      </c>
      <c r="BG40" s="293">
        <v>-466915</v>
      </c>
      <c r="BH40" s="256">
        <v>1870509</v>
      </c>
      <c r="BI40" s="282"/>
      <c r="BJ40" s="294">
        <f t="shared" si="0"/>
        <v>169796</v>
      </c>
      <c r="BK40" s="295">
        <f t="shared" si="1"/>
        <v>929170</v>
      </c>
      <c r="BL40" s="296">
        <f t="shared" si="2"/>
        <v>-759374</v>
      </c>
    </row>
    <row r="41" spans="1:64">
      <c r="A41" s="259" t="s">
        <v>210</v>
      </c>
      <c r="B41" s="162" t="s">
        <v>355</v>
      </c>
      <c r="C41" s="293">
        <v>38</v>
      </c>
      <c r="D41" s="293">
        <v>1</v>
      </c>
      <c r="E41" s="293">
        <v>41</v>
      </c>
      <c r="F41" s="293">
        <v>3</v>
      </c>
      <c r="G41" s="293">
        <v>380</v>
      </c>
      <c r="H41" s="293">
        <v>10</v>
      </c>
      <c r="I41" s="293">
        <v>27</v>
      </c>
      <c r="J41" s="293">
        <v>159</v>
      </c>
      <c r="K41" s="293">
        <v>4</v>
      </c>
      <c r="L41" s="293">
        <v>48</v>
      </c>
      <c r="M41" s="293">
        <v>16</v>
      </c>
      <c r="N41" s="293">
        <v>192</v>
      </c>
      <c r="O41" s="293">
        <v>23</v>
      </c>
      <c r="P41" s="293">
        <v>64</v>
      </c>
      <c r="Q41" s="293">
        <v>107</v>
      </c>
      <c r="R41" s="293">
        <v>162</v>
      </c>
      <c r="S41" s="293">
        <v>42</v>
      </c>
      <c r="T41" s="293">
        <v>41</v>
      </c>
      <c r="U41" s="293">
        <v>210</v>
      </c>
      <c r="V41" s="293">
        <v>66</v>
      </c>
      <c r="W41" s="293">
        <v>174</v>
      </c>
      <c r="X41" s="293">
        <v>51</v>
      </c>
      <c r="Y41" s="293">
        <v>470</v>
      </c>
      <c r="Z41" s="293">
        <v>78</v>
      </c>
      <c r="AA41" s="293">
        <v>53</v>
      </c>
      <c r="AB41" s="293">
        <v>9</v>
      </c>
      <c r="AC41" s="293">
        <v>2305</v>
      </c>
      <c r="AD41" s="293">
        <v>238</v>
      </c>
      <c r="AE41" s="293">
        <v>1650</v>
      </c>
      <c r="AF41" s="293">
        <v>1579</v>
      </c>
      <c r="AG41" s="293">
        <v>5091</v>
      </c>
      <c r="AH41" s="293">
        <v>564</v>
      </c>
      <c r="AI41" s="293">
        <v>5141</v>
      </c>
      <c r="AJ41" s="293">
        <v>35180</v>
      </c>
      <c r="AK41" s="293">
        <v>458</v>
      </c>
      <c r="AL41" s="293">
        <v>1992</v>
      </c>
      <c r="AM41" s="293">
        <v>39913</v>
      </c>
      <c r="AN41" s="293">
        <v>0</v>
      </c>
      <c r="AO41" s="293">
        <v>314</v>
      </c>
      <c r="AP41" s="256">
        <v>96894</v>
      </c>
      <c r="AQ41" s="293">
        <v>374154</v>
      </c>
      <c r="AR41" s="293">
        <v>1888940</v>
      </c>
      <c r="AS41" s="293">
        <v>0</v>
      </c>
      <c r="AT41" s="293">
        <v>0</v>
      </c>
      <c r="AU41" s="293">
        <v>0</v>
      </c>
      <c r="AV41" s="293">
        <v>0</v>
      </c>
      <c r="AW41" s="293">
        <v>2263094</v>
      </c>
      <c r="AX41" s="293">
        <v>2359988</v>
      </c>
      <c r="AY41" s="293">
        <v>37437</v>
      </c>
      <c r="AZ41" s="293">
        <v>698785</v>
      </c>
      <c r="BA41" s="293">
        <v>736222</v>
      </c>
      <c r="BB41" s="293">
        <v>2999316</v>
      </c>
      <c r="BC41" s="293">
        <v>3096210</v>
      </c>
      <c r="BD41" s="293">
        <v>-60124</v>
      </c>
      <c r="BE41" s="293">
        <v>-667777</v>
      </c>
      <c r="BF41" s="293">
        <v>-727901</v>
      </c>
      <c r="BG41" s="293">
        <v>2271415</v>
      </c>
      <c r="BH41" s="256">
        <v>2368309</v>
      </c>
      <c r="BI41" s="282"/>
      <c r="BJ41" s="294">
        <f>AY41+AZ41</f>
        <v>736222</v>
      </c>
      <c r="BK41" s="295">
        <f>ABS(BD41+BE41)</f>
        <v>727901</v>
      </c>
      <c r="BL41" s="296">
        <f t="shared" si="2"/>
        <v>8321</v>
      </c>
    </row>
    <row r="42" spans="1:64">
      <c r="A42" s="259" t="s">
        <v>351</v>
      </c>
      <c r="B42" s="162" t="s">
        <v>286</v>
      </c>
      <c r="C42" s="293">
        <v>159</v>
      </c>
      <c r="D42" s="293">
        <v>22</v>
      </c>
      <c r="E42" s="293">
        <v>54</v>
      </c>
      <c r="F42" s="293">
        <v>14</v>
      </c>
      <c r="G42" s="293">
        <v>1478</v>
      </c>
      <c r="H42" s="293">
        <v>81</v>
      </c>
      <c r="I42" s="293">
        <v>239</v>
      </c>
      <c r="J42" s="293">
        <v>874</v>
      </c>
      <c r="K42" s="293">
        <v>7</v>
      </c>
      <c r="L42" s="293">
        <v>98</v>
      </c>
      <c r="M42" s="293">
        <v>314</v>
      </c>
      <c r="N42" s="293">
        <v>484</v>
      </c>
      <c r="O42" s="293">
        <v>76</v>
      </c>
      <c r="P42" s="293">
        <v>266</v>
      </c>
      <c r="Q42" s="293">
        <v>665</v>
      </c>
      <c r="R42" s="293">
        <v>752</v>
      </c>
      <c r="S42" s="293">
        <v>296</v>
      </c>
      <c r="T42" s="293">
        <v>345</v>
      </c>
      <c r="U42" s="293">
        <v>1457</v>
      </c>
      <c r="V42" s="293">
        <v>470</v>
      </c>
      <c r="W42" s="293">
        <v>859</v>
      </c>
      <c r="X42" s="293">
        <v>557</v>
      </c>
      <c r="Y42" s="293">
        <v>1590</v>
      </c>
      <c r="Z42" s="293">
        <v>52</v>
      </c>
      <c r="AA42" s="293">
        <v>186</v>
      </c>
      <c r="AB42" s="293">
        <v>575</v>
      </c>
      <c r="AC42" s="293">
        <v>6117</v>
      </c>
      <c r="AD42" s="293">
        <v>4186</v>
      </c>
      <c r="AE42" s="293">
        <v>998</v>
      </c>
      <c r="AF42" s="293">
        <v>4152</v>
      </c>
      <c r="AG42" s="293">
        <v>1759</v>
      </c>
      <c r="AH42" s="293">
        <v>3594</v>
      </c>
      <c r="AI42" s="293">
        <v>6375</v>
      </c>
      <c r="AJ42" s="293">
        <v>6600</v>
      </c>
      <c r="AK42" s="293">
        <v>855</v>
      </c>
      <c r="AL42" s="293">
        <v>2875</v>
      </c>
      <c r="AM42" s="293">
        <v>4344</v>
      </c>
      <c r="AN42" s="293">
        <v>0</v>
      </c>
      <c r="AO42" s="293">
        <v>41</v>
      </c>
      <c r="AP42" s="256">
        <v>53866</v>
      </c>
      <c r="AQ42" s="293">
        <v>0</v>
      </c>
      <c r="AR42" s="293">
        <v>0</v>
      </c>
      <c r="AS42" s="293">
        <v>0</v>
      </c>
      <c r="AT42" s="293">
        <v>0</v>
      </c>
      <c r="AU42" s="293">
        <v>0</v>
      </c>
      <c r="AV42" s="293">
        <v>0</v>
      </c>
      <c r="AW42" s="293">
        <v>0</v>
      </c>
      <c r="AX42" s="293">
        <v>53866</v>
      </c>
      <c r="AY42" s="293">
        <v>0</v>
      </c>
      <c r="AZ42" s="293">
        <v>0</v>
      </c>
      <c r="BA42" s="293">
        <v>0</v>
      </c>
      <c r="BB42" s="293">
        <v>0</v>
      </c>
      <c r="BC42" s="293">
        <v>53866</v>
      </c>
      <c r="BD42" s="293">
        <v>0</v>
      </c>
      <c r="BE42" s="293">
        <v>0</v>
      </c>
      <c r="BF42" s="293">
        <v>0</v>
      </c>
      <c r="BG42" s="293">
        <v>0</v>
      </c>
      <c r="BH42" s="256">
        <v>53866</v>
      </c>
      <c r="BI42" s="282"/>
      <c r="BJ42" s="294">
        <f>AY42+AZ42</f>
        <v>0</v>
      </c>
      <c r="BK42" s="295">
        <f>ABS(BD42+BE42)</f>
        <v>0</v>
      </c>
      <c r="BL42" s="296">
        <f t="shared" si="2"/>
        <v>0</v>
      </c>
    </row>
    <row r="43" spans="1:64">
      <c r="A43" s="259" t="s">
        <v>352</v>
      </c>
      <c r="B43" s="162" t="s">
        <v>287</v>
      </c>
      <c r="C43" s="293">
        <v>675</v>
      </c>
      <c r="D43" s="293">
        <v>29</v>
      </c>
      <c r="E43" s="293">
        <v>330</v>
      </c>
      <c r="F43" s="293">
        <v>265</v>
      </c>
      <c r="G43" s="293">
        <v>8515</v>
      </c>
      <c r="H43" s="293">
        <v>201</v>
      </c>
      <c r="I43" s="293">
        <v>920</v>
      </c>
      <c r="J43" s="293">
        <v>2377</v>
      </c>
      <c r="K43" s="293">
        <v>72</v>
      </c>
      <c r="L43" s="293">
        <v>1240</v>
      </c>
      <c r="M43" s="293">
        <v>2021</v>
      </c>
      <c r="N43" s="293">
        <v>10699</v>
      </c>
      <c r="O43" s="293">
        <v>941</v>
      </c>
      <c r="P43" s="293">
        <v>3093</v>
      </c>
      <c r="Q43" s="293">
        <v>7332</v>
      </c>
      <c r="R43" s="293">
        <v>5708</v>
      </c>
      <c r="S43" s="293">
        <v>741</v>
      </c>
      <c r="T43" s="293">
        <v>365</v>
      </c>
      <c r="U43" s="293">
        <v>4413</v>
      </c>
      <c r="V43" s="293">
        <v>632</v>
      </c>
      <c r="W43" s="293">
        <v>6492</v>
      </c>
      <c r="X43" s="293">
        <v>881</v>
      </c>
      <c r="Y43" s="293">
        <v>26451</v>
      </c>
      <c r="Z43" s="293">
        <v>2487</v>
      </c>
      <c r="AA43" s="293">
        <v>1743</v>
      </c>
      <c r="AB43" s="293">
        <v>3613</v>
      </c>
      <c r="AC43" s="293">
        <v>20465</v>
      </c>
      <c r="AD43" s="293">
        <v>5653</v>
      </c>
      <c r="AE43" s="293">
        <v>5651</v>
      </c>
      <c r="AF43" s="293">
        <v>20187</v>
      </c>
      <c r="AG43" s="293">
        <v>1928</v>
      </c>
      <c r="AH43" s="293">
        <v>1099</v>
      </c>
      <c r="AI43" s="293">
        <v>18057</v>
      </c>
      <c r="AJ43" s="293">
        <v>10411</v>
      </c>
      <c r="AK43" s="293">
        <v>707</v>
      </c>
      <c r="AL43" s="293">
        <v>6378</v>
      </c>
      <c r="AM43" s="293">
        <v>6231</v>
      </c>
      <c r="AN43" s="293">
        <v>27</v>
      </c>
      <c r="AO43" s="293">
        <v>0</v>
      </c>
      <c r="AP43" s="256">
        <v>189030</v>
      </c>
      <c r="AQ43" s="293">
        <v>0</v>
      </c>
      <c r="AR43" s="293">
        <v>439</v>
      </c>
      <c r="AS43" s="293">
        <v>0</v>
      </c>
      <c r="AT43" s="293">
        <v>0</v>
      </c>
      <c r="AU43" s="293">
        <v>0</v>
      </c>
      <c r="AV43" s="293">
        <v>0</v>
      </c>
      <c r="AW43" s="293">
        <v>439</v>
      </c>
      <c r="AX43" s="293">
        <v>189469</v>
      </c>
      <c r="AY43" s="293">
        <v>287</v>
      </c>
      <c r="AZ43" s="293">
        <v>0</v>
      </c>
      <c r="BA43" s="293">
        <v>287</v>
      </c>
      <c r="BB43" s="293">
        <v>726</v>
      </c>
      <c r="BC43" s="293">
        <v>189756</v>
      </c>
      <c r="BD43" s="293">
        <v>-1326</v>
      </c>
      <c r="BE43" s="293">
        <v>0</v>
      </c>
      <c r="BF43" s="293">
        <v>-1326</v>
      </c>
      <c r="BG43" s="293">
        <v>-600</v>
      </c>
      <c r="BH43" s="256">
        <v>188430</v>
      </c>
      <c r="BI43" s="282"/>
      <c r="BJ43" s="294">
        <f>AY43+AZ43</f>
        <v>287</v>
      </c>
      <c r="BK43" s="295">
        <f>ABS(BD43+BE43)</f>
        <v>1326</v>
      </c>
      <c r="BL43" s="296">
        <f t="shared" si="2"/>
        <v>-1039</v>
      </c>
    </row>
    <row r="44" spans="1:64">
      <c r="A44" s="264" t="s">
        <v>359</v>
      </c>
      <c r="B44" s="267" t="s">
        <v>43</v>
      </c>
      <c r="C44" s="297">
        <v>103880</v>
      </c>
      <c r="D44" s="297">
        <v>2670</v>
      </c>
      <c r="E44" s="297">
        <v>20890</v>
      </c>
      <c r="F44" s="297">
        <v>10531</v>
      </c>
      <c r="G44" s="297">
        <v>1267533</v>
      </c>
      <c r="H44" s="297">
        <v>49982</v>
      </c>
      <c r="I44" s="297">
        <v>228198</v>
      </c>
      <c r="J44" s="297">
        <v>964759</v>
      </c>
      <c r="K44" s="297">
        <v>94785</v>
      </c>
      <c r="L44" s="297">
        <v>342747</v>
      </c>
      <c r="M44" s="297">
        <v>136170</v>
      </c>
      <c r="N44" s="297">
        <v>2326781</v>
      </c>
      <c r="O44" s="297">
        <v>206251</v>
      </c>
      <c r="P44" s="297">
        <v>357546</v>
      </c>
      <c r="Q44" s="297">
        <v>609460</v>
      </c>
      <c r="R44" s="297">
        <v>486423</v>
      </c>
      <c r="S44" s="297">
        <v>145555</v>
      </c>
      <c r="T44" s="297">
        <v>204849</v>
      </c>
      <c r="U44" s="297">
        <v>982005</v>
      </c>
      <c r="V44" s="297">
        <v>379689</v>
      </c>
      <c r="W44" s="297">
        <v>768566</v>
      </c>
      <c r="X44" s="297">
        <v>263966</v>
      </c>
      <c r="Y44" s="297">
        <v>991194</v>
      </c>
      <c r="Z44" s="297">
        <v>747564</v>
      </c>
      <c r="AA44" s="297">
        <v>97006</v>
      </c>
      <c r="AB44" s="297">
        <v>64268</v>
      </c>
      <c r="AC44" s="297">
        <v>905736</v>
      </c>
      <c r="AD44" s="297">
        <v>380943</v>
      </c>
      <c r="AE44" s="297">
        <v>504285</v>
      </c>
      <c r="AF44" s="297">
        <v>680046</v>
      </c>
      <c r="AG44" s="297">
        <v>366991</v>
      </c>
      <c r="AH44" s="297">
        <v>351210</v>
      </c>
      <c r="AI44" s="297">
        <v>463267</v>
      </c>
      <c r="AJ44" s="297">
        <v>1098678</v>
      </c>
      <c r="AK44" s="297">
        <v>69349</v>
      </c>
      <c r="AL44" s="297">
        <v>726091</v>
      </c>
      <c r="AM44" s="297">
        <v>1113627</v>
      </c>
      <c r="AN44" s="297">
        <v>53866</v>
      </c>
      <c r="AO44" s="297">
        <v>107014</v>
      </c>
      <c r="AP44" s="277">
        <v>18674371</v>
      </c>
      <c r="AQ44" s="297">
        <v>558328</v>
      </c>
      <c r="AR44" s="297">
        <v>12051117</v>
      </c>
      <c r="AS44" s="297">
        <v>4166420</v>
      </c>
      <c r="AT44" s="297">
        <v>764633</v>
      </c>
      <c r="AU44" s="297">
        <v>3754746</v>
      </c>
      <c r="AV44" s="297">
        <v>58027</v>
      </c>
      <c r="AW44" s="297">
        <v>21353271</v>
      </c>
      <c r="AX44" s="297">
        <v>40027642</v>
      </c>
      <c r="AY44" s="297">
        <v>3635532</v>
      </c>
      <c r="AZ44" s="297">
        <v>11893851</v>
      </c>
      <c r="BA44" s="297">
        <v>15529383</v>
      </c>
      <c r="BB44" s="297">
        <v>36882654</v>
      </c>
      <c r="BC44" s="297">
        <v>55557025</v>
      </c>
      <c r="BD44" s="297">
        <v>-3810265</v>
      </c>
      <c r="BE44" s="297">
        <v>-12788188</v>
      </c>
      <c r="BF44" s="297">
        <v>-16598453</v>
      </c>
      <c r="BG44" s="297">
        <v>20284201</v>
      </c>
      <c r="BH44" s="277">
        <v>38958572</v>
      </c>
      <c r="BI44" s="282"/>
      <c r="BJ44" s="298">
        <f t="shared" si="0"/>
        <v>15529383</v>
      </c>
      <c r="BK44" s="297">
        <f t="shared" si="1"/>
        <v>16598453</v>
      </c>
      <c r="BL44" s="299">
        <f t="shared" si="2"/>
        <v>-1069070</v>
      </c>
    </row>
    <row r="45" spans="1:64">
      <c r="A45" s="241" t="s">
        <v>407</v>
      </c>
      <c r="B45" s="103" t="s">
        <v>57</v>
      </c>
      <c r="C45" s="300">
        <v>677</v>
      </c>
      <c r="D45" s="300">
        <v>93</v>
      </c>
      <c r="E45" s="300">
        <v>1276</v>
      </c>
      <c r="F45" s="300">
        <v>946</v>
      </c>
      <c r="G45" s="300">
        <v>19220</v>
      </c>
      <c r="H45" s="300">
        <v>921</v>
      </c>
      <c r="I45" s="300">
        <v>7414</v>
      </c>
      <c r="J45" s="300">
        <v>20440</v>
      </c>
      <c r="K45" s="300">
        <v>658</v>
      </c>
      <c r="L45" s="300">
        <v>10375</v>
      </c>
      <c r="M45" s="300">
        <v>4522</v>
      </c>
      <c r="N45" s="300">
        <v>20397</v>
      </c>
      <c r="O45" s="300">
        <v>1928</v>
      </c>
      <c r="P45" s="300">
        <v>9456</v>
      </c>
      <c r="Q45" s="300">
        <v>16950</v>
      </c>
      <c r="R45" s="300">
        <v>10159</v>
      </c>
      <c r="S45" s="300">
        <v>3429</v>
      </c>
      <c r="T45" s="300">
        <v>3663</v>
      </c>
      <c r="U45" s="300">
        <v>23353</v>
      </c>
      <c r="V45" s="300">
        <v>11011</v>
      </c>
      <c r="W45" s="300">
        <v>11489</v>
      </c>
      <c r="X45" s="300">
        <v>8883</v>
      </c>
      <c r="Y45" s="300">
        <v>39825</v>
      </c>
      <c r="Z45" s="300">
        <v>9780</v>
      </c>
      <c r="AA45" s="300">
        <v>2564</v>
      </c>
      <c r="AB45" s="300">
        <v>4459</v>
      </c>
      <c r="AC45" s="300">
        <v>64223</v>
      </c>
      <c r="AD45" s="300">
        <v>36236</v>
      </c>
      <c r="AE45" s="300">
        <v>11930</v>
      </c>
      <c r="AF45" s="300">
        <v>44043</v>
      </c>
      <c r="AG45" s="300">
        <v>12794</v>
      </c>
      <c r="AH45" s="300">
        <v>12814</v>
      </c>
      <c r="AI45" s="300">
        <v>16501</v>
      </c>
      <c r="AJ45" s="300">
        <v>30747</v>
      </c>
      <c r="AK45" s="300">
        <v>6745</v>
      </c>
      <c r="AL45" s="300">
        <v>27507</v>
      </c>
      <c r="AM45" s="300">
        <v>50106</v>
      </c>
      <c r="AN45" s="300">
        <v>0</v>
      </c>
      <c r="AO45" s="300">
        <v>794</v>
      </c>
      <c r="AP45" s="301">
        <v>558328</v>
      </c>
      <c r="AQ45" s="302" t="s">
        <v>288</v>
      </c>
      <c r="AR45" s="302"/>
      <c r="AS45" s="302"/>
      <c r="AT45" s="302"/>
      <c r="AU45" s="302"/>
      <c r="AV45" s="302"/>
      <c r="AW45" s="302"/>
      <c r="AX45" s="302"/>
      <c r="AY45" s="302"/>
      <c r="AZ45" s="302"/>
      <c r="BA45" s="302"/>
      <c r="BB45" s="302"/>
      <c r="BC45" s="302"/>
      <c r="BD45" s="302"/>
      <c r="BE45" s="302"/>
      <c r="BF45" s="302"/>
      <c r="BG45" s="302"/>
      <c r="BH45" s="302"/>
      <c r="BL45" s="282"/>
    </row>
    <row r="46" spans="1:64">
      <c r="A46" s="259" t="s">
        <v>408</v>
      </c>
      <c r="B46" s="162" t="s">
        <v>58</v>
      </c>
      <c r="C46" s="293">
        <v>22865</v>
      </c>
      <c r="D46" s="293">
        <v>2945</v>
      </c>
      <c r="E46" s="293">
        <v>8186</v>
      </c>
      <c r="F46" s="293">
        <v>4409</v>
      </c>
      <c r="G46" s="293">
        <v>278558</v>
      </c>
      <c r="H46" s="293">
        <v>19046</v>
      </c>
      <c r="I46" s="293">
        <v>61555</v>
      </c>
      <c r="J46" s="293">
        <v>152749</v>
      </c>
      <c r="K46" s="293">
        <v>2276</v>
      </c>
      <c r="L46" s="293">
        <v>131165</v>
      </c>
      <c r="M46" s="293">
        <v>57051</v>
      </c>
      <c r="N46" s="293">
        <v>120790</v>
      </c>
      <c r="O46" s="293">
        <v>30712</v>
      </c>
      <c r="P46" s="293">
        <v>181749</v>
      </c>
      <c r="Q46" s="293">
        <v>213030</v>
      </c>
      <c r="R46" s="293">
        <v>179442</v>
      </c>
      <c r="S46" s="293">
        <v>45146</v>
      </c>
      <c r="T46" s="293">
        <v>62777</v>
      </c>
      <c r="U46" s="293">
        <v>306150</v>
      </c>
      <c r="V46" s="293">
        <v>104656</v>
      </c>
      <c r="W46" s="293">
        <v>202358</v>
      </c>
      <c r="X46" s="293">
        <v>116356</v>
      </c>
      <c r="Y46" s="293">
        <v>642238</v>
      </c>
      <c r="Z46" s="293">
        <v>77466</v>
      </c>
      <c r="AA46" s="293">
        <v>25644</v>
      </c>
      <c r="AB46" s="293">
        <v>85857</v>
      </c>
      <c r="AC46" s="293">
        <v>1158324</v>
      </c>
      <c r="AD46" s="293">
        <v>369570</v>
      </c>
      <c r="AE46" s="293">
        <v>177095</v>
      </c>
      <c r="AF46" s="293">
        <v>750842</v>
      </c>
      <c r="AG46" s="293">
        <v>144065</v>
      </c>
      <c r="AH46" s="293">
        <v>428618</v>
      </c>
      <c r="AI46" s="293">
        <v>938027</v>
      </c>
      <c r="AJ46" s="293">
        <v>1440086</v>
      </c>
      <c r="AK46" s="293">
        <v>89046</v>
      </c>
      <c r="AL46" s="293">
        <v>645800</v>
      </c>
      <c r="AM46" s="293">
        <v>645883</v>
      </c>
      <c r="AN46" s="293">
        <v>0</v>
      </c>
      <c r="AO46" s="293">
        <v>2386</v>
      </c>
      <c r="AP46" s="256">
        <v>9924918</v>
      </c>
      <c r="AQ46" s="302"/>
      <c r="AR46" s="302"/>
      <c r="AS46" s="302"/>
      <c r="AT46" s="302"/>
      <c r="AU46" s="302"/>
      <c r="AV46" s="302"/>
      <c r="AW46" s="302"/>
      <c r="AX46" s="302"/>
      <c r="AY46" s="302"/>
      <c r="AZ46" s="302"/>
      <c r="BA46" s="302"/>
      <c r="BB46" s="302"/>
      <c r="BC46" s="302"/>
      <c r="BD46" s="302"/>
      <c r="BE46" s="302"/>
      <c r="BF46" s="302"/>
      <c r="BG46" s="302"/>
      <c r="BH46" s="302"/>
      <c r="BL46" s="282"/>
    </row>
    <row r="47" spans="1:64">
      <c r="A47" s="259" t="s">
        <v>409</v>
      </c>
      <c r="B47" s="162" t="s">
        <v>59</v>
      </c>
      <c r="C47" s="293">
        <v>38530</v>
      </c>
      <c r="D47" s="293">
        <v>4567</v>
      </c>
      <c r="E47" s="293">
        <v>6766</v>
      </c>
      <c r="F47" s="293">
        <v>576</v>
      </c>
      <c r="G47" s="293">
        <v>158427</v>
      </c>
      <c r="H47" s="293">
        <v>-1491</v>
      </c>
      <c r="I47" s="293">
        <v>24626</v>
      </c>
      <c r="J47" s="293">
        <v>96845</v>
      </c>
      <c r="K47" s="293">
        <v>1883</v>
      </c>
      <c r="L47" s="293">
        <v>729</v>
      </c>
      <c r="M47" s="293">
        <v>25591</v>
      </c>
      <c r="N47" s="293">
        <v>230018</v>
      </c>
      <c r="O47" s="293">
        <v>26273</v>
      </c>
      <c r="P47" s="293">
        <v>19022</v>
      </c>
      <c r="Q47" s="293">
        <v>116676</v>
      </c>
      <c r="R47" s="293">
        <v>93426</v>
      </c>
      <c r="S47" s="293">
        <v>5417</v>
      </c>
      <c r="T47" s="293">
        <v>-13389</v>
      </c>
      <c r="U47" s="293">
        <v>-33672</v>
      </c>
      <c r="V47" s="293">
        <v>-29735</v>
      </c>
      <c r="W47" s="293">
        <v>20308</v>
      </c>
      <c r="X47" s="293">
        <v>14283</v>
      </c>
      <c r="Y47" s="293">
        <v>49828</v>
      </c>
      <c r="Z47" s="293">
        <v>47596</v>
      </c>
      <c r="AA47" s="293">
        <v>23750</v>
      </c>
      <c r="AB47" s="293">
        <v>6293</v>
      </c>
      <c r="AC47" s="293">
        <v>373210</v>
      </c>
      <c r="AD47" s="293">
        <v>295320</v>
      </c>
      <c r="AE47" s="293">
        <v>1297265</v>
      </c>
      <c r="AF47" s="293">
        <v>152738</v>
      </c>
      <c r="AG47" s="293">
        <v>138067</v>
      </c>
      <c r="AH47" s="293">
        <v>0</v>
      </c>
      <c r="AI47" s="293">
        <v>32952</v>
      </c>
      <c r="AJ47" s="293">
        <v>104745</v>
      </c>
      <c r="AK47" s="293">
        <v>-1024</v>
      </c>
      <c r="AL47" s="293">
        <v>167303</v>
      </c>
      <c r="AM47" s="293">
        <v>214272</v>
      </c>
      <c r="AN47" s="293">
        <v>0</v>
      </c>
      <c r="AO47" s="293">
        <v>66650</v>
      </c>
      <c r="AP47" s="256">
        <v>3774641</v>
      </c>
      <c r="AQ47" s="302"/>
      <c r="AR47" s="302"/>
      <c r="AS47" s="302"/>
      <c r="AT47" s="302"/>
      <c r="AU47" s="302"/>
      <c r="AV47" s="302"/>
      <c r="AW47" s="302"/>
      <c r="AX47" s="302"/>
      <c r="AY47" s="302"/>
      <c r="AZ47" s="302"/>
      <c r="BA47" s="302"/>
      <c r="BB47" s="302"/>
      <c r="BC47" s="302"/>
      <c r="BD47" s="302"/>
      <c r="BE47" s="302"/>
      <c r="BF47" s="302"/>
      <c r="BG47" s="302"/>
      <c r="BH47" s="302"/>
      <c r="BL47" s="282"/>
    </row>
    <row r="48" spans="1:64">
      <c r="A48" s="259" t="s">
        <v>410</v>
      </c>
      <c r="B48" s="162" t="s">
        <v>60</v>
      </c>
      <c r="C48" s="293">
        <v>30545</v>
      </c>
      <c r="D48" s="293">
        <v>717</v>
      </c>
      <c r="E48" s="293">
        <v>6401</v>
      </c>
      <c r="F48" s="293">
        <v>1387</v>
      </c>
      <c r="G48" s="293">
        <v>104978</v>
      </c>
      <c r="H48" s="293">
        <v>8822</v>
      </c>
      <c r="I48" s="293">
        <v>19339</v>
      </c>
      <c r="J48" s="293">
        <v>204513</v>
      </c>
      <c r="K48" s="293">
        <v>6384</v>
      </c>
      <c r="L48" s="293">
        <v>54573</v>
      </c>
      <c r="M48" s="293">
        <v>30723</v>
      </c>
      <c r="N48" s="293">
        <v>115339</v>
      </c>
      <c r="O48" s="293">
        <v>9199</v>
      </c>
      <c r="P48" s="293">
        <v>53067</v>
      </c>
      <c r="Q48" s="293">
        <v>115226</v>
      </c>
      <c r="R48" s="293">
        <v>85733</v>
      </c>
      <c r="S48" s="293">
        <v>31094</v>
      </c>
      <c r="T48" s="293">
        <v>59843</v>
      </c>
      <c r="U48" s="293">
        <v>243337</v>
      </c>
      <c r="V48" s="293">
        <v>115025</v>
      </c>
      <c r="W48" s="293">
        <v>110557</v>
      </c>
      <c r="X48" s="293">
        <v>42423</v>
      </c>
      <c r="Y48" s="293">
        <v>68346</v>
      </c>
      <c r="Z48" s="293">
        <v>184901</v>
      </c>
      <c r="AA48" s="293">
        <v>39387</v>
      </c>
      <c r="AB48" s="293">
        <v>13748</v>
      </c>
      <c r="AC48" s="293">
        <v>258983</v>
      </c>
      <c r="AD48" s="293">
        <v>86946</v>
      </c>
      <c r="AE48" s="293">
        <v>1092923</v>
      </c>
      <c r="AF48" s="293">
        <v>279843</v>
      </c>
      <c r="AG48" s="293">
        <v>110912</v>
      </c>
      <c r="AH48" s="293">
        <v>423940</v>
      </c>
      <c r="AI48" s="293">
        <v>299330</v>
      </c>
      <c r="AJ48" s="293">
        <v>187693</v>
      </c>
      <c r="AK48" s="293">
        <v>11173</v>
      </c>
      <c r="AL48" s="293">
        <v>214790</v>
      </c>
      <c r="AM48" s="293">
        <v>217814</v>
      </c>
      <c r="AN48" s="293">
        <v>0</v>
      </c>
      <c r="AO48" s="293">
        <v>9241</v>
      </c>
      <c r="AP48" s="256">
        <v>4949195</v>
      </c>
      <c r="AQ48" s="302"/>
      <c r="AR48" s="302"/>
      <c r="AS48" s="302"/>
      <c r="AT48" s="302"/>
      <c r="AU48" s="302"/>
      <c r="AV48" s="302"/>
      <c r="AW48" s="302"/>
      <c r="AX48" s="302"/>
      <c r="AY48" s="302"/>
      <c r="AZ48" s="302"/>
      <c r="BA48" s="302"/>
      <c r="BB48" s="302"/>
      <c r="BC48" s="302"/>
      <c r="BD48" s="302"/>
      <c r="BE48" s="302"/>
      <c r="BF48" s="302"/>
      <c r="BG48" s="302"/>
      <c r="BH48" s="302"/>
      <c r="BL48" s="282"/>
    </row>
    <row r="49" spans="1:64">
      <c r="A49" s="259" t="s">
        <v>411</v>
      </c>
      <c r="B49" s="162" t="s">
        <v>61</v>
      </c>
      <c r="C49" s="293">
        <v>7590</v>
      </c>
      <c r="D49" s="293">
        <v>274</v>
      </c>
      <c r="E49" s="293">
        <v>2369</v>
      </c>
      <c r="F49" s="293">
        <v>913</v>
      </c>
      <c r="G49" s="293">
        <v>113635</v>
      </c>
      <c r="H49" s="293">
        <v>3435</v>
      </c>
      <c r="I49" s="293">
        <v>9114</v>
      </c>
      <c r="J49" s="293">
        <v>31262</v>
      </c>
      <c r="K49" s="293">
        <v>9274</v>
      </c>
      <c r="L49" s="293">
        <v>20882</v>
      </c>
      <c r="M49" s="293">
        <v>8184</v>
      </c>
      <c r="N49" s="293">
        <v>36769</v>
      </c>
      <c r="O49" s="293">
        <v>2240</v>
      </c>
      <c r="P49" s="293">
        <v>17599</v>
      </c>
      <c r="Q49" s="293">
        <v>7110</v>
      </c>
      <c r="R49" s="293">
        <v>8120</v>
      </c>
      <c r="S49" s="293">
        <v>3397</v>
      </c>
      <c r="T49" s="293">
        <v>2519</v>
      </c>
      <c r="U49" s="293">
        <v>6177</v>
      </c>
      <c r="V49" s="293">
        <v>7266</v>
      </c>
      <c r="W49" s="293">
        <v>12904</v>
      </c>
      <c r="X49" s="293">
        <v>11778</v>
      </c>
      <c r="Y49" s="293">
        <v>68715</v>
      </c>
      <c r="Z49" s="293">
        <v>28263</v>
      </c>
      <c r="AA49" s="293">
        <v>8352</v>
      </c>
      <c r="AB49" s="293">
        <v>3312</v>
      </c>
      <c r="AC49" s="293">
        <v>118567</v>
      </c>
      <c r="AD49" s="293">
        <v>24250</v>
      </c>
      <c r="AE49" s="293">
        <v>159502</v>
      </c>
      <c r="AF49" s="293">
        <v>135561</v>
      </c>
      <c r="AG49" s="293">
        <v>25669</v>
      </c>
      <c r="AH49" s="293">
        <v>1935</v>
      </c>
      <c r="AI49" s="293">
        <v>21645</v>
      </c>
      <c r="AJ49" s="293">
        <v>42435</v>
      </c>
      <c r="AK49" s="293">
        <v>6286</v>
      </c>
      <c r="AL49" s="293">
        <v>89102</v>
      </c>
      <c r="AM49" s="293">
        <v>126621</v>
      </c>
      <c r="AN49" s="293">
        <v>0</v>
      </c>
      <c r="AO49" s="293">
        <v>3298</v>
      </c>
      <c r="AP49" s="256">
        <v>1186324</v>
      </c>
      <c r="AQ49" s="302"/>
      <c r="AR49" s="302"/>
      <c r="AS49" s="302"/>
      <c r="AT49" s="302"/>
      <c r="AU49" s="302"/>
      <c r="AV49" s="302"/>
      <c r="AW49" s="302"/>
      <c r="AX49" s="302"/>
      <c r="AY49" s="302"/>
      <c r="AZ49" s="302"/>
      <c r="BA49" s="302"/>
      <c r="BB49" s="302"/>
      <c r="BC49" s="302"/>
      <c r="BD49" s="302"/>
      <c r="BE49" s="302"/>
      <c r="BF49" s="302"/>
      <c r="BG49" s="302"/>
      <c r="BH49" s="302"/>
      <c r="BL49" s="282"/>
    </row>
    <row r="50" spans="1:64">
      <c r="A50" s="259" t="s">
        <v>412</v>
      </c>
      <c r="B50" s="162" t="s">
        <v>209</v>
      </c>
      <c r="C50" s="293">
        <v>-13272</v>
      </c>
      <c r="D50" s="293">
        <v>-470</v>
      </c>
      <c r="E50" s="293">
        <v>-39</v>
      </c>
      <c r="F50" s="293">
        <v>0</v>
      </c>
      <c r="G50" s="293">
        <v>-7916</v>
      </c>
      <c r="H50" s="293">
        <v>0</v>
      </c>
      <c r="I50" s="293">
        <v>0</v>
      </c>
      <c r="J50" s="293">
        <v>-3</v>
      </c>
      <c r="K50" s="293">
        <v>-148</v>
      </c>
      <c r="L50" s="293">
        <v>-3</v>
      </c>
      <c r="M50" s="293">
        <v>0</v>
      </c>
      <c r="N50" s="293">
        <v>-4</v>
      </c>
      <c r="O50" s="293">
        <v>0</v>
      </c>
      <c r="P50" s="293">
        <v>-6</v>
      </c>
      <c r="Q50" s="293">
        <v>-4</v>
      </c>
      <c r="R50" s="293">
        <v>-2</v>
      </c>
      <c r="S50" s="293">
        <v>-1</v>
      </c>
      <c r="T50" s="293">
        <v>-2</v>
      </c>
      <c r="U50" s="293">
        <v>-5</v>
      </c>
      <c r="V50" s="293">
        <v>-4</v>
      </c>
      <c r="W50" s="293">
        <v>-14</v>
      </c>
      <c r="X50" s="293">
        <v>-6</v>
      </c>
      <c r="Y50" s="293">
        <v>-7913</v>
      </c>
      <c r="Z50" s="293">
        <v>-558</v>
      </c>
      <c r="AA50" s="293">
        <v>-8903</v>
      </c>
      <c r="AB50" s="293">
        <v>-1</v>
      </c>
      <c r="AC50" s="293">
        <v>-1378</v>
      </c>
      <c r="AD50" s="293">
        <v>-17759</v>
      </c>
      <c r="AE50" s="293">
        <v>-829</v>
      </c>
      <c r="AF50" s="293">
        <v>-7434</v>
      </c>
      <c r="AG50" s="293">
        <v>-8</v>
      </c>
      <c r="AH50" s="293">
        <v>0</v>
      </c>
      <c r="AI50" s="293">
        <v>-4677</v>
      </c>
      <c r="AJ50" s="293">
        <v>-33590</v>
      </c>
      <c r="AK50" s="293">
        <v>-3205</v>
      </c>
      <c r="AL50" s="293">
        <v>-84</v>
      </c>
      <c r="AM50" s="293">
        <v>-14</v>
      </c>
      <c r="AN50" s="293">
        <v>0</v>
      </c>
      <c r="AO50" s="293">
        <v>-953</v>
      </c>
      <c r="AP50" s="256">
        <v>-109205</v>
      </c>
      <c r="AQ50" s="302"/>
      <c r="AR50" s="302"/>
      <c r="AS50" s="302"/>
      <c r="AT50" s="302"/>
      <c r="AU50" s="302"/>
      <c r="AV50" s="302"/>
      <c r="AW50" s="302"/>
      <c r="AX50" s="302"/>
      <c r="AY50" s="302"/>
      <c r="AZ50" s="302"/>
      <c r="BA50" s="302"/>
      <c r="BB50" s="302"/>
      <c r="BC50" s="302"/>
      <c r="BD50" s="302"/>
      <c r="BE50" s="302"/>
      <c r="BF50" s="302"/>
      <c r="BG50" s="302"/>
      <c r="BH50" s="302"/>
      <c r="BL50" s="282"/>
    </row>
    <row r="51" spans="1:64">
      <c r="A51" s="264" t="s">
        <v>413</v>
      </c>
      <c r="B51" s="267" t="s">
        <v>63</v>
      </c>
      <c r="C51" s="297">
        <v>86935</v>
      </c>
      <c r="D51" s="297">
        <v>8126</v>
      </c>
      <c r="E51" s="297">
        <v>24959</v>
      </c>
      <c r="F51" s="297">
        <v>8231</v>
      </c>
      <c r="G51" s="297">
        <v>666902</v>
      </c>
      <c r="H51" s="297">
        <v>30733</v>
      </c>
      <c r="I51" s="297">
        <v>122048</v>
      </c>
      <c r="J51" s="297">
        <v>505806</v>
      </c>
      <c r="K51" s="297">
        <v>20327</v>
      </c>
      <c r="L51" s="297">
        <v>217721</v>
      </c>
      <c r="M51" s="297">
        <v>126071</v>
      </c>
      <c r="N51" s="297">
        <v>523309</v>
      </c>
      <c r="O51" s="297">
        <v>70352</v>
      </c>
      <c r="P51" s="297">
        <v>280887</v>
      </c>
      <c r="Q51" s="297">
        <v>468988</v>
      </c>
      <c r="R51" s="297">
        <v>376878</v>
      </c>
      <c r="S51" s="297">
        <v>88482</v>
      </c>
      <c r="T51" s="297">
        <v>115411</v>
      </c>
      <c r="U51" s="297">
        <v>545340</v>
      </c>
      <c r="V51" s="297">
        <v>208219</v>
      </c>
      <c r="W51" s="297">
        <v>357602</v>
      </c>
      <c r="X51" s="297">
        <v>193717</v>
      </c>
      <c r="Y51" s="297">
        <v>861039</v>
      </c>
      <c r="Z51" s="297">
        <v>347448</v>
      </c>
      <c r="AA51" s="297">
        <v>90794</v>
      </c>
      <c r="AB51" s="297">
        <v>113668</v>
      </c>
      <c r="AC51" s="297">
        <v>1971929</v>
      </c>
      <c r="AD51" s="297">
        <v>794563</v>
      </c>
      <c r="AE51" s="297">
        <v>2737886</v>
      </c>
      <c r="AF51" s="297">
        <v>1355593</v>
      </c>
      <c r="AG51" s="297">
        <v>431499</v>
      </c>
      <c r="AH51" s="297">
        <v>867307</v>
      </c>
      <c r="AI51" s="297">
        <v>1303778</v>
      </c>
      <c r="AJ51" s="297">
        <v>1772116</v>
      </c>
      <c r="AK51" s="297">
        <v>109021</v>
      </c>
      <c r="AL51" s="297">
        <v>1144418</v>
      </c>
      <c r="AM51" s="297">
        <v>1254682</v>
      </c>
      <c r="AN51" s="297">
        <v>0</v>
      </c>
      <c r="AO51" s="297">
        <v>81416</v>
      </c>
      <c r="AP51" s="277">
        <v>20284201</v>
      </c>
      <c r="AQ51" s="302"/>
      <c r="AR51" s="302"/>
      <c r="AS51" s="302"/>
      <c r="AT51" s="302"/>
      <c r="AU51" s="302"/>
      <c r="AV51" s="302"/>
      <c r="AW51" s="302"/>
      <c r="AX51" s="302"/>
      <c r="AY51" s="302"/>
      <c r="AZ51" s="302"/>
      <c r="BA51" s="302"/>
      <c r="BB51" s="302"/>
      <c r="BC51" s="302"/>
      <c r="BD51" s="302"/>
      <c r="BE51" s="302"/>
      <c r="BF51" s="302"/>
      <c r="BG51" s="302"/>
      <c r="BH51" s="302"/>
      <c r="BL51" s="282"/>
    </row>
    <row r="52" spans="1:64">
      <c r="A52" s="303" t="s">
        <v>414</v>
      </c>
      <c r="B52" s="235" t="s">
        <v>360</v>
      </c>
      <c r="C52" s="304">
        <v>190815</v>
      </c>
      <c r="D52" s="304">
        <v>10796</v>
      </c>
      <c r="E52" s="304">
        <v>45849</v>
      </c>
      <c r="F52" s="304">
        <v>18762</v>
      </c>
      <c r="G52" s="304">
        <v>1934435</v>
      </c>
      <c r="H52" s="304">
        <v>80715</v>
      </c>
      <c r="I52" s="304">
        <v>350246</v>
      </c>
      <c r="J52" s="304">
        <v>1470565</v>
      </c>
      <c r="K52" s="304">
        <v>115112</v>
      </c>
      <c r="L52" s="304">
        <v>560468</v>
      </c>
      <c r="M52" s="304">
        <v>262241</v>
      </c>
      <c r="N52" s="304">
        <v>2850090</v>
      </c>
      <c r="O52" s="304">
        <v>276603</v>
      </c>
      <c r="P52" s="304">
        <v>638433</v>
      </c>
      <c r="Q52" s="304">
        <v>1078448</v>
      </c>
      <c r="R52" s="304">
        <v>863301</v>
      </c>
      <c r="S52" s="304">
        <v>234037</v>
      </c>
      <c r="T52" s="304">
        <v>320260</v>
      </c>
      <c r="U52" s="304">
        <v>1527345</v>
      </c>
      <c r="V52" s="304">
        <v>587908</v>
      </c>
      <c r="W52" s="304">
        <v>1126168</v>
      </c>
      <c r="X52" s="304">
        <v>457683</v>
      </c>
      <c r="Y52" s="304">
        <v>1852233</v>
      </c>
      <c r="Z52" s="304">
        <v>1095012</v>
      </c>
      <c r="AA52" s="304">
        <v>187800</v>
      </c>
      <c r="AB52" s="304">
        <v>177936</v>
      </c>
      <c r="AC52" s="304">
        <v>2877665</v>
      </c>
      <c r="AD52" s="304">
        <v>1175506</v>
      </c>
      <c r="AE52" s="304">
        <v>3242171</v>
      </c>
      <c r="AF52" s="304">
        <v>2035639</v>
      </c>
      <c r="AG52" s="304">
        <v>798490</v>
      </c>
      <c r="AH52" s="304">
        <v>1218517</v>
      </c>
      <c r="AI52" s="304">
        <v>1767045</v>
      </c>
      <c r="AJ52" s="304">
        <v>2870794</v>
      </c>
      <c r="AK52" s="304">
        <v>178370</v>
      </c>
      <c r="AL52" s="304">
        <v>1870509</v>
      </c>
      <c r="AM52" s="304">
        <v>2368309</v>
      </c>
      <c r="AN52" s="304">
        <v>53866</v>
      </c>
      <c r="AO52" s="304">
        <v>188430</v>
      </c>
      <c r="AP52" s="305">
        <v>38958572</v>
      </c>
      <c r="AQ52" s="302"/>
      <c r="AR52" s="302"/>
      <c r="AS52" s="302"/>
      <c r="AT52" s="302"/>
      <c r="AU52" s="302"/>
      <c r="AV52" s="302"/>
      <c r="AW52" s="302"/>
      <c r="AX52" s="302"/>
      <c r="AY52" s="302"/>
      <c r="AZ52" s="302"/>
      <c r="BA52" s="302"/>
      <c r="BB52" s="302"/>
      <c r="BC52" s="302"/>
      <c r="BD52" s="302"/>
      <c r="BE52" s="302"/>
      <c r="BF52" s="302"/>
      <c r="BG52" s="302"/>
      <c r="BH52" s="302"/>
      <c r="BL52" s="282"/>
    </row>
    <row r="53" spans="1:64">
      <c r="A53" s="280" t="s">
        <v>402</v>
      </c>
    </row>
    <row r="55" spans="1:64">
      <c r="B55" s="46" t="s">
        <v>437</v>
      </c>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row>
    <row r="56" spans="1:64">
      <c r="B56" s="46" t="s">
        <v>436</v>
      </c>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row>
    <row r="57" spans="1:64">
      <c r="B57" s="46" t="s">
        <v>331</v>
      </c>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row>
    <row r="58" spans="1:64">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row>
    <row r="59" spans="1:64">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row>
    <row r="60" spans="1:64">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row>
    <row r="61" spans="1:64">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302"/>
      <c r="BD61" s="302"/>
      <c r="BE61" s="302"/>
      <c r="BF61" s="302"/>
      <c r="BG61" s="302"/>
      <c r="BH61" s="302"/>
    </row>
    <row r="62" spans="1:6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row>
    <row r="63" spans="1:64">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row>
    <row r="64" spans="1:64">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302"/>
    </row>
    <row r="65" spans="3:60">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302"/>
      <c r="BC65" s="302"/>
      <c r="BD65" s="302"/>
      <c r="BE65" s="302"/>
      <c r="BF65" s="302"/>
      <c r="BG65" s="302"/>
      <c r="BH65" s="302"/>
    </row>
    <row r="66" spans="3:60">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row>
    <row r="67" spans="3:60">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302"/>
      <c r="BD67" s="302"/>
      <c r="BE67" s="302"/>
      <c r="BF67" s="302"/>
      <c r="BG67" s="302"/>
      <c r="BH67" s="302"/>
    </row>
    <row r="68" spans="3:60">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302"/>
      <c r="BC68" s="302"/>
      <c r="BD68" s="302"/>
      <c r="BE68" s="302"/>
      <c r="BF68" s="302"/>
      <c r="BG68" s="302"/>
      <c r="BH68" s="302"/>
    </row>
    <row r="69" spans="3:60">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2"/>
      <c r="AZ69" s="302"/>
      <c r="BA69" s="302"/>
      <c r="BB69" s="302"/>
      <c r="BC69" s="302"/>
      <c r="BD69" s="302"/>
      <c r="BE69" s="302"/>
      <c r="BF69" s="302"/>
      <c r="BG69" s="302"/>
      <c r="BH69" s="302"/>
    </row>
    <row r="70" spans="3:60">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row>
    <row r="71" spans="3:60">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row>
    <row r="72" spans="3:60">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row>
    <row r="73" spans="3:60">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row>
    <row r="74" spans="3:60">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row>
    <row r="75" spans="3:60">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row>
    <row r="76" spans="3:60">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row>
    <row r="77" spans="3:60">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row>
    <row r="78" spans="3:60">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row>
    <row r="79" spans="3:60">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row>
    <row r="80" spans="3:60">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row>
    <row r="81" spans="3:60">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row>
    <row r="82" spans="3:60">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row>
    <row r="83" spans="3:60">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row>
    <row r="84" spans="3:60">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row>
    <row r="85" spans="3:60">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row>
    <row r="86" spans="3:60">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row>
    <row r="87" spans="3:60">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row>
    <row r="88" spans="3:60">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row>
    <row r="89" spans="3:60">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row>
    <row r="90" spans="3:60">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row>
    <row r="91" spans="3:60">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row>
    <row r="92" spans="3:60">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row>
    <row r="93" spans="3:60">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row>
    <row r="94" spans="3:60">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row>
    <row r="95" spans="3:60">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row>
    <row r="96" spans="3:60">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row>
    <row r="97" spans="3:60">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row>
    <row r="98" spans="3:60">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row>
    <row r="99" spans="3:60">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row>
    <row r="100" spans="3:60">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row>
    <row r="101" spans="3:60">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row>
    <row r="102" spans="3:60">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row>
    <row r="103" spans="3:60">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row>
    <row r="104" spans="3:60">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row>
    <row r="105" spans="3:60">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row>
    <row r="106" spans="3:60">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row>
    <row r="107" spans="3:60">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row>
    <row r="108" spans="3:60">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row>
    <row r="109" spans="3:60">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c r="AJ109" s="302"/>
      <c r="AK109" s="302"/>
      <c r="AL109" s="302"/>
      <c r="AM109" s="302"/>
      <c r="AN109" s="302"/>
      <c r="AO109" s="302"/>
      <c r="AP109" s="302"/>
      <c r="AQ109" s="302"/>
      <c r="AR109" s="302"/>
      <c r="AS109" s="302"/>
      <c r="AT109" s="302"/>
      <c r="AU109" s="302"/>
      <c r="AV109" s="302"/>
      <c r="AW109" s="302"/>
      <c r="AX109" s="302"/>
      <c r="AY109" s="302"/>
      <c r="AZ109" s="302"/>
      <c r="BA109" s="302"/>
      <c r="BB109" s="302"/>
      <c r="BC109" s="302"/>
      <c r="BD109" s="302"/>
      <c r="BE109" s="302"/>
      <c r="BF109" s="302"/>
      <c r="BG109" s="302"/>
      <c r="BH109" s="302"/>
    </row>
    <row r="110" spans="3:60">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c r="AK110" s="302"/>
      <c r="AL110" s="302"/>
      <c r="AM110" s="302"/>
      <c r="AN110" s="302"/>
      <c r="AO110" s="302"/>
      <c r="AP110" s="302"/>
      <c r="AQ110" s="302"/>
      <c r="AR110" s="302"/>
      <c r="AS110" s="302"/>
      <c r="AT110" s="302"/>
      <c r="AU110" s="302"/>
      <c r="AV110" s="302"/>
      <c r="AW110" s="302"/>
      <c r="AX110" s="302"/>
      <c r="AY110" s="302"/>
      <c r="AZ110" s="302"/>
      <c r="BA110" s="302"/>
      <c r="BB110" s="302"/>
      <c r="BC110" s="302"/>
      <c r="BD110" s="302"/>
      <c r="BE110" s="302"/>
      <c r="BF110" s="302"/>
      <c r="BG110" s="302"/>
      <c r="BH110" s="302"/>
    </row>
    <row r="111" spans="3:60">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302"/>
      <c r="BA111" s="302"/>
      <c r="BB111" s="302"/>
      <c r="BC111" s="302"/>
      <c r="BD111" s="302"/>
      <c r="BE111" s="302"/>
      <c r="BF111" s="302"/>
      <c r="BG111" s="302"/>
      <c r="BH111" s="302"/>
    </row>
    <row r="112" spans="3:60">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2"/>
      <c r="AN112" s="302"/>
      <c r="AO112" s="302"/>
      <c r="AP112" s="302"/>
      <c r="AQ112" s="302"/>
      <c r="AR112" s="302"/>
      <c r="AS112" s="302"/>
      <c r="AT112" s="302"/>
      <c r="AU112" s="302"/>
      <c r="AV112" s="302"/>
      <c r="AW112" s="302"/>
      <c r="AX112" s="302"/>
      <c r="AY112" s="302"/>
      <c r="AZ112" s="302"/>
      <c r="BA112" s="302"/>
      <c r="BB112" s="302"/>
      <c r="BC112" s="302"/>
      <c r="BD112" s="302"/>
      <c r="BE112" s="302"/>
      <c r="BF112" s="302"/>
      <c r="BG112" s="302"/>
      <c r="BH112" s="302"/>
    </row>
    <row r="113" spans="3:60">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row>
    <row r="114" spans="3:60">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c r="AX114" s="302"/>
      <c r="AY114" s="302"/>
      <c r="AZ114" s="302"/>
      <c r="BA114" s="302"/>
      <c r="BB114" s="302"/>
      <c r="BC114" s="302"/>
      <c r="BD114" s="302"/>
      <c r="BE114" s="302"/>
      <c r="BF114" s="302"/>
      <c r="BG114" s="302"/>
      <c r="BH114" s="302"/>
    </row>
    <row r="115" spans="3:60">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c r="AK115" s="302"/>
      <c r="AL115" s="302"/>
      <c r="AM115" s="302"/>
      <c r="AN115" s="302"/>
      <c r="AO115" s="302"/>
      <c r="AP115" s="302"/>
      <c r="AQ115" s="302"/>
      <c r="AR115" s="302"/>
      <c r="AS115" s="302"/>
      <c r="AT115" s="302"/>
      <c r="AU115" s="302"/>
      <c r="AV115" s="302"/>
      <c r="AW115" s="302"/>
      <c r="AX115" s="302"/>
      <c r="AY115" s="302"/>
      <c r="AZ115" s="302"/>
      <c r="BA115" s="302"/>
      <c r="BB115" s="302"/>
      <c r="BC115" s="302"/>
      <c r="BD115" s="302"/>
      <c r="BE115" s="302"/>
      <c r="BF115" s="302"/>
      <c r="BG115" s="302"/>
      <c r="BH115" s="302"/>
    </row>
    <row r="116" spans="3:60">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2"/>
      <c r="AN116" s="302"/>
      <c r="AO116" s="302"/>
      <c r="AP116" s="302"/>
      <c r="AQ116" s="302"/>
      <c r="AR116" s="302"/>
      <c r="AS116" s="302"/>
      <c r="AT116" s="302"/>
      <c r="AU116" s="302"/>
      <c r="AV116" s="302"/>
      <c r="AW116" s="302"/>
      <c r="AX116" s="302"/>
      <c r="AY116" s="302"/>
      <c r="AZ116" s="302"/>
      <c r="BA116" s="302"/>
      <c r="BB116" s="302"/>
      <c r="BC116" s="302"/>
      <c r="BD116" s="302"/>
      <c r="BE116" s="302"/>
      <c r="BF116" s="302"/>
      <c r="BG116" s="302"/>
      <c r="BH116" s="302"/>
    </row>
    <row r="117" spans="3:60">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row>
    <row r="118" spans="3:60">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row>
    <row r="119" spans="3:60">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c r="AJ119" s="302"/>
      <c r="AK119" s="302"/>
      <c r="AL119" s="302"/>
      <c r="AM119" s="302"/>
      <c r="AN119" s="302"/>
      <c r="AO119" s="302"/>
      <c r="AP119" s="302"/>
      <c r="AQ119" s="302"/>
      <c r="AR119" s="302"/>
      <c r="AS119" s="302"/>
      <c r="AT119" s="302"/>
      <c r="AU119" s="302"/>
      <c r="AV119" s="302"/>
      <c r="AW119" s="302"/>
      <c r="AX119" s="302"/>
      <c r="AY119" s="302"/>
      <c r="AZ119" s="302"/>
      <c r="BA119" s="302"/>
      <c r="BB119" s="302"/>
      <c r="BC119" s="302"/>
      <c r="BD119" s="302"/>
      <c r="BE119" s="302"/>
      <c r="BF119" s="302"/>
      <c r="BG119" s="302"/>
      <c r="BH119" s="302"/>
    </row>
  </sheetData>
  <phoneticPr fontId="5"/>
  <pageMargins left="0.78740157480314965" right="0.78740157480314965" top="0.78740157480314965" bottom="0.78740157480314965" header="0.51181102362204722" footer="0.51181102362204722"/>
  <pageSetup paperSize="9" scale="92" fitToWidth="9" orientation="landscape" verticalDpi="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
    <pageSetUpPr fitToPage="1"/>
  </sheetPr>
  <dimension ref="A1:BH119"/>
  <sheetViews>
    <sheetView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ColWidth="9" defaultRowHeight="12"/>
  <cols>
    <col min="1" max="1" width="3.6328125" style="2" customWidth="1"/>
    <col min="2" max="2" width="24.7265625" style="46" bestFit="1" customWidth="1"/>
    <col min="3" max="60" width="10.6328125" style="46" customWidth="1"/>
    <col min="61" max="16384" width="9" style="46"/>
  </cols>
  <sheetData>
    <row r="1" spans="1:60" ht="13">
      <c r="A1" s="107" t="s">
        <v>399</v>
      </c>
      <c r="E1" s="46" t="s">
        <v>358</v>
      </c>
      <c r="G1" s="46" t="s">
        <v>288</v>
      </c>
    </row>
    <row r="2" spans="1:60">
      <c r="A2" s="2" t="s">
        <v>365</v>
      </c>
      <c r="BG2" s="46" t="s">
        <v>358</v>
      </c>
      <c r="BH2" s="213"/>
    </row>
    <row r="3" spans="1:60">
      <c r="A3" s="224" t="s">
        <v>1</v>
      </c>
      <c r="B3" s="287"/>
      <c r="C3" s="155" t="s">
        <v>271</v>
      </c>
      <c r="D3" s="155" t="s">
        <v>225</v>
      </c>
      <c r="E3" s="155" t="s">
        <v>226</v>
      </c>
      <c r="F3" s="155" t="s">
        <v>227</v>
      </c>
      <c r="G3" s="155" t="s">
        <v>228</v>
      </c>
      <c r="H3" s="155" t="s">
        <v>229</v>
      </c>
      <c r="I3" s="155" t="s">
        <v>230</v>
      </c>
      <c r="J3" s="155" t="s">
        <v>231</v>
      </c>
      <c r="K3" s="155" t="s">
        <v>232</v>
      </c>
      <c r="L3" s="155" t="s">
        <v>2</v>
      </c>
      <c r="M3" s="155" t="s">
        <v>3</v>
      </c>
      <c r="N3" s="155" t="s">
        <v>4</v>
      </c>
      <c r="O3" s="155" t="s">
        <v>5</v>
      </c>
      <c r="P3" s="155" t="s">
        <v>6</v>
      </c>
      <c r="Q3" s="155" t="s">
        <v>7</v>
      </c>
      <c r="R3" s="155" t="s">
        <v>8</v>
      </c>
      <c r="S3" s="155" t="s">
        <v>9</v>
      </c>
      <c r="T3" s="155" t="s">
        <v>10</v>
      </c>
      <c r="U3" s="155" t="s">
        <v>11</v>
      </c>
      <c r="V3" s="155" t="s">
        <v>12</v>
      </c>
      <c r="W3" s="155" t="s">
        <v>13</v>
      </c>
      <c r="X3" s="155" t="s">
        <v>14</v>
      </c>
      <c r="Y3" s="155" t="s">
        <v>15</v>
      </c>
      <c r="Z3" s="155" t="s">
        <v>16</v>
      </c>
      <c r="AA3" s="155" t="s">
        <v>17</v>
      </c>
      <c r="AB3" s="155" t="s">
        <v>18</v>
      </c>
      <c r="AC3" s="155" t="s">
        <v>19</v>
      </c>
      <c r="AD3" s="155" t="s">
        <v>20</v>
      </c>
      <c r="AE3" s="155" t="s">
        <v>21</v>
      </c>
      <c r="AF3" s="155" t="s">
        <v>22</v>
      </c>
      <c r="AG3" s="155" t="s">
        <v>23</v>
      </c>
      <c r="AH3" s="155" t="s">
        <v>24</v>
      </c>
      <c r="AI3" s="155" t="s">
        <v>25</v>
      </c>
      <c r="AJ3" s="155" t="s">
        <v>26</v>
      </c>
      <c r="AK3" s="155" t="s">
        <v>56</v>
      </c>
      <c r="AL3" s="155" t="s">
        <v>199</v>
      </c>
      <c r="AM3" s="155">
        <v>37</v>
      </c>
      <c r="AN3" s="155">
        <v>38</v>
      </c>
      <c r="AO3" s="155">
        <v>39</v>
      </c>
      <c r="AP3" s="225">
        <v>40</v>
      </c>
      <c r="AQ3" s="155">
        <v>41</v>
      </c>
      <c r="AR3" s="155">
        <v>42</v>
      </c>
      <c r="AS3" s="155">
        <v>43</v>
      </c>
      <c r="AT3" s="155">
        <v>44</v>
      </c>
      <c r="AU3" s="155">
        <v>45</v>
      </c>
      <c r="AV3" s="155">
        <v>46</v>
      </c>
      <c r="AW3" s="155">
        <v>47</v>
      </c>
      <c r="AX3" s="155">
        <v>48</v>
      </c>
      <c r="AY3" s="155">
        <v>49</v>
      </c>
      <c r="AZ3" s="155">
        <v>50</v>
      </c>
      <c r="BA3" s="155">
        <v>51</v>
      </c>
      <c r="BB3" s="155">
        <v>52</v>
      </c>
      <c r="BC3" s="155">
        <v>53</v>
      </c>
      <c r="BD3" s="155">
        <v>54</v>
      </c>
      <c r="BE3" s="155">
        <v>55</v>
      </c>
      <c r="BF3" s="155">
        <v>56</v>
      </c>
      <c r="BG3" s="155">
        <v>57</v>
      </c>
      <c r="BH3" s="225">
        <v>58</v>
      </c>
    </row>
    <row r="4" spans="1:60" ht="36">
      <c r="A4" s="288"/>
      <c r="B4" s="289" t="s">
        <v>357</v>
      </c>
      <c r="C4" s="290" t="s">
        <v>272</v>
      </c>
      <c r="D4" s="290" t="s">
        <v>273</v>
      </c>
      <c r="E4" s="290" t="s">
        <v>274</v>
      </c>
      <c r="F4" s="290" t="s">
        <v>27</v>
      </c>
      <c r="G4" s="290" t="s">
        <v>195</v>
      </c>
      <c r="H4" s="290" t="s">
        <v>28</v>
      </c>
      <c r="I4" s="290" t="s">
        <v>275</v>
      </c>
      <c r="J4" s="290" t="s">
        <v>29</v>
      </c>
      <c r="K4" s="290" t="s">
        <v>30</v>
      </c>
      <c r="L4" s="290" t="s">
        <v>400</v>
      </c>
      <c r="M4" s="290" t="s">
        <v>31</v>
      </c>
      <c r="N4" s="290" t="s">
        <v>32</v>
      </c>
      <c r="O4" s="290" t="s">
        <v>33</v>
      </c>
      <c r="P4" s="290" t="s">
        <v>34</v>
      </c>
      <c r="Q4" s="290" t="s">
        <v>276</v>
      </c>
      <c r="R4" s="290" t="s">
        <v>277</v>
      </c>
      <c r="S4" s="290" t="s">
        <v>278</v>
      </c>
      <c r="T4" s="290" t="s">
        <v>279</v>
      </c>
      <c r="U4" s="290" t="s">
        <v>35</v>
      </c>
      <c r="V4" s="290" t="s">
        <v>401</v>
      </c>
      <c r="W4" s="290" t="s">
        <v>196</v>
      </c>
      <c r="X4" s="290" t="s">
        <v>55</v>
      </c>
      <c r="Y4" s="290" t="s">
        <v>36</v>
      </c>
      <c r="Z4" s="290" t="s">
        <v>197</v>
      </c>
      <c r="AA4" s="290" t="s">
        <v>280</v>
      </c>
      <c r="AB4" s="290" t="s">
        <v>281</v>
      </c>
      <c r="AC4" s="290" t="s">
        <v>282</v>
      </c>
      <c r="AD4" s="290" t="s">
        <v>37</v>
      </c>
      <c r="AE4" s="290" t="s">
        <v>38</v>
      </c>
      <c r="AF4" s="290" t="s">
        <v>406</v>
      </c>
      <c r="AG4" s="290" t="s">
        <v>198</v>
      </c>
      <c r="AH4" s="290" t="s">
        <v>39</v>
      </c>
      <c r="AI4" s="290" t="s">
        <v>40</v>
      </c>
      <c r="AJ4" s="290" t="s">
        <v>284</v>
      </c>
      <c r="AK4" s="290" t="s">
        <v>388</v>
      </c>
      <c r="AL4" s="290" t="s">
        <v>41</v>
      </c>
      <c r="AM4" s="290" t="s">
        <v>355</v>
      </c>
      <c r="AN4" s="290" t="s">
        <v>286</v>
      </c>
      <c r="AO4" s="290" t="s">
        <v>287</v>
      </c>
      <c r="AP4" s="159" t="s">
        <v>43</v>
      </c>
      <c r="AQ4" s="290" t="s">
        <v>57</v>
      </c>
      <c r="AR4" s="290" t="s">
        <v>44</v>
      </c>
      <c r="AS4" s="290" t="s">
        <v>45</v>
      </c>
      <c r="AT4" s="290" t="s">
        <v>364</v>
      </c>
      <c r="AU4" s="290" t="s">
        <v>363</v>
      </c>
      <c r="AV4" s="290" t="s">
        <v>46</v>
      </c>
      <c r="AW4" s="290" t="s">
        <v>362</v>
      </c>
      <c r="AX4" s="290" t="s">
        <v>361</v>
      </c>
      <c r="AY4" s="290" t="s">
        <v>47</v>
      </c>
      <c r="AZ4" s="290" t="s">
        <v>48</v>
      </c>
      <c r="BA4" s="290" t="s">
        <v>372</v>
      </c>
      <c r="BB4" s="290" t="s">
        <v>49</v>
      </c>
      <c r="BC4" s="290" t="s">
        <v>50</v>
      </c>
      <c r="BD4" s="290" t="s">
        <v>51</v>
      </c>
      <c r="BE4" s="290" t="s">
        <v>52</v>
      </c>
      <c r="BF4" s="290" t="s">
        <v>53</v>
      </c>
      <c r="BG4" s="290" t="s">
        <v>54</v>
      </c>
      <c r="BH4" s="159" t="s">
        <v>360</v>
      </c>
    </row>
    <row r="5" spans="1:60">
      <c r="A5" s="241" t="s">
        <v>271</v>
      </c>
      <c r="B5" s="162" t="s">
        <v>272</v>
      </c>
      <c r="C5" s="306">
        <v>0.126541414459031</v>
      </c>
      <c r="D5" s="307">
        <v>1.018895887365691E-3</v>
      </c>
      <c r="E5" s="307">
        <v>0</v>
      </c>
      <c r="F5" s="307">
        <v>0</v>
      </c>
      <c r="G5" s="307">
        <v>0.16668432901596592</v>
      </c>
      <c r="H5" s="307">
        <v>8.486650560614508E-3</v>
      </c>
      <c r="I5" s="307">
        <v>2.0556979951234276E-4</v>
      </c>
      <c r="J5" s="307">
        <v>1.2036190171804714E-3</v>
      </c>
      <c r="K5" s="307">
        <v>0</v>
      </c>
      <c r="L5" s="307">
        <v>5.2848690737026917E-3</v>
      </c>
      <c r="M5" s="307">
        <v>4.1946148771549836E-5</v>
      </c>
      <c r="N5" s="307">
        <v>0</v>
      </c>
      <c r="O5" s="307">
        <v>3.6152897835526007E-6</v>
      </c>
      <c r="P5" s="307">
        <v>0</v>
      </c>
      <c r="Q5" s="307">
        <v>0</v>
      </c>
      <c r="R5" s="307">
        <v>0</v>
      </c>
      <c r="S5" s="307">
        <v>0</v>
      </c>
      <c r="T5" s="307">
        <v>0</v>
      </c>
      <c r="U5" s="307">
        <v>0</v>
      </c>
      <c r="V5" s="307">
        <v>0</v>
      </c>
      <c r="W5" s="307">
        <v>0</v>
      </c>
      <c r="X5" s="307">
        <v>4.5337056434256902E-3</v>
      </c>
      <c r="Y5" s="307">
        <v>1.0047332058115799E-3</v>
      </c>
      <c r="Z5" s="307">
        <v>0</v>
      </c>
      <c r="AA5" s="307">
        <v>0</v>
      </c>
      <c r="AB5" s="307">
        <v>0</v>
      </c>
      <c r="AC5" s="307">
        <v>1.5498676878649879E-4</v>
      </c>
      <c r="AD5" s="307">
        <v>0</v>
      </c>
      <c r="AE5" s="307">
        <v>2.1590471323073335E-6</v>
      </c>
      <c r="AF5" s="307">
        <v>1.7684864556043583E-5</v>
      </c>
      <c r="AG5" s="307">
        <v>0</v>
      </c>
      <c r="AH5" s="307">
        <v>2.7082100619031166E-5</v>
      </c>
      <c r="AI5" s="307">
        <v>1.8997818391721772E-3</v>
      </c>
      <c r="AJ5" s="307">
        <v>2.2244716966804304E-3</v>
      </c>
      <c r="AK5" s="307">
        <v>2.2257106015585578E-3</v>
      </c>
      <c r="AL5" s="307">
        <v>1.0157662967673506E-5</v>
      </c>
      <c r="AM5" s="307">
        <v>1.7955427268992349E-2</v>
      </c>
      <c r="AN5" s="307">
        <v>0</v>
      </c>
      <c r="AO5" s="307">
        <v>0</v>
      </c>
      <c r="AP5" s="308">
        <v>1.050446612878932E-2</v>
      </c>
      <c r="AQ5" s="306">
        <v>3.300927053631557E-3</v>
      </c>
      <c r="AR5" s="307">
        <v>1.1007693311748612E-2</v>
      </c>
      <c r="AS5" s="307">
        <v>0</v>
      </c>
      <c r="AT5" s="307">
        <v>0</v>
      </c>
      <c r="AU5" s="307">
        <v>2.1287724922005378E-3</v>
      </c>
      <c r="AV5" s="307">
        <v>-6.8933427542350968E-5</v>
      </c>
      <c r="AW5" s="307">
        <v>6.6728418329913015E-3</v>
      </c>
      <c r="AX5" s="307">
        <v>1.3783624826063948E-2</v>
      </c>
      <c r="AY5" s="307">
        <v>9.2146073807079678E-5</v>
      </c>
      <c r="AZ5" s="307">
        <v>8.1345394355453078E-3</v>
      </c>
      <c r="BA5" s="307">
        <v>6.2517615799674723E-3</v>
      </c>
      <c r="BB5" s="307">
        <v>6.4955466599556531E-3</v>
      </c>
      <c r="BC5" s="307">
        <v>1.1678307108776972E-2</v>
      </c>
      <c r="BD5" s="307">
        <v>3.8259281178605685E-2</v>
      </c>
      <c r="BE5" s="307">
        <v>2.4414639509522381E-2</v>
      </c>
      <c r="BF5" s="307">
        <v>2.7592752167927941E-2</v>
      </c>
      <c r="BG5" s="307">
        <v>-1.0768183573018232E-2</v>
      </c>
      <c r="BH5" s="308">
        <v>4.89789512818899E-3</v>
      </c>
    </row>
    <row r="6" spans="1:60">
      <c r="A6" s="259" t="s">
        <v>225</v>
      </c>
      <c r="B6" s="162" t="s">
        <v>273</v>
      </c>
      <c r="C6" s="309">
        <v>1.5197966616880225E-4</v>
      </c>
      <c r="D6" s="310">
        <v>0.10170433493886624</v>
      </c>
      <c r="E6" s="310">
        <v>1.9629653863770203E-4</v>
      </c>
      <c r="F6" s="310">
        <v>0</v>
      </c>
      <c r="G6" s="310">
        <v>4.4560814914949327E-4</v>
      </c>
      <c r="H6" s="310">
        <v>0</v>
      </c>
      <c r="I6" s="310">
        <v>1.6713966754795202E-2</v>
      </c>
      <c r="J6" s="310">
        <v>2.2644357780852938E-4</v>
      </c>
      <c r="K6" s="310">
        <v>0</v>
      </c>
      <c r="L6" s="310">
        <v>0</v>
      </c>
      <c r="M6" s="310">
        <v>0</v>
      </c>
      <c r="N6" s="310">
        <v>0</v>
      </c>
      <c r="O6" s="310">
        <v>0</v>
      </c>
      <c r="P6" s="310">
        <v>0</v>
      </c>
      <c r="Q6" s="310">
        <v>0</v>
      </c>
      <c r="R6" s="310">
        <v>0</v>
      </c>
      <c r="S6" s="310">
        <v>0</v>
      </c>
      <c r="T6" s="310">
        <v>0</v>
      </c>
      <c r="U6" s="310">
        <v>0</v>
      </c>
      <c r="V6" s="310">
        <v>0</v>
      </c>
      <c r="W6" s="310">
        <v>2.6639009455072423E-6</v>
      </c>
      <c r="X6" s="310">
        <v>8.0186504633119433E-4</v>
      </c>
      <c r="Y6" s="310">
        <v>2.9693888403888712E-5</v>
      </c>
      <c r="Z6" s="310">
        <v>0</v>
      </c>
      <c r="AA6" s="310">
        <v>0</v>
      </c>
      <c r="AB6" s="310">
        <v>0</v>
      </c>
      <c r="AC6" s="310">
        <v>0</v>
      </c>
      <c r="AD6" s="310">
        <v>0</v>
      </c>
      <c r="AE6" s="310">
        <v>0</v>
      </c>
      <c r="AF6" s="310">
        <v>0</v>
      </c>
      <c r="AG6" s="310">
        <v>0</v>
      </c>
      <c r="AH6" s="310">
        <v>3.2826788629128687E-6</v>
      </c>
      <c r="AI6" s="310">
        <v>4.4141490454402687E-5</v>
      </c>
      <c r="AJ6" s="310">
        <v>5.8520395402804935E-5</v>
      </c>
      <c r="AK6" s="310">
        <v>0</v>
      </c>
      <c r="AL6" s="310">
        <v>0</v>
      </c>
      <c r="AM6" s="310">
        <v>1.0893848733421188E-3</v>
      </c>
      <c r="AN6" s="310">
        <v>0</v>
      </c>
      <c r="AO6" s="310">
        <v>0</v>
      </c>
      <c r="AP6" s="311">
        <v>2.9364525989299605E-4</v>
      </c>
      <c r="AQ6" s="309">
        <v>2.0418105486380765E-4</v>
      </c>
      <c r="AR6" s="310">
        <v>5.6766522140644718E-4</v>
      </c>
      <c r="AS6" s="310">
        <v>0</v>
      </c>
      <c r="AT6" s="310">
        <v>0</v>
      </c>
      <c r="AU6" s="310">
        <v>0</v>
      </c>
      <c r="AV6" s="310">
        <v>8.8837954745204825E-2</v>
      </c>
      <c r="AW6" s="310">
        <v>5.6712622623484709E-4</v>
      </c>
      <c r="AX6" s="310">
        <v>5.8834342527596306E-4</v>
      </c>
      <c r="AY6" s="310">
        <v>2.7781353595567306E-5</v>
      </c>
      <c r="AZ6" s="310">
        <v>8.786052557746015E-5</v>
      </c>
      <c r="BA6" s="310">
        <v>7.3795591235015584E-5</v>
      </c>
      <c r="BB6" s="310">
        <v>3.5941014440012912E-4</v>
      </c>
      <c r="BC6" s="310">
        <v>4.4451624254538465E-4</v>
      </c>
      <c r="BD6" s="310">
        <v>9.4219168483032016E-4</v>
      </c>
      <c r="BE6" s="310">
        <v>8.0621273318784491E-4</v>
      </c>
      <c r="BF6" s="310">
        <v>8.37427439774056E-4</v>
      </c>
      <c r="BG6" s="310">
        <v>-3.1748847292530775E-5</v>
      </c>
      <c r="BH6" s="311">
        <v>2.7711487987804072E-4</v>
      </c>
    </row>
    <row r="7" spans="1:60">
      <c r="A7" s="259" t="s">
        <v>226</v>
      </c>
      <c r="B7" s="162" t="s">
        <v>274</v>
      </c>
      <c r="C7" s="309">
        <v>0</v>
      </c>
      <c r="D7" s="310">
        <v>0</v>
      </c>
      <c r="E7" s="310">
        <v>3.7514449606316384E-2</v>
      </c>
      <c r="F7" s="310">
        <v>0</v>
      </c>
      <c r="G7" s="310">
        <v>1.1954911899340117E-2</v>
      </c>
      <c r="H7" s="310">
        <v>0</v>
      </c>
      <c r="I7" s="310">
        <v>0</v>
      </c>
      <c r="J7" s="310">
        <v>2.8560451255129832E-5</v>
      </c>
      <c r="K7" s="310">
        <v>0</v>
      </c>
      <c r="L7" s="310">
        <v>0</v>
      </c>
      <c r="M7" s="310">
        <v>0</v>
      </c>
      <c r="N7" s="310">
        <v>0</v>
      </c>
      <c r="O7" s="310">
        <v>0</v>
      </c>
      <c r="P7" s="310">
        <v>0</v>
      </c>
      <c r="Q7" s="310">
        <v>0</v>
      </c>
      <c r="R7" s="310">
        <v>0</v>
      </c>
      <c r="S7" s="310">
        <v>0</v>
      </c>
      <c r="T7" s="310">
        <v>0</v>
      </c>
      <c r="U7" s="310">
        <v>0</v>
      </c>
      <c r="V7" s="310">
        <v>0</v>
      </c>
      <c r="W7" s="310">
        <v>0</v>
      </c>
      <c r="X7" s="310">
        <v>8.5583253037582775E-3</v>
      </c>
      <c r="Y7" s="310">
        <v>0</v>
      </c>
      <c r="Z7" s="310">
        <v>0</v>
      </c>
      <c r="AA7" s="310">
        <v>0</v>
      </c>
      <c r="AB7" s="310">
        <v>0</v>
      </c>
      <c r="AC7" s="310">
        <v>0</v>
      </c>
      <c r="AD7" s="310">
        <v>0</v>
      </c>
      <c r="AE7" s="310">
        <v>0</v>
      </c>
      <c r="AF7" s="310">
        <v>1.4737387130036318E-6</v>
      </c>
      <c r="AG7" s="310">
        <v>0</v>
      </c>
      <c r="AH7" s="310">
        <v>4.9240182943693033E-6</v>
      </c>
      <c r="AI7" s="310">
        <v>4.7536989720125971E-5</v>
      </c>
      <c r="AJ7" s="310">
        <v>5.2947024412061607E-4</v>
      </c>
      <c r="AK7" s="310">
        <v>0</v>
      </c>
      <c r="AL7" s="310">
        <v>0</v>
      </c>
      <c r="AM7" s="310">
        <v>3.8770278709408276E-3</v>
      </c>
      <c r="AN7" s="310">
        <v>0</v>
      </c>
      <c r="AO7" s="310">
        <v>0</v>
      </c>
      <c r="AP7" s="311">
        <v>1.0164643611680632E-3</v>
      </c>
      <c r="AQ7" s="309">
        <v>1.0656818214382943E-3</v>
      </c>
      <c r="AR7" s="310">
        <v>1.290834700219075E-3</v>
      </c>
      <c r="AS7" s="310">
        <v>0</v>
      </c>
      <c r="AT7" s="310">
        <v>0</v>
      </c>
      <c r="AU7" s="310">
        <v>0</v>
      </c>
      <c r="AV7" s="310">
        <v>4.7391731435366298E-3</v>
      </c>
      <c r="AW7" s="310">
        <v>7.6924982594001642E-4</v>
      </c>
      <c r="AX7" s="310">
        <v>1.3996827492361403E-3</v>
      </c>
      <c r="AY7" s="310">
        <v>5.8203311097247939E-4</v>
      </c>
      <c r="AZ7" s="310">
        <v>4.7343791342265847E-4</v>
      </c>
      <c r="BA7" s="310">
        <v>4.9886077251105215E-4</v>
      </c>
      <c r="BB7" s="310">
        <v>6.5540294361680158E-4</v>
      </c>
      <c r="BC7" s="310">
        <v>1.1478836384777623E-3</v>
      </c>
      <c r="BD7" s="310">
        <v>1.7589327776414501E-3</v>
      </c>
      <c r="BE7" s="310">
        <v>8.7752854430979584E-4</v>
      </c>
      <c r="BF7" s="310">
        <v>1.0798596712597252E-3</v>
      </c>
      <c r="BG7" s="310">
        <v>3.080722775326472E-4</v>
      </c>
      <c r="BH7" s="311">
        <v>1.1768655175554176E-3</v>
      </c>
    </row>
    <row r="8" spans="1:60">
      <c r="A8" s="259" t="s">
        <v>227</v>
      </c>
      <c r="B8" s="162" t="s">
        <v>27</v>
      </c>
      <c r="C8" s="309">
        <v>5.2406781437518015E-6</v>
      </c>
      <c r="D8" s="310">
        <v>4.6313449425713227E-4</v>
      </c>
      <c r="E8" s="310">
        <v>0</v>
      </c>
      <c r="F8" s="310">
        <v>4.263937746508901E-4</v>
      </c>
      <c r="G8" s="310">
        <v>3.1275281929865828E-4</v>
      </c>
      <c r="H8" s="310">
        <v>2.6017468871956885E-4</v>
      </c>
      <c r="I8" s="310">
        <v>2.7295101157472175E-3</v>
      </c>
      <c r="J8" s="310">
        <v>5.4169655880562913E-3</v>
      </c>
      <c r="K8" s="310">
        <v>0.63298352908471744</v>
      </c>
      <c r="L8" s="310">
        <v>9.8132275170036471E-5</v>
      </c>
      <c r="M8" s="310">
        <v>6.8856509851625031E-2</v>
      </c>
      <c r="N8" s="310">
        <v>3.2105301937833543E-2</v>
      </c>
      <c r="O8" s="310">
        <v>0.11110147033835498</v>
      </c>
      <c r="P8" s="310">
        <v>2.568789520591824E-4</v>
      </c>
      <c r="Q8" s="310">
        <v>5.2853730546118124E-5</v>
      </c>
      <c r="R8" s="310">
        <v>2.0850201725701697E-5</v>
      </c>
      <c r="S8" s="310">
        <v>2.5636971931788564E-5</v>
      </c>
      <c r="T8" s="310">
        <v>1.3426590894897897E-4</v>
      </c>
      <c r="U8" s="310">
        <v>3.0117622410129997E-5</v>
      </c>
      <c r="V8" s="310">
        <v>8.5047320329031076E-6</v>
      </c>
      <c r="W8" s="310">
        <v>5.6829886837487832E-5</v>
      </c>
      <c r="X8" s="310">
        <v>4.5664794191612975E-4</v>
      </c>
      <c r="Y8" s="310">
        <v>6.5520914485380621E-3</v>
      </c>
      <c r="Z8" s="310">
        <v>0.34118073591887577</v>
      </c>
      <c r="AA8" s="310">
        <v>0</v>
      </c>
      <c r="AB8" s="310">
        <v>0</v>
      </c>
      <c r="AC8" s="310">
        <v>3.1275356930010964E-6</v>
      </c>
      <c r="AD8" s="310">
        <v>8.5069748686948424E-7</v>
      </c>
      <c r="AE8" s="310">
        <v>9.2530591384600011E-7</v>
      </c>
      <c r="AF8" s="310">
        <v>9.8249247533575445E-6</v>
      </c>
      <c r="AG8" s="310">
        <v>0</v>
      </c>
      <c r="AH8" s="310">
        <v>9.8480365887386065E-6</v>
      </c>
      <c r="AI8" s="310">
        <v>4.2443740821541048E-5</v>
      </c>
      <c r="AJ8" s="310">
        <v>9.0567278599579074E-6</v>
      </c>
      <c r="AK8" s="310">
        <v>5.0456915400571844E-5</v>
      </c>
      <c r="AL8" s="310">
        <v>8.0192076060580303E-6</v>
      </c>
      <c r="AM8" s="310">
        <v>1.4778476963943472E-5</v>
      </c>
      <c r="AN8" s="310">
        <v>0</v>
      </c>
      <c r="AO8" s="310">
        <v>2.2289444355994269E-4</v>
      </c>
      <c r="AP8" s="311">
        <v>1.56413330550206E-2</v>
      </c>
      <c r="AQ8" s="309">
        <v>-3.5104812941496753E-4</v>
      </c>
      <c r="AR8" s="310">
        <v>-2.2238602446561594E-5</v>
      </c>
      <c r="AS8" s="310">
        <v>0</v>
      </c>
      <c r="AT8" s="310">
        <v>0</v>
      </c>
      <c r="AU8" s="310">
        <v>-5.3798579184850317E-5</v>
      </c>
      <c r="AV8" s="310">
        <v>-1.0805314767263515E-2</v>
      </c>
      <c r="AW8" s="310">
        <v>-6.0552783692952708E-5</v>
      </c>
      <c r="AX8" s="310">
        <v>1.5191277067982172E-2</v>
      </c>
      <c r="AY8" s="310">
        <v>2.1922513678878359E-4</v>
      </c>
      <c r="AZ8" s="310">
        <v>4.2929745798900624E-4</v>
      </c>
      <c r="BA8" s="310">
        <v>3.801181283248665E-4</v>
      </c>
      <c r="BB8" s="310">
        <v>1.2499100525683427E-4</v>
      </c>
      <c r="BC8" s="310">
        <v>1.1051239694710075E-2</v>
      </c>
      <c r="BD8" s="310">
        <v>0.15394047395653584</v>
      </c>
      <c r="BE8" s="310">
        <v>6.7703102269062664E-4</v>
      </c>
      <c r="BF8" s="310">
        <v>3.5859486423222696E-2</v>
      </c>
      <c r="BG8" s="310">
        <v>-2.9116355137675871E-2</v>
      </c>
      <c r="BH8" s="311">
        <v>4.8158849354129304E-4</v>
      </c>
    </row>
    <row r="9" spans="1:60">
      <c r="A9" s="259" t="s">
        <v>228</v>
      </c>
      <c r="B9" s="162" t="s">
        <v>195</v>
      </c>
      <c r="C9" s="309">
        <v>0.12721222126143122</v>
      </c>
      <c r="D9" s="310">
        <v>1.3245646535753983E-2</v>
      </c>
      <c r="E9" s="310">
        <v>0.1071124779166394</v>
      </c>
      <c r="F9" s="310">
        <v>0</v>
      </c>
      <c r="G9" s="310">
        <v>0.21138213483523613</v>
      </c>
      <c r="H9" s="310">
        <v>4.943319085671808E-3</v>
      </c>
      <c r="I9" s="310">
        <v>1.1934468916133232E-3</v>
      </c>
      <c r="J9" s="310">
        <v>8.3212914764053264E-3</v>
      </c>
      <c r="K9" s="310">
        <v>0</v>
      </c>
      <c r="L9" s="310">
        <v>1.6058008664187787E-5</v>
      </c>
      <c r="M9" s="310">
        <v>2.9362304140084886E-4</v>
      </c>
      <c r="N9" s="310">
        <v>3.5086611299994034E-7</v>
      </c>
      <c r="O9" s="310">
        <v>0</v>
      </c>
      <c r="P9" s="310">
        <v>0</v>
      </c>
      <c r="Q9" s="310">
        <v>0</v>
      </c>
      <c r="R9" s="310">
        <v>0</v>
      </c>
      <c r="S9" s="310">
        <v>0</v>
      </c>
      <c r="T9" s="310">
        <v>0</v>
      </c>
      <c r="U9" s="310">
        <v>0</v>
      </c>
      <c r="V9" s="310">
        <v>0</v>
      </c>
      <c r="W9" s="310">
        <v>0</v>
      </c>
      <c r="X9" s="310">
        <v>8.5037023441989316E-3</v>
      </c>
      <c r="Y9" s="310">
        <v>1.3497222001767595E-5</v>
      </c>
      <c r="Z9" s="310">
        <v>0</v>
      </c>
      <c r="AA9" s="310">
        <v>0</v>
      </c>
      <c r="AB9" s="310">
        <v>0</v>
      </c>
      <c r="AC9" s="310">
        <v>1.4247662601449439E-4</v>
      </c>
      <c r="AD9" s="310">
        <v>0</v>
      </c>
      <c r="AE9" s="310">
        <v>0</v>
      </c>
      <c r="AF9" s="310">
        <v>7.7125659313856729E-5</v>
      </c>
      <c r="AG9" s="310">
        <v>0</v>
      </c>
      <c r="AH9" s="310">
        <v>2.9379975823070177E-4</v>
      </c>
      <c r="AI9" s="310">
        <v>5.4554354869287428E-3</v>
      </c>
      <c r="AJ9" s="310">
        <v>8.3621465002365197E-3</v>
      </c>
      <c r="AK9" s="310">
        <v>1.5081011380837584E-3</v>
      </c>
      <c r="AL9" s="310">
        <v>4.2769107232309492E-6</v>
      </c>
      <c r="AM9" s="310">
        <v>0.13582729280680858</v>
      </c>
      <c r="AN9" s="310">
        <v>0</v>
      </c>
      <c r="AO9" s="310">
        <v>3.0462240619858832E-3</v>
      </c>
      <c r="AP9" s="311">
        <v>2.085276636936282E-2</v>
      </c>
      <c r="AQ9" s="309">
        <v>5.9610121648923216E-2</v>
      </c>
      <c r="AR9" s="310">
        <v>8.4790563397567215E-2</v>
      </c>
      <c r="AS9" s="310">
        <v>0</v>
      </c>
      <c r="AT9" s="310">
        <v>0</v>
      </c>
      <c r="AU9" s="310">
        <v>0</v>
      </c>
      <c r="AV9" s="310">
        <v>-2.1817429817154083E-2</v>
      </c>
      <c r="AW9" s="310">
        <v>4.9352485621523744E-2</v>
      </c>
      <c r="AX9" s="310">
        <v>4.6623555791770098E-2</v>
      </c>
      <c r="AY9" s="310">
        <v>2.6298764527447429E-3</v>
      </c>
      <c r="AZ9" s="310">
        <v>0.11950528050166426</v>
      </c>
      <c r="BA9" s="310">
        <v>9.2143969918186699E-2</v>
      </c>
      <c r="BB9" s="310">
        <v>6.7369772251205134E-2</v>
      </c>
      <c r="BC9" s="310">
        <v>5.9347490258882654E-2</v>
      </c>
      <c r="BD9" s="310">
        <v>8.0266333181550367E-2</v>
      </c>
      <c r="BE9" s="310">
        <v>8.2646501599757533E-2</v>
      </c>
      <c r="BF9" s="310">
        <v>8.2100121017302033E-2</v>
      </c>
      <c r="BG9" s="310">
        <v>5.5316006777885902E-2</v>
      </c>
      <c r="BH9" s="311">
        <v>4.9653642335761181E-2</v>
      </c>
    </row>
    <row r="10" spans="1:60">
      <c r="A10" s="259" t="s">
        <v>229</v>
      </c>
      <c r="B10" s="162" t="s">
        <v>28</v>
      </c>
      <c r="C10" s="309">
        <v>3.9724340329638655E-3</v>
      </c>
      <c r="D10" s="310">
        <v>1.018895887365691E-3</v>
      </c>
      <c r="E10" s="310">
        <v>1.9564221684224302E-2</v>
      </c>
      <c r="F10" s="310">
        <v>4.6903315211597914E-3</v>
      </c>
      <c r="G10" s="310">
        <v>1.1119525856387008E-3</v>
      </c>
      <c r="H10" s="310">
        <v>0.25457473827665245</v>
      </c>
      <c r="I10" s="310">
        <v>4.3312414702808884E-3</v>
      </c>
      <c r="J10" s="310">
        <v>1.4334626487098497E-3</v>
      </c>
      <c r="K10" s="310">
        <v>1.3030787407047049E-4</v>
      </c>
      <c r="L10" s="310">
        <v>4.8227552688110652E-3</v>
      </c>
      <c r="M10" s="310">
        <v>3.9048051220060935E-3</v>
      </c>
      <c r="N10" s="310">
        <v>3.6384815918093813E-4</v>
      </c>
      <c r="O10" s="310">
        <v>5.7121578580131087E-4</v>
      </c>
      <c r="P10" s="310">
        <v>1.2358383730164324E-3</v>
      </c>
      <c r="Q10" s="310">
        <v>6.8431672180763463E-4</v>
      </c>
      <c r="R10" s="310">
        <v>8.6180833799567012E-4</v>
      </c>
      <c r="S10" s="310">
        <v>9.6138644744207108E-4</v>
      </c>
      <c r="T10" s="310">
        <v>2.8102166989321178E-3</v>
      </c>
      <c r="U10" s="310">
        <v>1.9281825651702791E-3</v>
      </c>
      <c r="V10" s="310">
        <v>1.379467535736884E-3</v>
      </c>
      <c r="W10" s="310">
        <v>1.1960915245327517E-3</v>
      </c>
      <c r="X10" s="310">
        <v>1.0009111109654498E-2</v>
      </c>
      <c r="Y10" s="310">
        <v>3.2220568362619608E-3</v>
      </c>
      <c r="Z10" s="310">
        <v>1.8629932822653998E-4</v>
      </c>
      <c r="AA10" s="310">
        <v>9.8509052183173591E-4</v>
      </c>
      <c r="AB10" s="310">
        <v>1.9501393759553997E-3</v>
      </c>
      <c r="AC10" s="310">
        <v>4.3722948988155329E-3</v>
      </c>
      <c r="AD10" s="310">
        <v>1.4683038623367298E-3</v>
      </c>
      <c r="AE10" s="310">
        <v>2.6525436196918671E-5</v>
      </c>
      <c r="AF10" s="310">
        <v>2.0258994841423259E-3</v>
      </c>
      <c r="AG10" s="310">
        <v>7.5517539355533575E-4</v>
      </c>
      <c r="AH10" s="310">
        <v>3.5132870530324976E-3</v>
      </c>
      <c r="AI10" s="310">
        <v>4.2556924130398492E-4</v>
      </c>
      <c r="AJ10" s="310">
        <v>2.8344074844799034E-3</v>
      </c>
      <c r="AK10" s="310">
        <v>2.1948758199248752E-2</v>
      </c>
      <c r="AL10" s="310">
        <v>1.9759327541326987E-3</v>
      </c>
      <c r="AM10" s="310">
        <v>3.4792757195112631E-3</v>
      </c>
      <c r="AN10" s="310">
        <v>1.949281550514239E-2</v>
      </c>
      <c r="AO10" s="310">
        <v>5.1478002441224854E-4</v>
      </c>
      <c r="AP10" s="311">
        <v>2.6204245884577084E-3</v>
      </c>
      <c r="AQ10" s="309">
        <v>7.30753248986259E-3</v>
      </c>
      <c r="AR10" s="310">
        <v>1.6879182236800124E-2</v>
      </c>
      <c r="AS10" s="310">
        <v>0</v>
      </c>
      <c r="AT10" s="310">
        <v>3.2695423817700781E-5</v>
      </c>
      <c r="AU10" s="310">
        <v>2.2584750073640133E-3</v>
      </c>
      <c r="AV10" s="310">
        <v>0.11663535940165785</v>
      </c>
      <c r="AW10" s="310">
        <v>1.0432406351233027E-2</v>
      </c>
      <c r="AX10" s="310">
        <v>8.1157416167557412E-3</v>
      </c>
      <c r="AY10" s="310">
        <v>1.4636097275446895E-3</v>
      </c>
      <c r="AZ10" s="310">
        <v>4.5132564717684795E-3</v>
      </c>
      <c r="BA10" s="310">
        <v>3.7993138555472553E-3</v>
      </c>
      <c r="BB10" s="310">
        <v>7.6395532707597448E-3</v>
      </c>
      <c r="BC10" s="310">
        <v>6.9092072514681984E-3</v>
      </c>
      <c r="BD10" s="310">
        <v>5.5627364500894297E-2</v>
      </c>
      <c r="BE10" s="310">
        <v>7.1304081547753284E-3</v>
      </c>
      <c r="BF10" s="310">
        <v>1.8263147776482542E-2</v>
      </c>
      <c r="BG10" s="310">
        <v>-1.0536771943839445E-3</v>
      </c>
      <c r="BH10" s="311">
        <v>2.0718161846383898E-3</v>
      </c>
    </row>
    <row r="11" spans="1:60">
      <c r="A11" s="259" t="s">
        <v>230</v>
      </c>
      <c r="B11" s="162" t="s">
        <v>275</v>
      </c>
      <c r="C11" s="309">
        <v>2.4767444907371015E-2</v>
      </c>
      <c r="D11" s="310">
        <v>5.650240829937014E-3</v>
      </c>
      <c r="E11" s="310">
        <v>3.7296342341163386E-3</v>
      </c>
      <c r="F11" s="310">
        <v>2.664961091568063E-3</v>
      </c>
      <c r="G11" s="310">
        <v>1.748727664666944E-2</v>
      </c>
      <c r="H11" s="310">
        <v>6.70259555225175E-3</v>
      </c>
      <c r="I11" s="310">
        <v>0.30627330504845168</v>
      </c>
      <c r="J11" s="310">
        <v>1.600677290701193E-2</v>
      </c>
      <c r="K11" s="310">
        <v>9.5559107651678368E-5</v>
      </c>
      <c r="L11" s="310">
        <v>6.8532012532383649E-3</v>
      </c>
      <c r="M11" s="310">
        <v>1.7342825873909878E-2</v>
      </c>
      <c r="N11" s="310">
        <v>4.0981161998393035E-4</v>
      </c>
      <c r="O11" s="310">
        <v>1.5003452601743293E-3</v>
      </c>
      <c r="P11" s="310">
        <v>4.7225002466977743E-3</v>
      </c>
      <c r="Q11" s="310">
        <v>5.3873714819815141E-4</v>
      </c>
      <c r="R11" s="310">
        <v>1.0679936661720537E-3</v>
      </c>
      <c r="S11" s="310">
        <v>5.0504834705623466E-3</v>
      </c>
      <c r="T11" s="310">
        <v>3.8843439705239491E-3</v>
      </c>
      <c r="U11" s="310">
        <v>7.0534162222680536E-3</v>
      </c>
      <c r="V11" s="310">
        <v>6.6881212706750032E-3</v>
      </c>
      <c r="W11" s="310">
        <v>2.4374693651391267E-3</v>
      </c>
      <c r="X11" s="310">
        <v>6.2222105693241832E-2</v>
      </c>
      <c r="Y11" s="310">
        <v>5.08613117248208E-2</v>
      </c>
      <c r="Z11" s="310">
        <v>3.6593206284497339E-3</v>
      </c>
      <c r="AA11" s="310">
        <v>3.1043663471778489E-3</v>
      </c>
      <c r="AB11" s="310">
        <v>3.4787788867907564E-3</v>
      </c>
      <c r="AC11" s="310">
        <v>7.854632140989309E-3</v>
      </c>
      <c r="AD11" s="310">
        <v>4.3938525196808862E-3</v>
      </c>
      <c r="AE11" s="310">
        <v>4.1700453183993072E-4</v>
      </c>
      <c r="AF11" s="310">
        <v>5.5726973201043993E-3</v>
      </c>
      <c r="AG11" s="310">
        <v>1.2618818019010884E-2</v>
      </c>
      <c r="AH11" s="310">
        <v>1.2868101142618446E-3</v>
      </c>
      <c r="AI11" s="310">
        <v>6.5629341640988208E-3</v>
      </c>
      <c r="AJ11" s="310">
        <v>5.1504914668206777E-3</v>
      </c>
      <c r="AK11" s="310">
        <v>1.7912204967203006E-2</v>
      </c>
      <c r="AL11" s="310">
        <v>3.273975158633292E-3</v>
      </c>
      <c r="AM11" s="310">
        <v>5.6462226846243461E-3</v>
      </c>
      <c r="AN11" s="310">
        <v>0.43194222700775997</v>
      </c>
      <c r="AO11" s="310">
        <v>1.2206124290187338E-3</v>
      </c>
      <c r="AP11" s="311">
        <v>1.1733925976547601E-2</v>
      </c>
      <c r="AQ11" s="309">
        <v>5.1260191142124345E-3</v>
      </c>
      <c r="AR11" s="310">
        <v>1.1225515443921091E-3</v>
      </c>
      <c r="AS11" s="310">
        <v>6.0003552210290848E-6</v>
      </c>
      <c r="AT11" s="310">
        <v>4.8389227250197154E-4</v>
      </c>
      <c r="AU11" s="310">
        <v>3.6375296757756716E-3</v>
      </c>
      <c r="AV11" s="310">
        <v>-9.514536336532993E-2</v>
      </c>
      <c r="AW11" s="310">
        <v>1.1671279777229447E-3</v>
      </c>
      <c r="AX11" s="310">
        <v>1.2043152579409999E-2</v>
      </c>
      <c r="AY11" s="310">
        <v>9.4352078320311863E-3</v>
      </c>
      <c r="AZ11" s="310">
        <v>1.7764221192950878E-2</v>
      </c>
      <c r="BA11" s="310">
        <v>1.5814343686416904E-2</v>
      </c>
      <c r="BB11" s="310">
        <v>7.3343149329763522E-3</v>
      </c>
      <c r="BC11" s="310">
        <v>1.309728157690229E-2</v>
      </c>
      <c r="BD11" s="310">
        <v>2.1500604288678084E-2</v>
      </c>
      <c r="BE11" s="310">
        <v>2.310546263473762E-2</v>
      </c>
      <c r="BF11" s="310">
        <v>2.2737058688541638E-2</v>
      </c>
      <c r="BG11" s="310">
        <v>-5.26966775767998E-3</v>
      </c>
      <c r="BH11" s="311">
        <v>8.9902165818603417E-3</v>
      </c>
    </row>
    <row r="12" spans="1:60">
      <c r="A12" s="259" t="s">
        <v>231</v>
      </c>
      <c r="B12" s="162" t="s">
        <v>29</v>
      </c>
      <c r="C12" s="309">
        <v>6.3611351308859365E-2</v>
      </c>
      <c r="D12" s="310">
        <v>7.4101519081141163E-4</v>
      </c>
      <c r="E12" s="310">
        <v>1.1450631420532618E-2</v>
      </c>
      <c r="F12" s="310">
        <v>2.0466901183242726E-2</v>
      </c>
      <c r="G12" s="310">
        <v>1.0159038685714434E-2</v>
      </c>
      <c r="H12" s="310">
        <v>0.11642197856656136</v>
      </c>
      <c r="I12" s="310">
        <v>3.6214546347424381E-2</v>
      </c>
      <c r="J12" s="310">
        <v>0.3692104735254817</v>
      </c>
      <c r="K12" s="310">
        <v>2.4237264577107514E-3</v>
      </c>
      <c r="L12" s="310">
        <v>0.1875325620731246</v>
      </c>
      <c r="M12" s="310">
        <v>3.1654089177512286E-2</v>
      </c>
      <c r="N12" s="310">
        <v>4.4156500321042491E-3</v>
      </c>
      <c r="O12" s="310">
        <v>4.927639974982195E-3</v>
      </c>
      <c r="P12" s="310">
        <v>7.1471869405246909E-3</v>
      </c>
      <c r="Q12" s="310">
        <v>1.6514472649585331E-3</v>
      </c>
      <c r="R12" s="310">
        <v>3.2931735281205511E-3</v>
      </c>
      <c r="S12" s="310">
        <v>1.2921033853621436E-2</v>
      </c>
      <c r="T12" s="310">
        <v>1.8153999875101481E-2</v>
      </c>
      <c r="U12" s="310">
        <v>1.7070144597324116E-2</v>
      </c>
      <c r="V12" s="310">
        <v>9.0881566503602604E-3</v>
      </c>
      <c r="W12" s="310">
        <v>8.938275639158633E-3</v>
      </c>
      <c r="X12" s="310">
        <v>3.7390508277563295E-2</v>
      </c>
      <c r="Y12" s="310">
        <v>4.6937939233346994E-3</v>
      </c>
      <c r="Z12" s="310">
        <v>1.1086636493481349E-3</v>
      </c>
      <c r="AA12" s="310">
        <v>8.9829605963791265E-3</v>
      </c>
      <c r="AB12" s="310">
        <v>1.4269175433863862E-2</v>
      </c>
      <c r="AC12" s="310">
        <v>1.1120126908448343E-5</v>
      </c>
      <c r="AD12" s="310">
        <v>2.1267437171737106E-5</v>
      </c>
      <c r="AE12" s="310">
        <v>2.8992918633841335E-5</v>
      </c>
      <c r="AF12" s="310">
        <v>5.1236982588759598E-4</v>
      </c>
      <c r="AG12" s="310">
        <v>1.188493281068016E-3</v>
      </c>
      <c r="AH12" s="310">
        <v>8.8304061412356166E-4</v>
      </c>
      <c r="AI12" s="310">
        <v>8.2969024557948447E-3</v>
      </c>
      <c r="AJ12" s="310">
        <v>0.13530089584971963</v>
      </c>
      <c r="AK12" s="310">
        <v>2.1696473622245895E-3</v>
      </c>
      <c r="AL12" s="310">
        <v>3.5086706345705903E-3</v>
      </c>
      <c r="AM12" s="310">
        <v>5.9802162640094679E-3</v>
      </c>
      <c r="AN12" s="310">
        <v>1.0340474510823153E-2</v>
      </c>
      <c r="AO12" s="310">
        <v>7.2918325107466965E-3</v>
      </c>
      <c r="AP12" s="311">
        <v>3.1969036236749127E-2</v>
      </c>
      <c r="AQ12" s="309">
        <v>1.1108165809345044E-2</v>
      </c>
      <c r="AR12" s="310">
        <v>7.5144901505810619E-3</v>
      </c>
      <c r="AS12" s="310">
        <v>0</v>
      </c>
      <c r="AT12" s="310">
        <v>0</v>
      </c>
      <c r="AU12" s="310">
        <v>0</v>
      </c>
      <c r="AV12" s="310">
        <v>0.91305771451220985</v>
      </c>
      <c r="AW12" s="310">
        <v>7.0126024251741101E-3</v>
      </c>
      <c r="AX12" s="310">
        <v>3.4856162648801543E-2</v>
      </c>
      <c r="AY12" s="310">
        <v>7.7844453026407134E-2</v>
      </c>
      <c r="AZ12" s="310">
        <v>7.8998551436368261E-2</v>
      </c>
      <c r="BA12" s="310">
        <v>7.8728369311259816E-2</v>
      </c>
      <c r="BB12" s="310">
        <v>3.7208412388110679E-2</v>
      </c>
      <c r="BC12" s="310">
        <v>4.7119387692195543E-2</v>
      </c>
      <c r="BD12" s="310">
        <v>9.4361678255974316E-2</v>
      </c>
      <c r="BE12" s="310">
        <v>6.1596294955939025E-2</v>
      </c>
      <c r="BF12" s="310">
        <v>6.9117766577403331E-2</v>
      </c>
      <c r="BG12" s="310">
        <v>1.1097158818333539E-2</v>
      </c>
      <c r="BH12" s="311">
        <v>3.7746891749523059E-2</v>
      </c>
    </row>
    <row r="13" spans="1:60">
      <c r="A13" s="259" t="s">
        <v>232</v>
      </c>
      <c r="B13" s="162" t="s">
        <v>30</v>
      </c>
      <c r="C13" s="309">
        <v>1.7304719230668449E-2</v>
      </c>
      <c r="D13" s="310">
        <v>1.5839199703593924E-2</v>
      </c>
      <c r="E13" s="310">
        <v>5.4788545006434167E-2</v>
      </c>
      <c r="F13" s="310">
        <v>0.12935721138471379</v>
      </c>
      <c r="G13" s="310">
        <v>6.7497744819546793E-3</v>
      </c>
      <c r="H13" s="310">
        <v>8.0034689958495935E-3</v>
      </c>
      <c r="I13" s="310">
        <v>6.0757296300314638E-3</v>
      </c>
      <c r="J13" s="310">
        <v>1.1255537837497833E-2</v>
      </c>
      <c r="K13" s="310">
        <v>8.7375773160052822E-2</v>
      </c>
      <c r="L13" s="310">
        <v>2.1678311696653511E-3</v>
      </c>
      <c r="M13" s="310">
        <v>2.4149541833656828E-2</v>
      </c>
      <c r="N13" s="310">
        <v>1.7801893975277972E-2</v>
      </c>
      <c r="O13" s="310">
        <v>3.9225894151545719E-3</v>
      </c>
      <c r="P13" s="310">
        <v>5.3928916581692989E-3</v>
      </c>
      <c r="Q13" s="310">
        <v>2.8717193596724182E-3</v>
      </c>
      <c r="R13" s="310">
        <v>2.6167003165755627E-3</v>
      </c>
      <c r="S13" s="310">
        <v>3.0764366318146276E-3</v>
      </c>
      <c r="T13" s="310">
        <v>2.0233560232311245E-3</v>
      </c>
      <c r="U13" s="310">
        <v>2.1370417292753113E-3</v>
      </c>
      <c r="V13" s="310">
        <v>6.7527572341250668E-4</v>
      </c>
      <c r="W13" s="310">
        <v>4.5330714422714908E-3</v>
      </c>
      <c r="X13" s="310">
        <v>8.8707686324377352E-3</v>
      </c>
      <c r="Y13" s="310">
        <v>1.7452447937165574E-2</v>
      </c>
      <c r="Z13" s="310">
        <v>6.7637614930247336E-2</v>
      </c>
      <c r="AA13" s="310">
        <v>1.4877529286474973E-2</v>
      </c>
      <c r="AB13" s="310">
        <v>1.8169454185774661E-2</v>
      </c>
      <c r="AC13" s="310">
        <v>1.3046688895337019E-2</v>
      </c>
      <c r="AD13" s="310">
        <v>2.8336733287622523E-3</v>
      </c>
      <c r="AE13" s="310">
        <v>9.3486740828907543E-4</v>
      </c>
      <c r="AF13" s="310">
        <v>4.1984359702285132E-2</v>
      </c>
      <c r="AG13" s="310">
        <v>3.671930769327105E-3</v>
      </c>
      <c r="AH13" s="310">
        <v>1.3348192926319452E-2</v>
      </c>
      <c r="AI13" s="310">
        <v>5.4090303302971911E-3</v>
      </c>
      <c r="AJ13" s="310">
        <v>3.6498613275630365E-3</v>
      </c>
      <c r="AK13" s="310">
        <v>6.8397151987441831E-3</v>
      </c>
      <c r="AL13" s="310">
        <v>4.4442448552773602E-3</v>
      </c>
      <c r="AM13" s="310">
        <v>8.2375230597020906E-3</v>
      </c>
      <c r="AN13" s="310">
        <v>0</v>
      </c>
      <c r="AO13" s="310">
        <v>2.3064267897893117E-2</v>
      </c>
      <c r="AP13" s="311">
        <v>1.1489769183531676E-2</v>
      </c>
      <c r="AQ13" s="309">
        <v>1.0495622644753622E-3</v>
      </c>
      <c r="AR13" s="310">
        <v>1.7113434381227897E-2</v>
      </c>
      <c r="AS13" s="310">
        <v>0</v>
      </c>
      <c r="AT13" s="310">
        <v>0</v>
      </c>
      <c r="AU13" s="310">
        <v>0</v>
      </c>
      <c r="AV13" s="310">
        <v>-1.2063349819911421E-3</v>
      </c>
      <c r="AW13" s="310">
        <v>9.6824509931054594E-3</v>
      </c>
      <c r="AX13" s="310">
        <v>1.6348127626403773E-2</v>
      </c>
      <c r="AY13" s="310">
        <v>6.3264468583965152E-6</v>
      </c>
      <c r="AZ13" s="310">
        <v>2.8715678378684918E-3</v>
      </c>
      <c r="BA13" s="310">
        <v>2.2007957431406E-3</v>
      </c>
      <c r="BB13" s="310">
        <v>6.5323119100919366E-3</v>
      </c>
      <c r="BC13" s="310">
        <v>1.2393644188111225E-2</v>
      </c>
      <c r="BD13" s="310">
        <v>2.4967554750128927E-2</v>
      </c>
      <c r="BE13" s="310">
        <v>3.7402406032817158E-2</v>
      </c>
      <c r="BF13" s="310">
        <v>3.4547918411432676E-2</v>
      </c>
      <c r="BG13" s="310">
        <v>-1.6392708788480256E-2</v>
      </c>
      <c r="BH13" s="311">
        <v>2.9547284227974271E-3</v>
      </c>
    </row>
    <row r="14" spans="1:60">
      <c r="A14" s="259" t="s">
        <v>2</v>
      </c>
      <c r="B14" s="162" t="s">
        <v>400</v>
      </c>
      <c r="C14" s="309">
        <v>7.0067866781961582E-3</v>
      </c>
      <c r="D14" s="310">
        <v>7.5954057058169695E-3</v>
      </c>
      <c r="E14" s="310">
        <v>1.5769155270562062E-2</v>
      </c>
      <c r="F14" s="310">
        <v>7.1420957254024094E-3</v>
      </c>
      <c r="G14" s="310">
        <v>1.8227544476811058E-2</v>
      </c>
      <c r="H14" s="310">
        <v>1.1509632658118069E-2</v>
      </c>
      <c r="I14" s="310">
        <v>1.9474883367690137E-2</v>
      </c>
      <c r="J14" s="310">
        <v>1.9244304060004148E-2</v>
      </c>
      <c r="K14" s="310">
        <v>1.3030787407047049E-4</v>
      </c>
      <c r="L14" s="310">
        <v>0.21834074380696133</v>
      </c>
      <c r="M14" s="310">
        <v>1.328930258807738E-2</v>
      </c>
      <c r="N14" s="310">
        <v>8.8628780143784928E-4</v>
      </c>
      <c r="O14" s="310">
        <v>2.2089420577506391E-3</v>
      </c>
      <c r="P14" s="310">
        <v>6.3107640112588168E-3</v>
      </c>
      <c r="Q14" s="310">
        <v>7.408794860762874E-3</v>
      </c>
      <c r="R14" s="310">
        <v>2.9545894189859621E-2</v>
      </c>
      <c r="S14" s="310">
        <v>4.2450552690386563E-2</v>
      </c>
      <c r="T14" s="310">
        <v>1.5887091737962905E-2</v>
      </c>
      <c r="U14" s="310">
        <v>4.1894922234334747E-2</v>
      </c>
      <c r="V14" s="310">
        <v>4.3331609707641335E-2</v>
      </c>
      <c r="W14" s="310">
        <v>2.8164536729866237E-2</v>
      </c>
      <c r="X14" s="310">
        <v>5.9246246856448678E-2</v>
      </c>
      <c r="Y14" s="310">
        <v>1.3399502114474798E-2</v>
      </c>
      <c r="Z14" s="310">
        <v>1.3698480016657352E-5</v>
      </c>
      <c r="AA14" s="310">
        <v>3.9068157614483491E-2</v>
      </c>
      <c r="AB14" s="310">
        <v>1.415677546983185E-2</v>
      </c>
      <c r="AC14" s="310">
        <v>6.476778916239382E-3</v>
      </c>
      <c r="AD14" s="310">
        <v>2.8523886734733808E-3</v>
      </c>
      <c r="AE14" s="310">
        <v>5.6752096049221339E-4</v>
      </c>
      <c r="AF14" s="310">
        <v>2.3098398095143589E-3</v>
      </c>
      <c r="AG14" s="310">
        <v>3.4252150934889606E-3</v>
      </c>
      <c r="AH14" s="310">
        <v>1.9014917313422792E-3</v>
      </c>
      <c r="AI14" s="310">
        <v>3.9229334849989672E-3</v>
      </c>
      <c r="AJ14" s="310">
        <v>2.1262410329685793E-3</v>
      </c>
      <c r="AK14" s="310">
        <v>7.0919997757470429E-3</v>
      </c>
      <c r="AL14" s="310">
        <v>8.886885869033509E-3</v>
      </c>
      <c r="AM14" s="310">
        <v>2.646191860943821E-3</v>
      </c>
      <c r="AN14" s="310">
        <v>4.728400103961683E-2</v>
      </c>
      <c r="AO14" s="310">
        <v>4.0174069946399193E-3</v>
      </c>
      <c r="AP14" s="311">
        <v>1.3147607155621618E-2</v>
      </c>
      <c r="AQ14" s="309">
        <v>1.6961356048774197E-3</v>
      </c>
      <c r="AR14" s="310">
        <v>3.1766349957435482E-3</v>
      </c>
      <c r="AS14" s="310">
        <v>3.3601989237762878E-5</v>
      </c>
      <c r="AT14" s="310">
        <v>0</v>
      </c>
      <c r="AU14" s="310">
        <v>0</v>
      </c>
      <c r="AV14" s="310">
        <v>5.3940407051889638E-3</v>
      </c>
      <c r="AW14" s="310">
        <v>1.8583569702271844E-3</v>
      </c>
      <c r="AX14" s="310">
        <v>1.3787821925658274E-2</v>
      </c>
      <c r="AY14" s="310">
        <v>1.8288932678903667E-2</v>
      </c>
      <c r="AZ14" s="310">
        <v>3.25841478928902E-2</v>
      </c>
      <c r="BA14" s="310">
        <v>2.9237542792266764E-2</v>
      </c>
      <c r="BB14" s="310">
        <v>1.3386319758876355E-2</v>
      </c>
      <c r="BC14" s="310">
        <v>1.810635108701375E-2</v>
      </c>
      <c r="BD14" s="310">
        <v>1.936584463285362E-2</v>
      </c>
      <c r="BE14" s="310">
        <v>2.9064164524325104E-2</v>
      </c>
      <c r="BF14" s="310">
        <v>2.6837862540563268E-2</v>
      </c>
      <c r="BG14" s="310">
        <v>2.3789943710378339E-3</v>
      </c>
      <c r="BH14" s="311">
        <v>1.4386256251897529E-2</v>
      </c>
    </row>
    <row r="15" spans="1:60">
      <c r="A15" s="259" t="s">
        <v>3</v>
      </c>
      <c r="B15" s="162" t="s">
        <v>31</v>
      </c>
      <c r="C15" s="309">
        <v>2.2272882110945156E-3</v>
      </c>
      <c r="D15" s="310">
        <v>2.7788069655427936E-4</v>
      </c>
      <c r="E15" s="310">
        <v>4.3621453030600448E-5</v>
      </c>
      <c r="F15" s="310">
        <v>0</v>
      </c>
      <c r="G15" s="310">
        <v>3.697203576238023E-3</v>
      </c>
      <c r="H15" s="310">
        <v>5.9468500278758599E-4</v>
      </c>
      <c r="I15" s="310">
        <v>2.2555575224270943E-3</v>
      </c>
      <c r="J15" s="310">
        <v>7.061231567458766E-3</v>
      </c>
      <c r="K15" s="310">
        <v>1.1988324414483286E-3</v>
      </c>
      <c r="L15" s="310">
        <v>3.090274556263694E-3</v>
      </c>
      <c r="M15" s="310">
        <v>8.2073360000915183E-2</v>
      </c>
      <c r="N15" s="310">
        <v>5.1801872923311195E-3</v>
      </c>
      <c r="O15" s="310">
        <v>7.0715068166288869E-3</v>
      </c>
      <c r="P15" s="310">
        <v>4.0082514531673647E-3</v>
      </c>
      <c r="Q15" s="310">
        <v>3.3047490467783334E-3</v>
      </c>
      <c r="R15" s="310">
        <v>3.7113359071749021E-3</v>
      </c>
      <c r="S15" s="310">
        <v>5.546131594576926E-3</v>
      </c>
      <c r="T15" s="310">
        <v>2.4158496221819772E-2</v>
      </c>
      <c r="U15" s="310">
        <v>1.097132605927279E-2</v>
      </c>
      <c r="V15" s="310">
        <v>2.206127489335066E-3</v>
      </c>
      <c r="W15" s="310">
        <v>4.1867643193555489E-3</v>
      </c>
      <c r="X15" s="310">
        <v>7.6078858074256637E-3</v>
      </c>
      <c r="Y15" s="310">
        <v>5.3076475799750895E-2</v>
      </c>
      <c r="Z15" s="310">
        <v>5.1140992062187447E-5</v>
      </c>
      <c r="AA15" s="310">
        <v>4.680511182108626E-3</v>
      </c>
      <c r="AB15" s="310">
        <v>4.9455984174085062E-4</v>
      </c>
      <c r="AC15" s="310">
        <v>2.237925540325229E-4</v>
      </c>
      <c r="AD15" s="310">
        <v>9.3576723555643264E-6</v>
      </c>
      <c r="AE15" s="310">
        <v>7.2790731889218677E-5</v>
      </c>
      <c r="AF15" s="310">
        <v>3.7825960300426551E-5</v>
      </c>
      <c r="AG15" s="310">
        <v>3.7570915102255508E-6</v>
      </c>
      <c r="AH15" s="310">
        <v>1.9039537404894638E-4</v>
      </c>
      <c r="AI15" s="310">
        <v>1.6445534776986439E-3</v>
      </c>
      <c r="AJ15" s="310">
        <v>7.9037367362478814E-4</v>
      </c>
      <c r="AK15" s="310">
        <v>3.9804899927117787E-4</v>
      </c>
      <c r="AL15" s="310">
        <v>5.5225609713719639E-4</v>
      </c>
      <c r="AM15" s="310">
        <v>1.3511750367034032E-3</v>
      </c>
      <c r="AN15" s="310">
        <v>4.9938736865555271E-3</v>
      </c>
      <c r="AO15" s="310">
        <v>4.7020113570026001E-3</v>
      </c>
      <c r="AP15" s="311">
        <v>5.5109822813834142E-3</v>
      </c>
      <c r="AQ15" s="309">
        <v>7.737387342207448E-4</v>
      </c>
      <c r="AR15" s="310">
        <v>5.3704565311248737E-4</v>
      </c>
      <c r="AS15" s="310">
        <v>0</v>
      </c>
      <c r="AT15" s="310">
        <v>0</v>
      </c>
      <c r="AU15" s="310">
        <v>0</v>
      </c>
      <c r="AV15" s="310">
        <v>-8.9372188808658035E-2</v>
      </c>
      <c r="AW15" s="310">
        <v>8.0456057528610026E-5</v>
      </c>
      <c r="AX15" s="310">
        <v>5.4067136905041769E-3</v>
      </c>
      <c r="AY15" s="310">
        <v>3.1899045311662775E-3</v>
      </c>
      <c r="AZ15" s="310">
        <v>1.5499941944791472E-2</v>
      </c>
      <c r="BA15" s="310">
        <v>1.2618080190307626E-2</v>
      </c>
      <c r="BB15" s="310">
        <v>5.3594028238857219E-3</v>
      </c>
      <c r="BC15" s="310">
        <v>7.4224456763118613E-3</v>
      </c>
      <c r="BD15" s="310">
        <v>8.3330162075341222E-3</v>
      </c>
      <c r="BE15" s="310">
        <v>9.2567453653324451E-3</v>
      </c>
      <c r="BF15" s="310">
        <v>9.0446983221870135E-3</v>
      </c>
      <c r="BG15" s="310">
        <v>2.3437452626307539E-3</v>
      </c>
      <c r="BH15" s="311">
        <v>6.7312785489160127E-3</v>
      </c>
    </row>
    <row r="16" spans="1:60">
      <c r="A16" s="259" t="s">
        <v>4</v>
      </c>
      <c r="B16" s="162" t="s">
        <v>32</v>
      </c>
      <c r="C16" s="309">
        <v>2.6203390718759006E-5</v>
      </c>
      <c r="D16" s="310">
        <v>0</v>
      </c>
      <c r="E16" s="310">
        <v>3.0535017121420316E-4</v>
      </c>
      <c r="F16" s="310">
        <v>7.4618910563905769E-4</v>
      </c>
      <c r="G16" s="310">
        <v>0</v>
      </c>
      <c r="H16" s="310">
        <v>1.3628197980548846E-4</v>
      </c>
      <c r="I16" s="310">
        <v>2.4183002803743656E-3</v>
      </c>
      <c r="J16" s="310">
        <v>2.7880440510960073E-5</v>
      </c>
      <c r="K16" s="310">
        <v>0</v>
      </c>
      <c r="L16" s="310">
        <v>2.2838056766844852E-3</v>
      </c>
      <c r="M16" s="310">
        <v>6.9249278335576821E-3</v>
      </c>
      <c r="N16" s="310">
        <v>0.60626997743930888</v>
      </c>
      <c r="O16" s="310">
        <v>6.3990629168881035E-4</v>
      </c>
      <c r="P16" s="310">
        <v>0.20279183563506273</v>
      </c>
      <c r="Q16" s="310">
        <v>0.13712483123896563</v>
      </c>
      <c r="R16" s="310">
        <v>9.2197275341972265E-2</v>
      </c>
      <c r="S16" s="310">
        <v>1.8578258993236112E-2</v>
      </c>
      <c r="T16" s="310">
        <v>3.8187722475488666E-3</v>
      </c>
      <c r="U16" s="310">
        <v>4.3243667933570998E-2</v>
      </c>
      <c r="V16" s="310">
        <v>8.7581730474836205E-3</v>
      </c>
      <c r="W16" s="310">
        <v>7.1608321316180182E-2</v>
      </c>
      <c r="X16" s="310">
        <v>5.5475077728471449E-3</v>
      </c>
      <c r="Y16" s="310">
        <v>2.356452994844601E-2</v>
      </c>
      <c r="Z16" s="310">
        <v>0</v>
      </c>
      <c r="AA16" s="310">
        <v>3.1948881789137381E-5</v>
      </c>
      <c r="AB16" s="310">
        <v>0</v>
      </c>
      <c r="AC16" s="310">
        <v>0</v>
      </c>
      <c r="AD16" s="310">
        <v>0</v>
      </c>
      <c r="AE16" s="310">
        <v>0</v>
      </c>
      <c r="AF16" s="310">
        <v>2.8983528022404759E-4</v>
      </c>
      <c r="AG16" s="310">
        <v>0</v>
      </c>
      <c r="AH16" s="310">
        <v>2.7902770334759382E-5</v>
      </c>
      <c r="AI16" s="310">
        <v>0</v>
      </c>
      <c r="AJ16" s="310">
        <v>1.7416784346072899E-6</v>
      </c>
      <c r="AK16" s="310">
        <v>5.6063239333968717E-6</v>
      </c>
      <c r="AL16" s="310">
        <v>2.101032392787204E-4</v>
      </c>
      <c r="AM16" s="310">
        <v>2.7023500734068063E-5</v>
      </c>
      <c r="AN16" s="310">
        <v>1.8564586195373706E-5</v>
      </c>
      <c r="AO16" s="310">
        <v>4.9089847688796899E-3</v>
      </c>
      <c r="AP16" s="311">
        <v>5.8900772851735943E-2</v>
      </c>
      <c r="AQ16" s="309">
        <v>0</v>
      </c>
      <c r="AR16" s="310">
        <v>-1.254655481313475E-4</v>
      </c>
      <c r="AS16" s="310">
        <v>0</v>
      </c>
      <c r="AT16" s="310">
        <v>-1.0632551825516293E-3</v>
      </c>
      <c r="AU16" s="310">
        <v>-1.3007537660337078E-3</v>
      </c>
      <c r="AV16" s="310">
        <v>-0.30537508401261482</v>
      </c>
      <c r="AW16" s="310">
        <v>-1.167455796350826E-3</v>
      </c>
      <c r="AX16" s="310">
        <v>5.6704839120925485E-2</v>
      </c>
      <c r="AY16" s="310">
        <v>0.12994631872309198</v>
      </c>
      <c r="AZ16" s="310">
        <v>0.12936255885499154</v>
      </c>
      <c r="BA16" s="310">
        <v>0.12949922092848118</v>
      </c>
      <c r="BB16" s="310">
        <v>5.3849541304701119E-2</v>
      </c>
      <c r="BC16" s="310">
        <v>7.7052433963121669E-2</v>
      </c>
      <c r="BD16" s="310">
        <v>2.4429009530833157E-2</v>
      </c>
      <c r="BE16" s="310">
        <v>0.10459910348518492</v>
      </c>
      <c r="BF16" s="310">
        <v>8.6195623170424382E-2</v>
      </c>
      <c r="BG16" s="310">
        <v>2.7380915817191914E-2</v>
      </c>
      <c r="BH16" s="311">
        <v>7.3156942200037517E-2</v>
      </c>
    </row>
    <row r="17" spans="1:60">
      <c r="A17" s="259" t="s">
        <v>5</v>
      </c>
      <c r="B17" s="162" t="s">
        <v>33</v>
      </c>
      <c r="C17" s="309">
        <v>0</v>
      </c>
      <c r="D17" s="310">
        <v>0</v>
      </c>
      <c r="E17" s="310">
        <v>0</v>
      </c>
      <c r="F17" s="310">
        <v>5.3299221831361263E-5</v>
      </c>
      <c r="G17" s="310">
        <v>2.0217789690529795E-3</v>
      </c>
      <c r="H17" s="310">
        <v>0</v>
      </c>
      <c r="I17" s="310">
        <v>1.0221387253530375E-3</v>
      </c>
      <c r="J17" s="310">
        <v>5.7229704229326828E-3</v>
      </c>
      <c r="K17" s="310">
        <v>0</v>
      </c>
      <c r="L17" s="310">
        <v>2.2623949984655681E-3</v>
      </c>
      <c r="M17" s="310">
        <v>8.0956067129091171E-3</v>
      </c>
      <c r="N17" s="310">
        <v>1.1388061429639064E-2</v>
      </c>
      <c r="O17" s="310">
        <v>0.43894679378025547</v>
      </c>
      <c r="P17" s="310">
        <v>6.8202928106786465E-2</v>
      </c>
      <c r="Q17" s="310">
        <v>4.0174398765633577E-2</v>
      </c>
      <c r="R17" s="310">
        <v>1.7130757406744575E-2</v>
      </c>
      <c r="S17" s="310">
        <v>2.0877040809786487E-2</v>
      </c>
      <c r="T17" s="310">
        <v>2.5142072066446013E-2</v>
      </c>
      <c r="U17" s="310">
        <v>8.2803164969276755E-2</v>
      </c>
      <c r="V17" s="310">
        <v>4.6794736591439477E-2</v>
      </c>
      <c r="W17" s="310">
        <v>2.0085813129124608E-2</v>
      </c>
      <c r="X17" s="310">
        <v>1.8523738045765299E-2</v>
      </c>
      <c r="Y17" s="310">
        <v>8.4551997507872935E-3</v>
      </c>
      <c r="Z17" s="310">
        <v>1.7625377621432458E-4</v>
      </c>
      <c r="AA17" s="310">
        <v>2.3429179978700745E-4</v>
      </c>
      <c r="AB17" s="310">
        <v>5.6199982016005753E-6</v>
      </c>
      <c r="AC17" s="310">
        <v>1.2510142772004386E-5</v>
      </c>
      <c r="AD17" s="310">
        <v>0</v>
      </c>
      <c r="AE17" s="310">
        <v>0</v>
      </c>
      <c r="AF17" s="310">
        <v>1.5228633367704196E-5</v>
      </c>
      <c r="AG17" s="310">
        <v>6.6375283347318062E-5</v>
      </c>
      <c r="AH17" s="310">
        <v>1.7316131001865383E-4</v>
      </c>
      <c r="AI17" s="310">
        <v>9.903539525026244E-5</v>
      </c>
      <c r="AJ17" s="310">
        <v>1.283965341992494E-3</v>
      </c>
      <c r="AK17" s="310">
        <v>2.0743398553568426E-4</v>
      </c>
      <c r="AL17" s="310">
        <v>6.7575189427049006E-4</v>
      </c>
      <c r="AM17" s="310">
        <v>3.4750532975215648E-4</v>
      </c>
      <c r="AN17" s="310">
        <v>9.4679389596405894E-4</v>
      </c>
      <c r="AO17" s="310">
        <v>3.7998195616409276E-3</v>
      </c>
      <c r="AP17" s="311">
        <v>1.2644303287091735E-2</v>
      </c>
      <c r="AQ17" s="309">
        <v>8.5970970468971642E-5</v>
      </c>
      <c r="AR17" s="310">
        <v>6.0558701736942728E-4</v>
      </c>
      <c r="AS17" s="310">
        <v>0</v>
      </c>
      <c r="AT17" s="310">
        <v>0</v>
      </c>
      <c r="AU17" s="310">
        <v>-1.5833294715541344E-3</v>
      </c>
      <c r="AV17" s="310">
        <v>-0.13302428179985179</v>
      </c>
      <c r="AW17" s="310">
        <v>-2.9587972727925383E-4</v>
      </c>
      <c r="AX17" s="310">
        <v>1.2148754603131506E-2</v>
      </c>
      <c r="AY17" s="310">
        <v>8.8729792503545561E-3</v>
      </c>
      <c r="AZ17" s="310">
        <v>1.5702903962728304E-2</v>
      </c>
      <c r="BA17" s="310">
        <v>1.4103973094101678E-2</v>
      </c>
      <c r="BB17" s="310">
        <v>5.767155476392778E-3</v>
      </c>
      <c r="BC17" s="310">
        <v>1.269528020983845E-2</v>
      </c>
      <c r="BD17" s="310">
        <v>4.3376510557664623E-2</v>
      </c>
      <c r="BE17" s="310">
        <v>2.0599712797465912E-2</v>
      </c>
      <c r="BF17" s="310">
        <v>2.5828250379719121E-2</v>
      </c>
      <c r="BG17" s="310">
        <v>-1.0648731000052701E-2</v>
      </c>
      <c r="BH17" s="311">
        <v>7.099926557883076E-3</v>
      </c>
    </row>
    <row r="18" spans="1:60">
      <c r="A18" s="259" t="s">
        <v>6</v>
      </c>
      <c r="B18" s="162" t="s">
        <v>34</v>
      </c>
      <c r="C18" s="309">
        <v>1.582684799413044E-3</v>
      </c>
      <c r="D18" s="310">
        <v>7.4101519081141163E-4</v>
      </c>
      <c r="E18" s="310">
        <v>1.7666688477393183E-3</v>
      </c>
      <c r="F18" s="310">
        <v>2.5850122588210213E-2</v>
      </c>
      <c r="G18" s="310">
        <v>8.8258328659272609E-3</v>
      </c>
      <c r="H18" s="310">
        <v>1.6725515703400855E-3</v>
      </c>
      <c r="I18" s="310">
        <v>6.0528885411967586E-3</v>
      </c>
      <c r="J18" s="310">
        <v>1.0563286899933019E-2</v>
      </c>
      <c r="K18" s="310">
        <v>1.0772117589825561E-3</v>
      </c>
      <c r="L18" s="310">
        <v>7.7381759529536031E-3</v>
      </c>
      <c r="M18" s="310">
        <v>1.0722960940508921E-2</v>
      </c>
      <c r="N18" s="310">
        <v>4.8209003926191806E-4</v>
      </c>
      <c r="O18" s="310">
        <v>1.5798816354124865E-3</v>
      </c>
      <c r="P18" s="310">
        <v>9.0720561123876747E-2</v>
      </c>
      <c r="Q18" s="310">
        <v>3.5915500793733214E-2</v>
      </c>
      <c r="R18" s="310">
        <v>3.4044904384449917E-2</v>
      </c>
      <c r="S18" s="310">
        <v>3.4738096967573504E-2</v>
      </c>
      <c r="T18" s="310">
        <v>1.5462436770124275E-2</v>
      </c>
      <c r="U18" s="310">
        <v>3.0054113510699941E-2</v>
      </c>
      <c r="V18" s="310">
        <v>2.3029113398695032E-2</v>
      </c>
      <c r="W18" s="310">
        <v>1.844573811367398E-2</v>
      </c>
      <c r="X18" s="310">
        <v>1.5539139535442654E-2</v>
      </c>
      <c r="Y18" s="310">
        <v>9.503286033668551E-2</v>
      </c>
      <c r="Z18" s="310">
        <v>5.9999342472959205E-4</v>
      </c>
      <c r="AA18" s="310">
        <v>7.8807241746538866E-4</v>
      </c>
      <c r="AB18" s="310">
        <v>1.5173995144321555E-4</v>
      </c>
      <c r="AC18" s="310">
        <v>2.6149673433148056E-3</v>
      </c>
      <c r="AD18" s="310">
        <v>1.139934632405109E-4</v>
      </c>
      <c r="AE18" s="310">
        <v>3.1676305783994737E-4</v>
      </c>
      <c r="AF18" s="310">
        <v>1.7945225062007556E-3</v>
      </c>
      <c r="AG18" s="310">
        <v>4.7464589412516122E-4</v>
      </c>
      <c r="AH18" s="310">
        <v>3.9285459291909753E-3</v>
      </c>
      <c r="AI18" s="310">
        <v>1.7543412872903633E-4</v>
      </c>
      <c r="AJ18" s="310">
        <v>3.3370558807075675E-4</v>
      </c>
      <c r="AK18" s="310">
        <v>2.2481358972921456E-3</v>
      </c>
      <c r="AL18" s="310">
        <v>1.9320944192195814E-3</v>
      </c>
      <c r="AM18" s="310">
        <v>2.4789839501517751E-3</v>
      </c>
      <c r="AN18" s="310">
        <v>3.7129172390747411E-4</v>
      </c>
      <c r="AO18" s="310">
        <v>5.8164835748023141E-3</v>
      </c>
      <c r="AP18" s="311">
        <v>1.2266979395446014E-2</v>
      </c>
      <c r="AQ18" s="309">
        <v>2.002407187173131E-3</v>
      </c>
      <c r="AR18" s="310">
        <v>1.0324354165676096E-3</v>
      </c>
      <c r="AS18" s="310">
        <v>2.8801705060939609E-6</v>
      </c>
      <c r="AT18" s="310">
        <v>6.2775213729985495E-4</v>
      </c>
      <c r="AU18" s="310">
        <v>4.1211842292394746E-3</v>
      </c>
      <c r="AV18" s="310">
        <v>-5.9989315318730939E-2</v>
      </c>
      <c r="AW18" s="310">
        <v>1.2197194518816345E-3</v>
      </c>
      <c r="AX18" s="310">
        <v>1.2590024663456318E-2</v>
      </c>
      <c r="AY18" s="310">
        <v>7.5053664773133619E-3</v>
      </c>
      <c r="AZ18" s="310">
        <v>4.0257692819592239E-2</v>
      </c>
      <c r="BA18" s="310">
        <v>3.2590155062825095E-2</v>
      </c>
      <c r="BB18" s="310">
        <v>1.4428191637185329E-2</v>
      </c>
      <c r="BC18" s="310">
        <v>1.8180491126009717E-2</v>
      </c>
      <c r="BD18" s="310">
        <v>1.3672277387530789E-2</v>
      </c>
      <c r="BE18" s="310">
        <v>2.4986026167272486E-2</v>
      </c>
      <c r="BF18" s="310">
        <v>2.2388893711962194E-2</v>
      </c>
      <c r="BG18" s="310">
        <v>7.9139917810911072E-3</v>
      </c>
      <c r="BH18" s="311">
        <v>1.6387484633677025E-2</v>
      </c>
    </row>
    <row r="19" spans="1:60">
      <c r="A19" s="259" t="s">
        <v>7</v>
      </c>
      <c r="B19" s="162" t="s">
        <v>276</v>
      </c>
      <c r="C19" s="309">
        <v>0</v>
      </c>
      <c r="D19" s="310">
        <v>0</v>
      </c>
      <c r="E19" s="310">
        <v>0</v>
      </c>
      <c r="F19" s="310">
        <v>2.238567316917173E-3</v>
      </c>
      <c r="G19" s="310">
        <v>0</v>
      </c>
      <c r="H19" s="310">
        <v>0</v>
      </c>
      <c r="I19" s="310">
        <v>7.2805970660621395E-4</v>
      </c>
      <c r="J19" s="310">
        <v>4.4880709115204019E-5</v>
      </c>
      <c r="K19" s="310">
        <v>0</v>
      </c>
      <c r="L19" s="310">
        <v>3.8182376157068737E-4</v>
      </c>
      <c r="M19" s="310">
        <v>1.1477991618396818E-3</v>
      </c>
      <c r="N19" s="310">
        <v>5.8945506983989979E-5</v>
      </c>
      <c r="O19" s="310">
        <v>0</v>
      </c>
      <c r="P19" s="310">
        <v>1.3016244461047596E-3</v>
      </c>
      <c r="Q19" s="310">
        <v>0.16138098452591132</v>
      </c>
      <c r="R19" s="310">
        <v>3.6690563314533402E-2</v>
      </c>
      <c r="S19" s="310">
        <v>1.4288339023316826E-2</v>
      </c>
      <c r="T19" s="310">
        <v>1.9921313932429901E-3</v>
      </c>
      <c r="U19" s="310">
        <v>1.2411734087583356E-2</v>
      </c>
      <c r="V19" s="310">
        <v>1.4577110704395925E-3</v>
      </c>
      <c r="W19" s="310">
        <v>1.4864567275930413E-2</v>
      </c>
      <c r="X19" s="310">
        <v>1.7260855220753229E-4</v>
      </c>
      <c r="Y19" s="310">
        <v>7.0909005508486243E-3</v>
      </c>
      <c r="Z19" s="310">
        <v>0</v>
      </c>
      <c r="AA19" s="310">
        <v>1.1315228966986156E-2</v>
      </c>
      <c r="AB19" s="310">
        <v>0</v>
      </c>
      <c r="AC19" s="310">
        <v>4.1700475906681285E-6</v>
      </c>
      <c r="AD19" s="310">
        <v>0</v>
      </c>
      <c r="AE19" s="310">
        <v>0</v>
      </c>
      <c r="AF19" s="310">
        <v>1.036529561479221E-4</v>
      </c>
      <c r="AG19" s="310">
        <v>0</v>
      </c>
      <c r="AH19" s="310">
        <v>2.8477239135769135E-4</v>
      </c>
      <c r="AI19" s="310">
        <v>0</v>
      </c>
      <c r="AJ19" s="310">
        <v>0</v>
      </c>
      <c r="AK19" s="310">
        <v>0</v>
      </c>
      <c r="AL19" s="310">
        <v>1.9341794131971565E-2</v>
      </c>
      <c r="AM19" s="310">
        <v>6.7558751835170156E-6</v>
      </c>
      <c r="AN19" s="310">
        <v>0</v>
      </c>
      <c r="AO19" s="310">
        <v>0</v>
      </c>
      <c r="AP19" s="311">
        <v>7.7064426283386363E-3</v>
      </c>
      <c r="AQ19" s="309">
        <v>0</v>
      </c>
      <c r="AR19" s="310">
        <v>4.8211298587508529E-5</v>
      </c>
      <c r="AS19" s="310">
        <v>0</v>
      </c>
      <c r="AT19" s="310">
        <v>5.7596258597261696E-3</v>
      </c>
      <c r="AU19" s="310">
        <v>4.5459000422398747E-2</v>
      </c>
      <c r="AV19" s="310">
        <v>0.33026005135540354</v>
      </c>
      <c r="AW19" s="310">
        <v>9.1244100259861832E-3</v>
      </c>
      <c r="AX19" s="310">
        <v>1.2368152987877728E-2</v>
      </c>
      <c r="AY19" s="310">
        <v>9.652314984436941E-2</v>
      </c>
      <c r="AZ19" s="310">
        <v>5.3153600124972139E-2</v>
      </c>
      <c r="BA19" s="310">
        <v>6.3306700594608301E-2</v>
      </c>
      <c r="BB19" s="310">
        <v>3.1937777579672005E-2</v>
      </c>
      <c r="BC19" s="310">
        <v>2.6606572256163825E-2</v>
      </c>
      <c r="BD19" s="310">
        <v>2.3501252537553162E-2</v>
      </c>
      <c r="BE19" s="310">
        <v>2.4255821074885667E-2</v>
      </c>
      <c r="BF19" s="310">
        <v>2.4082605770549822E-2</v>
      </c>
      <c r="BG19" s="310">
        <v>3.8365622584789018E-2</v>
      </c>
      <c r="BH19" s="311">
        <v>2.7681918115479182E-2</v>
      </c>
    </row>
    <row r="20" spans="1:60">
      <c r="A20" s="259" t="s">
        <v>8</v>
      </c>
      <c r="B20" s="162" t="s">
        <v>277</v>
      </c>
      <c r="C20" s="309">
        <v>0</v>
      </c>
      <c r="D20" s="310">
        <v>9.2626898851426453E-5</v>
      </c>
      <c r="E20" s="310">
        <v>0</v>
      </c>
      <c r="F20" s="310">
        <v>2.9314572007248696E-3</v>
      </c>
      <c r="G20" s="310">
        <v>0</v>
      </c>
      <c r="H20" s="310">
        <v>0</v>
      </c>
      <c r="I20" s="310">
        <v>3.7116769356395217E-5</v>
      </c>
      <c r="J20" s="310">
        <v>0</v>
      </c>
      <c r="K20" s="310">
        <v>8.6871916046980331E-6</v>
      </c>
      <c r="L20" s="310">
        <v>2.544302261681309E-3</v>
      </c>
      <c r="M20" s="310">
        <v>1.1096662993200911E-3</v>
      </c>
      <c r="N20" s="310">
        <v>7.7190544859986879E-5</v>
      </c>
      <c r="O20" s="310">
        <v>1.7353390961052483E-4</v>
      </c>
      <c r="P20" s="310">
        <v>5.7484497198609721E-4</v>
      </c>
      <c r="Q20" s="310">
        <v>3.4299289349138764E-3</v>
      </c>
      <c r="R20" s="310">
        <v>0.16471427694396276</v>
      </c>
      <c r="S20" s="310">
        <v>1.8031336925357956E-3</v>
      </c>
      <c r="T20" s="310">
        <v>2.8414413289202523E-3</v>
      </c>
      <c r="U20" s="310">
        <v>1.7520599471632147E-3</v>
      </c>
      <c r="V20" s="310">
        <v>4.9837729712812206E-4</v>
      </c>
      <c r="W20" s="310">
        <v>1.529079142721157E-3</v>
      </c>
      <c r="X20" s="310">
        <v>4.5883286029850352E-5</v>
      </c>
      <c r="Y20" s="310">
        <v>6.1007443447989538E-5</v>
      </c>
      <c r="Z20" s="310">
        <v>9.1323200111049004E-6</v>
      </c>
      <c r="AA20" s="310">
        <v>2.7689030883919062E-4</v>
      </c>
      <c r="AB20" s="310">
        <v>0</v>
      </c>
      <c r="AC20" s="310">
        <v>3.1275356930010964E-6</v>
      </c>
      <c r="AD20" s="310">
        <v>0</v>
      </c>
      <c r="AE20" s="310">
        <v>0</v>
      </c>
      <c r="AF20" s="310">
        <v>6.1405779708484652E-5</v>
      </c>
      <c r="AG20" s="310">
        <v>1.2523638367418503E-6</v>
      </c>
      <c r="AH20" s="310">
        <v>1.3951385167379691E-5</v>
      </c>
      <c r="AI20" s="310">
        <v>0</v>
      </c>
      <c r="AJ20" s="310">
        <v>0</v>
      </c>
      <c r="AK20" s="310">
        <v>0</v>
      </c>
      <c r="AL20" s="310">
        <v>2.2678853723772513E-2</v>
      </c>
      <c r="AM20" s="310">
        <v>8.0226017804264567E-6</v>
      </c>
      <c r="AN20" s="310">
        <v>0</v>
      </c>
      <c r="AO20" s="310">
        <v>0</v>
      </c>
      <c r="AP20" s="311">
        <v>5.0599903918449578E-3</v>
      </c>
      <c r="AQ20" s="309">
        <v>0</v>
      </c>
      <c r="AR20" s="310">
        <v>2.5225877402069866E-5</v>
      </c>
      <c r="AS20" s="310">
        <v>0</v>
      </c>
      <c r="AT20" s="310">
        <v>3.3964006261827571E-3</v>
      </c>
      <c r="AU20" s="310">
        <v>7.7388989827807259E-2</v>
      </c>
      <c r="AV20" s="310">
        <v>2.0335361124993536E-2</v>
      </c>
      <c r="AW20" s="310">
        <v>1.3799150490807708E-2</v>
      </c>
      <c r="AX20" s="310">
        <v>1.2286184632109981E-2</v>
      </c>
      <c r="AY20" s="310">
        <v>0.10237923913198949</v>
      </c>
      <c r="AZ20" s="310">
        <v>3.297233166953243E-2</v>
      </c>
      <c r="BA20" s="310">
        <v>4.9220951019110032E-2</v>
      </c>
      <c r="BB20" s="310">
        <v>2.8713443452306874E-2</v>
      </c>
      <c r="BC20" s="310">
        <v>2.2610245958994385E-2</v>
      </c>
      <c r="BD20" s="310">
        <v>1.966687356391222E-2</v>
      </c>
      <c r="BE20" s="310">
        <v>2.4860519723357212E-2</v>
      </c>
      <c r="BF20" s="310">
        <v>2.3668290050886068E-2</v>
      </c>
      <c r="BG20" s="310">
        <v>3.2841865449864158E-2</v>
      </c>
      <c r="BH20" s="311">
        <v>2.2159462107594702E-2</v>
      </c>
    </row>
    <row r="21" spans="1:60">
      <c r="A21" s="259" t="s">
        <v>9</v>
      </c>
      <c r="B21" s="162" t="s">
        <v>278</v>
      </c>
      <c r="C21" s="309">
        <v>8.3326782485653643E-4</v>
      </c>
      <c r="D21" s="310">
        <v>0</v>
      </c>
      <c r="E21" s="310">
        <v>2.1810726515300224E-5</v>
      </c>
      <c r="F21" s="310">
        <v>0</v>
      </c>
      <c r="G21" s="310">
        <v>0</v>
      </c>
      <c r="H21" s="310">
        <v>0</v>
      </c>
      <c r="I21" s="310">
        <v>0</v>
      </c>
      <c r="J21" s="310">
        <v>2.7200429766790314E-6</v>
      </c>
      <c r="K21" s="310">
        <v>0</v>
      </c>
      <c r="L21" s="310">
        <v>0</v>
      </c>
      <c r="M21" s="310">
        <v>0</v>
      </c>
      <c r="N21" s="310">
        <v>0</v>
      </c>
      <c r="O21" s="310">
        <v>0</v>
      </c>
      <c r="P21" s="310">
        <v>2.1928691029442399E-5</v>
      </c>
      <c r="Q21" s="310">
        <v>2.1345489073186655E-3</v>
      </c>
      <c r="R21" s="310">
        <v>6.5828720226201523E-3</v>
      </c>
      <c r="S21" s="310">
        <v>0.13735434995321252</v>
      </c>
      <c r="T21" s="310">
        <v>8.7428963966776997E-5</v>
      </c>
      <c r="U21" s="310">
        <v>6.0366191004651863E-4</v>
      </c>
      <c r="V21" s="310">
        <v>5.2729338603999269E-4</v>
      </c>
      <c r="W21" s="310">
        <v>4.5552706168173844E-4</v>
      </c>
      <c r="X21" s="310">
        <v>1.1361575588343897E-4</v>
      </c>
      <c r="Y21" s="310">
        <v>2.262134407496249E-4</v>
      </c>
      <c r="Z21" s="310">
        <v>0</v>
      </c>
      <c r="AA21" s="310">
        <v>1.0117145899893504E-4</v>
      </c>
      <c r="AB21" s="310">
        <v>2.8099991008002876E-5</v>
      </c>
      <c r="AC21" s="310">
        <v>8.7501498610852895E-4</v>
      </c>
      <c r="AD21" s="310">
        <v>1.1059067329303296E-5</v>
      </c>
      <c r="AE21" s="310">
        <v>0</v>
      </c>
      <c r="AF21" s="310">
        <v>3.0457266735408392E-5</v>
      </c>
      <c r="AG21" s="310">
        <v>3.1309095918546253E-5</v>
      </c>
      <c r="AH21" s="310">
        <v>2.5678755405135916E-3</v>
      </c>
      <c r="AI21" s="310">
        <v>0</v>
      </c>
      <c r="AJ21" s="310">
        <v>1.0618316744426802E-2</v>
      </c>
      <c r="AK21" s="310">
        <v>0</v>
      </c>
      <c r="AL21" s="310">
        <v>7.6423048485733027E-3</v>
      </c>
      <c r="AM21" s="310">
        <v>4.6995556745340239E-4</v>
      </c>
      <c r="AN21" s="310">
        <v>2.4709464226042401E-2</v>
      </c>
      <c r="AO21" s="310">
        <v>0</v>
      </c>
      <c r="AP21" s="311">
        <v>2.4525026225293883E-3</v>
      </c>
      <c r="AQ21" s="309">
        <v>1.418521012738032E-3</v>
      </c>
      <c r="AR21" s="310">
        <v>1.1220536652328578E-3</v>
      </c>
      <c r="AS21" s="310">
        <v>2.4001420884116338E-6</v>
      </c>
      <c r="AT21" s="310">
        <v>1.6767521150669668E-2</v>
      </c>
      <c r="AU21" s="310">
        <v>4.9590571506035297E-2</v>
      </c>
      <c r="AV21" s="310">
        <v>0.15603081324211143</v>
      </c>
      <c r="AW21" s="310">
        <v>1.041521928888553E-2</v>
      </c>
      <c r="AX21" s="310">
        <v>7.9431358959391116E-3</v>
      </c>
      <c r="AY21" s="310">
        <v>5.4795281680920429E-3</v>
      </c>
      <c r="AZ21" s="310">
        <v>5.4926701200477459E-3</v>
      </c>
      <c r="BA21" s="310">
        <v>5.4895935015576601E-3</v>
      </c>
      <c r="BB21" s="310">
        <v>8.3412923592754463E-3</v>
      </c>
      <c r="BC21" s="310">
        <v>7.2573180439377376E-3</v>
      </c>
      <c r="BD21" s="310">
        <v>1.7717140408869198E-2</v>
      </c>
      <c r="BE21" s="310">
        <v>7.9488196451287709E-3</v>
      </c>
      <c r="BF21" s="310">
        <v>1.0191190709158257E-2</v>
      </c>
      <c r="BG21" s="310">
        <v>6.8275304509159617E-3</v>
      </c>
      <c r="BH21" s="311">
        <v>6.0073300427952031E-3</v>
      </c>
    </row>
    <row r="22" spans="1:60">
      <c r="A22" s="259" t="s">
        <v>10</v>
      </c>
      <c r="B22" s="162" t="s">
        <v>279</v>
      </c>
      <c r="C22" s="309">
        <v>0</v>
      </c>
      <c r="D22" s="310">
        <v>0</v>
      </c>
      <c r="E22" s="310">
        <v>0</v>
      </c>
      <c r="F22" s="310">
        <v>0</v>
      </c>
      <c r="G22" s="310">
        <v>5.1694680875811285E-7</v>
      </c>
      <c r="H22" s="310">
        <v>0</v>
      </c>
      <c r="I22" s="310">
        <v>1.1420544417352375E-5</v>
      </c>
      <c r="J22" s="310">
        <v>4.7600752091883053E-6</v>
      </c>
      <c r="K22" s="310">
        <v>0</v>
      </c>
      <c r="L22" s="310">
        <v>0</v>
      </c>
      <c r="M22" s="310">
        <v>0</v>
      </c>
      <c r="N22" s="310">
        <v>3.5086611299994034E-7</v>
      </c>
      <c r="O22" s="310">
        <v>3.9768187619078608E-5</v>
      </c>
      <c r="P22" s="310">
        <v>7.0547731711863267E-3</v>
      </c>
      <c r="Q22" s="310">
        <v>2.9848448882097236E-3</v>
      </c>
      <c r="R22" s="310">
        <v>9.6466933317579853E-3</v>
      </c>
      <c r="S22" s="310">
        <v>0.14178100044010136</v>
      </c>
      <c r="T22" s="310">
        <v>0.32269718353837507</v>
      </c>
      <c r="U22" s="310">
        <v>8.501288183088955E-2</v>
      </c>
      <c r="V22" s="310">
        <v>0.31852602788191348</v>
      </c>
      <c r="W22" s="310">
        <v>7.2102918925062692E-3</v>
      </c>
      <c r="X22" s="310">
        <v>1.4333064588372302E-3</v>
      </c>
      <c r="Y22" s="310">
        <v>3.5416710532638174E-4</v>
      </c>
      <c r="Z22" s="310">
        <v>4.5661600055524502E-6</v>
      </c>
      <c r="AA22" s="310">
        <v>2.6624068157614482E-5</v>
      </c>
      <c r="AB22" s="310">
        <v>0</v>
      </c>
      <c r="AC22" s="310">
        <v>2.8147821237009867E-5</v>
      </c>
      <c r="AD22" s="310">
        <v>4.3385571830343702E-5</v>
      </c>
      <c r="AE22" s="310">
        <v>0</v>
      </c>
      <c r="AF22" s="310">
        <v>5.4037086143466497E-6</v>
      </c>
      <c r="AG22" s="310">
        <v>8.6914050269884405E-4</v>
      </c>
      <c r="AH22" s="310">
        <v>1.8694856124288788E-3</v>
      </c>
      <c r="AI22" s="310">
        <v>1.594752821801369E-3</v>
      </c>
      <c r="AJ22" s="310">
        <v>3.4833568692145798E-6</v>
      </c>
      <c r="AK22" s="310">
        <v>0</v>
      </c>
      <c r="AL22" s="310">
        <v>2.4980366306711167E-2</v>
      </c>
      <c r="AM22" s="310">
        <v>1.0978297173215151E-5</v>
      </c>
      <c r="AN22" s="310">
        <v>3.5978168046634243E-2</v>
      </c>
      <c r="AO22" s="310">
        <v>0</v>
      </c>
      <c r="AP22" s="311">
        <v>1.3701400554414572E-2</v>
      </c>
      <c r="AQ22" s="309">
        <v>3.5821237695404851E-5</v>
      </c>
      <c r="AR22" s="310">
        <v>4.7721717414244671E-4</v>
      </c>
      <c r="AS22" s="310">
        <v>0</v>
      </c>
      <c r="AT22" s="310">
        <v>0</v>
      </c>
      <c r="AU22" s="310">
        <v>0</v>
      </c>
      <c r="AV22" s="310">
        <v>-0.28217898564461369</v>
      </c>
      <c r="AW22" s="310">
        <v>-4.9655155877523401E-4</v>
      </c>
      <c r="AX22" s="310">
        <v>1.307056758427089E-2</v>
      </c>
      <c r="AY22" s="310">
        <v>3.6552284507466858E-2</v>
      </c>
      <c r="AZ22" s="310">
        <v>1.0545701303976316E-2</v>
      </c>
      <c r="BA22" s="310">
        <v>1.6634015659218401E-2</v>
      </c>
      <c r="BB22" s="310">
        <v>6.7162466128386535E-3</v>
      </c>
      <c r="BC22" s="310">
        <v>1.4066627937691048E-2</v>
      </c>
      <c r="BD22" s="310">
        <v>4.7311669923220563E-2</v>
      </c>
      <c r="BE22" s="310">
        <v>2.1971056415498427E-2</v>
      </c>
      <c r="BF22" s="310">
        <v>2.7788131821682417E-2</v>
      </c>
      <c r="BG22" s="310">
        <v>-1.0526764155018973E-2</v>
      </c>
      <c r="BH22" s="311">
        <v>8.2205271794869687E-3</v>
      </c>
    </row>
    <row r="23" spans="1:60">
      <c r="A23" s="259" t="s">
        <v>11</v>
      </c>
      <c r="B23" s="162" t="s">
        <v>35</v>
      </c>
      <c r="C23" s="309">
        <v>3.6684747006262609E-5</v>
      </c>
      <c r="D23" s="310">
        <v>0</v>
      </c>
      <c r="E23" s="310">
        <v>1.4176972234945147E-3</v>
      </c>
      <c r="F23" s="310">
        <v>1.5989766549408379E-4</v>
      </c>
      <c r="G23" s="310">
        <v>5.1694680875811285E-7</v>
      </c>
      <c r="H23" s="310">
        <v>0</v>
      </c>
      <c r="I23" s="310">
        <v>7.4233538712790433E-5</v>
      </c>
      <c r="J23" s="310">
        <v>3.4000537208487894E-6</v>
      </c>
      <c r="K23" s="310">
        <v>0</v>
      </c>
      <c r="L23" s="310">
        <v>2.1410678218917049E-5</v>
      </c>
      <c r="M23" s="310">
        <v>3.0506290015672606E-5</v>
      </c>
      <c r="N23" s="310">
        <v>0</v>
      </c>
      <c r="O23" s="310">
        <v>3.6152897835526007E-6</v>
      </c>
      <c r="P23" s="310">
        <v>8.2545858375115326E-4</v>
      </c>
      <c r="Q23" s="310">
        <v>2.2808702876726556E-2</v>
      </c>
      <c r="R23" s="310">
        <v>2.0824718145814727E-2</v>
      </c>
      <c r="S23" s="310">
        <v>2.2355439524519627E-2</v>
      </c>
      <c r="T23" s="310">
        <v>3.9624055454942859E-2</v>
      </c>
      <c r="U23" s="310">
        <v>0.15129718563913197</v>
      </c>
      <c r="V23" s="310">
        <v>2.4201065472829082E-2</v>
      </c>
      <c r="W23" s="310">
        <v>2.3518693480901607E-2</v>
      </c>
      <c r="X23" s="310">
        <v>1.3371700500127818E-3</v>
      </c>
      <c r="Y23" s="310">
        <v>8.4379233066250309E-3</v>
      </c>
      <c r="Z23" s="310">
        <v>2.7396960033314705E-6</v>
      </c>
      <c r="AA23" s="310">
        <v>2.0234291799787007E-4</v>
      </c>
      <c r="AB23" s="310">
        <v>0</v>
      </c>
      <c r="AC23" s="310">
        <v>2.1128241126051851E-4</v>
      </c>
      <c r="AD23" s="310">
        <v>2.5520924606084528E-6</v>
      </c>
      <c r="AE23" s="310">
        <v>1.1412106270767334E-5</v>
      </c>
      <c r="AF23" s="310">
        <v>1.9797223378015453E-4</v>
      </c>
      <c r="AG23" s="310">
        <v>1.0770328995979913E-4</v>
      </c>
      <c r="AH23" s="310">
        <v>1.6396980920249779E-3</v>
      </c>
      <c r="AI23" s="310">
        <v>4.3349207292400592E-4</v>
      </c>
      <c r="AJ23" s="310">
        <v>7.280215856658472E-5</v>
      </c>
      <c r="AK23" s="310">
        <v>0</v>
      </c>
      <c r="AL23" s="310">
        <v>1.2231964668440516E-2</v>
      </c>
      <c r="AM23" s="310">
        <v>1.7311930157762353E-4</v>
      </c>
      <c r="AN23" s="310">
        <v>0</v>
      </c>
      <c r="AO23" s="310">
        <v>1.1569283022873215E-3</v>
      </c>
      <c r="AP23" s="311">
        <v>9.6730958208632485E-3</v>
      </c>
      <c r="AQ23" s="309">
        <v>5.2531845080311217E-3</v>
      </c>
      <c r="AR23" s="310">
        <v>1.0726059667332082E-2</v>
      </c>
      <c r="AS23" s="310">
        <v>0</v>
      </c>
      <c r="AT23" s="310">
        <v>1.0997432755321834E-2</v>
      </c>
      <c r="AU23" s="310">
        <v>5.0624196683344225E-2</v>
      </c>
      <c r="AV23" s="310">
        <v>0.24812587243869233</v>
      </c>
      <c r="AW23" s="310">
        <v>1.6160615392367756E-2</v>
      </c>
      <c r="AX23" s="310">
        <v>1.8035836335300492E-2</v>
      </c>
      <c r="AY23" s="310">
        <v>0.14437006743442224</v>
      </c>
      <c r="AZ23" s="310">
        <v>6.6614253028728879E-2</v>
      </c>
      <c r="BA23" s="310">
        <v>8.4817407104969975E-2</v>
      </c>
      <c r="BB23" s="310">
        <v>4.5068448707622832E-2</v>
      </c>
      <c r="BC23" s="310">
        <v>3.6702721213023919E-2</v>
      </c>
      <c r="BD23" s="310">
        <v>4.6007036256008438E-2</v>
      </c>
      <c r="BE23" s="310">
        <v>2.6309434925417111E-2</v>
      </c>
      <c r="BF23" s="310">
        <v>3.0831126250139094E-2</v>
      </c>
      <c r="BG23" s="310">
        <v>5.6718773394130735E-2</v>
      </c>
      <c r="BH23" s="311">
        <v>3.9204337366369586E-2</v>
      </c>
    </row>
    <row r="24" spans="1:60">
      <c r="A24" s="259" t="s">
        <v>12</v>
      </c>
      <c r="B24" s="162" t="s">
        <v>401</v>
      </c>
      <c r="C24" s="309">
        <v>1.0481356287503603E-5</v>
      </c>
      <c r="D24" s="310">
        <v>0</v>
      </c>
      <c r="E24" s="310">
        <v>4.3621453030600448E-5</v>
      </c>
      <c r="F24" s="310">
        <v>0</v>
      </c>
      <c r="G24" s="310">
        <v>2.2228712776598853E-5</v>
      </c>
      <c r="H24" s="310">
        <v>0</v>
      </c>
      <c r="I24" s="310">
        <v>0</v>
      </c>
      <c r="J24" s="310">
        <v>2.5160397534281043E-5</v>
      </c>
      <c r="K24" s="310">
        <v>0</v>
      </c>
      <c r="L24" s="310">
        <v>5.3526695547292622E-6</v>
      </c>
      <c r="M24" s="310">
        <v>7.6265725039181514E-6</v>
      </c>
      <c r="N24" s="310">
        <v>3.5086611299994034E-7</v>
      </c>
      <c r="O24" s="310">
        <v>0</v>
      </c>
      <c r="P24" s="310">
        <v>3.9158376838290004E-5</v>
      </c>
      <c r="Q24" s="310">
        <v>4.8681067608266697E-4</v>
      </c>
      <c r="R24" s="310">
        <v>1.9923526093448287E-4</v>
      </c>
      <c r="S24" s="310">
        <v>3.8455457897682848E-5</v>
      </c>
      <c r="T24" s="310">
        <v>4.0592018984575034E-5</v>
      </c>
      <c r="U24" s="310">
        <v>5.5652128366544562E-5</v>
      </c>
      <c r="V24" s="310">
        <v>1.3884825516917613E-2</v>
      </c>
      <c r="W24" s="310">
        <v>1.1490292744954572E-3</v>
      </c>
      <c r="X24" s="310">
        <v>5.6807877941719487E-5</v>
      </c>
      <c r="Y24" s="310">
        <v>1.7044291943832121E-3</v>
      </c>
      <c r="Z24" s="310">
        <v>1.2785248015546862E-5</v>
      </c>
      <c r="AA24" s="310">
        <v>1.0649627263045793E-5</v>
      </c>
      <c r="AB24" s="310">
        <v>1.6859994604801726E-5</v>
      </c>
      <c r="AC24" s="310">
        <v>2.9572587497154811E-4</v>
      </c>
      <c r="AD24" s="310">
        <v>1.4291717779407336E-4</v>
      </c>
      <c r="AE24" s="310">
        <v>6.4154543359989336E-5</v>
      </c>
      <c r="AF24" s="310">
        <v>1.4344390139902017E-4</v>
      </c>
      <c r="AG24" s="310">
        <v>1.9536875853172863E-4</v>
      </c>
      <c r="AH24" s="310">
        <v>1.3352296274898093E-3</v>
      </c>
      <c r="AI24" s="310">
        <v>1.256334728317615E-4</v>
      </c>
      <c r="AJ24" s="310">
        <v>2.5080169458344974E-5</v>
      </c>
      <c r="AK24" s="310">
        <v>7.2882211134159334E-5</v>
      </c>
      <c r="AL24" s="310">
        <v>1.9823481202175452E-3</v>
      </c>
      <c r="AM24" s="310">
        <v>1.2625041749197424E-4</v>
      </c>
      <c r="AN24" s="310">
        <v>0</v>
      </c>
      <c r="AO24" s="310">
        <v>0</v>
      </c>
      <c r="AP24" s="311">
        <v>5.4401377956050337E-4</v>
      </c>
      <c r="AQ24" s="309">
        <v>6.4120015474774682E-4</v>
      </c>
      <c r="AR24" s="310">
        <v>1.001616696609949E-2</v>
      </c>
      <c r="AS24" s="310">
        <v>0</v>
      </c>
      <c r="AT24" s="310">
        <v>3.2372393030381898E-2</v>
      </c>
      <c r="AU24" s="310">
        <v>2.2531750483255061E-2</v>
      </c>
      <c r="AV24" s="310">
        <v>-0.10398607544763644</v>
      </c>
      <c r="AW24" s="310">
        <v>1.0508179285506188E-2</v>
      </c>
      <c r="AX24" s="310">
        <v>6.1352102629477897E-3</v>
      </c>
      <c r="AY24" s="310">
        <v>3.8013968794663337E-2</v>
      </c>
      <c r="AZ24" s="310">
        <v>3.3187064475584907E-2</v>
      </c>
      <c r="BA24" s="310">
        <v>3.4317074928218332E-2</v>
      </c>
      <c r="BB24" s="310">
        <v>2.0532877053804209E-2</v>
      </c>
      <c r="BC24" s="310">
        <v>1.4012647365477183E-2</v>
      </c>
      <c r="BD24" s="310">
        <v>4.4224220625074633E-2</v>
      </c>
      <c r="BE24" s="310">
        <v>1.7271407020290912E-3</v>
      </c>
      <c r="BF24" s="310">
        <v>1.1482576117183932E-2</v>
      </c>
      <c r="BG24" s="310">
        <v>2.7938689820713174E-2</v>
      </c>
      <c r="BH24" s="311">
        <v>1.5090594182969539E-2</v>
      </c>
    </row>
    <row r="25" spans="1:60">
      <c r="A25" s="259" t="s">
        <v>13</v>
      </c>
      <c r="B25" s="162" t="s">
        <v>196</v>
      </c>
      <c r="C25" s="309">
        <v>0</v>
      </c>
      <c r="D25" s="310">
        <v>0</v>
      </c>
      <c r="E25" s="310">
        <v>4.4537503544243059E-2</v>
      </c>
      <c r="F25" s="310">
        <v>1.0659844366272253E-4</v>
      </c>
      <c r="G25" s="310">
        <v>5.1694680875811285E-7</v>
      </c>
      <c r="H25" s="310">
        <v>0</v>
      </c>
      <c r="I25" s="310">
        <v>0</v>
      </c>
      <c r="J25" s="310">
        <v>0</v>
      </c>
      <c r="K25" s="310">
        <v>0</v>
      </c>
      <c r="L25" s="310">
        <v>0</v>
      </c>
      <c r="M25" s="310">
        <v>0</v>
      </c>
      <c r="N25" s="310">
        <v>0</v>
      </c>
      <c r="O25" s="310">
        <v>0</v>
      </c>
      <c r="P25" s="310">
        <v>0</v>
      </c>
      <c r="Q25" s="310">
        <v>0</v>
      </c>
      <c r="R25" s="310">
        <v>1.303137607856356E-3</v>
      </c>
      <c r="S25" s="310">
        <v>0</v>
      </c>
      <c r="T25" s="310">
        <v>0</v>
      </c>
      <c r="U25" s="310">
        <v>0</v>
      </c>
      <c r="V25" s="310">
        <v>0</v>
      </c>
      <c r="W25" s="310">
        <v>0.34343987753159388</v>
      </c>
      <c r="X25" s="310">
        <v>2.1849183823738266E-6</v>
      </c>
      <c r="Y25" s="310">
        <v>1.6196666402121115E-6</v>
      </c>
      <c r="Z25" s="310">
        <v>0</v>
      </c>
      <c r="AA25" s="310">
        <v>0</v>
      </c>
      <c r="AB25" s="310">
        <v>0</v>
      </c>
      <c r="AC25" s="310">
        <v>4.8650555224461496E-6</v>
      </c>
      <c r="AD25" s="310">
        <v>0</v>
      </c>
      <c r="AE25" s="310">
        <v>0</v>
      </c>
      <c r="AF25" s="310">
        <v>1.3673347779247697E-2</v>
      </c>
      <c r="AG25" s="310">
        <v>0</v>
      </c>
      <c r="AH25" s="310">
        <v>4.6179084904026781E-3</v>
      </c>
      <c r="AI25" s="310">
        <v>5.036657244156204E-5</v>
      </c>
      <c r="AJ25" s="310">
        <v>0</v>
      </c>
      <c r="AK25" s="310">
        <v>0</v>
      </c>
      <c r="AL25" s="310">
        <v>2.1996686463417178E-2</v>
      </c>
      <c r="AM25" s="310">
        <v>2.7023500734068063E-5</v>
      </c>
      <c r="AN25" s="310">
        <v>0</v>
      </c>
      <c r="AO25" s="310">
        <v>0</v>
      </c>
      <c r="AP25" s="311">
        <v>1.1928517297810607E-2</v>
      </c>
      <c r="AQ25" s="309">
        <v>0</v>
      </c>
      <c r="AR25" s="310">
        <v>8.1409051127791718E-3</v>
      </c>
      <c r="AS25" s="310">
        <v>0</v>
      </c>
      <c r="AT25" s="310">
        <v>3.0453825560759214E-2</v>
      </c>
      <c r="AU25" s="310">
        <v>4.0649620506953067E-2</v>
      </c>
      <c r="AV25" s="310">
        <v>0.13609181932548642</v>
      </c>
      <c r="AW25" s="310">
        <v>1.3202614250528643E-2</v>
      </c>
      <c r="AX25" s="310">
        <v>1.8653034820287441E-2</v>
      </c>
      <c r="AY25" s="310">
        <v>0.13420676808786169</v>
      </c>
      <c r="AZ25" s="310">
        <v>3.9530174036987685E-2</v>
      </c>
      <c r="BA25" s="310">
        <v>6.1694595335822423E-2</v>
      </c>
      <c r="BB25" s="310">
        <v>3.3620086016586552E-2</v>
      </c>
      <c r="BC25" s="310">
        <v>3.0684076406179057E-2</v>
      </c>
      <c r="BD25" s="310">
        <v>2.3882590843419028E-2</v>
      </c>
      <c r="BE25" s="310">
        <v>3.8124947803394822E-2</v>
      </c>
      <c r="BF25" s="310">
        <v>3.4855537440748242E-2</v>
      </c>
      <c r="BG25" s="310">
        <v>3.2609122735472798E-2</v>
      </c>
      <c r="BH25" s="311">
        <v>2.8906809007270596E-2</v>
      </c>
    </row>
    <row r="26" spans="1:60">
      <c r="A26" s="259" t="s">
        <v>14</v>
      </c>
      <c r="B26" s="162" t="s">
        <v>55</v>
      </c>
      <c r="C26" s="309">
        <v>1.0324135943191048E-3</v>
      </c>
      <c r="D26" s="310">
        <v>3.0566876620970731E-3</v>
      </c>
      <c r="E26" s="310">
        <v>6.3251106894370648E-3</v>
      </c>
      <c r="F26" s="310">
        <v>5.8096151796183772E-3</v>
      </c>
      <c r="G26" s="310">
        <v>8.6748843977698907E-3</v>
      </c>
      <c r="H26" s="310">
        <v>1.5585702781391314E-2</v>
      </c>
      <c r="I26" s="310">
        <v>1.5066553222592122E-2</v>
      </c>
      <c r="J26" s="310">
        <v>4.3330284618496974E-3</v>
      </c>
      <c r="K26" s="310">
        <v>1.1892765306831608E-2</v>
      </c>
      <c r="L26" s="310">
        <v>2.0928937958991415E-3</v>
      </c>
      <c r="M26" s="310">
        <v>1.2633417352740418E-2</v>
      </c>
      <c r="N26" s="310">
        <v>7.8267703826896701E-3</v>
      </c>
      <c r="O26" s="310">
        <v>3.2877445291627352E-2</v>
      </c>
      <c r="P26" s="310">
        <v>5.9787009756701176E-3</v>
      </c>
      <c r="Q26" s="310">
        <v>9.726940937347002E-4</v>
      </c>
      <c r="R26" s="310">
        <v>3.6186683439495609E-3</v>
      </c>
      <c r="S26" s="310">
        <v>1.066925315227934E-2</v>
      </c>
      <c r="T26" s="310">
        <v>6.4978455005308185E-3</v>
      </c>
      <c r="U26" s="310">
        <v>3.0772353332089346E-3</v>
      </c>
      <c r="V26" s="310">
        <v>6.8037856263224858E-3</v>
      </c>
      <c r="W26" s="310">
        <v>2.2607639357538128E-3</v>
      </c>
      <c r="X26" s="310">
        <v>5.7830419744670437E-2</v>
      </c>
      <c r="Y26" s="310">
        <v>3.2819845019498085E-3</v>
      </c>
      <c r="Z26" s="310">
        <v>1.1934115790511885E-2</v>
      </c>
      <c r="AA26" s="310">
        <v>3.8232161874334398E-3</v>
      </c>
      <c r="AB26" s="310">
        <v>4.0014387195396097E-3</v>
      </c>
      <c r="AC26" s="310">
        <v>6.7311518192701373E-3</v>
      </c>
      <c r="AD26" s="310">
        <v>1.6022036467699868E-2</v>
      </c>
      <c r="AE26" s="310">
        <v>7.0323249452296002E-5</v>
      </c>
      <c r="AF26" s="310">
        <v>2.5441642648819365E-3</v>
      </c>
      <c r="AG26" s="310">
        <v>1.8471114228105549E-2</v>
      </c>
      <c r="AH26" s="310">
        <v>8.8788256544635822E-3</v>
      </c>
      <c r="AI26" s="310">
        <v>1.7495875883183507E-2</v>
      </c>
      <c r="AJ26" s="310">
        <v>3.9208664919879307E-3</v>
      </c>
      <c r="AK26" s="310">
        <v>4.9520659303694564E-2</v>
      </c>
      <c r="AL26" s="310">
        <v>7.4931475871006237E-3</v>
      </c>
      <c r="AM26" s="310">
        <v>6.3479892193121761E-3</v>
      </c>
      <c r="AN26" s="310">
        <v>6.3230980581442844E-2</v>
      </c>
      <c r="AO26" s="310">
        <v>1.7194714217481292E-3</v>
      </c>
      <c r="AP26" s="311">
        <v>7.4796376006800247E-3</v>
      </c>
      <c r="AQ26" s="309">
        <v>1.9939891963147112E-2</v>
      </c>
      <c r="AR26" s="310">
        <v>1.2173975242294967E-2</v>
      </c>
      <c r="AS26" s="310">
        <v>2.4001420884116339E-7</v>
      </c>
      <c r="AT26" s="310">
        <v>3.7952847967587067E-3</v>
      </c>
      <c r="AU26" s="310">
        <v>8.681013309555426E-3</v>
      </c>
      <c r="AV26" s="310">
        <v>1.6664656108363349E-2</v>
      </c>
      <c r="AW26" s="310">
        <v>9.0996831351974131E-3</v>
      </c>
      <c r="AX26" s="310">
        <v>1.2134214650965451E-2</v>
      </c>
      <c r="AY26" s="310">
        <v>1.5494293544933726E-2</v>
      </c>
      <c r="AZ26" s="310">
        <v>2.5457692382391539E-2</v>
      </c>
      <c r="BA26" s="310">
        <v>2.3125194349318322E-2</v>
      </c>
      <c r="BB26" s="310">
        <v>1.5005102398542145E-2</v>
      </c>
      <c r="BC26" s="310">
        <v>1.5206429789932056E-2</v>
      </c>
      <c r="BD26" s="310">
        <v>4.062473345029808E-2</v>
      </c>
      <c r="BE26" s="310">
        <v>1.8169110432220734E-2</v>
      </c>
      <c r="BF26" s="310">
        <v>2.3323920608745888E-2</v>
      </c>
      <c r="BG26" s="310">
        <v>8.1978580275358145E-3</v>
      </c>
      <c r="BH26" s="311">
        <v>1.1747940863951584E-2</v>
      </c>
    </row>
    <row r="27" spans="1:60">
      <c r="A27" s="259" t="s">
        <v>15</v>
      </c>
      <c r="B27" s="162" t="s">
        <v>36</v>
      </c>
      <c r="C27" s="309">
        <v>2.767078059900951E-3</v>
      </c>
      <c r="D27" s="310">
        <v>1.2041496850685438E-3</v>
      </c>
      <c r="E27" s="310">
        <v>1.3086435909180135E-3</v>
      </c>
      <c r="F27" s="310">
        <v>7.4085918345592151E-3</v>
      </c>
      <c r="G27" s="310">
        <v>6.5186992584398027E-4</v>
      </c>
      <c r="H27" s="310">
        <v>1.7592764665799417E-3</v>
      </c>
      <c r="I27" s="310">
        <v>3.6717050301787887E-3</v>
      </c>
      <c r="J27" s="310">
        <v>3.4292941828480889E-3</v>
      </c>
      <c r="K27" s="310">
        <v>1.2248940162624226E-3</v>
      </c>
      <c r="L27" s="310">
        <v>3.0349636375314915E-3</v>
      </c>
      <c r="M27" s="310">
        <v>5.636037080395514E-3</v>
      </c>
      <c r="N27" s="310">
        <v>4.0746081702683077E-3</v>
      </c>
      <c r="O27" s="310">
        <v>2.9283847246776066E-3</v>
      </c>
      <c r="P27" s="310">
        <v>3.0230266919159879E-3</v>
      </c>
      <c r="Q27" s="310">
        <v>1.6811195347388099E-3</v>
      </c>
      <c r="R27" s="310">
        <v>1.6668577935158189E-3</v>
      </c>
      <c r="S27" s="310">
        <v>9.0583967492319586E-4</v>
      </c>
      <c r="T27" s="310">
        <v>2.8008493099356772E-3</v>
      </c>
      <c r="U27" s="310">
        <v>1.6682543891524181E-3</v>
      </c>
      <c r="V27" s="310">
        <v>1.7468719595582982E-3</v>
      </c>
      <c r="W27" s="310">
        <v>1.1987554254782591E-3</v>
      </c>
      <c r="X27" s="310">
        <v>1.5250730308969309E-3</v>
      </c>
      <c r="Y27" s="310">
        <v>8.2009120882739917E-4</v>
      </c>
      <c r="Z27" s="310">
        <v>1.5923113171362507E-2</v>
      </c>
      <c r="AA27" s="310">
        <v>2.9350372736954206E-2</v>
      </c>
      <c r="AB27" s="310">
        <v>3.1640589875011238E-3</v>
      </c>
      <c r="AC27" s="310">
        <v>3.4375092305740937E-3</v>
      </c>
      <c r="AD27" s="310">
        <v>2.5614501329640172E-3</v>
      </c>
      <c r="AE27" s="310">
        <v>9.0174145657338865E-3</v>
      </c>
      <c r="AF27" s="310">
        <v>5.9372020284539648E-3</v>
      </c>
      <c r="AG27" s="310">
        <v>2.3819960174829994E-3</v>
      </c>
      <c r="AH27" s="310">
        <v>8.9395552134274702E-3</v>
      </c>
      <c r="AI27" s="310">
        <v>5.3484772600584591E-3</v>
      </c>
      <c r="AJ27" s="310">
        <v>2.291700484256272E-3</v>
      </c>
      <c r="AK27" s="310">
        <v>1.5193137859505523E-3</v>
      </c>
      <c r="AL27" s="310">
        <v>1.3873229158480392E-3</v>
      </c>
      <c r="AM27" s="310">
        <v>2.2201494821832792E-3</v>
      </c>
      <c r="AN27" s="310">
        <v>0</v>
      </c>
      <c r="AO27" s="310">
        <v>1.326752640237754E-4</v>
      </c>
      <c r="AP27" s="311">
        <v>3.9107696247182777E-3</v>
      </c>
      <c r="AQ27" s="309">
        <v>0</v>
      </c>
      <c r="AR27" s="310">
        <v>0</v>
      </c>
      <c r="AS27" s="310">
        <v>0</v>
      </c>
      <c r="AT27" s="310">
        <v>0.73360422581813756</v>
      </c>
      <c r="AU27" s="310">
        <v>0.30333263554978152</v>
      </c>
      <c r="AV27" s="310">
        <v>0</v>
      </c>
      <c r="AW27" s="310">
        <v>7.9607241438559934E-2</v>
      </c>
      <c r="AX27" s="310">
        <v>4.6273847457714345E-2</v>
      </c>
      <c r="AY27" s="310">
        <v>0</v>
      </c>
      <c r="AZ27" s="310">
        <v>0</v>
      </c>
      <c r="BA27" s="310">
        <v>0</v>
      </c>
      <c r="BB27" s="310">
        <v>4.6088738624937349E-2</v>
      </c>
      <c r="BC27" s="310">
        <v>3.3339312175192967E-2</v>
      </c>
      <c r="BD27" s="310">
        <v>0</v>
      </c>
      <c r="BE27" s="310">
        <v>0</v>
      </c>
      <c r="BF27" s="310">
        <v>0</v>
      </c>
      <c r="BG27" s="310">
        <v>8.3802906508370731E-2</v>
      </c>
      <c r="BH27" s="311">
        <v>4.7543657400995087E-2</v>
      </c>
    </row>
    <row r="28" spans="1:60">
      <c r="A28" s="259" t="s">
        <v>16</v>
      </c>
      <c r="B28" s="162" t="s">
        <v>197</v>
      </c>
      <c r="C28" s="309">
        <v>8.9877630165343392E-3</v>
      </c>
      <c r="D28" s="310">
        <v>3.7050759540570581E-3</v>
      </c>
      <c r="E28" s="310">
        <v>5.0382778250343523E-3</v>
      </c>
      <c r="F28" s="310">
        <v>2.7342500799488328E-2</v>
      </c>
      <c r="G28" s="310">
        <v>1.545774347548509E-2</v>
      </c>
      <c r="H28" s="310">
        <v>2.5447562410952116E-2</v>
      </c>
      <c r="I28" s="310">
        <v>4.6204667576503371E-2</v>
      </c>
      <c r="J28" s="310">
        <v>3.7954119675090867E-2</v>
      </c>
      <c r="K28" s="310">
        <v>1.1189102786851066E-2</v>
      </c>
      <c r="L28" s="310">
        <v>3.2308713432345829E-2</v>
      </c>
      <c r="M28" s="310">
        <v>5.6753139287906929E-2</v>
      </c>
      <c r="N28" s="310">
        <v>5.366251592054988E-2</v>
      </c>
      <c r="O28" s="310">
        <v>4.4634367667740406E-2</v>
      </c>
      <c r="P28" s="310">
        <v>2.3922635578048128E-2</v>
      </c>
      <c r="Q28" s="310">
        <v>1.1118755841728114E-2</v>
      </c>
      <c r="R28" s="310">
        <v>9.9385961559178091E-3</v>
      </c>
      <c r="S28" s="310">
        <v>1.1233266534778689E-2</v>
      </c>
      <c r="T28" s="310">
        <v>2.7290326609629677E-2</v>
      </c>
      <c r="U28" s="310">
        <v>1.0308083635327972E-2</v>
      </c>
      <c r="V28" s="310">
        <v>4.6878082965361931E-3</v>
      </c>
      <c r="W28" s="310">
        <v>1.586086622955012E-2</v>
      </c>
      <c r="X28" s="310">
        <v>1.4603994467786655E-2</v>
      </c>
      <c r="Y28" s="310">
        <v>3.4223556107681919E-3</v>
      </c>
      <c r="Z28" s="310">
        <v>9.0268417149766397E-2</v>
      </c>
      <c r="AA28" s="310">
        <v>4.4888178913738017E-2</v>
      </c>
      <c r="AB28" s="310">
        <v>9.2246650481071849E-2</v>
      </c>
      <c r="AC28" s="310">
        <v>2.8240952299868123E-2</v>
      </c>
      <c r="AD28" s="310">
        <v>5.1467197955603798E-3</v>
      </c>
      <c r="AE28" s="310">
        <v>3.7579757514332218E-3</v>
      </c>
      <c r="AF28" s="310">
        <v>1.5384849671282581E-2</v>
      </c>
      <c r="AG28" s="310">
        <v>5.7796591065636385E-3</v>
      </c>
      <c r="AH28" s="310">
        <v>1.2046610757174499E-2</v>
      </c>
      <c r="AI28" s="310">
        <v>1.8795786185411237E-2</v>
      </c>
      <c r="AJ28" s="310">
        <v>1.2144723724516632E-2</v>
      </c>
      <c r="AK28" s="310">
        <v>4.6644615125861974E-3</v>
      </c>
      <c r="AL28" s="310">
        <v>5.6091684135173899E-3</v>
      </c>
      <c r="AM28" s="310">
        <v>3.5576438716400607E-2</v>
      </c>
      <c r="AN28" s="310">
        <v>0</v>
      </c>
      <c r="AO28" s="310">
        <v>4.5640290824178744E-3</v>
      </c>
      <c r="AP28" s="311">
        <v>2.1585467763038133E-2</v>
      </c>
      <c r="AQ28" s="309">
        <v>2.7403246836984709E-4</v>
      </c>
      <c r="AR28" s="310">
        <v>1.5783931066306964E-2</v>
      </c>
      <c r="AS28" s="310">
        <v>0</v>
      </c>
      <c r="AT28" s="310">
        <v>0</v>
      </c>
      <c r="AU28" s="310">
        <v>0</v>
      </c>
      <c r="AV28" s="310">
        <v>0</v>
      </c>
      <c r="AW28" s="310">
        <v>8.9151212477001762E-3</v>
      </c>
      <c r="AX28" s="310">
        <v>2.5764845203721968E-2</v>
      </c>
      <c r="AY28" s="310">
        <v>2.6818633421463487E-4</v>
      </c>
      <c r="AZ28" s="310">
        <v>5.5621177699300252E-3</v>
      </c>
      <c r="BA28" s="310">
        <v>4.3227731584699796E-3</v>
      </c>
      <c r="BB28" s="310">
        <v>6.9815203645594483E-3</v>
      </c>
      <c r="BC28" s="310">
        <v>1.9771325048452467E-2</v>
      </c>
      <c r="BD28" s="310">
        <v>3.2543668222551453E-5</v>
      </c>
      <c r="BE28" s="310">
        <v>2.5805063234916469E-4</v>
      </c>
      <c r="BF28" s="310">
        <v>2.0628428444506244E-4</v>
      </c>
      <c r="BG28" s="310">
        <v>1.2525659748688155E-2</v>
      </c>
      <c r="BH28" s="311">
        <v>2.8107087703317258E-2</v>
      </c>
    </row>
    <row r="29" spans="1:60">
      <c r="A29" s="259" t="s">
        <v>17</v>
      </c>
      <c r="B29" s="162" t="s">
        <v>280</v>
      </c>
      <c r="C29" s="309">
        <v>9.3284070958782068E-4</v>
      </c>
      <c r="D29" s="310">
        <v>9.2626898851426453E-5</v>
      </c>
      <c r="E29" s="310">
        <v>3.0535017121420316E-4</v>
      </c>
      <c r="F29" s="310">
        <v>4.1573393028461782E-3</v>
      </c>
      <c r="G29" s="310">
        <v>2.1386089478323128E-3</v>
      </c>
      <c r="H29" s="310">
        <v>1.4495446942947407E-3</v>
      </c>
      <c r="I29" s="310">
        <v>2.158482894879599E-3</v>
      </c>
      <c r="J29" s="310">
        <v>2.322236691339723E-3</v>
      </c>
      <c r="K29" s="310">
        <v>1.7461255125443046E-3</v>
      </c>
      <c r="L29" s="310">
        <v>9.5277518074180867E-4</v>
      </c>
      <c r="M29" s="310">
        <v>1.4223557719807353E-3</v>
      </c>
      <c r="N29" s="310">
        <v>1.1845239974877986E-3</v>
      </c>
      <c r="O29" s="310">
        <v>9.7612824155920215E-4</v>
      </c>
      <c r="P29" s="310">
        <v>6.9701910772156203E-4</v>
      </c>
      <c r="Q29" s="310">
        <v>4.6548373217809294E-4</v>
      </c>
      <c r="R29" s="310">
        <v>4.9461311871525689E-4</v>
      </c>
      <c r="S29" s="310">
        <v>4.059187222533189E-4</v>
      </c>
      <c r="T29" s="310">
        <v>1.8890901142821458E-3</v>
      </c>
      <c r="U29" s="310">
        <v>5.6306859288503903E-4</v>
      </c>
      <c r="V29" s="310">
        <v>1.8370221191070711E-4</v>
      </c>
      <c r="W29" s="310">
        <v>5.4521172684714896E-4</v>
      </c>
      <c r="X29" s="310">
        <v>1.0400211500099414E-3</v>
      </c>
      <c r="Y29" s="310">
        <v>8.6490198587326752E-4</v>
      </c>
      <c r="Z29" s="310">
        <v>8.6939686505718662E-4</v>
      </c>
      <c r="AA29" s="310">
        <v>8.3296059637912673E-2</v>
      </c>
      <c r="AB29" s="310">
        <v>9.2842370290441515E-3</v>
      </c>
      <c r="AC29" s="310">
        <v>3.2373469462220238E-3</v>
      </c>
      <c r="AD29" s="310">
        <v>1.3151783147002227E-3</v>
      </c>
      <c r="AE29" s="310">
        <v>3.8832004851070473E-4</v>
      </c>
      <c r="AF29" s="310">
        <v>2.2901899600076439E-3</v>
      </c>
      <c r="AG29" s="310">
        <v>3.2336034264674575E-3</v>
      </c>
      <c r="AH29" s="310">
        <v>4.1936222473711897E-3</v>
      </c>
      <c r="AI29" s="310">
        <v>8.4813912492324763E-3</v>
      </c>
      <c r="AJ29" s="310">
        <v>4.7446803915571793E-3</v>
      </c>
      <c r="AK29" s="310">
        <v>2.3322307562930987E-3</v>
      </c>
      <c r="AL29" s="310">
        <v>9.3664344838757796E-4</v>
      </c>
      <c r="AM29" s="310">
        <v>8.6314750313409277E-3</v>
      </c>
      <c r="AN29" s="310">
        <v>0</v>
      </c>
      <c r="AO29" s="310">
        <v>1.7300854428700314E-3</v>
      </c>
      <c r="AP29" s="311">
        <v>2.9120677215787069E-3</v>
      </c>
      <c r="AQ29" s="309">
        <v>2.5433078763737447E-4</v>
      </c>
      <c r="AR29" s="310">
        <v>6.1925380029087757E-3</v>
      </c>
      <c r="AS29" s="310">
        <v>-3.7178200949496208E-4</v>
      </c>
      <c r="AT29" s="310">
        <v>0</v>
      </c>
      <c r="AU29" s="310">
        <v>0</v>
      </c>
      <c r="AV29" s="310">
        <v>0</v>
      </c>
      <c r="AW29" s="310">
        <v>3.4289828476395958E-3</v>
      </c>
      <c r="AX29" s="310">
        <v>4.6635272694804256E-3</v>
      </c>
      <c r="AY29" s="310">
        <v>3.2429916721954312E-4</v>
      </c>
      <c r="AZ29" s="310">
        <v>0</v>
      </c>
      <c r="BA29" s="310">
        <v>7.5920595171102416E-5</v>
      </c>
      <c r="BB29" s="310">
        <v>2.0171813015408273E-3</v>
      </c>
      <c r="BC29" s="310">
        <v>3.3811925674565907E-3</v>
      </c>
      <c r="BD29" s="310">
        <v>1.2859997926653396E-5</v>
      </c>
      <c r="BE29" s="310">
        <v>0</v>
      </c>
      <c r="BF29" s="310">
        <v>2.95208234164955E-6</v>
      </c>
      <c r="BG29" s="310">
        <v>3.6654142798131411E-3</v>
      </c>
      <c r="BH29" s="311">
        <v>4.820505227963694E-3</v>
      </c>
    </row>
    <row r="30" spans="1:60">
      <c r="A30" s="259" t="s">
        <v>18</v>
      </c>
      <c r="B30" s="162" t="s">
        <v>281</v>
      </c>
      <c r="C30" s="309">
        <v>4.6117967665015852E-4</v>
      </c>
      <c r="D30" s="310">
        <v>0</v>
      </c>
      <c r="E30" s="310">
        <v>0</v>
      </c>
      <c r="F30" s="310">
        <v>2.1852680950858118E-3</v>
      </c>
      <c r="G30" s="310">
        <v>7.2579331949639047E-4</v>
      </c>
      <c r="H30" s="310">
        <v>1.6106052158830454E-4</v>
      </c>
      <c r="I30" s="310">
        <v>1.0564003586050947E-3</v>
      </c>
      <c r="J30" s="310">
        <v>2.4949594203588416E-3</v>
      </c>
      <c r="K30" s="310">
        <v>1.2162068246577247E-4</v>
      </c>
      <c r="L30" s="310">
        <v>5.8879365102021881E-5</v>
      </c>
      <c r="M30" s="310">
        <v>2.2422123161519366E-3</v>
      </c>
      <c r="N30" s="310">
        <v>9.2277787718984317E-5</v>
      </c>
      <c r="O30" s="310">
        <v>5.4229346753289011E-5</v>
      </c>
      <c r="P30" s="310">
        <v>8.3015758897174801E-5</v>
      </c>
      <c r="Q30" s="310">
        <v>1.8637894455736392E-4</v>
      </c>
      <c r="R30" s="310">
        <v>2.3166890806335219E-5</v>
      </c>
      <c r="S30" s="310">
        <v>1.2818485965894282E-4</v>
      </c>
      <c r="T30" s="310">
        <v>5.7765565478049084E-4</v>
      </c>
      <c r="U30" s="310">
        <v>1.5582595942632477E-4</v>
      </c>
      <c r="V30" s="310">
        <v>1.7009464065806214E-4</v>
      </c>
      <c r="W30" s="310">
        <v>2.1835108083341028E-3</v>
      </c>
      <c r="X30" s="310">
        <v>2.1630691985500883E-4</v>
      </c>
      <c r="Y30" s="310">
        <v>1.7006499722227171E-3</v>
      </c>
      <c r="Z30" s="310">
        <v>6.0410296873458919E-3</v>
      </c>
      <c r="AA30" s="310">
        <v>1.8210862619808307E-3</v>
      </c>
      <c r="AB30" s="310">
        <v>0</v>
      </c>
      <c r="AC30" s="310">
        <v>1.3966184389079339E-3</v>
      </c>
      <c r="AD30" s="310">
        <v>3.1424765164958751E-3</v>
      </c>
      <c r="AE30" s="310">
        <v>1.2337412184613334E-5</v>
      </c>
      <c r="AF30" s="310">
        <v>5.9686417876647089E-3</v>
      </c>
      <c r="AG30" s="310">
        <v>6.2229959047702538E-3</v>
      </c>
      <c r="AH30" s="310">
        <v>2.9557240481667468E-2</v>
      </c>
      <c r="AI30" s="310">
        <v>4.8431137860099772E-3</v>
      </c>
      <c r="AJ30" s="310">
        <v>3.6293095220346705E-3</v>
      </c>
      <c r="AK30" s="310">
        <v>2.8031619666984358E-5</v>
      </c>
      <c r="AL30" s="310">
        <v>3.4054901633726433E-4</v>
      </c>
      <c r="AM30" s="310">
        <v>1.7188635435663166E-2</v>
      </c>
      <c r="AN30" s="310">
        <v>0</v>
      </c>
      <c r="AO30" s="310">
        <v>1.4355463567372499E-2</v>
      </c>
      <c r="AP30" s="311">
        <v>3.6939238943357574E-3</v>
      </c>
      <c r="AQ30" s="309">
        <v>0</v>
      </c>
      <c r="AR30" s="310">
        <v>1.0711870111293417E-3</v>
      </c>
      <c r="AS30" s="310">
        <v>8.3448140129895685E-3</v>
      </c>
      <c r="AT30" s="310">
        <v>0</v>
      </c>
      <c r="AU30" s="310">
        <v>0</v>
      </c>
      <c r="AV30" s="310">
        <v>0</v>
      </c>
      <c r="AW30" s="310">
        <v>2.2327726745003142E-3</v>
      </c>
      <c r="AX30" s="310">
        <v>4.7863673808214834E-3</v>
      </c>
      <c r="AY30" s="310">
        <v>8.1143557531607475E-5</v>
      </c>
      <c r="AZ30" s="310">
        <v>0</v>
      </c>
      <c r="BA30" s="310">
        <v>1.8996247307442929E-5</v>
      </c>
      <c r="BB30" s="310">
        <v>1.3006656191281679E-3</v>
      </c>
      <c r="BC30" s="310">
        <v>3.4537846473960765E-3</v>
      </c>
      <c r="BD30" s="310">
        <v>3.9367340591796107E-6</v>
      </c>
      <c r="BE30" s="310">
        <v>1.0893646543200647E-3</v>
      </c>
      <c r="BF30" s="310">
        <v>8.4019878238050251E-4</v>
      </c>
      <c r="BG30" s="310">
        <v>1.6774631645584659E-3</v>
      </c>
      <c r="BH30" s="311">
        <v>4.5673131961818311E-3</v>
      </c>
    </row>
    <row r="31" spans="1:60">
      <c r="A31" s="259" t="s">
        <v>19</v>
      </c>
      <c r="B31" s="162" t="s">
        <v>282</v>
      </c>
      <c r="C31" s="309">
        <v>6.9077378612792492E-2</v>
      </c>
      <c r="D31" s="310">
        <v>1.5468692108188218E-2</v>
      </c>
      <c r="E31" s="310">
        <v>6.4079914501952065E-2</v>
      </c>
      <c r="F31" s="310">
        <v>4.3492165014390786E-2</v>
      </c>
      <c r="G31" s="310">
        <v>7.9683214995593027E-2</v>
      </c>
      <c r="H31" s="310">
        <v>7.8176299324784732E-2</v>
      </c>
      <c r="I31" s="310">
        <v>9.1489981327409875E-2</v>
      </c>
      <c r="J31" s="310">
        <v>4.6665737318649633E-2</v>
      </c>
      <c r="K31" s="310">
        <v>1.9702550559455138E-2</v>
      </c>
      <c r="L31" s="310">
        <v>5.5971081310618981E-2</v>
      </c>
      <c r="M31" s="310">
        <v>3.7095648659057887E-2</v>
      </c>
      <c r="N31" s="310">
        <v>2.5230431319712712E-2</v>
      </c>
      <c r="O31" s="310">
        <v>3.571183248193259E-2</v>
      </c>
      <c r="P31" s="310">
        <v>4.4231736141458852E-2</v>
      </c>
      <c r="Q31" s="310">
        <v>4.4962761301425749E-2</v>
      </c>
      <c r="R31" s="310">
        <v>4.0660210054198939E-2</v>
      </c>
      <c r="S31" s="310">
        <v>5.5820233552814298E-2</v>
      </c>
      <c r="T31" s="310">
        <v>4.2796477861737341E-2</v>
      </c>
      <c r="U31" s="310">
        <v>5.2853808406090309E-2</v>
      </c>
      <c r="V31" s="310">
        <v>4.5047864631881179E-2</v>
      </c>
      <c r="W31" s="310">
        <v>4.0675991503931919E-2</v>
      </c>
      <c r="X31" s="310">
        <v>7.6920051651470561E-2</v>
      </c>
      <c r="Y31" s="310">
        <v>5.7636377280828058E-2</v>
      </c>
      <c r="Z31" s="310">
        <v>2.1315748137919949E-2</v>
      </c>
      <c r="AA31" s="310">
        <v>1.9526091586794463E-2</v>
      </c>
      <c r="AB31" s="310">
        <v>1.689371459401133E-2</v>
      </c>
      <c r="AC31" s="310">
        <v>1.4187544415350641E-2</v>
      </c>
      <c r="AD31" s="310">
        <v>6.2092409566603659E-3</v>
      </c>
      <c r="AE31" s="310">
        <v>1.4129421304428422E-3</v>
      </c>
      <c r="AF31" s="310">
        <v>1.0344663272810159E-2</v>
      </c>
      <c r="AG31" s="310">
        <v>1.1874913899986224E-2</v>
      </c>
      <c r="AH31" s="310">
        <v>1.0988767493600829E-2</v>
      </c>
      <c r="AI31" s="310">
        <v>1.9523554861364596E-2</v>
      </c>
      <c r="AJ31" s="310">
        <v>5.1629618844124654E-2</v>
      </c>
      <c r="AK31" s="310">
        <v>3.8083758479564953E-2</v>
      </c>
      <c r="AL31" s="310">
        <v>2.558447994636754E-2</v>
      </c>
      <c r="AM31" s="310">
        <v>8.0120879496721073E-2</v>
      </c>
      <c r="AN31" s="310">
        <v>0.22661790368692683</v>
      </c>
      <c r="AO31" s="310">
        <v>1.1309239505386615E-2</v>
      </c>
      <c r="AP31" s="311">
        <v>3.6065541622008118E-2</v>
      </c>
      <c r="AQ31" s="309">
        <v>9.6819432305025002E-2</v>
      </c>
      <c r="AR31" s="310">
        <v>0.17332617383102331</v>
      </c>
      <c r="AS31" s="310">
        <v>8.3764958885566021E-5</v>
      </c>
      <c r="AT31" s="310">
        <v>2.0386250658812791E-2</v>
      </c>
      <c r="AU31" s="310">
        <v>9.0372557824151087E-2</v>
      </c>
      <c r="AV31" s="310">
        <v>5.3854240267461696E-2</v>
      </c>
      <c r="AW31" s="310">
        <v>0.1171351686587034</v>
      </c>
      <c r="AX31" s="310">
        <v>9.7589585716790411E-2</v>
      </c>
      <c r="AY31" s="310">
        <v>3.9404961914789913E-2</v>
      </c>
      <c r="AZ31" s="310">
        <v>8.8485554426400673E-2</v>
      </c>
      <c r="BA31" s="310">
        <v>7.699546079841034E-2</v>
      </c>
      <c r="BB31" s="310">
        <v>0.10023440829393676</v>
      </c>
      <c r="BC31" s="310">
        <v>9.1833085014901353E-2</v>
      </c>
      <c r="BD31" s="310">
        <v>6.0951141193591523E-3</v>
      </c>
      <c r="BE31" s="310">
        <v>0.17211852062231178</v>
      </c>
      <c r="BF31" s="310">
        <v>0.13400694630999649</v>
      </c>
      <c r="BG31" s="310">
        <v>7.2598521381246423E-2</v>
      </c>
      <c r="BH31" s="311">
        <v>7.3864745350522606E-2</v>
      </c>
    </row>
    <row r="32" spans="1:60">
      <c r="A32" s="259" t="s">
        <v>20</v>
      </c>
      <c r="B32" s="162" t="s">
        <v>37</v>
      </c>
      <c r="C32" s="309">
        <v>7.3631527919712815E-3</v>
      </c>
      <c r="D32" s="310">
        <v>1.0374212671359764E-2</v>
      </c>
      <c r="E32" s="310">
        <v>1.0032934197038103E-2</v>
      </c>
      <c r="F32" s="310">
        <v>5.9268734676473721E-2</v>
      </c>
      <c r="G32" s="310">
        <v>5.864244598552032E-3</v>
      </c>
      <c r="H32" s="310">
        <v>1.865824196246051E-2</v>
      </c>
      <c r="I32" s="310">
        <v>1.012431262598288E-2</v>
      </c>
      <c r="J32" s="310">
        <v>6.9129892252297589E-3</v>
      </c>
      <c r="K32" s="310">
        <v>4.8995760650496906E-3</v>
      </c>
      <c r="L32" s="310">
        <v>3.9698965864242023E-3</v>
      </c>
      <c r="M32" s="310">
        <v>1.0414084754100236E-2</v>
      </c>
      <c r="N32" s="310">
        <v>4.6538881228312089E-3</v>
      </c>
      <c r="O32" s="310">
        <v>7.9753292625170374E-3</v>
      </c>
      <c r="P32" s="310">
        <v>1.2020055354281498E-2</v>
      </c>
      <c r="Q32" s="310">
        <v>8.6031037194190165E-3</v>
      </c>
      <c r="R32" s="310">
        <v>6.8075908634416035E-3</v>
      </c>
      <c r="S32" s="310">
        <v>7.9389156415438592E-3</v>
      </c>
      <c r="T32" s="310">
        <v>5.6516580278523701E-3</v>
      </c>
      <c r="U32" s="310">
        <v>5.9835858957864793E-3</v>
      </c>
      <c r="V32" s="310">
        <v>4.2319546595725862E-3</v>
      </c>
      <c r="W32" s="310">
        <v>9.8235787200488742E-3</v>
      </c>
      <c r="X32" s="310">
        <v>1.8139192410467506E-2</v>
      </c>
      <c r="Y32" s="310">
        <v>1.3393023447913951E-2</v>
      </c>
      <c r="Z32" s="310">
        <v>1.4472900753599048E-2</v>
      </c>
      <c r="AA32" s="310">
        <v>2.562300319488818E-2</v>
      </c>
      <c r="AB32" s="310">
        <v>3.0634610196924737E-2</v>
      </c>
      <c r="AC32" s="310">
        <v>1.7535050118759481E-2</v>
      </c>
      <c r="AD32" s="310">
        <v>4.4964466365973461E-2</v>
      </c>
      <c r="AE32" s="310">
        <v>7.6431193789593455E-2</v>
      </c>
      <c r="AF32" s="310">
        <v>1.9668025617508803E-2</v>
      </c>
      <c r="AG32" s="310">
        <v>7.6819997745745097E-3</v>
      </c>
      <c r="AH32" s="310">
        <v>2.0909843687039246E-2</v>
      </c>
      <c r="AI32" s="310">
        <v>7.9890438557026003E-3</v>
      </c>
      <c r="AJ32" s="310">
        <v>8.296659391095286E-3</v>
      </c>
      <c r="AK32" s="310">
        <v>2.7706452878847338E-2</v>
      </c>
      <c r="AL32" s="310">
        <v>8.8280783465890834E-3</v>
      </c>
      <c r="AM32" s="310">
        <v>7.6354056839711372E-3</v>
      </c>
      <c r="AN32" s="310">
        <v>0</v>
      </c>
      <c r="AO32" s="310">
        <v>3.3434166533991404E-3</v>
      </c>
      <c r="AP32" s="311">
        <v>1.6939019222778493E-2</v>
      </c>
      <c r="AQ32" s="309">
        <v>2.3283804502013155E-5</v>
      </c>
      <c r="AR32" s="310">
        <v>5.0116599150103677E-2</v>
      </c>
      <c r="AS32" s="310">
        <v>0</v>
      </c>
      <c r="AT32" s="310">
        <v>0</v>
      </c>
      <c r="AU32" s="310">
        <v>0</v>
      </c>
      <c r="AV32" s="310">
        <v>0</v>
      </c>
      <c r="AW32" s="310">
        <v>2.8284846850864208E-2</v>
      </c>
      <c r="AX32" s="310">
        <v>3.1575529730179956E-2</v>
      </c>
      <c r="AY32" s="310">
        <v>1.8322215290636969E-2</v>
      </c>
      <c r="AZ32" s="310">
        <v>2.8632442091295748E-3</v>
      </c>
      <c r="BA32" s="310">
        <v>6.482292310003559E-3</v>
      </c>
      <c r="BB32" s="310">
        <v>1.9104915823031608E-2</v>
      </c>
      <c r="BC32" s="310">
        <v>2.4561430350167238E-2</v>
      </c>
      <c r="BD32" s="310">
        <v>1.4747793132498658E-2</v>
      </c>
      <c r="BE32" s="310">
        <v>1.0389353049861326E-2</v>
      </c>
      <c r="BF32" s="310">
        <v>1.1389856633024777E-2</v>
      </c>
      <c r="BG32" s="310">
        <v>2.5418107422619209E-2</v>
      </c>
      <c r="BH32" s="311">
        <v>3.0173231195434986E-2</v>
      </c>
    </row>
    <row r="33" spans="1:60">
      <c r="A33" s="259" t="s">
        <v>21</v>
      </c>
      <c r="B33" s="162" t="s">
        <v>38</v>
      </c>
      <c r="C33" s="309">
        <v>4.1401357335639228E-3</v>
      </c>
      <c r="D33" s="310">
        <v>7.4101519081141163E-4</v>
      </c>
      <c r="E33" s="310">
        <v>1.0032934197038103E-3</v>
      </c>
      <c r="F33" s="310">
        <v>7.5151902782219383E-3</v>
      </c>
      <c r="G33" s="310">
        <v>2.9047241184118359E-3</v>
      </c>
      <c r="H33" s="310">
        <v>3.6672241838567802E-3</v>
      </c>
      <c r="I33" s="310">
        <v>2.5553468133825939E-3</v>
      </c>
      <c r="J33" s="310">
        <v>2.2861961218987258E-3</v>
      </c>
      <c r="K33" s="310">
        <v>6.6891375356174852E-4</v>
      </c>
      <c r="L33" s="310">
        <v>3.2704810979395792E-3</v>
      </c>
      <c r="M33" s="310">
        <v>2.8752178339771432E-3</v>
      </c>
      <c r="N33" s="310">
        <v>1.3711847696037669E-3</v>
      </c>
      <c r="O33" s="310">
        <v>1.0665104861480171E-3</v>
      </c>
      <c r="P33" s="310">
        <v>3.6667904071374757E-3</v>
      </c>
      <c r="Q33" s="310">
        <v>2.5091613132946604E-3</v>
      </c>
      <c r="R33" s="310">
        <v>2.2460300636741996E-3</v>
      </c>
      <c r="S33" s="310">
        <v>2.6534265949401162E-3</v>
      </c>
      <c r="T33" s="310">
        <v>1.3520264784862299E-3</v>
      </c>
      <c r="U33" s="310">
        <v>2.9135526027190975E-3</v>
      </c>
      <c r="V33" s="310">
        <v>2.269062506378549E-3</v>
      </c>
      <c r="W33" s="310">
        <v>1.2049711943511092E-3</v>
      </c>
      <c r="X33" s="310">
        <v>2.742072569879152E-3</v>
      </c>
      <c r="Y33" s="310">
        <v>5.3108869132555137E-3</v>
      </c>
      <c r="Z33" s="310">
        <v>5.7122661669461155E-3</v>
      </c>
      <c r="AA33" s="310">
        <v>1.4749733759318424E-3</v>
      </c>
      <c r="AB33" s="310">
        <v>2.1299793184066181E-3</v>
      </c>
      <c r="AC33" s="310">
        <v>2.5953681196386653E-2</v>
      </c>
      <c r="AD33" s="310">
        <v>1.5480992866050876E-2</v>
      </c>
      <c r="AE33" s="310">
        <v>2.8263469138426072E-2</v>
      </c>
      <c r="AF33" s="310">
        <v>2.4955308873528165E-2</v>
      </c>
      <c r="AG33" s="310">
        <v>1.851995641773848E-2</v>
      </c>
      <c r="AH33" s="310">
        <v>1.6922209538315837E-3</v>
      </c>
      <c r="AI33" s="310">
        <v>8.452529505473828E-3</v>
      </c>
      <c r="AJ33" s="310">
        <v>1.6705134537692359E-2</v>
      </c>
      <c r="AK33" s="310">
        <v>1.7900992319336211E-2</v>
      </c>
      <c r="AL33" s="310">
        <v>7.4546553905915445E-3</v>
      </c>
      <c r="AM33" s="310">
        <v>1.3047706190366206E-2</v>
      </c>
      <c r="AN33" s="310">
        <v>0</v>
      </c>
      <c r="AO33" s="310">
        <v>3.182083532346229E-2</v>
      </c>
      <c r="AP33" s="311">
        <v>1.0788485779201558E-2</v>
      </c>
      <c r="AQ33" s="309">
        <v>0</v>
      </c>
      <c r="AR33" s="310">
        <v>0.22260102528255266</v>
      </c>
      <c r="AS33" s="310">
        <v>1.7689047191593742E-4</v>
      </c>
      <c r="AT33" s="310">
        <v>0</v>
      </c>
      <c r="AU33" s="310">
        <v>3.3443007862582447E-2</v>
      </c>
      <c r="AV33" s="310">
        <v>0</v>
      </c>
      <c r="AW33" s="310">
        <v>0.13154415545983564</v>
      </c>
      <c r="AX33" s="310">
        <v>8.0674300024967741E-2</v>
      </c>
      <c r="AY33" s="310">
        <v>4.4285128008775607E-4</v>
      </c>
      <c r="AZ33" s="310">
        <v>2.6730619040040101E-3</v>
      </c>
      <c r="BA33" s="310">
        <v>2.1509547417305633E-3</v>
      </c>
      <c r="BB33" s="310">
        <v>7.7063353412690966E-2</v>
      </c>
      <c r="BC33" s="310">
        <v>5.8725336714843895E-2</v>
      </c>
      <c r="BD33" s="310">
        <v>2.4145302229634948E-5</v>
      </c>
      <c r="BE33" s="310">
        <v>1.5906866555293055E-3</v>
      </c>
      <c r="BF33" s="310">
        <v>1.2310785830462634E-3</v>
      </c>
      <c r="BG33" s="310">
        <v>0.13911649761309305</v>
      </c>
      <c r="BH33" s="311">
        <v>8.322099177557124E-2</v>
      </c>
    </row>
    <row r="34" spans="1:60">
      <c r="A34" s="259" t="s">
        <v>22</v>
      </c>
      <c r="B34" s="162" t="s">
        <v>406</v>
      </c>
      <c r="C34" s="309">
        <v>3.05426722217855E-2</v>
      </c>
      <c r="D34" s="310">
        <v>3.2419414597999262E-2</v>
      </c>
      <c r="E34" s="310">
        <v>2.2770398481973434E-2</v>
      </c>
      <c r="F34" s="310">
        <v>3.4218100415733928E-2</v>
      </c>
      <c r="G34" s="310">
        <v>3.0526742950784079E-2</v>
      </c>
      <c r="H34" s="310">
        <v>2.0367961345474819E-2</v>
      </c>
      <c r="I34" s="310">
        <v>3.7316628883698889E-2</v>
      </c>
      <c r="J34" s="310">
        <v>2.4770751377871769E-2</v>
      </c>
      <c r="K34" s="310">
        <v>3.4088539856835083E-2</v>
      </c>
      <c r="L34" s="310">
        <v>1.8350735456796819E-2</v>
      </c>
      <c r="M34" s="310">
        <v>4.3757459741230395E-2</v>
      </c>
      <c r="N34" s="310">
        <v>1.8441873765389864E-2</v>
      </c>
      <c r="O34" s="310">
        <v>2.2620868175688622E-2</v>
      </c>
      <c r="P34" s="310">
        <v>2.1071905744220614E-2</v>
      </c>
      <c r="Q34" s="310">
        <v>1.9341683604587333E-2</v>
      </c>
      <c r="R34" s="310">
        <v>1.419319565250127E-2</v>
      </c>
      <c r="S34" s="310">
        <v>2.1065045270619604E-2</v>
      </c>
      <c r="T34" s="310">
        <v>1.6789483544619996E-2</v>
      </c>
      <c r="U34" s="310">
        <v>2.0745149262281933E-2</v>
      </c>
      <c r="V34" s="310">
        <v>2.0640984643855841E-2</v>
      </c>
      <c r="W34" s="310">
        <v>1.4795305851347224E-2</v>
      </c>
      <c r="X34" s="310">
        <v>9.5891697965622497E-2</v>
      </c>
      <c r="Y34" s="310">
        <v>2.8728567086322293E-2</v>
      </c>
      <c r="Z34" s="310">
        <v>3.9574908768123092E-2</v>
      </c>
      <c r="AA34" s="310">
        <v>1.5005324813631524E-2</v>
      </c>
      <c r="AB34" s="310">
        <v>4.3819125977879687E-2</v>
      </c>
      <c r="AC34" s="310">
        <v>2.1456979877782854E-2</v>
      </c>
      <c r="AD34" s="310">
        <v>2.9518352096884234E-2</v>
      </c>
      <c r="AE34" s="310">
        <v>1.0674945892736687E-3</v>
      </c>
      <c r="AF34" s="310">
        <v>7.5904421167014388E-2</v>
      </c>
      <c r="AG34" s="310">
        <v>1.8757905546719432E-2</v>
      </c>
      <c r="AH34" s="310">
        <v>2.3731306169712856E-2</v>
      </c>
      <c r="AI34" s="310">
        <v>1.8702409955603846E-2</v>
      </c>
      <c r="AJ34" s="310">
        <v>1.154941803556786E-2</v>
      </c>
      <c r="AK34" s="310">
        <v>2.8367999102988171E-2</v>
      </c>
      <c r="AL34" s="310">
        <v>1.0559692575657214E-2</v>
      </c>
      <c r="AM34" s="310">
        <v>2.8271226432023861E-2</v>
      </c>
      <c r="AN34" s="310">
        <v>0.13357219767571382</v>
      </c>
      <c r="AO34" s="310">
        <v>6.0685665764474872E-2</v>
      </c>
      <c r="AP34" s="311">
        <v>2.4279098320133499E-2</v>
      </c>
      <c r="AQ34" s="309">
        <v>2.7132796492384405E-2</v>
      </c>
      <c r="AR34" s="310">
        <v>4.5622990798280361E-2</v>
      </c>
      <c r="AS34" s="310">
        <v>9.0221341103393325E-4</v>
      </c>
      <c r="AT34" s="310">
        <v>2.0323475445082804E-3</v>
      </c>
      <c r="AU34" s="310">
        <v>5.6555090544074087E-3</v>
      </c>
      <c r="AV34" s="310">
        <v>3.0744308683888534E-2</v>
      </c>
      <c r="AW34" s="310">
        <v>2.7784455131019504E-2</v>
      </c>
      <c r="AX34" s="310">
        <v>3.8452627311896116E-2</v>
      </c>
      <c r="AY34" s="310">
        <v>6.0964667619484575E-2</v>
      </c>
      <c r="AZ34" s="310">
        <v>7.8522002671800747E-2</v>
      </c>
      <c r="BA34" s="310">
        <v>7.4411713588363432E-2</v>
      </c>
      <c r="BB34" s="310">
        <v>4.7416788390553459E-2</v>
      </c>
      <c r="BC34" s="310">
        <v>4.8503965070123896E-2</v>
      </c>
      <c r="BD34" s="310">
        <v>2.1978523803462487E-2</v>
      </c>
      <c r="BE34" s="310">
        <v>4.4990971355754229E-2</v>
      </c>
      <c r="BF34" s="310">
        <v>3.9708339084371297E-2</v>
      </c>
      <c r="BG34" s="310">
        <v>5.3724571157621637E-2</v>
      </c>
      <c r="BH34" s="311">
        <v>5.2251376154136248E-2</v>
      </c>
    </row>
    <row r="35" spans="1:60">
      <c r="A35" s="259" t="s">
        <v>23</v>
      </c>
      <c r="B35" s="162" t="s">
        <v>198</v>
      </c>
      <c r="C35" s="309">
        <v>3.7261221602075309E-3</v>
      </c>
      <c r="D35" s="310">
        <v>1.4820303816228233E-3</v>
      </c>
      <c r="E35" s="310">
        <v>5.0818992780649521E-3</v>
      </c>
      <c r="F35" s="310">
        <v>3.890843193689372E-3</v>
      </c>
      <c r="G35" s="310">
        <v>4.8530966406211632E-3</v>
      </c>
      <c r="H35" s="310">
        <v>5.9592392987672677E-3</v>
      </c>
      <c r="I35" s="310">
        <v>6.2327621157700587E-3</v>
      </c>
      <c r="J35" s="310">
        <v>1.1522782059956547E-2</v>
      </c>
      <c r="K35" s="310">
        <v>9.3821669330738759E-4</v>
      </c>
      <c r="L35" s="310">
        <v>6.3768136628674608E-3</v>
      </c>
      <c r="M35" s="310">
        <v>5.8839006867728539E-3</v>
      </c>
      <c r="N35" s="310">
        <v>2.811139297355522E-3</v>
      </c>
      <c r="O35" s="310">
        <v>3.6550579711716793E-3</v>
      </c>
      <c r="P35" s="310">
        <v>5.8345981489052101E-3</v>
      </c>
      <c r="Q35" s="310">
        <v>6.6169161610017358E-3</v>
      </c>
      <c r="R35" s="310">
        <v>1.0901180468921037E-2</v>
      </c>
      <c r="S35" s="310">
        <v>6.1015993197656784E-3</v>
      </c>
      <c r="T35" s="310">
        <v>7.0473989883219883E-3</v>
      </c>
      <c r="U35" s="310">
        <v>1.4078024283969896E-2</v>
      </c>
      <c r="V35" s="310">
        <v>1.5509229335202107E-2</v>
      </c>
      <c r="W35" s="310">
        <v>3.6673036349816369E-3</v>
      </c>
      <c r="X35" s="310">
        <v>6.519796453003498E-3</v>
      </c>
      <c r="Y35" s="310">
        <v>8.03138697993179E-3</v>
      </c>
      <c r="Z35" s="310">
        <v>1.0113131180297568E-2</v>
      </c>
      <c r="AA35" s="310">
        <v>4.1432374866879659E-2</v>
      </c>
      <c r="AB35" s="310">
        <v>9.6888768995593913E-3</v>
      </c>
      <c r="AC35" s="310">
        <v>3.8855113433982062E-2</v>
      </c>
      <c r="AD35" s="310">
        <v>5.7742793316239986E-2</v>
      </c>
      <c r="AE35" s="310">
        <v>3.2160549212240808E-3</v>
      </c>
      <c r="AF35" s="310">
        <v>1.2386773882795524E-2</v>
      </c>
      <c r="AG35" s="310">
        <v>0.16985685481346041</v>
      </c>
      <c r="AH35" s="310">
        <v>2.9845295551888074E-2</v>
      </c>
      <c r="AI35" s="310">
        <v>2.9251094341117514E-2</v>
      </c>
      <c r="AJ35" s="310">
        <v>1.179778138034286E-2</v>
      </c>
      <c r="AK35" s="310">
        <v>6.6894657173291475E-2</v>
      </c>
      <c r="AL35" s="310">
        <v>3.6761651507691222E-2</v>
      </c>
      <c r="AM35" s="310">
        <v>1.6253368964945031E-2</v>
      </c>
      <c r="AN35" s="310">
        <v>0</v>
      </c>
      <c r="AO35" s="310">
        <v>7.511542747970068E-2</v>
      </c>
      <c r="AP35" s="311">
        <v>1.9190898475436934E-2</v>
      </c>
      <c r="AQ35" s="309">
        <v>1.1613245260850252E-2</v>
      </c>
      <c r="AR35" s="310">
        <v>3.1385057501308801E-2</v>
      </c>
      <c r="AS35" s="310">
        <v>7.3684362114237163E-5</v>
      </c>
      <c r="AT35" s="310">
        <v>3.5961042748612733E-2</v>
      </c>
      <c r="AU35" s="310">
        <v>6.2354417582440994E-2</v>
      </c>
      <c r="AV35" s="310">
        <v>-1.7802057662812138E-2</v>
      </c>
      <c r="AW35" s="310">
        <v>3.0234477893340089E-2</v>
      </c>
      <c r="AX35" s="310">
        <v>3.4807321400546154E-2</v>
      </c>
      <c r="AY35" s="310">
        <v>1.8643763828787643E-3</v>
      </c>
      <c r="AZ35" s="310">
        <v>1.6582854451430408E-2</v>
      </c>
      <c r="BA35" s="310">
        <v>1.3137160697240836E-2</v>
      </c>
      <c r="BB35" s="310">
        <v>2.3035679590736609E-2</v>
      </c>
      <c r="BC35" s="310">
        <v>2.8750045561294905E-2</v>
      </c>
      <c r="BD35" s="310">
        <v>2.8649713340148257E-2</v>
      </c>
      <c r="BE35" s="310">
        <v>5.3925857205102082E-2</v>
      </c>
      <c r="BF35" s="310">
        <v>4.8123581155424547E-2</v>
      </c>
      <c r="BG35" s="310">
        <v>2.5063841558264975E-3</v>
      </c>
      <c r="BH35" s="311">
        <v>2.0495874438108255E-2</v>
      </c>
    </row>
    <row r="36" spans="1:60">
      <c r="A36" s="259" t="s">
        <v>24</v>
      </c>
      <c r="B36" s="162" t="s">
        <v>39</v>
      </c>
      <c r="C36" s="309">
        <v>0</v>
      </c>
      <c r="D36" s="310">
        <v>0</v>
      </c>
      <c r="E36" s="310">
        <v>0</v>
      </c>
      <c r="F36" s="310">
        <v>0</v>
      </c>
      <c r="G36" s="310">
        <v>0</v>
      </c>
      <c r="H36" s="310">
        <v>0</v>
      </c>
      <c r="I36" s="310">
        <v>0</v>
      </c>
      <c r="J36" s="310">
        <v>0</v>
      </c>
      <c r="K36" s="310">
        <v>0</v>
      </c>
      <c r="L36" s="310">
        <v>0</v>
      </c>
      <c r="M36" s="310">
        <v>0</v>
      </c>
      <c r="N36" s="310">
        <v>0</v>
      </c>
      <c r="O36" s="310">
        <v>0</v>
      </c>
      <c r="P36" s="310">
        <v>0</v>
      </c>
      <c r="Q36" s="310">
        <v>0</v>
      </c>
      <c r="R36" s="310">
        <v>0</v>
      </c>
      <c r="S36" s="310">
        <v>0</v>
      </c>
      <c r="T36" s="310">
        <v>0</v>
      </c>
      <c r="U36" s="310">
        <v>0</v>
      </c>
      <c r="V36" s="310">
        <v>0</v>
      </c>
      <c r="W36" s="310">
        <v>0</v>
      </c>
      <c r="X36" s="310">
        <v>0</v>
      </c>
      <c r="Y36" s="310">
        <v>0</v>
      </c>
      <c r="Z36" s="310">
        <v>0</v>
      </c>
      <c r="AA36" s="310">
        <v>0</v>
      </c>
      <c r="AB36" s="310">
        <v>0</v>
      </c>
      <c r="AC36" s="310">
        <v>0</v>
      </c>
      <c r="AD36" s="310">
        <v>0</v>
      </c>
      <c r="AE36" s="310">
        <v>0</v>
      </c>
      <c r="AF36" s="310">
        <v>0</v>
      </c>
      <c r="AG36" s="310">
        <v>0</v>
      </c>
      <c r="AH36" s="310">
        <v>0</v>
      </c>
      <c r="AI36" s="310">
        <v>0</v>
      </c>
      <c r="AJ36" s="310">
        <v>0</v>
      </c>
      <c r="AK36" s="310">
        <v>0</v>
      </c>
      <c r="AL36" s="310">
        <v>0</v>
      </c>
      <c r="AM36" s="310">
        <v>0</v>
      </c>
      <c r="AN36" s="310">
        <v>0</v>
      </c>
      <c r="AO36" s="310">
        <v>0.24660085973571089</v>
      </c>
      <c r="AP36" s="311">
        <v>1.192728521979707E-3</v>
      </c>
      <c r="AQ36" s="309">
        <v>0</v>
      </c>
      <c r="AR36" s="310">
        <v>2.6196741762610056E-3</v>
      </c>
      <c r="AS36" s="310">
        <v>0.27373140489917003</v>
      </c>
      <c r="AT36" s="310">
        <v>0</v>
      </c>
      <c r="AU36" s="310">
        <v>0</v>
      </c>
      <c r="AV36" s="310">
        <v>0</v>
      </c>
      <c r="AW36" s="310">
        <v>5.4888546115487415E-2</v>
      </c>
      <c r="AX36" s="310">
        <v>3.0441888133205548E-2</v>
      </c>
      <c r="AY36" s="310">
        <v>0</v>
      </c>
      <c r="AZ36" s="310">
        <v>0</v>
      </c>
      <c r="BA36" s="310">
        <v>0</v>
      </c>
      <c r="BB36" s="310">
        <v>3.1777810783356314E-2</v>
      </c>
      <c r="BC36" s="310">
        <v>2.193272587940049E-2</v>
      </c>
      <c r="BD36" s="310">
        <v>0</v>
      </c>
      <c r="BE36" s="310">
        <v>0</v>
      </c>
      <c r="BF36" s="310">
        <v>0</v>
      </c>
      <c r="BG36" s="310">
        <v>5.7781423088836478E-2</v>
      </c>
      <c r="BH36" s="311">
        <v>3.1277250100440024E-2</v>
      </c>
    </row>
    <row r="37" spans="1:60">
      <c r="A37" s="259" t="s">
        <v>25</v>
      </c>
      <c r="B37" s="162" t="s">
        <v>40</v>
      </c>
      <c r="C37" s="309">
        <v>9.4332206587532431E-5</v>
      </c>
      <c r="D37" s="310">
        <v>9.2626898851426453E-5</v>
      </c>
      <c r="E37" s="310">
        <v>0</v>
      </c>
      <c r="F37" s="310">
        <v>3.1979533098816759E-4</v>
      </c>
      <c r="G37" s="310">
        <v>2.9879525546218919E-4</v>
      </c>
      <c r="H37" s="310">
        <v>2.4778541782816082E-5</v>
      </c>
      <c r="I37" s="310">
        <v>9.9929763651833282E-5</v>
      </c>
      <c r="J37" s="310">
        <v>3.2912520017816283E-4</v>
      </c>
      <c r="K37" s="310">
        <v>0</v>
      </c>
      <c r="L37" s="310">
        <v>1.2667984612859252E-4</v>
      </c>
      <c r="M37" s="310">
        <v>3.6607548018807127E-4</v>
      </c>
      <c r="N37" s="310">
        <v>5.8243774757990101E-5</v>
      </c>
      <c r="O37" s="310">
        <v>2.1691738701315604E-5</v>
      </c>
      <c r="P37" s="310">
        <v>3.5085905647107838E-4</v>
      </c>
      <c r="Q37" s="310">
        <v>3.2454045072177794E-4</v>
      </c>
      <c r="R37" s="310">
        <v>5.258884213038094E-4</v>
      </c>
      <c r="S37" s="310">
        <v>2.5636971931788564E-4</v>
      </c>
      <c r="T37" s="310">
        <v>7.4314619371760443E-4</v>
      </c>
      <c r="U37" s="310">
        <v>9.4805037499713554E-4</v>
      </c>
      <c r="V37" s="310">
        <v>2.0989678657204868E-3</v>
      </c>
      <c r="W37" s="310">
        <v>3.205560804427048E-4</v>
      </c>
      <c r="X37" s="310">
        <v>4.5883286029850352E-5</v>
      </c>
      <c r="Y37" s="310">
        <v>1.7384421938276663E-4</v>
      </c>
      <c r="Z37" s="310">
        <v>5.2967456064408427E-4</v>
      </c>
      <c r="AA37" s="310">
        <v>9.5846645367412143E-5</v>
      </c>
      <c r="AB37" s="310">
        <v>1.5735994964481611E-4</v>
      </c>
      <c r="AC37" s="310">
        <v>2.3421767300919321E-4</v>
      </c>
      <c r="AD37" s="310">
        <v>2.1947995161232696E-4</v>
      </c>
      <c r="AE37" s="310">
        <v>9.2530591384600011E-7</v>
      </c>
      <c r="AF37" s="310">
        <v>1.2585728609051015E-3</v>
      </c>
      <c r="AG37" s="310">
        <v>4.0601635587170781E-3</v>
      </c>
      <c r="AH37" s="310">
        <v>1.099697419075811E-4</v>
      </c>
      <c r="AI37" s="310">
        <v>2.8295827214360698E-6</v>
      </c>
      <c r="AJ37" s="310">
        <v>9.1960621347264907E-5</v>
      </c>
      <c r="AK37" s="310">
        <v>0</v>
      </c>
      <c r="AL37" s="310">
        <v>4.2608723080188332E-4</v>
      </c>
      <c r="AM37" s="310">
        <v>4.4462103551521362E-4</v>
      </c>
      <c r="AN37" s="310">
        <v>0</v>
      </c>
      <c r="AO37" s="310">
        <v>1.645173273894815E-4</v>
      </c>
      <c r="AP37" s="311">
        <v>4.0617505179604634E-4</v>
      </c>
      <c r="AQ37" s="309">
        <v>0</v>
      </c>
      <c r="AR37" s="310">
        <v>3.1726768564274997E-2</v>
      </c>
      <c r="AS37" s="310">
        <v>0.18026003139385852</v>
      </c>
      <c r="AT37" s="310">
        <v>9.840145533870498E-2</v>
      </c>
      <c r="AU37" s="310">
        <v>0.18325580478679518</v>
      </c>
      <c r="AV37" s="310">
        <v>0</v>
      </c>
      <c r="AW37" s="310">
        <v>8.8824892448562093E-2</v>
      </c>
      <c r="AX37" s="310">
        <v>4.7780131540099212E-2</v>
      </c>
      <c r="AY37" s="310">
        <v>1.0272499320594619E-2</v>
      </c>
      <c r="AZ37" s="310">
        <v>5.833938898343354E-3</v>
      </c>
      <c r="BA37" s="310">
        <v>6.8730354580088596E-3</v>
      </c>
      <c r="BB37" s="310">
        <v>5.4319192973477454E-2</v>
      </c>
      <c r="BC37" s="310">
        <v>3.6345718655741557E-2</v>
      </c>
      <c r="BD37" s="310">
        <v>1.9327789536948217E-2</v>
      </c>
      <c r="BE37" s="310">
        <v>1.3963745293703846E-2</v>
      </c>
      <c r="BF37" s="310">
        <v>1.5195090771411046E-2</v>
      </c>
      <c r="BG37" s="310">
        <v>8.6334236187069924E-2</v>
      </c>
      <c r="BH37" s="311">
        <v>4.5357026946470216E-2</v>
      </c>
    </row>
    <row r="38" spans="1:60">
      <c r="A38" s="259" t="s">
        <v>26</v>
      </c>
      <c r="B38" s="162" t="s">
        <v>284</v>
      </c>
      <c r="C38" s="309">
        <v>1.0586169850378638E-3</v>
      </c>
      <c r="D38" s="310">
        <v>0</v>
      </c>
      <c r="E38" s="310">
        <v>0</v>
      </c>
      <c r="F38" s="310">
        <v>0</v>
      </c>
      <c r="G38" s="310">
        <v>0</v>
      </c>
      <c r="H38" s="310">
        <v>0</v>
      </c>
      <c r="I38" s="310">
        <v>2.8551361043380937E-6</v>
      </c>
      <c r="J38" s="310">
        <v>1.2240193395055642E-5</v>
      </c>
      <c r="K38" s="310">
        <v>0</v>
      </c>
      <c r="L38" s="310">
        <v>1.7842231849097541E-6</v>
      </c>
      <c r="M38" s="310">
        <v>0</v>
      </c>
      <c r="N38" s="310">
        <v>2.4560627909995823E-6</v>
      </c>
      <c r="O38" s="310">
        <v>0</v>
      </c>
      <c r="P38" s="310">
        <v>0</v>
      </c>
      <c r="Q38" s="310">
        <v>0</v>
      </c>
      <c r="R38" s="310">
        <v>0</v>
      </c>
      <c r="S38" s="310">
        <v>0</v>
      </c>
      <c r="T38" s="310">
        <v>0</v>
      </c>
      <c r="U38" s="310">
        <v>0</v>
      </c>
      <c r="V38" s="310">
        <v>0</v>
      </c>
      <c r="W38" s="310">
        <v>0</v>
      </c>
      <c r="X38" s="310">
        <v>6.5547551471214793E-6</v>
      </c>
      <c r="Y38" s="310">
        <v>0</v>
      </c>
      <c r="Z38" s="310">
        <v>4.5661600055524502E-6</v>
      </c>
      <c r="AA38" s="310">
        <v>2.7156549520766771E-4</v>
      </c>
      <c r="AB38" s="310">
        <v>0</v>
      </c>
      <c r="AC38" s="310">
        <v>2.7800317271120856E-5</v>
      </c>
      <c r="AD38" s="310">
        <v>1.5993112753146305E-4</v>
      </c>
      <c r="AE38" s="310">
        <v>6.168706092306667E-6</v>
      </c>
      <c r="AF38" s="310">
        <v>1.8181023256088138E-3</v>
      </c>
      <c r="AG38" s="310">
        <v>7.6519430424927049E-4</v>
      </c>
      <c r="AH38" s="310">
        <v>2.626143090330295E-5</v>
      </c>
      <c r="AI38" s="310">
        <v>2.4900327948637416E-5</v>
      </c>
      <c r="AJ38" s="310">
        <v>1.5854847125917081E-2</v>
      </c>
      <c r="AK38" s="310">
        <v>1.1212647866793743E-5</v>
      </c>
      <c r="AL38" s="310">
        <v>3.2611444264635988E-5</v>
      </c>
      <c r="AM38" s="310">
        <v>8.0648260003234374E-5</v>
      </c>
      <c r="AN38" s="310">
        <v>0</v>
      </c>
      <c r="AO38" s="310">
        <v>2.4412248580374676E-3</v>
      </c>
      <c r="AP38" s="311">
        <v>1.3140625380211575E-3</v>
      </c>
      <c r="AQ38" s="309">
        <v>3.5434368328294483E-2</v>
      </c>
      <c r="AR38" s="310">
        <v>4.605647758626856E-2</v>
      </c>
      <c r="AS38" s="310">
        <v>0.53675385582826507</v>
      </c>
      <c r="AT38" s="310">
        <v>0</v>
      </c>
      <c r="AU38" s="310">
        <v>0</v>
      </c>
      <c r="AV38" s="310">
        <v>0</v>
      </c>
      <c r="AW38" s="310">
        <v>0.13164999404540878</v>
      </c>
      <c r="AX38" s="310">
        <v>7.1509383440573393E-2</v>
      </c>
      <c r="AY38" s="310">
        <v>1.375314534434025E-6</v>
      </c>
      <c r="AZ38" s="310">
        <v>7.2297862147423903E-4</v>
      </c>
      <c r="BA38" s="310">
        <v>5.5404648079064058E-4</v>
      </c>
      <c r="BB38" s="310">
        <v>7.6452253137748713E-2</v>
      </c>
      <c r="BC38" s="310">
        <v>5.1675841174000946E-2</v>
      </c>
      <c r="BD38" s="310">
        <v>4.2516727839139799E-5</v>
      </c>
      <c r="BE38" s="310">
        <v>0</v>
      </c>
      <c r="BF38" s="310">
        <v>9.759945700963819E-6</v>
      </c>
      <c r="BG38" s="310">
        <v>0.13900473575468908</v>
      </c>
      <c r="BH38" s="311">
        <v>7.3688378516543168E-2</v>
      </c>
    </row>
    <row r="39" spans="1:60">
      <c r="A39" s="259" t="s">
        <v>56</v>
      </c>
      <c r="B39" s="162" t="s">
        <v>388</v>
      </c>
      <c r="C39" s="309">
        <v>2.5155255090008645E-4</v>
      </c>
      <c r="D39" s="310">
        <v>9.2626898851426453E-5</v>
      </c>
      <c r="E39" s="310">
        <v>9.2913694955178965E-3</v>
      </c>
      <c r="F39" s="310">
        <v>2.3451657605798957E-3</v>
      </c>
      <c r="G39" s="310">
        <v>7.8007273441599225E-4</v>
      </c>
      <c r="H39" s="310">
        <v>5.203493774391377E-4</v>
      </c>
      <c r="I39" s="310">
        <v>9.5647059495326142E-4</v>
      </c>
      <c r="J39" s="310">
        <v>1.6415459364257955E-3</v>
      </c>
      <c r="K39" s="310">
        <v>3.2142608937382722E-4</v>
      </c>
      <c r="L39" s="310">
        <v>4.7817181355581408E-4</v>
      </c>
      <c r="M39" s="310">
        <v>8.7705583795058746E-4</v>
      </c>
      <c r="N39" s="310">
        <v>6.6313695356988727E-4</v>
      </c>
      <c r="O39" s="310">
        <v>3.5068310900460229E-4</v>
      </c>
      <c r="P39" s="310">
        <v>8.6618329566297487E-4</v>
      </c>
      <c r="Q39" s="310">
        <v>1.3584336008782992E-3</v>
      </c>
      <c r="R39" s="310">
        <v>1.2162617673325989E-3</v>
      </c>
      <c r="S39" s="310">
        <v>1.5125813439755252E-3</v>
      </c>
      <c r="T39" s="310">
        <v>6.1512521076625244E-4</v>
      </c>
      <c r="U39" s="310">
        <v>6.9074112266711185E-4</v>
      </c>
      <c r="V39" s="310">
        <v>9.1851105955353561E-4</v>
      </c>
      <c r="W39" s="310">
        <v>4.4398349091787369E-4</v>
      </c>
      <c r="X39" s="310">
        <v>8.7396735294953062E-4</v>
      </c>
      <c r="Y39" s="310">
        <v>9.750393174076912E-4</v>
      </c>
      <c r="Z39" s="310">
        <v>1.6091147859566837E-3</v>
      </c>
      <c r="AA39" s="310">
        <v>8.4291799787007456E-3</v>
      </c>
      <c r="AB39" s="310">
        <v>1.9388993795521985E-3</v>
      </c>
      <c r="AC39" s="310">
        <v>6.3593225757688958E-4</v>
      </c>
      <c r="AD39" s="310">
        <v>3.040392818071537E-3</v>
      </c>
      <c r="AE39" s="310">
        <v>3.0473408095994938E-4</v>
      </c>
      <c r="AF39" s="310">
        <v>1.6884133188644942E-3</v>
      </c>
      <c r="AG39" s="310">
        <v>1.3700860373955842E-3</v>
      </c>
      <c r="AH39" s="310">
        <v>2.4620091471846516E-6</v>
      </c>
      <c r="AI39" s="310">
        <v>2.0746500513569265E-3</v>
      </c>
      <c r="AJ39" s="310">
        <v>1.0115668348199139E-3</v>
      </c>
      <c r="AK39" s="310">
        <v>0</v>
      </c>
      <c r="AL39" s="310">
        <v>1.8353293141064812E-3</v>
      </c>
      <c r="AM39" s="310">
        <v>2.5731439605220434E-3</v>
      </c>
      <c r="AN39" s="310">
        <v>0</v>
      </c>
      <c r="AO39" s="310">
        <v>4.8187655893435228E-3</v>
      </c>
      <c r="AP39" s="311">
        <v>1.2033808631384127E-3</v>
      </c>
      <c r="AQ39" s="309">
        <v>0</v>
      </c>
      <c r="AR39" s="310">
        <v>1.1809361738003208E-2</v>
      </c>
      <c r="AS39" s="310">
        <v>0</v>
      </c>
      <c r="AT39" s="310">
        <v>0</v>
      </c>
      <c r="AU39" s="310">
        <v>0</v>
      </c>
      <c r="AV39" s="310">
        <v>0</v>
      </c>
      <c r="AW39" s="310">
        <v>6.6648336922244837E-3</v>
      </c>
      <c r="AX39" s="310">
        <v>4.7266836252807497E-3</v>
      </c>
      <c r="AY39" s="310">
        <v>3.0394451210991952E-4</v>
      </c>
      <c r="AZ39" s="310">
        <v>0</v>
      </c>
      <c r="BA39" s="310">
        <v>7.1155434829574358E-5</v>
      </c>
      <c r="BB39" s="310">
        <v>3.8885759143037807E-3</v>
      </c>
      <c r="BC39" s="310">
        <v>3.4253633991380926E-3</v>
      </c>
      <c r="BD39" s="310">
        <v>1.6190474940719346E-3</v>
      </c>
      <c r="BE39" s="310">
        <v>4.5072843783654101E-4</v>
      </c>
      <c r="BF39" s="310">
        <v>7.1892242005926698E-4</v>
      </c>
      <c r="BG39" s="310">
        <v>6.4822863863358482E-3</v>
      </c>
      <c r="BH39" s="311">
        <v>4.5784532348875622E-3</v>
      </c>
    </row>
    <row r="40" spans="1:60">
      <c r="A40" s="259" t="s">
        <v>199</v>
      </c>
      <c r="B40" s="162" t="s">
        <v>41</v>
      </c>
      <c r="C40" s="309">
        <v>3.4106333359536722E-2</v>
      </c>
      <c r="D40" s="310">
        <v>2.5379770285290849E-2</v>
      </c>
      <c r="E40" s="310">
        <v>2.2857641388034637E-2</v>
      </c>
      <c r="F40" s="310">
        <v>0.15147638844472872</v>
      </c>
      <c r="G40" s="310">
        <v>3.8241140177881397E-2</v>
      </c>
      <c r="H40" s="310">
        <v>3.0539552747320821E-2</v>
      </c>
      <c r="I40" s="310">
        <v>2.5402145920296021E-2</v>
      </c>
      <c r="J40" s="310">
        <v>5.3248921332957062E-2</v>
      </c>
      <c r="K40" s="310">
        <v>1.0476753075265828E-2</v>
      </c>
      <c r="L40" s="310">
        <v>3.8626647730111263E-2</v>
      </c>
      <c r="M40" s="310">
        <v>6.0688450699928689E-2</v>
      </c>
      <c r="N40" s="310">
        <v>1.288415453547081E-2</v>
      </c>
      <c r="O40" s="310">
        <v>1.6333879242090649E-2</v>
      </c>
      <c r="P40" s="310">
        <v>3.2321324242324569E-2</v>
      </c>
      <c r="Q40" s="310">
        <v>3.6518218773645091E-2</v>
      </c>
      <c r="R40" s="310">
        <v>3.9030419285973256E-2</v>
      </c>
      <c r="S40" s="310">
        <v>3.6784781893461294E-2</v>
      </c>
      <c r="T40" s="310">
        <v>4.4479485418097799E-2</v>
      </c>
      <c r="U40" s="310">
        <v>3.6663622167879557E-2</v>
      </c>
      <c r="V40" s="310">
        <v>3.8480510556073398E-2</v>
      </c>
      <c r="W40" s="310">
        <v>3.0975840194358215E-2</v>
      </c>
      <c r="X40" s="310">
        <v>4.6162955582794207E-2</v>
      </c>
      <c r="Y40" s="310">
        <v>0.10016828336391803</v>
      </c>
      <c r="Z40" s="310">
        <v>4.7298111801514504E-2</v>
      </c>
      <c r="AA40" s="310">
        <v>0.14626198083067093</v>
      </c>
      <c r="AB40" s="310">
        <v>7.0918757305997657E-2</v>
      </c>
      <c r="AC40" s="310">
        <v>0.1064428972795652</v>
      </c>
      <c r="AD40" s="310">
        <v>0.11807766187497129</v>
      </c>
      <c r="AE40" s="310">
        <v>2.6587123257841735E-2</v>
      </c>
      <c r="AF40" s="310">
        <v>7.2324218586890893E-2</v>
      </c>
      <c r="AG40" s="310">
        <v>0.15622737917819884</v>
      </c>
      <c r="AH40" s="310">
        <v>9.5070483218535312E-2</v>
      </c>
      <c r="AI40" s="310">
        <v>6.8218975747646501E-2</v>
      </c>
      <c r="AJ40" s="310">
        <v>4.7485469176820075E-2</v>
      </c>
      <c r="AK40" s="310">
        <v>7.7759712956214616E-2</v>
      </c>
      <c r="AL40" s="310">
        <v>0.13858046125412923</v>
      </c>
      <c r="AM40" s="310">
        <v>4.0730326997026146E-2</v>
      </c>
      <c r="AN40" s="310">
        <v>0</v>
      </c>
      <c r="AO40" s="310">
        <v>4.747651647826779E-2</v>
      </c>
      <c r="AP40" s="311">
        <v>5.9997681639871195E-2</v>
      </c>
      <c r="AQ40" s="309">
        <v>3.8047527618174266E-2</v>
      </c>
      <c r="AR40" s="310">
        <v>1.6687581740348217E-2</v>
      </c>
      <c r="AS40" s="310">
        <v>0</v>
      </c>
      <c r="AT40" s="310">
        <v>5.9911094603554904E-3</v>
      </c>
      <c r="AU40" s="310">
        <v>1.7452845012685278E-2</v>
      </c>
      <c r="AV40" s="310">
        <v>0</v>
      </c>
      <c r="AW40" s="310">
        <v>1.3696215441652945E-2</v>
      </c>
      <c r="AX40" s="310">
        <v>6.5701671859661387E-2</v>
      </c>
      <c r="AY40" s="310">
        <v>2.424954587114073E-2</v>
      </c>
      <c r="AZ40" s="310">
        <v>6.8637147043459686E-3</v>
      </c>
      <c r="BA40" s="310">
        <v>1.0933853585812133E-2</v>
      </c>
      <c r="BB40" s="310">
        <v>1.2533127361170918E-2</v>
      </c>
      <c r="BC40" s="310">
        <v>5.0392889108083094E-2</v>
      </c>
      <c r="BD40" s="310">
        <v>4.7601938447850739E-2</v>
      </c>
      <c r="BE40" s="310">
        <v>5.8475368050579173E-2</v>
      </c>
      <c r="BF40" s="310">
        <v>5.5979313252867605E-2</v>
      </c>
      <c r="BG40" s="310">
        <v>-2.3018653778869573E-2</v>
      </c>
      <c r="BH40" s="311">
        <v>4.801277110464932E-2</v>
      </c>
    </row>
    <row r="41" spans="1:60">
      <c r="A41" s="259" t="s">
        <v>210</v>
      </c>
      <c r="B41" s="162" t="s">
        <v>355</v>
      </c>
      <c r="C41" s="309">
        <v>1.9914576946256847E-4</v>
      </c>
      <c r="D41" s="310">
        <v>9.2626898851426453E-5</v>
      </c>
      <c r="E41" s="310">
        <v>8.942397871273092E-4</v>
      </c>
      <c r="F41" s="310">
        <v>1.5989766549408379E-4</v>
      </c>
      <c r="G41" s="310">
        <v>1.9643978732808288E-4</v>
      </c>
      <c r="H41" s="310">
        <v>1.2389270891408042E-4</v>
      </c>
      <c r="I41" s="310">
        <v>7.7088674817128532E-5</v>
      </c>
      <c r="J41" s="310">
        <v>1.0812170832299151E-4</v>
      </c>
      <c r="K41" s="310">
        <v>3.4748766418792133E-5</v>
      </c>
      <c r="L41" s="310">
        <v>8.5642712875668196E-5</v>
      </c>
      <c r="M41" s="310">
        <v>6.1012580031345211E-5</v>
      </c>
      <c r="N41" s="310">
        <v>6.7366293695988541E-5</v>
      </c>
      <c r="O41" s="310">
        <v>8.315166502170981E-5</v>
      </c>
      <c r="P41" s="310">
        <v>1.002454447060224E-4</v>
      </c>
      <c r="Q41" s="310">
        <v>9.9216652077800685E-5</v>
      </c>
      <c r="R41" s="310">
        <v>1.8765181553131527E-4</v>
      </c>
      <c r="S41" s="310">
        <v>1.7945880352251994E-4</v>
      </c>
      <c r="T41" s="310">
        <v>1.2802098295135202E-4</v>
      </c>
      <c r="U41" s="310">
        <v>1.3749349361146302E-4</v>
      </c>
      <c r="V41" s="310">
        <v>1.1226246283432102E-4</v>
      </c>
      <c r="W41" s="310">
        <v>1.5450625483942005E-4</v>
      </c>
      <c r="X41" s="310">
        <v>1.1143083750106514E-4</v>
      </c>
      <c r="Y41" s="310">
        <v>2.537477736332308E-4</v>
      </c>
      <c r="Z41" s="310">
        <v>7.1232096086618234E-5</v>
      </c>
      <c r="AA41" s="310">
        <v>2.8221512247071352E-4</v>
      </c>
      <c r="AB41" s="310">
        <v>5.0579983814405178E-5</v>
      </c>
      <c r="AC41" s="310">
        <v>8.009966413741697E-4</v>
      </c>
      <c r="AD41" s="310">
        <v>2.0246600187493727E-4</v>
      </c>
      <c r="AE41" s="310">
        <v>5.0891825261530001E-4</v>
      </c>
      <c r="AF41" s="310">
        <v>7.7567780927757823E-4</v>
      </c>
      <c r="AG41" s="310">
        <v>6.3757842928527592E-3</v>
      </c>
      <c r="AH41" s="310">
        <v>4.6285771967071446E-4</v>
      </c>
      <c r="AI41" s="310">
        <v>2.909376954180567E-3</v>
      </c>
      <c r="AJ41" s="310">
        <v>1.2254449465896891E-2</v>
      </c>
      <c r="AK41" s="310">
        <v>2.5676963614957673E-3</v>
      </c>
      <c r="AL41" s="310">
        <v>1.0649507700845064E-3</v>
      </c>
      <c r="AM41" s="310">
        <v>1.6852952887482165E-2</v>
      </c>
      <c r="AN41" s="310">
        <v>0</v>
      </c>
      <c r="AO41" s="310">
        <v>1.6664013161386191E-3</v>
      </c>
      <c r="AP41" s="311">
        <v>2.4871034800762206E-3</v>
      </c>
      <c r="AQ41" s="309">
        <v>0.67013296843432535</v>
      </c>
      <c r="AR41" s="310">
        <v>0.15674397651271663</v>
      </c>
      <c r="AS41" s="310">
        <v>0</v>
      </c>
      <c r="AT41" s="310">
        <v>0</v>
      </c>
      <c r="AU41" s="310">
        <v>0</v>
      </c>
      <c r="AV41" s="310">
        <v>0</v>
      </c>
      <c r="AW41" s="310">
        <v>0.10598348140666598</v>
      </c>
      <c r="AX41" s="310">
        <v>5.8958956413170678E-2</v>
      </c>
      <c r="AY41" s="310">
        <v>1.0297530045121319E-2</v>
      </c>
      <c r="AZ41" s="310">
        <v>5.8751786952770807E-2</v>
      </c>
      <c r="BA41" s="310">
        <v>4.7408322661627963E-2</v>
      </c>
      <c r="BB41" s="310">
        <v>8.1320503670912619E-2</v>
      </c>
      <c r="BC41" s="310">
        <v>5.573030593340806E-2</v>
      </c>
      <c r="BD41" s="310">
        <v>1.5779479904940996E-2</v>
      </c>
      <c r="BE41" s="310">
        <v>5.2218265793402475E-2</v>
      </c>
      <c r="BF41" s="310">
        <v>4.3853544664674476E-2</v>
      </c>
      <c r="BG41" s="310">
        <v>0.11197951548596861</v>
      </c>
      <c r="BH41" s="311">
        <v>6.0790446836706438E-2</v>
      </c>
    </row>
    <row r="42" spans="1:60">
      <c r="A42" s="259" t="s">
        <v>351</v>
      </c>
      <c r="B42" s="162" t="s">
        <v>286</v>
      </c>
      <c r="C42" s="309">
        <v>8.3326782485653643E-4</v>
      </c>
      <c r="D42" s="310">
        <v>2.0377917747313821E-3</v>
      </c>
      <c r="E42" s="310">
        <v>1.1777792318262122E-3</v>
      </c>
      <c r="F42" s="310">
        <v>7.4618910563905769E-4</v>
      </c>
      <c r="G42" s="310">
        <v>7.6404738334449082E-4</v>
      </c>
      <c r="H42" s="310">
        <v>1.0035309422040512E-3</v>
      </c>
      <c r="I42" s="310">
        <v>6.8237752893680437E-4</v>
      </c>
      <c r="J42" s="310">
        <v>5.9432939040436844E-4</v>
      </c>
      <c r="K42" s="310">
        <v>6.0810341232886235E-5</v>
      </c>
      <c r="L42" s="310">
        <v>1.7485387212115588E-4</v>
      </c>
      <c r="M42" s="310">
        <v>1.1973718831151498E-3</v>
      </c>
      <c r="N42" s="310">
        <v>1.6981919869197114E-4</v>
      </c>
      <c r="O42" s="310">
        <v>2.7476202354999763E-4</v>
      </c>
      <c r="P42" s="310">
        <v>4.1664512955940562E-4</v>
      </c>
      <c r="Q42" s="310">
        <v>6.1662685637137811E-4</v>
      </c>
      <c r="R42" s="310">
        <v>8.710750943182042E-4</v>
      </c>
      <c r="S42" s="310">
        <v>1.2647572819682357E-3</v>
      </c>
      <c r="T42" s="310">
        <v>1.077249734590645E-3</v>
      </c>
      <c r="U42" s="310">
        <v>9.5394295329476967E-4</v>
      </c>
      <c r="V42" s="310">
        <v>7.9944481109289213E-4</v>
      </c>
      <c r="W42" s="310">
        <v>7.6276363739690703E-4</v>
      </c>
      <c r="X42" s="310">
        <v>1.2169995389822213E-3</v>
      </c>
      <c r="Y42" s="310">
        <v>8.5842331931241915E-4</v>
      </c>
      <c r="Z42" s="310">
        <v>4.7488064057745487E-5</v>
      </c>
      <c r="AA42" s="310">
        <v>9.9041533546325887E-4</v>
      </c>
      <c r="AB42" s="310">
        <v>3.2314989659203309E-3</v>
      </c>
      <c r="AC42" s="310">
        <v>2.1256817593430784E-3</v>
      </c>
      <c r="AD42" s="310">
        <v>3.5610196800356614E-3</v>
      </c>
      <c r="AE42" s="310">
        <v>3.0781843400610272E-4</v>
      </c>
      <c r="AF42" s="310">
        <v>2.0396543787970264E-3</v>
      </c>
      <c r="AG42" s="310">
        <v>2.2029079888289146E-3</v>
      </c>
      <c r="AH42" s="310">
        <v>2.9494869583272126E-3</v>
      </c>
      <c r="AI42" s="310">
        <v>3.6077179698309888E-3</v>
      </c>
      <c r="AJ42" s="310">
        <v>2.2990155336816225E-3</v>
      </c>
      <c r="AK42" s="310">
        <v>4.7934069630543256E-3</v>
      </c>
      <c r="AL42" s="310">
        <v>1.5370147911611225E-3</v>
      </c>
      <c r="AM42" s="310">
        <v>1.8342201123248698E-3</v>
      </c>
      <c r="AN42" s="310">
        <v>0</v>
      </c>
      <c r="AO42" s="310">
        <v>2.1758743299899166E-4</v>
      </c>
      <c r="AP42" s="311">
        <v>1.3826482141080531E-3</v>
      </c>
      <c r="AQ42" s="309">
        <v>0</v>
      </c>
      <c r="AR42" s="310">
        <v>0</v>
      </c>
      <c r="AS42" s="310">
        <v>0</v>
      </c>
      <c r="AT42" s="310">
        <v>0</v>
      </c>
      <c r="AU42" s="310">
        <v>0</v>
      </c>
      <c r="AV42" s="310">
        <v>0</v>
      </c>
      <c r="AW42" s="310">
        <v>0</v>
      </c>
      <c r="AX42" s="310">
        <v>1.3457200401662431E-3</v>
      </c>
      <c r="AY42" s="310">
        <v>0</v>
      </c>
      <c r="AZ42" s="310">
        <v>0</v>
      </c>
      <c r="BA42" s="310">
        <v>0</v>
      </c>
      <c r="BB42" s="310">
        <v>0</v>
      </c>
      <c r="BC42" s="310">
        <v>9.695623550757083E-4</v>
      </c>
      <c r="BD42" s="310">
        <v>0</v>
      </c>
      <c r="BE42" s="310">
        <v>0</v>
      </c>
      <c r="BF42" s="310">
        <v>0</v>
      </c>
      <c r="BG42" s="310">
        <v>0</v>
      </c>
      <c r="BH42" s="311">
        <v>1.3826482141080531E-3</v>
      </c>
    </row>
    <row r="43" spans="1:60">
      <c r="A43" s="259" t="s">
        <v>352</v>
      </c>
      <c r="B43" s="162" t="s">
        <v>287</v>
      </c>
      <c r="C43" s="309">
        <v>3.5374577470324662E-3</v>
      </c>
      <c r="D43" s="310">
        <v>2.6861800666913671E-3</v>
      </c>
      <c r="E43" s="310">
        <v>7.1975397500490743E-3</v>
      </c>
      <c r="F43" s="310">
        <v>1.4124293785310734E-2</v>
      </c>
      <c r="G43" s="310">
        <v>4.4018020765753309E-3</v>
      </c>
      <c r="H43" s="310">
        <v>2.4902434491730161E-3</v>
      </c>
      <c r="I43" s="310">
        <v>2.6267252159910461E-3</v>
      </c>
      <c r="J43" s="310">
        <v>1.6163855388915144E-3</v>
      </c>
      <c r="K43" s="310">
        <v>6.2547779553825836E-4</v>
      </c>
      <c r="L43" s="310">
        <v>2.212436749288095E-3</v>
      </c>
      <c r="M43" s="310">
        <v>7.706651515209292E-3</v>
      </c>
      <c r="N43" s="310">
        <v>3.753916542986362E-3</v>
      </c>
      <c r="O43" s="310">
        <v>3.4019876863229971E-3</v>
      </c>
      <c r="P43" s="310">
        <v>4.8446743824332389E-3</v>
      </c>
      <c r="Q43" s="310">
        <v>6.7986588134059311E-3</v>
      </c>
      <c r="R43" s="310">
        <v>6.6118306361280712E-3</v>
      </c>
      <c r="S43" s="310">
        <v>3.1661660335758875E-3</v>
      </c>
      <c r="T43" s="310">
        <v>1.1396989945669145E-3</v>
      </c>
      <c r="U43" s="310">
        <v>2.8893275586066016E-3</v>
      </c>
      <c r="V43" s="310">
        <v>1.0749981289589529E-3</v>
      </c>
      <c r="W43" s="310">
        <v>5.7646816460776721E-3</v>
      </c>
      <c r="X43" s="310">
        <v>1.9249130948713411E-3</v>
      </c>
      <c r="Y43" s="310">
        <v>1.4280600766750187E-2</v>
      </c>
      <c r="Z43" s="310">
        <v>2.2712079867617889E-3</v>
      </c>
      <c r="AA43" s="310">
        <v>9.2811501597444088E-3</v>
      </c>
      <c r="AB43" s="310">
        <v>2.0305053502382878E-2</v>
      </c>
      <c r="AC43" s="310">
        <v>7.1116686619186039E-3</v>
      </c>
      <c r="AD43" s="310">
        <v>4.8089928932731948E-3</v>
      </c>
      <c r="AE43" s="310">
        <v>1.7429679063812489E-3</v>
      </c>
      <c r="AF43" s="310">
        <v>9.9167877998014384E-3</v>
      </c>
      <c r="AG43" s="310">
        <v>2.4145574772382874E-3</v>
      </c>
      <c r="AH43" s="310">
        <v>9.0191601758531071E-4</v>
      </c>
      <c r="AI43" s="310">
        <v>1.0218755040194222E-2</v>
      </c>
      <c r="AJ43" s="310">
        <v>3.6265228365392988E-3</v>
      </c>
      <c r="AK43" s="310">
        <v>3.9636710209115886E-3</v>
      </c>
      <c r="AL43" s="310">
        <v>3.4097670740958746E-3</v>
      </c>
      <c r="AM43" s="310">
        <v>2.6309911417809078E-3</v>
      </c>
      <c r="AN43" s="310">
        <v>5.0124382727509008E-4</v>
      </c>
      <c r="AO43" s="310">
        <v>0</v>
      </c>
      <c r="AP43" s="311">
        <v>4.8520772270605811E-3</v>
      </c>
      <c r="AQ43" s="309">
        <v>0</v>
      </c>
      <c r="AR43" s="310">
        <v>3.642815848522589E-5</v>
      </c>
      <c r="AS43" s="310">
        <v>0</v>
      </c>
      <c r="AT43" s="310">
        <v>0</v>
      </c>
      <c r="AU43" s="310">
        <v>0</v>
      </c>
      <c r="AV43" s="310">
        <v>0</v>
      </c>
      <c r="AW43" s="310">
        <v>2.0558911091420138E-5</v>
      </c>
      <c r="AX43" s="310">
        <v>4.7334539466501674E-3</v>
      </c>
      <c r="AY43" s="310">
        <v>7.8943054276513032E-5</v>
      </c>
      <c r="AZ43" s="310">
        <v>0</v>
      </c>
      <c r="BA43" s="310">
        <v>1.8481094838088546E-5</v>
      </c>
      <c r="BB43" s="310">
        <v>1.9684049851727049E-5</v>
      </c>
      <c r="BC43" s="310">
        <v>3.4155176595579047E-3</v>
      </c>
      <c r="BD43" s="310">
        <v>3.4800729083147761E-4</v>
      </c>
      <c r="BE43" s="310">
        <v>0</v>
      </c>
      <c r="BF43" s="310">
        <v>7.9886962959740891E-5</v>
      </c>
      <c r="BG43" s="310">
        <v>-2.9579671390556621E-5</v>
      </c>
      <c r="BH43" s="311">
        <v>4.8366762518913678E-3</v>
      </c>
    </row>
    <row r="44" spans="1:60">
      <c r="A44" s="264" t="s">
        <v>359</v>
      </c>
      <c r="B44" s="267" t="s">
        <v>43</v>
      </c>
      <c r="C44" s="312">
        <v>0.54440164557293713</v>
      </c>
      <c r="D44" s="313">
        <v>0.24731381993330864</v>
      </c>
      <c r="E44" s="313">
        <v>0.4556260769046217</v>
      </c>
      <c r="F44" s="313">
        <v>0.56129410510606548</v>
      </c>
      <c r="G44" s="313">
        <v>0.65524713934559708</v>
      </c>
      <c r="H44" s="313">
        <v>0.61924053769435672</v>
      </c>
      <c r="I44" s="313">
        <v>0.65153634873774435</v>
      </c>
      <c r="J44" s="313">
        <v>0.65604648553447142</v>
      </c>
      <c r="K44" s="313">
        <v>0.82341545625130308</v>
      </c>
      <c r="L44" s="313">
        <v>0.61153714395826342</v>
      </c>
      <c r="M44" s="313">
        <v>0.51925518892926736</v>
      </c>
      <c r="N44" s="313">
        <v>0.81638860527211421</v>
      </c>
      <c r="O44" s="313">
        <v>0.74565713314750748</v>
      </c>
      <c r="P44" s="313">
        <v>0.56003684020092948</v>
      </c>
      <c r="Q44" s="313">
        <v>0.56512692313398516</v>
      </c>
      <c r="R44" s="313">
        <v>0.56344542633449979</v>
      </c>
      <c r="S44" s="313">
        <v>0.62193157492191409</v>
      </c>
      <c r="T44" s="313">
        <v>0.63963342284393931</v>
      </c>
      <c r="U44" s="313">
        <v>0.64294903901868927</v>
      </c>
      <c r="V44" s="313">
        <v>0.64583064016818958</v>
      </c>
      <c r="W44" s="313">
        <v>0.68246123136157311</v>
      </c>
      <c r="X44" s="313">
        <v>0.57674416572168952</v>
      </c>
      <c r="Y44" s="313">
        <v>0.5351346185928012</v>
      </c>
      <c r="Z44" s="313">
        <v>0.68269936767816242</v>
      </c>
      <c r="AA44" s="313">
        <v>0.51653887113951014</v>
      </c>
      <c r="AB44" s="313">
        <v>0.36118604442046581</v>
      </c>
      <c r="AC44" s="313">
        <v>0.31474685204844899</v>
      </c>
      <c r="AD44" s="313">
        <v>0.32406725274052195</v>
      </c>
      <c r="AE44" s="313">
        <v>0.15553929758794338</v>
      </c>
      <c r="AF44" s="313">
        <v>0.33407003894108928</v>
      </c>
      <c r="AG44" s="313">
        <v>0.45960625680972839</v>
      </c>
      <c r="AH44" s="313">
        <v>0.28822741086090714</v>
      </c>
      <c r="AI44" s="313">
        <v>0.26217045972230474</v>
      </c>
      <c r="AJ44" s="313">
        <v>0.38270875583549357</v>
      </c>
      <c r="AK44" s="313">
        <v>0.38879295845713968</v>
      </c>
      <c r="AL44" s="313">
        <v>0.38817829799268544</v>
      </c>
      <c r="AM44" s="313">
        <v>0.47022031331215647</v>
      </c>
      <c r="AN44" s="313">
        <v>1</v>
      </c>
      <c r="AO44" s="313">
        <v>0.56792442816961208</v>
      </c>
      <c r="AP44" s="314">
        <v>0.47933920678612141</v>
      </c>
      <c r="AQ44" s="312">
        <v>1</v>
      </c>
      <c r="AR44" s="313">
        <v>1</v>
      </c>
      <c r="AS44" s="313">
        <v>1</v>
      </c>
      <c r="AT44" s="313">
        <v>1</v>
      </c>
      <c r="AU44" s="313">
        <v>1</v>
      </c>
      <c r="AV44" s="313">
        <v>1</v>
      </c>
      <c r="AW44" s="313">
        <v>1</v>
      </c>
      <c r="AX44" s="313">
        <v>1</v>
      </c>
      <c r="AY44" s="313">
        <v>1</v>
      </c>
      <c r="AZ44" s="313">
        <v>1</v>
      </c>
      <c r="BA44" s="313">
        <v>1</v>
      </c>
      <c r="BB44" s="313">
        <v>1</v>
      </c>
      <c r="BC44" s="313">
        <v>1</v>
      </c>
      <c r="BD44" s="313">
        <v>1</v>
      </c>
      <c r="BE44" s="313">
        <v>1</v>
      </c>
      <c r="BF44" s="313">
        <v>1</v>
      </c>
      <c r="BG44" s="313">
        <v>1</v>
      </c>
      <c r="BH44" s="314">
        <v>1</v>
      </c>
    </row>
    <row r="45" spans="1:60">
      <c r="A45" s="241" t="s">
        <v>407</v>
      </c>
      <c r="B45" s="103" t="s">
        <v>57</v>
      </c>
      <c r="C45" s="309">
        <v>3.5479391033199697E-3</v>
      </c>
      <c r="D45" s="310">
        <v>8.6143015931826605E-3</v>
      </c>
      <c r="E45" s="310">
        <v>2.7830487033523088E-2</v>
      </c>
      <c r="F45" s="310">
        <v>5.0421063852467751E-2</v>
      </c>
      <c r="G45" s="310">
        <v>9.935717664330929E-3</v>
      </c>
      <c r="H45" s="310">
        <v>1.1410518490986805E-2</v>
      </c>
      <c r="I45" s="310">
        <v>2.1167979077562626E-2</v>
      </c>
      <c r="J45" s="310">
        <v>1.3899419610829852E-2</v>
      </c>
      <c r="K45" s="310">
        <v>5.7161720758913057E-3</v>
      </c>
      <c r="L45" s="310">
        <v>1.8511315543438697E-2</v>
      </c>
      <c r="M45" s="310">
        <v>1.7243680431358942E-2</v>
      </c>
      <c r="N45" s="310">
        <v>7.1566161068597834E-3</v>
      </c>
      <c r="O45" s="310">
        <v>6.9702787026894144E-3</v>
      </c>
      <c r="P45" s="310">
        <v>1.4811264455314809E-2</v>
      </c>
      <c r="Q45" s="310">
        <v>1.5717030399240391E-2</v>
      </c>
      <c r="R45" s="310">
        <v>1.1767622185077974E-2</v>
      </c>
      <c r="S45" s="310">
        <v>1.4651529459017164E-2</v>
      </c>
      <c r="T45" s="310">
        <v>1.1437581964653718E-2</v>
      </c>
      <c r="U45" s="310">
        <v>1.5289931220516648E-2</v>
      </c>
      <c r="V45" s="310">
        <v>1.8729120882859222E-2</v>
      </c>
      <c r="W45" s="310">
        <v>1.0201852654310901E-2</v>
      </c>
      <c r="X45" s="310">
        <v>1.9408629990626699E-2</v>
      </c>
      <c r="Y45" s="310">
        <v>2.1501074648815781E-2</v>
      </c>
      <c r="Z45" s="310">
        <v>8.9314089708605934E-3</v>
      </c>
      <c r="AA45" s="310">
        <v>1.3652822151224707E-2</v>
      </c>
      <c r="AB45" s="310">
        <v>2.5059571980936966E-2</v>
      </c>
      <c r="AC45" s="310">
        <v>2.2317747201289935E-2</v>
      </c>
      <c r="AD45" s="310">
        <v>3.0825874134202631E-2</v>
      </c>
      <c r="AE45" s="310">
        <v>3.679633184060927E-3</v>
      </c>
      <c r="AF45" s="310">
        <v>2.1635958045606318E-2</v>
      </c>
      <c r="AG45" s="310">
        <v>1.6022742927275232E-2</v>
      </c>
      <c r="AH45" s="310">
        <v>1.0516061737341376E-2</v>
      </c>
      <c r="AI45" s="310">
        <v>9.3381888972833178E-3</v>
      </c>
      <c r="AJ45" s="310">
        <v>1.0710277365774068E-2</v>
      </c>
      <c r="AK45" s="310">
        <v>3.7814654930761901E-2</v>
      </c>
      <c r="AL45" s="310">
        <v>1.4705622907989217E-2</v>
      </c>
      <c r="AM45" s="310">
        <v>2.1156867621581473E-2</v>
      </c>
      <c r="AN45" s="310">
        <v>0</v>
      </c>
      <c r="AO45" s="310">
        <v>4.2137663853951072E-3</v>
      </c>
      <c r="AP45" s="311">
        <v>1.4331326107127335E-2</v>
      </c>
      <c r="AQ45" s="302"/>
      <c r="AR45" s="302"/>
      <c r="AS45" s="302"/>
      <c r="AT45" s="302"/>
      <c r="AU45" s="302"/>
      <c r="AV45" s="302"/>
      <c r="AW45" s="302"/>
      <c r="AX45" s="302"/>
      <c r="AY45" s="302"/>
      <c r="AZ45" s="302"/>
      <c r="BA45" s="302"/>
      <c r="BB45" s="302"/>
      <c r="BC45" s="302"/>
      <c r="BD45" s="302"/>
      <c r="BE45" s="302"/>
      <c r="BF45" s="302"/>
      <c r="BG45" s="302"/>
      <c r="BH45" s="302"/>
    </row>
    <row r="46" spans="1:60">
      <c r="A46" s="259" t="s">
        <v>408</v>
      </c>
      <c r="B46" s="162" t="s">
        <v>58</v>
      </c>
      <c r="C46" s="309">
        <v>0.11982810575688495</v>
      </c>
      <c r="D46" s="310">
        <v>0.27278621711745094</v>
      </c>
      <c r="E46" s="310">
        <v>0.17854260725424764</v>
      </c>
      <c r="F46" s="310">
        <v>0.2349962690544718</v>
      </c>
      <c r="G46" s="310">
        <v>0.14399966915404239</v>
      </c>
      <c r="H46" s="310">
        <v>0.23596605339775753</v>
      </c>
      <c r="I46" s="310">
        <v>0.17574790290253137</v>
      </c>
      <c r="J46" s="310">
        <v>0.10387096116118634</v>
      </c>
      <c r="K46" s="310">
        <v>1.9772048092292722E-2</v>
      </c>
      <c r="L46" s="310">
        <v>0.23402763404868787</v>
      </c>
      <c r="M46" s="310">
        <v>0.21755179396051724</v>
      </c>
      <c r="N46" s="310">
        <v>4.2381117789262797E-2</v>
      </c>
      <c r="O46" s="310">
        <v>0.11103277983246747</v>
      </c>
      <c r="P46" s="310">
        <v>0.28467983327929475</v>
      </c>
      <c r="Q46" s="310">
        <v>0.19753386347788673</v>
      </c>
      <c r="R46" s="310">
        <v>0.20785566100352021</v>
      </c>
      <c r="S46" s="310">
        <v>0.19290112247208774</v>
      </c>
      <c r="T46" s="310">
        <v>0.19601885967651284</v>
      </c>
      <c r="U46" s="310">
        <v>0.2004458717578543</v>
      </c>
      <c r="V46" s="310">
        <v>0.17801424712710151</v>
      </c>
      <c r="W46" s="310">
        <v>0.17968722251031818</v>
      </c>
      <c r="X46" s="310">
        <v>0.25422836329948895</v>
      </c>
      <c r="Y46" s="310">
        <v>0.34673715455884868</v>
      </c>
      <c r="Z46" s="310">
        <v>7.0744430198025232E-2</v>
      </c>
      <c r="AA46" s="310">
        <v>0.13654952076677315</v>
      </c>
      <c r="AB46" s="310">
        <v>0.48251618559482062</v>
      </c>
      <c r="AC46" s="310">
        <v>0.40252218378442245</v>
      </c>
      <c r="AD46" s="310">
        <v>0.31439227022235533</v>
      </c>
      <c r="AE46" s="310">
        <v>5.4622350270852466E-2</v>
      </c>
      <c r="AF46" s="310">
        <v>0.36884830758302428</v>
      </c>
      <c r="AG46" s="310">
        <v>0.18042179614021467</v>
      </c>
      <c r="AH46" s="310">
        <v>0.351753812215997</v>
      </c>
      <c r="AI46" s="310">
        <v>0.5308449982881025</v>
      </c>
      <c r="AJ46" s="310">
        <v>0.50163334603597476</v>
      </c>
      <c r="AK46" s="310">
        <v>0.49922072097325781</v>
      </c>
      <c r="AL46" s="310">
        <v>0.34525361813281841</v>
      </c>
      <c r="AM46" s="310">
        <v>0.27271905819722003</v>
      </c>
      <c r="AN46" s="310">
        <v>0</v>
      </c>
      <c r="AO46" s="310">
        <v>1.2662527198429125E-2</v>
      </c>
      <c r="AP46" s="311">
        <v>0.25475569279079324</v>
      </c>
      <c r="AQ46" s="302"/>
      <c r="AR46" s="302"/>
      <c r="AS46" s="302"/>
      <c r="AT46" s="302"/>
      <c r="AU46" s="302"/>
      <c r="AV46" s="302"/>
      <c r="AW46" s="302"/>
      <c r="AX46" s="302"/>
      <c r="AY46" s="302"/>
      <c r="AZ46" s="302"/>
      <c r="BA46" s="302"/>
      <c r="BB46" s="302"/>
      <c r="BC46" s="302"/>
      <c r="BD46" s="302"/>
      <c r="BE46" s="302"/>
      <c r="BF46" s="302"/>
      <c r="BG46" s="302"/>
      <c r="BH46" s="302"/>
    </row>
    <row r="47" spans="1:60">
      <c r="A47" s="259" t="s">
        <v>409</v>
      </c>
      <c r="B47" s="162" t="s">
        <v>59</v>
      </c>
      <c r="C47" s="309">
        <v>0.20192332887875691</v>
      </c>
      <c r="D47" s="310">
        <v>0.42302704705446459</v>
      </c>
      <c r="E47" s="310">
        <v>0.14757137560252132</v>
      </c>
      <c r="F47" s="310">
        <v>3.0700351774864087E-2</v>
      </c>
      <c r="G47" s="310">
        <v>8.1898332071121543E-2</v>
      </c>
      <c r="H47" s="310">
        <v>-1.8472402899089389E-2</v>
      </c>
      <c r="I47" s="310">
        <v>7.0310581705429892E-2</v>
      </c>
      <c r="J47" s="310">
        <v>6.5855640519120198E-2</v>
      </c>
      <c r="K47" s="310">
        <v>1.6357981791646395E-2</v>
      </c>
      <c r="L47" s="310">
        <v>1.3006987017992106E-3</v>
      </c>
      <c r="M47" s="310">
        <v>9.7585808473884705E-2</v>
      </c>
      <c r="N47" s="310">
        <v>8.0705521580020284E-2</v>
      </c>
      <c r="O47" s="310">
        <v>9.4984508483277483E-2</v>
      </c>
      <c r="P47" s="310">
        <v>2.9794825768718097E-2</v>
      </c>
      <c r="Q47" s="310">
        <v>0.10818880465261191</v>
      </c>
      <c r="R47" s="310">
        <v>0.1082194970236337</v>
      </c>
      <c r="S47" s="310">
        <v>2.3145912825749775E-2</v>
      </c>
      <c r="T47" s="310">
        <v>-4.1806657091113468E-2</v>
      </c>
      <c r="U47" s="310">
        <v>-2.2046099604215157E-2</v>
      </c>
      <c r="V47" s="310">
        <v>-5.0577641399674779E-2</v>
      </c>
      <c r="W47" s="310">
        <v>1.8032833467120358E-2</v>
      </c>
      <c r="X47" s="310">
        <v>3.1207189255445363E-2</v>
      </c>
      <c r="Y47" s="310">
        <v>2.690158311616303E-2</v>
      </c>
      <c r="Z47" s="310">
        <v>4.3466190324854888E-2</v>
      </c>
      <c r="AA47" s="310">
        <v>0.12646432374866878</v>
      </c>
      <c r="AB47" s="310">
        <v>3.5366648682672419E-2</v>
      </c>
      <c r="AC47" s="310">
        <v>0.12969195510943768</v>
      </c>
      <c r="AD47" s="310">
        <v>0.25122798182229611</v>
      </c>
      <c r="AE47" s="310">
        <v>0.40012232544181042</v>
      </c>
      <c r="AF47" s="310">
        <v>7.5031967848916234E-2</v>
      </c>
      <c r="AG47" s="310">
        <v>0.17291011784743704</v>
      </c>
      <c r="AH47" s="310">
        <v>0</v>
      </c>
      <c r="AI47" s="310">
        <v>1.8648081967352275E-2</v>
      </c>
      <c r="AJ47" s="310">
        <v>3.6486421526588111E-2</v>
      </c>
      <c r="AK47" s="310">
        <v>-5.7408757077983966E-3</v>
      </c>
      <c r="AL47" s="310">
        <v>8.9442499341088444E-2</v>
      </c>
      <c r="AM47" s="310">
        <v>9.047468045765987E-2</v>
      </c>
      <c r="AN47" s="310">
        <v>0</v>
      </c>
      <c r="AO47" s="310">
        <v>0.35371225388738525</v>
      </c>
      <c r="AP47" s="311">
        <v>9.6888587189489395E-2</v>
      </c>
      <c r="AQ47" s="302"/>
      <c r="AR47" s="302"/>
      <c r="AS47" s="302"/>
      <c r="AT47" s="302"/>
      <c r="AU47" s="302"/>
      <c r="AV47" s="302"/>
      <c r="AW47" s="302"/>
      <c r="AX47" s="302"/>
      <c r="AY47" s="302"/>
      <c r="AZ47" s="302"/>
      <c r="BA47" s="302"/>
      <c r="BB47" s="302"/>
      <c r="BC47" s="302"/>
      <c r="BD47" s="302"/>
      <c r="BE47" s="302"/>
      <c r="BF47" s="302"/>
      <c r="BG47" s="302"/>
      <c r="BH47" s="302"/>
    </row>
    <row r="48" spans="1:60">
      <c r="A48" s="259" t="s">
        <v>410</v>
      </c>
      <c r="B48" s="162" t="s">
        <v>60</v>
      </c>
      <c r="C48" s="309">
        <v>0.16007651390089878</v>
      </c>
      <c r="D48" s="310">
        <v>6.6413486476472772E-2</v>
      </c>
      <c r="E48" s="310">
        <v>0.13961046042443673</v>
      </c>
      <c r="F48" s="310">
        <v>7.392602068009807E-2</v>
      </c>
      <c r="G48" s="310">
        <v>5.4268042089809169E-2</v>
      </c>
      <c r="H48" s="310">
        <v>0.10929814780400174</v>
      </c>
      <c r="I48" s="310">
        <v>5.5215477121794393E-2</v>
      </c>
      <c r="J48" s="310">
        <v>0.13907103732238971</v>
      </c>
      <c r="K48" s="310">
        <v>5.5459031204392245E-2</v>
      </c>
      <c r="L48" s="310">
        <v>9.7370411870079998E-2</v>
      </c>
      <c r="M48" s="310">
        <v>0.11715559351893869</v>
      </c>
      <c r="N48" s="310">
        <v>4.0468546607300121E-2</v>
      </c>
      <c r="O48" s="310">
        <v>3.3257050718900373E-2</v>
      </c>
      <c r="P48" s="310">
        <v>8.3120703347101421E-2</v>
      </c>
      <c r="Q48" s="310">
        <v>0.10684427992819311</v>
      </c>
      <c r="R48" s="310">
        <v>9.9308352474976866E-2</v>
      </c>
      <c r="S48" s="310">
        <v>0.13285933420783894</v>
      </c>
      <c r="T48" s="310">
        <v>0.18685755323799413</v>
      </c>
      <c r="U48" s="310">
        <v>0.15932025835682181</v>
      </c>
      <c r="V48" s="310">
        <v>0.19565136041693598</v>
      </c>
      <c r="W48" s="310">
        <v>9.8170965610814731E-2</v>
      </c>
      <c r="X48" s="310">
        <v>9.2690792535444835E-2</v>
      </c>
      <c r="Y48" s="310">
        <v>3.6899245397312326E-2</v>
      </c>
      <c r="Z48" s="310">
        <v>0.16885751023733073</v>
      </c>
      <c r="AA48" s="310">
        <v>0.20972843450479234</v>
      </c>
      <c r="AB48" s="310">
        <v>7.7263735275604706E-2</v>
      </c>
      <c r="AC48" s="310">
        <v>8.9997619597833659E-2</v>
      </c>
      <c r="AD48" s="310">
        <v>7.3964743693354179E-2</v>
      </c>
      <c r="AE48" s="310">
        <v>0.33709603842610397</v>
      </c>
      <c r="AF48" s="310">
        <v>0.13747182088769178</v>
      </c>
      <c r="AG48" s="310">
        <v>0.1389021778607121</v>
      </c>
      <c r="AH48" s="310">
        <v>0.34791471928582041</v>
      </c>
      <c r="AI48" s="310">
        <v>0.16939579920149175</v>
      </c>
      <c r="AJ48" s="310">
        <v>6.5380170085349215E-2</v>
      </c>
      <c r="AK48" s="310">
        <v>6.2639457307843247E-2</v>
      </c>
      <c r="AL48" s="310">
        <v>0.11482970678034696</v>
      </c>
      <c r="AM48" s="310">
        <v>9.1970262326410951E-2</v>
      </c>
      <c r="AN48" s="310">
        <v>0</v>
      </c>
      <c r="AO48" s="310">
        <v>4.9042084593748342E-2</v>
      </c>
      <c r="AP48" s="311">
        <v>0.12703738217098923</v>
      </c>
      <c r="AQ48" s="302"/>
      <c r="AR48" s="302"/>
      <c r="AS48" s="302"/>
      <c r="AT48" s="302"/>
      <c r="AU48" s="302"/>
      <c r="AV48" s="302"/>
      <c r="AW48" s="302"/>
      <c r="AX48" s="302"/>
      <c r="AY48" s="302"/>
      <c r="AZ48" s="302"/>
      <c r="BA48" s="302"/>
      <c r="BB48" s="302"/>
      <c r="BC48" s="302"/>
      <c r="BD48" s="302"/>
      <c r="BE48" s="302"/>
      <c r="BF48" s="302"/>
      <c r="BG48" s="302"/>
      <c r="BH48" s="302"/>
    </row>
    <row r="49" spans="1:60">
      <c r="A49" s="259" t="s">
        <v>411</v>
      </c>
      <c r="B49" s="162" t="s">
        <v>61</v>
      </c>
      <c r="C49" s="309">
        <v>3.977674711107617E-2</v>
      </c>
      <c r="D49" s="310">
        <v>2.5379770285290849E-2</v>
      </c>
      <c r="E49" s="310">
        <v>5.1669611114746231E-2</v>
      </c>
      <c r="F49" s="310">
        <v>4.8662189532032829E-2</v>
      </c>
      <c r="G49" s="310">
        <v>5.8743250613228153E-2</v>
      </c>
      <c r="H49" s="310">
        <v>4.2557145511986617E-2</v>
      </c>
      <c r="I49" s="310">
        <v>2.6021710454937386E-2</v>
      </c>
      <c r="J49" s="310">
        <v>2.1258495884234972E-2</v>
      </c>
      <c r="K49" s="310">
        <v>8.0565014941969562E-2</v>
      </c>
      <c r="L49" s="310">
        <v>3.7258148547285486E-2</v>
      </c>
      <c r="M49" s="310">
        <v>3.1207934686033077E-2</v>
      </c>
      <c r="N49" s="310">
        <v>1.2900996108894806E-2</v>
      </c>
      <c r="O49" s="310">
        <v>8.0982491151578261E-3</v>
      </c>
      <c r="P49" s="310">
        <v>2.7565930959082628E-2</v>
      </c>
      <c r="Q49" s="310">
        <v>6.5928074418052608E-3</v>
      </c>
      <c r="R49" s="310">
        <v>9.4057576673720993E-3</v>
      </c>
      <c r="S49" s="310">
        <v>1.4514798942047625E-2</v>
      </c>
      <c r="T49" s="310">
        <v>7.8654842940111165E-3</v>
      </c>
      <c r="U49" s="310">
        <v>4.0442729049428913E-3</v>
      </c>
      <c r="V49" s="310">
        <v>1.2359076590214796E-2</v>
      </c>
      <c r="W49" s="310">
        <v>1.1458325933608484E-2</v>
      </c>
      <c r="X49" s="310">
        <v>2.5733968707598927E-2</v>
      </c>
      <c r="Y49" s="310">
        <v>3.7098464394058416E-2</v>
      </c>
      <c r="Z49" s="310">
        <v>2.581067604738578E-2</v>
      </c>
      <c r="AA49" s="310">
        <v>4.4472843450479235E-2</v>
      </c>
      <c r="AB49" s="310">
        <v>1.8613434043701107E-2</v>
      </c>
      <c r="AC49" s="310">
        <v>4.120250272356233E-2</v>
      </c>
      <c r="AD49" s="310">
        <v>2.0629414056584992E-2</v>
      </c>
      <c r="AE49" s="310">
        <v>4.9196047956754904E-2</v>
      </c>
      <c r="AF49" s="310">
        <v>6.6593831224495109E-2</v>
      </c>
      <c r="AG49" s="310">
        <v>3.2146927325326556E-2</v>
      </c>
      <c r="AH49" s="310">
        <v>1.5879958999341001E-3</v>
      </c>
      <c r="AI49" s="310">
        <v>1.2249263601096747E-2</v>
      </c>
      <c r="AJ49" s="310">
        <v>1.4781624874512069E-2</v>
      </c>
      <c r="AK49" s="310">
        <v>3.5241352245332737E-2</v>
      </c>
      <c r="AL49" s="310">
        <v>4.7635162407665507E-2</v>
      </c>
      <c r="AM49" s="310">
        <v>5.3464729475756756E-2</v>
      </c>
      <c r="AN49" s="310">
        <v>0</v>
      </c>
      <c r="AO49" s="310">
        <v>1.7502520830016452E-2</v>
      </c>
      <c r="AP49" s="311">
        <v>3.0450910777735898E-2</v>
      </c>
      <c r="AQ49" s="302"/>
      <c r="AR49" s="302"/>
      <c r="AS49" s="302"/>
      <c r="AT49" s="302"/>
      <c r="AU49" s="302"/>
      <c r="AV49" s="302"/>
      <c r="AW49" s="302"/>
      <c r="AX49" s="302"/>
      <c r="AY49" s="302"/>
      <c r="AZ49" s="302"/>
      <c r="BA49" s="302"/>
      <c r="BB49" s="302"/>
      <c r="BC49" s="302"/>
      <c r="BD49" s="302"/>
      <c r="BE49" s="302"/>
      <c r="BF49" s="302"/>
      <c r="BG49" s="302"/>
      <c r="BH49" s="302"/>
    </row>
    <row r="50" spans="1:60">
      <c r="A50" s="259" t="s">
        <v>412</v>
      </c>
      <c r="B50" s="162" t="s">
        <v>209</v>
      </c>
      <c r="C50" s="309">
        <v>-6.955428032387391E-2</v>
      </c>
      <c r="D50" s="310">
        <v>-4.3534642460170435E-2</v>
      </c>
      <c r="E50" s="310">
        <v>-8.5061833409670877E-4</v>
      </c>
      <c r="F50" s="310">
        <v>0</v>
      </c>
      <c r="G50" s="310">
        <v>-4.0921509381292211E-3</v>
      </c>
      <c r="H50" s="310">
        <v>0</v>
      </c>
      <c r="I50" s="310">
        <v>0</v>
      </c>
      <c r="J50" s="310">
        <v>-2.0400322325092735E-6</v>
      </c>
      <c r="K50" s="310">
        <v>-1.2857043574953089E-3</v>
      </c>
      <c r="L50" s="310">
        <v>-5.3526695547292622E-6</v>
      </c>
      <c r="M50" s="310">
        <v>0</v>
      </c>
      <c r="N50" s="310">
        <v>-1.4034644519997613E-6</v>
      </c>
      <c r="O50" s="310">
        <v>0</v>
      </c>
      <c r="P50" s="310">
        <v>-9.3980104411896004E-6</v>
      </c>
      <c r="Q50" s="310">
        <v>-3.7090337225346054E-6</v>
      </c>
      <c r="R50" s="310">
        <v>-2.3166890806335217E-6</v>
      </c>
      <c r="S50" s="310">
        <v>-4.272828655298094E-6</v>
      </c>
      <c r="T50" s="310">
        <v>-6.2449259976269284E-6</v>
      </c>
      <c r="U50" s="310">
        <v>-3.2736546097967388E-6</v>
      </c>
      <c r="V50" s="310">
        <v>-6.8037856263224859E-6</v>
      </c>
      <c r="W50" s="310">
        <v>-1.2431537745700464E-5</v>
      </c>
      <c r="X50" s="310">
        <v>-1.3109510294242959E-5</v>
      </c>
      <c r="Y50" s="310">
        <v>-4.2721407079994791E-3</v>
      </c>
      <c r="Z50" s="310">
        <v>-5.0958345661965352E-4</v>
      </c>
      <c r="AA50" s="310">
        <v>-4.7406815761448347E-2</v>
      </c>
      <c r="AB50" s="310">
        <v>-5.6199982016005753E-6</v>
      </c>
      <c r="AC50" s="310">
        <v>-4.7886046499505673E-4</v>
      </c>
      <c r="AD50" s="310">
        <v>-1.5107536669315172E-2</v>
      </c>
      <c r="AE50" s="310">
        <v>-2.5569286752611135E-4</v>
      </c>
      <c r="AF50" s="310">
        <v>-3.6519245308229997E-3</v>
      </c>
      <c r="AG50" s="310">
        <v>-1.0018910693934802E-5</v>
      </c>
      <c r="AH50" s="310">
        <v>0</v>
      </c>
      <c r="AI50" s="310">
        <v>-2.6467916776312995E-3</v>
      </c>
      <c r="AJ50" s="310">
        <v>-1.1700595723691773E-2</v>
      </c>
      <c r="AK50" s="310">
        <v>-1.7968268206536974E-2</v>
      </c>
      <c r="AL50" s="310">
        <v>-4.4907562593924967E-5</v>
      </c>
      <c r="AM50" s="310">
        <v>-5.9113907855773891E-6</v>
      </c>
      <c r="AN50" s="310">
        <v>0</v>
      </c>
      <c r="AO50" s="310">
        <v>-5.0575810645863183E-3</v>
      </c>
      <c r="AP50" s="311">
        <v>-2.8031058222565243E-3</v>
      </c>
      <c r="AQ50" s="302"/>
      <c r="AR50" s="302"/>
      <c r="AS50" s="302"/>
      <c r="AT50" s="302"/>
      <c r="AU50" s="302"/>
      <c r="AV50" s="302"/>
      <c r="AW50" s="302"/>
      <c r="AX50" s="302"/>
      <c r="AY50" s="302"/>
      <c r="AZ50" s="302"/>
      <c r="BA50" s="302"/>
      <c r="BB50" s="302"/>
      <c r="BC50" s="302"/>
      <c r="BD50" s="302"/>
      <c r="BE50" s="302"/>
      <c r="BF50" s="302"/>
      <c r="BG50" s="302"/>
      <c r="BH50" s="302"/>
    </row>
    <row r="51" spans="1:60">
      <c r="A51" s="264" t="s">
        <v>413</v>
      </c>
      <c r="B51" s="267" t="s">
        <v>63</v>
      </c>
      <c r="C51" s="312">
        <v>0.45559835442706287</v>
      </c>
      <c r="D51" s="313">
        <v>0.75268618006669141</v>
      </c>
      <c r="E51" s="313">
        <v>0.54437392309537835</v>
      </c>
      <c r="F51" s="313">
        <v>0.43870589489393452</v>
      </c>
      <c r="G51" s="313">
        <v>0.34475286065440297</v>
      </c>
      <c r="H51" s="313">
        <v>0.38075946230564334</v>
      </c>
      <c r="I51" s="313">
        <v>0.34846365126225565</v>
      </c>
      <c r="J51" s="313">
        <v>0.34395351446552858</v>
      </c>
      <c r="K51" s="313">
        <v>0.17658454374869692</v>
      </c>
      <c r="L51" s="313">
        <v>0.38846285604173653</v>
      </c>
      <c r="M51" s="313">
        <v>0.48074481107073264</v>
      </c>
      <c r="N51" s="313">
        <v>0.18361139472788579</v>
      </c>
      <c r="O51" s="313">
        <v>0.25434286685249258</v>
      </c>
      <c r="P51" s="313">
        <v>0.43996315979907052</v>
      </c>
      <c r="Q51" s="313">
        <v>0.43487307686601484</v>
      </c>
      <c r="R51" s="313">
        <v>0.43655457366550021</v>
      </c>
      <c r="S51" s="313">
        <v>0.37806842507808597</v>
      </c>
      <c r="T51" s="313">
        <v>0.36036657715606069</v>
      </c>
      <c r="U51" s="313">
        <v>0.35705096098131073</v>
      </c>
      <c r="V51" s="313">
        <v>0.35416935983181042</v>
      </c>
      <c r="W51" s="313">
        <v>0.31753876863842695</v>
      </c>
      <c r="X51" s="313">
        <v>0.42325583427831054</v>
      </c>
      <c r="Y51" s="313">
        <v>0.4648653814071988</v>
      </c>
      <c r="Z51" s="313">
        <v>0.31730063232183758</v>
      </c>
      <c r="AA51" s="313">
        <v>0.48346112886048986</v>
      </c>
      <c r="AB51" s="313">
        <v>0.63881395557953424</v>
      </c>
      <c r="AC51" s="313">
        <v>0.68525314795155101</v>
      </c>
      <c r="AD51" s="313">
        <v>0.67593274725947805</v>
      </c>
      <c r="AE51" s="313">
        <v>0.84446070241205662</v>
      </c>
      <c r="AF51" s="313">
        <v>0.66592996105891078</v>
      </c>
      <c r="AG51" s="313">
        <v>0.54039374319027167</v>
      </c>
      <c r="AH51" s="313">
        <v>0.7117725891390928</v>
      </c>
      <c r="AI51" s="313">
        <v>0.73782954027769521</v>
      </c>
      <c r="AJ51" s="313">
        <v>0.61729124416450643</v>
      </c>
      <c r="AK51" s="313">
        <v>0.61120704154286032</v>
      </c>
      <c r="AL51" s="313">
        <v>0.61182170200731456</v>
      </c>
      <c r="AM51" s="313">
        <v>0.52977968668784348</v>
      </c>
      <c r="AN51" s="313">
        <v>0</v>
      </c>
      <c r="AO51" s="313">
        <v>0.43207557183038792</v>
      </c>
      <c r="AP51" s="314">
        <v>0.52066079321387859</v>
      </c>
      <c r="AQ51" s="302"/>
      <c r="AR51" s="302"/>
      <c r="AS51" s="302"/>
      <c r="AT51" s="302"/>
      <c r="AU51" s="302"/>
      <c r="AV51" s="302"/>
      <c r="AW51" s="302"/>
      <c r="AX51" s="302"/>
      <c r="AY51" s="302"/>
      <c r="AZ51" s="302"/>
      <c r="BA51" s="302"/>
      <c r="BB51" s="302"/>
      <c r="BC51" s="302"/>
      <c r="BD51" s="302"/>
      <c r="BE51" s="302"/>
      <c r="BF51" s="302"/>
      <c r="BG51" s="302"/>
      <c r="BH51" s="302"/>
    </row>
    <row r="52" spans="1:60">
      <c r="A52" s="303" t="s">
        <v>414</v>
      </c>
      <c r="B52" s="235" t="s">
        <v>360</v>
      </c>
      <c r="C52" s="315">
        <v>1</v>
      </c>
      <c r="D52" s="316">
        <v>1</v>
      </c>
      <c r="E52" s="316">
        <v>1</v>
      </c>
      <c r="F52" s="316">
        <v>1</v>
      </c>
      <c r="G52" s="316">
        <v>1</v>
      </c>
      <c r="H52" s="316">
        <v>1</v>
      </c>
      <c r="I52" s="316">
        <v>1</v>
      </c>
      <c r="J52" s="316">
        <v>1</v>
      </c>
      <c r="K52" s="316">
        <v>1</v>
      </c>
      <c r="L52" s="316">
        <v>1</v>
      </c>
      <c r="M52" s="316">
        <v>1</v>
      </c>
      <c r="N52" s="316">
        <v>1</v>
      </c>
      <c r="O52" s="316">
        <v>1</v>
      </c>
      <c r="P52" s="316">
        <v>1</v>
      </c>
      <c r="Q52" s="316">
        <v>1</v>
      </c>
      <c r="R52" s="316">
        <v>1</v>
      </c>
      <c r="S52" s="316">
        <v>1</v>
      </c>
      <c r="T52" s="316">
        <v>1</v>
      </c>
      <c r="U52" s="316">
        <v>1</v>
      </c>
      <c r="V52" s="316">
        <v>1</v>
      </c>
      <c r="W52" s="316">
        <v>1</v>
      </c>
      <c r="X52" s="316">
        <v>1</v>
      </c>
      <c r="Y52" s="316">
        <v>1</v>
      </c>
      <c r="Z52" s="316">
        <v>1</v>
      </c>
      <c r="AA52" s="316">
        <v>1</v>
      </c>
      <c r="AB52" s="316">
        <v>1</v>
      </c>
      <c r="AC52" s="316">
        <v>1</v>
      </c>
      <c r="AD52" s="316">
        <v>1</v>
      </c>
      <c r="AE52" s="316">
        <v>1</v>
      </c>
      <c r="AF52" s="316">
        <v>1</v>
      </c>
      <c r="AG52" s="316">
        <v>1</v>
      </c>
      <c r="AH52" s="316">
        <v>1</v>
      </c>
      <c r="AI52" s="316">
        <v>1</v>
      </c>
      <c r="AJ52" s="316">
        <v>1</v>
      </c>
      <c r="AK52" s="316">
        <v>1</v>
      </c>
      <c r="AL52" s="316">
        <v>1</v>
      </c>
      <c r="AM52" s="316">
        <v>1</v>
      </c>
      <c r="AN52" s="316">
        <v>1</v>
      </c>
      <c r="AO52" s="316">
        <v>1</v>
      </c>
      <c r="AP52" s="317">
        <v>1</v>
      </c>
      <c r="AQ52" s="302"/>
      <c r="AR52" s="302"/>
      <c r="AS52" s="302"/>
      <c r="AT52" s="302"/>
      <c r="AU52" s="302"/>
      <c r="AV52" s="302"/>
      <c r="AW52" s="302"/>
      <c r="AX52" s="302"/>
      <c r="AY52" s="302"/>
      <c r="AZ52" s="302"/>
      <c r="BA52" s="302"/>
      <c r="BB52" s="302"/>
      <c r="BC52" s="302"/>
      <c r="BD52" s="302"/>
      <c r="BE52" s="302"/>
      <c r="BF52" s="302"/>
      <c r="BG52" s="302"/>
      <c r="BH52" s="302"/>
    </row>
    <row r="53" spans="1:60">
      <c r="A53" s="280" t="s">
        <v>402</v>
      </c>
    </row>
    <row r="55" spans="1:60">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row>
    <row r="56" spans="1:60">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row>
    <row r="57" spans="1:60">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row>
    <row r="58" spans="1:60">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row>
    <row r="59" spans="1:60">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row>
    <row r="60" spans="1:60">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row>
    <row r="61" spans="1:60">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302"/>
      <c r="BD61" s="302"/>
      <c r="BE61" s="302"/>
      <c r="BF61" s="302"/>
      <c r="BG61" s="302"/>
      <c r="BH61" s="302"/>
    </row>
    <row r="62" spans="1:60">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row>
    <row r="63" spans="1:60">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row>
    <row r="64" spans="1:60">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302"/>
    </row>
    <row r="65" spans="3:60">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302"/>
      <c r="BC65" s="302"/>
      <c r="BD65" s="302"/>
      <c r="BE65" s="302"/>
      <c r="BF65" s="302"/>
      <c r="BG65" s="302"/>
      <c r="BH65" s="302"/>
    </row>
    <row r="66" spans="3:60">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row>
    <row r="67" spans="3:60">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302"/>
      <c r="BD67" s="302"/>
      <c r="BE67" s="302"/>
      <c r="BF67" s="302"/>
      <c r="BG67" s="302"/>
      <c r="BH67" s="302"/>
    </row>
    <row r="68" spans="3:60">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302"/>
      <c r="BC68" s="302"/>
      <c r="BD68" s="302"/>
      <c r="BE68" s="302"/>
      <c r="BF68" s="302"/>
      <c r="BG68" s="302"/>
      <c r="BH68" s="302"/>
    </row>
    <row r="69" spans="3:60">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2"/>
      <c r="AZ69" s="302"/>
      <c r="BA69" s="302"/>
      <c r="BB69" s="302"/>
      <c r="BC69" s="302"/>
      <c r="BD69" s="302"/>
      <c r="BE69" s="302"/>
      <c r="BF69" s="302"/>
      <c r="BG69" s="302"/>
      <c r="BH69" s="302"/>
    </row>
    <row r="70" spans="3:60">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row>
    <row r="71" spans="3:60">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row>
    <row r="72" spans="3:60">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row>
    <row r="73" spans="3:60">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row>
    <row r="74" spans="3:60">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row>
    <row r="75" spans="3:60">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row>
    <row r="76" spans="3:60">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row>
    <row r="77" spans="3:60">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row>
    <row r="78" spans="3:60">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row>
    <row r="79" spans="3:60">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row>
    <row r="80" spans="3:60">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row>
    <row r="81" spans="3:60">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row>
    <row r="82" spans="3:60">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row>
    <row r="83" spans="3:60">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row>
    <row r="84" spans="3:60">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row>
    <row r="85" spans="3:60">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row>
    <row r="86" spans="3:60">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row>
    <row r="87" spans="3:60">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row>
    <row r="88" spans="3:60">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row>
    <row r="89" spans="3:60">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row>
    <row r="90" spans="3:60">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row>
    <row r="91" spans="3:60">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row>
    <row r="92" spans="3:60">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row>
    <row r="93" spans="3:60">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row>
    <row r="94" spans="3:60">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row>
    <row r="95" spans="3:60">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row>
    <row r="96" spans="3:60">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row>
    <row r="97" spans="3:60">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row>
    <row r="98" spans="3:60">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row>
    <row r="99" spans="3:60">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row>
    <row r="100" spans="3:60">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row>
    <row r="101" spans="3:60">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row>
    <row r="102" spans="3:60">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row>
    <row r="103" spans="3:60">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row>
    <row r="104" spans="3:60">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row>
    <row r="105" spans="3:60">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row>
    <row r="106" spans="3:60">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row>
    <row r="107" spans="3:60">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row>
    <row r="108" spans="3:60">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row>
    <row r="109" spans="3:60">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c r="AJ109" s="302"/>
      <c r="AK109" s="302"/>
      <c r="AL109" s="302"/>
      <c r="AM109" s="302"/>
      <c r="AN109" s="302"/>
      <c r="AO109" s="302"/>
      <c r="AP109" s="302"/>
      <c r="AQ109" s="302"/>
      <c r="AR109" s="302"/>
      <c r="AS109" s="302"/>
      <c r="AT109" s="302"/>
      <c r="AU109" s="302"/>
      <c r="AV109" s="302"/>
      <c r="AW109" s="302"/>
      <c r="AX109" s="302"/>
      <c r="AY109" s="302"/>
      <c r="AZ109" s="302"/>
      <c r="BA109" s="302"/>
      <c r="BB109" s="302"/>
      <c r="BC109" s="302"/>
      <c r="BD109" s="302"/>
      <c r="BE109" s="302"/>
      <c r="BF109" s="302"/>
      <c r="BG109" s="302"/>
      <c r="BH109" s="302"/>
    </row>
    <row r="110" spans="3:60">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c r="AK110" s="302"/>
      <c r="AL110" s="302"/>
      <c r="AM110" s="302"/>
      <c r="AN110" s="302"/>
      <c r="AO110" s="302"/>
      <c r="AP110" s="302"/>
      <c r="AQ110" s="302"/>
      <c r="AR110" s="302"/>
      <c r="AS110" s="302"/>
      <c r="AT110" s="302"/>
      <c r="AU110" s="302"/>
      <c r="AV110" s="302"/>
      <c r="AW110" s="302"/>
      <c r="AX110" s="302"/>
      <c r="AY110" s="302"/>
      <c r="AZ110" s="302"/>
      <c r="BA110" s="302"/>
      <c r="BB110" s="302"/>
      <c r="BC110" s="302"/>
      <c r="BD110" s="302"/>
      <c r="BE110" s="302"/>
      <c r="BF110" s="302"/>
      <c r="BG110" s="302"/>
      <c r="BH110" s="302"/>
    </row>
    <row r="111" spans="3:60">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302"/>
      <c r="BA111" s="302"/>
      <c r="BB111" s="302"/>
      <c r="BC111" s="302"/>
      <c r="BD111" s="302"/>
      <c r="BE111" s="302"/>
      <c r="BF111" s="302"/>
      <c r="BG111" s="302"/>
      <c r="BH111" s="302"/>
    </row>
    <row r="112" spans="3:60">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2"/>
      <c r="AN112" s="302"/>
      <c r="AO112" s="302"/>
      <c r="AP112" s="302"/>
      <c r="AQ112" s="302"/>
      <c r="AR112" s="302"/>
      <c r="AS112" s="302"/>
      <c r="AT112" s="302"/>
      <c r="AU112" s="302"/>
      <c r="AV112" s="302"/>
      <c r="AW112" s="302"/>
      <c r="AX112" s="302"/>
      <c r="AY112" s="302"/>
      <c r="AZ112" s="302"/>
      <c r="BA112" s="302"/>
      <c r="BB112" s="302"/>
      <c r="BC112" s="302"/>
      <c r="BD112" s="302"/>
      <c r="BE112" s="302"/>
      <c r="BF112" s="302"/>
      <c r="BG112" s="302"/>
      <c r="BH112" s="302"/>
    </row>
    <row r="113" spans="3:60">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row>
    <row r="114" spans="3:60">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c r="AX114" s="302"/>
      <c r="AY114" s="302"/>
      <c r="AZ114" s="302"/>
      <c r="BA114" s="302"/>
      <c r="BB114" s="302"/>
      <c r="BC114" s="302"/>
      <c r="BD114" s="302"/>
      <c r="BE114" s="302"/>
      <c r="BF114" s="302"/>
      <c r="BG114" s="302"/>
      <c r="BH114" s="302"/>
    </row>
    <row r="115" spans="3:60">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c r="AK115" s="302"/>
      <c r="AL115" s="302"/>
      <c r="AM115" s="302"/>
      <c r="AN115" s="302"/>
      <c r="AO115" s="302"/>
      <c r="AP115" s="302"/>
      <c r="AQ115" s="302"/>
      <c r="AR115" s="302"/>
      <c r="AS115" s="302"/>
      <c r="AT115" s="302"/>
      <c r="AU115" s="302"/>
      <c r="AV115" s="302"/>
      <c r="AW115" s="302"/>
      <c r="AX115" s="302"/>
      <c r="AY115" s="302"/>
      <c r="AZ115" s="302"/>
      <c r="BA115" s="302"/>
      <c r="BB115" s="302"/>
      <c r="BC115" s="302"/>
      <c r="BD115" s="302"/>
      <c r="BE115" s="302"/>
      <c r="BF115" s="302"/>
      <c r="BG115" s="302"/>
      <c r="BH115" s="302"/>
    </row>
    <row r="116" spans="3:60">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2"/>
      <c r="AN116" s="302"/>
      <c r="AO116" s="302"/>
      <c r="AP116" s="302"/>
      <c r="AQ116" s="302"/>
      <c r="AR116" s="302"/>
      <c r="AS116" s="302"/>
      <c r="AT116" s="302"/>
      <c r="AU116" s="302"/>
      <c r="AV116" s="302"/>
      <c r="AW116" s="302"/>
      <c r="AX116" s="302"/>
      <c r="AY116" s="302"/>
      <c r="AZ116" s="302"/>
      <c r="BA116" s="302"/>
      <c r="BB116" s="302"/>
      <c r="BC116" s="302"/>
      <c r="BD116" s="302"/>
      <c r="BE116" s="302"/>
      <c r="BF116" s="302"/>
      <c r="BG116" s="302"/>
      <c r="BH116" s="302"/>
    </row>
    <row r="117" spans="3:60">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row>
    <row r="118" spans="3:60">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row>
    <row r="119" spans="3:60">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c r="AJ119" s="302"/>
      <c r="AK119" s="302"/>
      <c r="AL119" s="302"/>
      <c r="AM119" s="302"/>
      <c r="AN119" s="302"/>
      <c r="AO119" s="302"/>
      <c r="AP119" s="302"/>
      <c r="AQ119" s="302"/>
      <c r="AR119" s="302"/>
      <c r="AS119" s="302"/>
      <c r="AT119" s="302"/>
      <c r="AU119" s="302"/>
      <c r="AV119" s="302"/>
      <c r="AW119" s="302"/>
      <c r="AX119" s="302"/>
      <c r="AY119" s="302"/>
      <c r="AZ119" s="302"/>
      <c r="BA119" s="302"/>
      <c r="BB119" s="302"/>
      <c r="BC119" s="302"/>
      <c r="BD119" s="302"/>
      <c r="BE119" s="302"/>
      <c r="BF119" s="302"/>
      <c r="BG119" s="302"/>
      <c r="BH119" s="302"/>
    </row>
  </sheetData>
  <phoneticPr fontId="5"/>
  <pageMargins left="0.78740157480314965" right="0.78740157480314965" top="0.78740157480314965" bottom="0.78740157480314965" header="0.51181102362204722" footer="0.27559055118110237"/>
  <pageSetup paperSize="9" scale="92" fitToWidth="5" orientation="landscape" verticalDpi="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P45"/>
  <sheetViews>
    <sheetView workbookViewId="0">
      <pane xSplit="2" ySplit="4" topLeftCell="C5" activePane="bottomRight" state="frozen"/>
      <selection activeCell="F63" sqref="F63"/>
      <selection pane="topRight" activeCell="F63" sqref="F63"/>
      <selection pane="bottomLeft" activeCell="F63" sqref="F63"/>
      <selection pane="bottomRight" activeCell="B4" sqref="B4"/>
    </sheetView>
  </sheetViews>
  <sheetFormatPr defaultRowHeight="13"/>
  <cols>
    <col min="1" max="1" width="4.90625" customWidth="1"/>
    <col min="2" max="2" width="25.6328125" customWidth="1"/>
    <col min="3" max="41" width="9.08984375" customWidth="1"/>
  </cols>
  <sheetData>
    <row r="1" spans="1:42">
      <c r="A1" s="107" t="s">
        <v>399</v>
      </c>
      <c r="F1" t="s">
        <v>1</v>
      </c>
    </row>
    <row r="2" spans="1:42">
      <c r="A2" s="1" t="s">
        <v>333</v>
      </c>
    </row>
    <row r="3" spans="1:42" s="5" customFormat="1" ht="12">
      <c r="A3" s="3" t="s">
        <v>1</v>
      </c>
      <c r="B3" s="4"/>
      <c r="C3" s="154" t="s">
        <v>271</v>
      </c>
      <c r="D3" s="154" t="s">
        <v>225</v>
      </c>
      <c r="E3" s="154" t="s">
        <v>226</v>
      </c>
      <c r="F3" s="154" t="s">
        <v>227</v>
      </c>
      <c r="G3" s="154" t="s">
        <v>228</v>
      </c>
      <c r="H3" s="155" t="s">
        <v>229</v>
      </c>
      <c r="I3" s="155" t="s">
        <v>230</v>
      </c>
      <c r="J3" s="155" t="s">
        <v>231</v>
      </c>
      <c r="K3" s="155" t="s">
        <v>232</v>
      </c>
      <c r="L3" s="155" t="s">
        <v>2</v>
      </c>
      <c r="M3" s="155" t="s">
        <v>3</v>
      </c>
      <c r="N3" s="155" t="s">
        <v>4</v>
      </c>
      <c r="O3" s="155" t="s">
        <v>5</v>
      </c>
      <c r="P3" s="155" t="s">
        <v>6</v>
      </c>
      <c r="Q3" s="155" t="s">
        <v>7</v>
      </c>
      <c r="R3" s="155" t="s">
        <v>8</v>
      </c>
      <c r="S3" s="155" t="s">
        <v>9</v>
      </c>
      <c r="T3" s="155" t="s">
        <v>10</v>
      </c>
      <c r="U3" s="155" t="s">
        <v>11</v>
      </c>
      <c r="V3" s="155" t="s">
        <v>12</v>
      </c>
      <c r="W3" s="155" t="s">
        <v>13</v>
      </c>
      <c r="X3" s="155" t="s">
        <v>14</v>
      </c>
      <c r="Y3" s="155" t="s">
        <v>15</v>
      </c>
      <c r="Z3" s="155" t="s">
        <v>16</v>
      </c>
      <c r="AA3" s="155" t="s">
        <v>17</v>
      </c>
      <c r="AB3" s="155" t="s">
        <v>18</v>
      </c>
      <c r="AC3" s="155" t="s">
        <v>19</v>
      </c>
      <c r="AD3" s="155" t="s">
        <v>20</v>
      </c>
      <c r="AE3" s="155" t="s">
        <v>21</v>
      </c>
      <c r="AF3" s="155" t="s">
        <v>22</v>
      </c>
      <c r="AG3" s="155" t="s">
        <v>23</v>
      </c>
      <c r="AH3" s="155" t="s">
        <v>24</v>
      </c>
      <c r="AI3" s="155" t="s">
        <v>25</v>
      </c>
      <c r="AJ3" s="155" t="s">
        <v>26</v>
      </c>
      <c r="AK3" s="155" t="s">
        <v>56</v>
      </c>
      <c r="AL3" s="154" t="s">
        <v>199</v>
      </c>
      <c r="AM3" s="154" t="s">
        <v>206</v>
      </c>
      <c r="AN3" s="154" t="s">
        <v>207</v>
      </c>
      <c r="AO3" s="154" t="s">
        <v>208</v>
      </c>
      <c r="AP3" s="156"/>
    </row>
    <row r="4" spans="1:42" s="5" customFormat="1" ht="33" customHeight="1">
      <c r="A4" s="6"/>
      <c r="B4" s="7" t="s">
        <v>357</v>
      </c>
      <c r="C4" s="157" t="s">
        <v>272</v>
      </c>
      <c r="D4" s="157" t="s">
        <v>273</v>
      </c>
      <c r="E4" s="157" t="s">
        <v>274</v>
      </c>
      <c r="F4" s="157" t="s">
        <v>27</v>
      </c>
      <c r="G4" s="157" t="s">
        <v>195</v>
      </c>
      <c r="H4" s="158" t="s">
        <v>28</v>
      </c>
      <c r="I4" s="158" t="s">
        <v>275</v>
      </c>
      <c r="J4" s="158" t="s">
        <v>29</v>
      </c>
      <c r="K4" s="158" t="s">
        <v>30</v>
      </c>
      <c r="L4" s="158" t="s">
        <v>400</v>
      </c>
      <c r="M4" s="158" t="s">
        <v>31</v>
      </c>
      <c r="N4" s="158" t="s">
        <v>32</v>
      </c>
      <c r="O4" s="158" t="s">
        <v>33</v>
      </c>
      <c r="P4" s="158" t="s">
        <v>34</v>
      </c>
      <c r="Q4" s="158" t="s">
        <v>276</v>
      </c>
      <c r="R4" s="158" t="s">
        <v>277</v>
      </c>
      <c r="S4" s="158" t="s">
        <v>278</v>
      </c>
      <c r="T4" s="158" t="s">
        <v>279</v>
      </c>
      <c r="U4" s="158" t="s">
        <v>35</v>
      </c>
      <c r="V4" s="158" t="s">
        <v>401</v>
      </c>
      <c r="W4" s="158" t="s">
        <v>196</v>
      </c>
      <c r="X4" s="158" t="s">
        <v>55</v>
      </c>
      <c r="Y4" s="158" t="s">
        <v>36</v>
      </c>
      <c r="Z4" s="158" t="s">
        <v>197</v>
      </c>
      <c r="AA4" s="158" t="s">
        <v>280</v>
      </c>
      <c r="AB4" s="158" t="s">
        <v>281</v>
      </c>
      <c r="AC4" s="158" t="s">
        <v>282</v>
      </c>
      <c r="AD4" s="158" t="s">
        <v>37</v>
      </c>
      <c r="AE4" s="158" t="s">
        <v>38</v>
      </c>
      <c r="AF4" s="158" t="s">
        <v>406</v>
      </c>
      <c r="AG4" s="158" t="s">
        <v>198</v>
      </c>
      <c r="AH4" s="158" t="s">
        <v>39</v>
      </c>
      <c r="AI4" s="158" t="s">
        <v>40</v>
      </c>
      <c r="AJ4" s="158" t="s">
        <v>284</v>
      </c>
      <c r="AK4" s="158" t="s">
        <v>388</v>
      </c>
      <c r="AL4" s="157" t="s">
        <v>41</v>
      </c>
      <c r="AM4" s="157" t="s">
        <v>355</v>
      </c>
      <c r="AN4" s="157" t="s">
        <v>286</v>
      </c>
      <c r="AO4" s="157" t="s">
        <v>287</v>
      </c>
      <c r="AP4" s="159" t="s">
        <v>213</v>
      </c>
    </row>
    <row r="5" spans="1:42" s="5" customFormat="1" ht="12">
      <c r="A5" s="8" t="s">
        <v>271</v>
      </c>
      <c r="B5" s="9" t="s">
        <v>272</v>
      </c>
      <c r="C5" s="207">
        <v>1.0230575269407449</v>
      </c>
      <c r="D5" s="207">
        <v>3.0336405151010237E-4</v>
      </c>
      <c r="E5" s="207">
        <v>9.2746662931169851E-4</v>
      </c>
      <c r="F5" s="207">
        <v>1.0675991898499865E-5</v>
      </c>
      <c r="G5" s="207">
        <v>3.0739857940812333E-2</v>
      </c>
      <c r="H5" s="207">
        <v>1.5570989563195694E-3</v>
      </c>
      <c r="I5" s="207">
        <v>6.4888325044517905E-5</v>
      </c>
      <c r="J5" s="207">
        <v>3.0702239383130318E-4</v>
      </c>
      <c r="K5" s="207">
        <v>3.8462574454671976E-6</v>
      </c>
      <c r="L5" s="207">
        <v>9.7381687350662138E-4</v>
      </c>
      <c r="M5" s="207">
        <v>2.1661663136021259E-5</v>
      </c>
      <c r="N5" s="207">
        <v>5.8518752431162365E-6</v>
      </c>
      <c r="O5" s="207">
        <v>1.0442725485007035E-5</v>
      </c>
      <c r="P5" s="207">
        <v>6.6353584792680511E-6</v>
      </c>
      <c r="Q5" s="207">
        <v>5.4330783361924509E-6</v>
      </c>
      <c r="R5" s="207">
        <v>1.0520306415648242E-5</v>
      </c>
      <c r="S5" s="207">
        <v>1.5360664773870214E-5</v>
      </c>
      <c r="T5" s="207">
        <v>9.3142486284755441E-6</v>
      </c>
      <c r="U5" s="207">
        <v>1.3801152838635073E-5</v>
      </c>
      <c r="V5" s="207">
        <v>1.4010776749535248E-5</v>
      </c>
      <c r="W5" s="207">
        <v>1.002009759010692E-5</v>
      </c>
      <c r="X5" s="207">
        <v>8.934653962694274E-4</v>
      </c>
      <c r="Y5" s="207">
        <v>1.8398730684404094E-4</v>
      </c>
      <c r="Z5" s="207">
        <v>8.5892605230560923E-6</v>
      </c>
      <c r="AA5" s="207">
        <v>2.3575114403805806E-5</v>
      </c>
      <c r="AB5" s="207">
        <v>9.4547560118175235E-6</v>
      </c>
      <c r="AC5" s="207">
        <v>3.7193394622509821E-5</v>
      </c>
      <c r="AD5" s="207">
        <v>8.9350979241705119E-6</v>
      </c>
      <c r="AE5" s="207">
        <v>4.9314563228432059E-6</v>
      </c>
      <c r="AF5" s="207">
        <v>1.2859739544594795E-5</v>
      </c>
      <c r="AG5" s="207">
        <v>3.033854581608002E-5</v>
      </c>
      <c r="AH5" s="207">
        <v>1.4935350381396411E-5</v>
      </c>
      <c r="AI5" s="207">
        <v>3.9288072685559E-4</v>
      </c>
      <c r="AJ5" s="207">
        <v>5.1279676949279797E-4</v>
      </c>
      <c r="AK5" s="207">
        <v>4.2326574567893752E-4</v>
      </c>
      <c r="AL5" s="207">
        <v>1.2287311575676244E-5</v>
      </c>
      <c r="AM5" s="207">
        <v>4.306942152211969E-3</v>
      </c>
      <c r="AN5" s="207">
        <v>3.3906154868247184E-5</v>
      </c>
      <c r="AO5" s="207">
        <v>4.1131851915598791E-5</v>
      </c>
      <c r="AP5" s="208">
        <v>1.0650200924393634</v>
      </c>
    </row>
    <row r="6" spans="1:42" s="5" customFormat="1" ht="12">
      <c r="A6" s="10" t="s">
        <v>225</v>
      </c>
      <c r="B6" s="9" t="s">
        <v>273</v>
      </c>
      <c r="C6" s="207">
        <v>1.2109653161889176E-4</v>
      </c>
      <c r="D6" s="207">
        <v>1.0435009585960251</v>
      </c>
      <c r="E6" s="207">
        <v>1.0362040967411852E-4</v>
      </c>
      <c r="F6" s="207">
        <v>9.9955874878625452E-6</v>
      </c>
      <c r="G6" s="207">
        <v>2.4108266018057326E-4</v>
      </c>
      <c r="H6" s="207">
        <v>1.8885216560315629E-5</v>
      </c>
      <c r="I6" s="207">
        <v>7.6616131775545885E-3</v>
      </c>
      <c r="J6" s="207">
        <v>1.3609560075539858E-4</v>
      </c>
      <c r="K6" s="207">
        <v>2.422070262284252E-6</v>
      </c>
      <c r="L6" s="207">
        <v>1.8978188886969546E-5</v>
      </c>
      <c r="M6" s="207">
        <v>3.5339834449822088E-5</v>
      </c>
      <c r="N6" s="207">
        <v>4.3450423408155612E-6</v>
      </c>
      <c r="O6" s="207">
        <v>8.0050037657544307E-6</v>
      </c>
      <c r="P6" s="207">
        <v>1.1303187828245597E-5</v>
      </c>
      <c r="Q6" s="207">
        <v>3.5516060017785263E-6</v>
      </c>
      <c r="R6" s="207">
        <v>4.9825004607386446E-6</v>
      </c>
      <c r="S6" s="207">
        <v>1.3584052532171703E-5</v>
      </c>
      <c r="T6" s="207">
        <v>1.0950820748267577E-5</v>
      </c>
      <c r="U6" s="207">
        <v>1.5981422652835634E-5</v>
      </c>
      <c r="V6" s="207">
        <v>1.4869062919293532E-5</v>
      </c>
      <c r="W6" s="207">
        <v>8.5921435148394473E-6</v>
      </c>
      <c r="X6" s="207">
        <v>4.5760157807368145E-4</v>
      </c>
      <c r="Y6" s="207">
        <v>1.0140882650993419E-4</v>
      </c>
      <c r="Z6" s="207">
        <v>1.1315163232172246E-5</v>
      </c>
      <c r="AA6" s="207">
        <v>1.3949571726374906E-5</v>
      </c>
      <c r="AB6" s="207">
        <v>1.2141602813193723E-5</v>
      </c>
      <c r="AC6" s="207">
        <v>1.8192463121163182E-5</v>
      </c>
      <c r="AD6" s="207">
        <v>1.4442797671727377E-5</v>
      </c>
      <c r="AE6" s="207">
        <v>3.3621593390904171E-6</v>
      </c>
      <c r="AF6" s="207">
        <v>1.41373783803649E-5</v>
      </c>
      <c r="AG6" s="207">
        <v>3.0865552092034833E-5</v>
      </c>
      <c r="AH6" s="207">
        <v>9.787140233550903E-6</v>
      </c>
      <c r="AI6" s="207">
        <v>3.8032966642154936E-5</v>
      </c>
      <c r="AJ6" s="207">
        <v>4.6218300900710859E-5</v>
      </c>
      <c r="AK6" s="207">
        <v>4.161685840546573E-5</v>
      </c>
      <c r="AL6" s="207">
        <v>1.0130126651527849E-5</v>
      </c>
      <c r="AM6" s="207">
        <v>4.9511937204183172E-4</v>
      </c>
      <c r="AN6" s="207">
        <v>7.2793085528827163E-4</v>
      </c>
      <c r="AO6" s="207">
        <v>8.3979810401774184E-6</v>
      </c>
      <c r="AP6" s="209">
        <v>1.0540009034103845</v>
      </c>
    </row>
    <row r="7" spans="1:42" s="5" customFormat="1" ht="12">
      <c r="A7" s="10" t="s">
        <v>226</v>
      </c>
      <c r="B7" s="9" t="s">
        <v>274</v>
      </c>
      <c r="C7" s="207">
        <v>3.158092220443926E-4</v>
      </c>
      <c r="D7" s="207">
        <v>3.8499233440010728E-5</v>
      </c>
      <c r="E7" s="207">
        <v>1.0264562238546846</v>
      </c>
      <c r="F7" s="207">
        <v>1.2467559164063945E-5</v>
      </c>
      <c r="G7" s="207">
        <v>8.8735421867348757E-3</v>
      </c>
      <c r="H7" s="207">
        <v>3.5554361875805579E-5</v>
      </c>
      <c r="I7" s="207">
        <v>2.6478700719887709E-5</v>
      </c>
      <c r="J7" s="207">
        <v>5.1404440329937251E-5</v>
      </c>
      <c r="K7" s="207">
        <v>1.5903498627942413E-5</v>
      </c>
      <c r="L7" s="207">
        <v>6.9651420776748884E-6</v>
      </c>
      <c r="M7" s="207">
        <v>2.0364225385844445E-5</v>
      </c>
      <c r="N7" s="207">
        <v>1.5053425686521131E-5</v>
      </c>
      <c r="O7" s="207">
        <v>4.4864913555309691E-5</v>
      </c>
      <c r="P7" s="207">
        <v>1.1244709641793305E-5</v>
      </c>
      <c r="Q7" s="207">
        <v>4.3304814194936804E-6</v>
      </c>
      <c r="R7" s="207">
        <v>7.6418535858015644E-6</v>
      </c>
      <c r="S7" s="207">
        <v>1.7033558359372855E-5</v>
      </c>
      <c r="T7" s="207">
        <v>1.1145802313528923E-5</v>
      </c>
      <c r="U7" s="207">
        <v>7.2676431022864542E-6</v>
      </c>
      <c r="V7" s="207">
        <v>1.1221498212822727E-5</v>
      </c>
      <c r="W7" s="207">
        <v>5.8409738315835668E-6</v>
      </c>
      <c r="X7" s="207">
        <v>6.0698830394061284E-3</v>
      </c>
      <c r="Y7" s="207">
        <v>8.3413168944276235E-6</v>
      </c>
      <c r="Z7" s="207">
        <v>1.847423467291122E-5</v>
      </c>
      <c r="AA7" s="207">
        <v>1.1453591807839793E-5</v>
      </c>
      <c r="AB7" s="207">
        <v>9.7779218634611775E-6</v>
      </c>
      <c r="AC7" s="207">
        <v>1.3830738756135889E-5</v>
      </c>
      <c r="AD7" s="207">
        <v>2.4420831616333851E-5</v>
      </c>
      <c r="AE7" s="207">
        <v>3.4229299887722304E-6</v>
      </c>
      <c r="AF7" s="207">
        <v>9.8311619209479086E-6</v>
      </c>
      <c r="AG7" s="207">
        <v>4.2550313021092205E-5</v>
      </c>
      <c r="AH7" s="207">
        <v>1.9147575816661101E-5</v>
      </c>
      <c r="AI7" s="207">
        <v>7.704320012918513E-5</v>
      </c>
      <c r="AJ7" s="207">
        <v>4.3082636270517556E-4</v>
      </c>
      <c r="AK7" s="207">
        <v>7.3994561638666045E-5</v>
      </c>
      <c r="AL7" s="207">
        <v>1.4709569166368317E-5</v>
      </c>
      <c r="AM7" s="207">
        <v>3.0793362479511316E-3</v>
      </c>
      <c r="AN7" s="207">
        <v>8.2965352017140049E-5</v>
      </c>
      <c r="AO7" s="207">
        <v>2.1954769991207347E-5</v>
      </c>
      <c r="AP7" s="209">
        <v>1.0460008210041565</v>
      </c>
    </row>
    <row r="8" spans="1:42" s="5" customFormat="1" ht="12">
      <c r="A8" s="10" t="s">
        <v>227</v>
      </c>
      <c r="B8" s="9" t="s">
        <v>27</v>
      </c>
      <c r="C8" s="207">
        <v>1.382942137420438E-4</v>
      </c>
      <c r="D8" s="207">
        <v>8.0885247437661502E-5</v>
      </c>
      <c r="E8" s="207">
        <v>1.630795972550243E-4</v>
      </c>
      <c r="F8" s="207">
        <v>1.0004823817987401</v>
      </c>
      <c r="G8" s="207">
        <v>1.8475181249475958E-4</v>
      </c>
      <c r="H8" s="207">
        <v>2.5832955986967049E-4</v>
      </c>
      <c r="I8" s="207">
        <v>5.0408956030444357E-4</v>
      </c>
      <c r="J8" s="207">
        <v>4.9958544962033866E-4</v>
      </c>
      <c r="K8" s="207">
        <v>1.3640284110785886E-2</v>
      </c>
      <c r="L8" s="207">
        <v>3.1486713296396198E-4</v>
      </c>
      <c r="M8" s="207">
        <v>2.0389905376701468E-3</v>
      </c>
      <c r="N8" s="207">
        <v>1.4929367153001193E-3</v>
      </c>
      <c r="O8" s="207">
        <v>2.8840986790198584E-3</v>
      </c>
      <c r="P8" s="207">
        <v>3.6853256659012652E-4</v>
      </c>
      <c r="Q8" s="207">
        <v>2.1176590898620566E-4</v>
      </c>
      <c r="R8" s="207">
        <v>1.700866180554753E-4</v>
      </c>
      <c r="S8" s="207">
        <v>1.5477513146368535E-4</v>
      </c>
      <c r="T8" s="207">
        <v>2.8220836350454698E-4</v>
      </c>
      <c r="U8" s="207">
        <v>1.7868126197429974E-4</v>
      </c>
      <c r="V8" s="207">
        <v>9.2313585483206224E-5</v>
      </c>
      <c r="W8" s="207">
        <v>2.2179210520916791E-4</v>
      </c>
      <c r="X8" s="207">
        <v>2.0227628596289872E-4</v>
      </c>
      <c r="Y8" s="207">
        <v>2.8259149376801829E-4</v>
      </c>
      <c r="Z8" s="207">
        <v>8.082131302572829E-3</v>
      </c>
      <c r="AA8" s="207">
        <v>4.5840176039199903E-4</v>
      </c>
      <c r="AB8" s="207">
        <v>7.9882958823959704E-4</v>
      </c>
      <c r="AC8" s="207">
        <v>2.6985497050665132E-4</v>
      </c>
      <c r="AD8" s="207">
        <v>6.830674575810755E-5</v>
      </c>
      <c r="AE8" s="207">
        <v>4.2565771045943527E-5</v>
      </c>
      <c r="AF8" s="207">
        <v>2.2373312953129703E-4</v>
      </c>
      <c r="AG8" s="207">
        <v>8.3815612732574812E-5</v>
      </c>
      <c r="AH8" s="207">
        <v>1.599475953414067E-4</v>
      </c>
      <c r="AI8" s="207">
        <v>1.8699596321005235E-4</v>
      </c>
      <c r="AJ8" s="207">
        <v>1.4239261950235214E-4</v>
      </c>
      <c r="AK8" s="207">
        <v>7.5710588927148603E-5</v>
      </c>
      <c r="AL8" s="207">
        <v>7.546555380351548E-5</v>
      </c>
      <c r="AM8" s="207">
        <v>3.5009455845540265E-4</v>
      </c>
      <c r="AN8" s="207">
        <v>1.0397143801036697E-4</v>
      </c>
      <c r="AO8" s="207">
        <v>1.5688354791765447E-4</v>
      </c>
      <c r="AP8" s="209">
        <v>1.0361266984821482</v>
      </c>
    </row>
    <row r="9" spans="1:42" s="5" customFormat="1" ht="12">
      <c r="A9" s="10" t="s">
        <v>228</v>
      </c>
      <c r="B9" s="9" t="s">
        <v>195</v>
      </c>
      <c r="C9" s="207">
        <v>3.729884400747456E-2</v>
      </c>
      <c r="D9" s="207">
        <v>3.9789609816755032E-3</v>
      </c>
      <c r="E9" s="207">
        <v>3.1545823706301546E-2</v>
      </c>
      <c r="F9" s="207">
        <v>4.5667482730070911E-5</v>
      </c>
      <c r="G9" s="207">
        <v>1.0619023993590695</v>
      </c>
      <c r="H9" s="207">
        <v>1.5727850183009963E-3</v>
      </c>
      <c r="I9" s="207">
        <v>4.3937376547185009E-4</v>
      </c>
      <c r="J9" s="207">
        <v>2.5800938863399111E-3</v>
      </c>
      <c r="K9" s="207">
        <v>1.3441103955905391E-5</v>
      </c>
      <c r="L9" s="207">
        <v>1.4353683040874217E-4</v>
      </c>
      <c r="M9" s="207">
        <v>1.3008200512167487E-4</v>
      </c>
      <c r="N9" s="207">
        <v>2.176512553132138E-5</v>
      </c>
      <c r="O9" s="207">
        <v>3.3347822493614528E-5</v>
      </c>
      <c r="P9" s="207">
        <v>2.3848457145418087E-5</v>
      </c>
      <c r="Q9" s="207">
        <v>1.9735851468274445E-5</v>
      </c>
      <c r="R9" s="207">
        <v>2.5110774553758447E-5</v>
      </c>
      <c r="S9" s="207">
        <v>3.1738580890895871E-5</v>
      </c>
      <c r="T9" s="207">
        <v>2.7333023411725088E-5</v>
      </c>
      <c r="U9" s="207">
        <v>2.8945927420217244E-5</v>
      </c>
      <c r="V9" s="207">
        <v>2.5231988399776883E-5</v>
      </c>
      <c r="W9" s="207">
        <v>2.4649464098062431E-5</v>
      </c>
      <c r="X9" s="207">
        <v>2.723968149656445E-3</v>
      </c>
      <c r="Y9" s="207">
        <v>5.2838812706202328E-5</v>
      </c>
      <c r="Z9" s="207">
        <v>2.2458059650935396E-5</v>
      </c>
      <c r="AA9" s="207">
        <v>4.7922747706468619E-5</v>
      </c>
      <c r="AB9" s="207">
        <v>4.1827078292716309E-5</v>
      </c>
      <c r="AC9" s="207">
        <v>8.7629014335071159E-5</v>
      </c>
      <c r="AD9" s="207">
        <v>3.5588859676608111E-5</v>
      </c>
      <c r="AE9" s="207">
        <v>2.0756997909655855E-5</v>
      </c>
      <c r="AF9" s="207">
        <v>7.3206030218855498E-5</v>
      </c>
      <c r="AG9" s="207">
        <v>2.2214391562116765E-4</v>
      </c>
      <c r="AH9" s="207">
        <v>1.1479787946554838E-4</v>
      </c>
      <c r="AI9" s="207">
        <v>1.6898617721402825E-3</v>
      </c>
      <c r="AJ9" s="207">
        <v>2.8786641456574227E-3</v>
      </c>
      <c r="AK9" s="207">
        <v>5.6658628968265384E-4</v>
      </c>
      <c r="AL9" s="207">
        <v>5.3108328070981142E-5</v>
      </c>
      <c r="AM9" s="207">
        <v>3.9595831772664375E-2</v>
      </c>
      <c r="AN9" s="207">
        <v>9.9570908299959169E-5</v>
      </c>
      <c r="AO9" s="207">
        <v>9.7463897919541106E-4</v>
      </c>
      <c r="AP9" s="209">
        <v>1.1892141149032138</v>
      </c>
    </row>
    <row r="10" spans="1:42" s="5" customFormat="1" ht="12">
      <c r="A10" s="10" t="s">
        <v>229</v>
      </c>
      <c r="B10" s="9" t="s">
        <v>28</v>
      </c>
      <c r="C10" s="207">
        <v>3.0675236259790502E-4</v>
      </c>
      <c r="D10" s="207">
        <v>8.8316675432696101E-5</v>
      </c>
      <c r="E10" s="207">
        <v>1.4060093621748833E-3</v>
      </c>
      <c r="F10" s="207">
        <v>3.658703547895935E-4</v>
      </c>
      <c r="G10" s="207">
        <v>1.3142394625486752E-4</v>
      </c>
      <c r="H10" s="207">
        <v>1.0173417913527376</v>
      </c>
      <c r="I10" s="207">
        <v>3.5040281750452483E-4</v>
      </c>
      <c r="J10" s="207">
        <v>1.3377613161766471E-4</v>
      </c>
      <c r="K10" s="207">
        <v>2.5596197481081838E-5</v>
      </c>
      <c r="L10" s="207">
        <v>3.6789154744938408E-4</v>
      </c>
      <c r="M10" s="207">
        <v>3.0537836606504799E-4</v>
      </c>
      <c r="N10" s="207">
        <v>5.1202355898884062E-5</v>
      </c>
      <c r="O10" s="207">
        <v>6.3391828869154631E-5</v>
      </c>
      <c r="P10" s="207">
        <v>1.1153932910944146E-4</v>
      </c>
      <c r="Q10" s="207">
        <v>7.3486529440183867E-5</v>
      </c>
      <c r="R10" s="207">
        <v>8.7154717544493291E-5</v>
      </c>
      <c r="S10" s="207">
        <v>1.049756786186708E-4</v>
      </c>
      <c r="T10" s="207">
        <v>2.2592043809644555E-4</v>
      </c>
      <c r="U10" s="207">
        <v>1.6728843165872678E-4</v>
      </c>
      <c r="V10" s="207">
        <v>1.2731777851744056E-4</v>
      </c>
      <c r="W10" s="207">
        <v>1.126744395613338E-4</v>
      </c>
      <c r="X10" s="207">
        <v>7.4156956864613135E-4</v>
      </c>
      <c r="Y10" s="207">
        <v>2.6261943365567974E-4</v>
      </c>
      <c r="Z10" s="207">
        <v>4.3762122672260261E-5</v>
      </c>
      <c r="AA10" s="207">
        <v>1.3209645895679838E-4</v>
      </c>
      <c r="AB10" s="207">
        <v>1.6944665709955892E-4</v>
      </c>
      <c r="AC10" s="207">
        <v>3.271792748313605E-4</v>
      </c>
      <c r="AD10" s="207">
        <v>1.3899822318076663E-4</v>
      </c>
      <c r="AE10" s="207">
        <v>1.8575410407203194E-5</v>
      </c>
      <c r="AF10" s="207">
        <v>1.7000684127577899E-4</v>
      </c>
      <c r="AG10" s="207">
        <v>9.3255265250676106E-5</v>
      </c>
      <c r="AH10" s="207">
        <v>2.7147152122189265E-4</v>
      </c>
      <c r="AI10" s="207">
        <v>6.1498974594047825E-5</v>
      </c>
      <c r="AJ10" s="207">
        <v>2.2750166908427699E-4</v>
      </c>
      <c r="AK10" s="207">
        <v>1.5338030278220836E-3</v>
      </c>
      <c r="AL10" s="207">
        <v>1.6814662097492441E-4</v>
      </c>
      <c r="AM10" s="207">
        <v>2.8430258148382767E-4</v>
      </c>
      <c r="AN10" s="207">
        <v>1.4191530544140083E-3</v>
      </c>
      <c r="AO10" s="207">
        <v>1.3120111852471246E-4</v>
      </c>
      <c r="AP10" s="209">
        <v>1.0281427484655163</v>
      </c>
    </row>
    <row r="11" spans="1:42" s="5" customFormat="1" ht="12">
      <c r="A11" s="10" t="s">
        <v>230</v>
      </c>
      <c r="B11" s="9" t="s">
        <v>275</v>
      </c>
      <c r="C11" s="207">
        <v>6.4190987139998868E-3</v>
      </c>
      <c r="D11" s="207">
        <v>1.7386412326041054E-3</v>
      </c>
      <c r="E11" s="207">
        <v>1.4226919930697252E-3</v>
      </c>
      <c r="F11" s="207">
        <v>1.2136823365590161E-3</v>
      </c>
      <c r="G11" s="207">
        <v>4.8749520013811999E-3</v>
      </c>
      <c r="H11" s="207">
        <v>2.0882083981092858E-3</v>
      </c>
      <c r="I11" s="207">
        <v>1.0717393609759518</v>
      </c>
      <c r="J11" s="207">
        <v>4.3805382086896591E-3</v>
      </c>
      <c r="K11" s="207">
        <v>1.9763429545214465E-4</v>
      </c>
      <c r="L11" s="207">
        <v>2.0814778362895263E-3</v>
      </c>
      <c r="M11" s="207">
        <v>4.6780602193549712E-3</v>
      </c>
      <c r="N11" s="207">
        <v>4.5351538028303015E-4</v>
      </c>
      <c r="O11" s="207">
        <v>7.3178205171553436E-4</v>
      </c>
      <c r="P11" s="207">
        <v>1.4540670756591088E-3</v>
      </c>
      <c r="Q11" s="207">
        <v>4.4212476158868828E-4</v>
      </c>
      <c r="R11" s="207">
        <v>6.060912658242682E-4</v>
      </c>
      <c r="S11" s="207">
        <v>1.7083181922452674E-3</v>
      </c>
      <c r="T11" s="207">
        <v>1.3746783534274011E-3</v>
      </c>
      <c r="U11" s="207">
        <v>2.1105332548750485E-3</v>
      </c>
      <c r="V11" s="207">
        <v>1.9431828549888153E-3</v>
      </c>
      <c r="W11" s="207">
        <v>9.4004539802256893E-4</v>
      </c>
      <c r="X11" s="207">
        <v>1.5184136635296216E-2</v>
      </c>
      <c r="Y11" s="207">
        <v>1.2309246216181837E-2</v>
      </c>
      <c r="Z11" s="207">
        <v>1.3894616764352124E-3</v>
      </c>
      <c r="AA11" s="207">
        <v>1.7467477771218446E-3</v>
      </c>
      <c r="AB11" s="207">
        <v>1.5617394162486628E-3</v>
      </c>
      <c r="AC11" s="207">
        <v>2.3920198694825138E-3</v>
      </c>
      <c r="AD11" s="207">
        <v>1.7988477759335922E-3</v>
      </c>
      <c r="AE11" s="207">
        <v>4.0701383238745645E-4</v>
      </c>
      <c r="AF11" s="207">
        <v>1.8577139054780751E-3</v>
      </c>
      <c r="AG11" s="207">
        <v>3.7465460946517364E-3</v>
      </c>
      <c r="AH11" s="207">
        <v>1.0063557416814782E-3</v>
      </c>
      <c r="AI11" s="207">
        <v>2.2606211289231855E-3</v>
      </c>
      <c r="AJ11" s="207">
        <v>1.8289313097561504E-3</v>
      </c>
      <c r="AK11" s="207">
        <v>5.143791099517207E-3</v>
      </c>
      <c r="AL11" s="207">
        <v>1.2416972862802518E-3</v>
      </c>
      <c r="AM11" s="207">
        <v>2.0761926073602521E-3</v>
      </c>
      <c r="AN11" s="207">
        <v>0.10113913510693295</v>
      </c>
      <c r="AO11" s="207">
        <v>8.9670893849010808E-4</v>
      </c>
      <c r="AP11" s="209">
        <v>1.2705855912182495</v>
      </c>
    </row>
    <row r="12" spans="1:42" s="5" customFormat="1" ht="12">
      <c r="A12" s="10" t="s">
        <v>231</v>
      </c>
      <c r="B12" s="9" t="s">
        <v>29</v>
      </c>
      <c r="C12" s="207">
        <v>1.2657917183214578E-2</v>
      </c>
      <c r="D12" s="207">
        <v>2.7669574477326583E-4</v>
      </c>
      <c r="E12" s="207">
        <v>2.5658136941910719E-3</v>
      </c>
      <c r="F12" s="207">
        <v>4.166923090650778E-3</v>
      </c>
      <c r="G12" s="207">
        <v>2.7187358093462978E-3</v>
      </c>
      <c r="H12" s="207">
        <v>2.2739310143373062E-2</v>
      </c>
      <c r="I12" s="207">
        <v>7.6555494480810542E-3</v>
      </c>
      <c r="J12" s="207">
        <v>1.0705332260311768</v>
      </c>
      <c r="K12" s="207">
        <v>5.7392847775868247E-4</v>
      </c>
      <c r="L12" s="207">
        <v>3.7356130468763689E-2</v>
      </c>
      <c r="M12" s="207">
        <v>6.4622853272121071E-3</v>
      </c>
      <c r="N12" s="207">
        <v>1.1972656835107648E-3</v>
      </c>
      <c r="O12" s="207">
        <v>1.1448023237917665E-3</v>
      </c>
      <c r="P12" s="207">
        <v>1.6327096786476522E-3</v>
      </c>
      <c r="Q12" s="207">
        <v>5.6460810358437315E-4</v>
      </c>
      <c r="R12" s="207">
        <v>1.047924102698744E-3</v>
      </c>
      <c r="S12" s="207">
        <v>3.1776532942747876E-3</v>
      </c>
      <c r="T12" s="207">
        <v>3.9089658643683706E-3</v>
      </c>
      <c r="U12" s="207">
        <v>3.9014672885474351E-3</v>
      </c>
      <c r="V12" s="207">
        <v>2.3220651823121644E-3</v>
      </c>
      <c r="W12" s="207">
        <v>2.2255469928129912E-3</v>
      </c>
      <c r="X12" s="207">
        <v>7.8890382062675162E-3</v>
      </c>
      <c r="Y12" s="207">
        <v>1.3703182514044519E-3</v>
      </c>
      <c r="Z12" s="207">
        <v>3.9713262421061686E-4</v>
      </c>
      <c r="AA12" s="207">
        <v>2.4187678131427867E-3</v>
      </c>
      <c r="AB12" s="207">
        <v>3.0042797284737209E-3</v>
      </c>
      <c r="AC12" s="207">
        <v>2.1542153129605761E-4</v>
      </c>
      <c r="AD12" s="207">
        <v>2.0278075163793292E-4</v>
      </c>
      <c r="AE12" s="207">
        <v>6.2506496253471043E-5</v>
      </c>
      <c r="AF12" s="207">
        <v>3.1956639582651438E-4</v>
      </c>
      <c r="AG12" s="207">
        <v>5.1817619529383543E-4</v>
      </c>
      <c r="AH12" s="207">
        <v>4.1116825565153207E-4</v>
      </c>
      <c r="AI12" s="207">
        <v>1.7973150366655324E-3</v>
      </c>
      <c r="AJ12" s="207">
        <v>2.6321129564213439E-2</v>
      </c>
      <c r="AK12" s="207">
        <v>7.2567863290173081E-4</v>
      </c>
      <c r="AL12" s="207">
        <v>9.3002973556315441E-4</v>
      </c>
      <c r="AM12" s="207">
        <v>1.4933272039391852E-3</v>
      </c>
      <c r="AN12" s="207">
        <v>3.2666295082733727E-3</v>
      </c>
      <c r="AO12" s="207">
        <v>1.7191609935337613E-3</v>
      </c>
      <c r="AP12" s="209">
        <v>1.2418919508576394</v>
      </c>
    </row>
    <row r="13" spans="1:42" s="5" customFormat="1" ht="12">
      <c r="A13" s="10" t="s">
        <v>232</v>
      </c>
      <c r="B13" s="9" t="s">
        <v>30</v>
      </c>
      <c r="C13" s="207">
        <v>2.6141018697337474E-3</v>
      </c>
      <c r="D13" s="207">
        <v>2.2815344235823155E-3</v>
      </c>
      <c r="E13" s="207">
        <v>7.3563904731847925E-3</v>
      </c>
      <c r="F13" s="207">
        <v>1.6838286270713054E-2</v>
      </c>
      <c r="G13" s="207">
        <v>1.4666277453617058E-3</v>
      </c>
      <c r="H13" s="207">
        <v>1.5256725838719227E-3</v>
      </c>
      <c r="I13" s="207">
        <v>1.6267732303874552E-3</v>
      </c>
      <c r="J13" s="207">
        <v>2.1416313181711541E-3</v>
      </c>
      <c r="K13" s="207">
        <v>1.0114233605140837</v>
      </c>
      <c r="L13" s="207">
        <v>8.6765192289414619E-4</v>
      </c>
      <c r="M13" s="207">
        <v>4.0159467215839248E-3</v>
      </c>
      <c r="N13" s="207">
        <v>3.7337750570883149E-3</v>
      </c>
      <c r="O13" s="207">
        <v>1.197891580169077E-3</v>
      </c>
      <c r="P13" s="207">
        <v>1.411900699050127E-3</v>
      </c>
      <c r="Q13" s="207">
        <v>8.8301305971340358E-4</v>
      </c>
      <c r="R13" s="207">
        <v>7.6528869956998672E-4</v>
      </c>
      <c r="S13" s="207">
        <v>7.9868873745658048E-4</v>
      </c>
      <c r="T13" s="207">
        <v>7.5981522553864175E-4</v>
      </c>
      <c r="U13" s="207">
        <v>6.8750307040550999E-4</v>
      </c>
      <c r="V13" s="207">
        <v>3.6332546954542214E-4</v>
      </c>
      <c r="W13" s="207">
        <v>1.0820936904980549E-3</v>
      </c>
      <c r="X13" s="207">
        <v>1.839832825465158E-3</v>
      </c>
      <c r="Y13" s="207">
        <v>2.6599518644232346E-3</v>
      </c>
      <c r="Z13" s="207">
        <v>9.7295638580113201E-3</v>
      </c>
      <c r="AA13" s="207">
        <v>2.8597415838025183E-3</v>
      </c>
      <c r="AB13" s="207">
        <v>3.5158925470141064E-3</v>
      </c>
      <c r="AC13" s="207">
        <v>2.1389341125120751E-3</v>
      </c>
      <c r="AD13" s="207">
        <v>6.7467068497909801E-4</v>
      </c>
      <c r="AE13" s="207">
        <v>2.5794134743966761E-4</v>
      </c>
      <c r="AF13" s="207">
        <v>5.8183100826597195E-3</v>
      </c>
      <c r="AG13" s="207">
        <v>8.1288623431844428E-4</v>
      </c>
      <c r="AH13" s="207">
        <v>2.0968555511242434E-3</v>
      </c>
      <c r="AI13" s="207">
        <v>1.1122644612681387E-3</v>
      </c>
      <c r="AJ13" s="207">
        <v>8.4315585146682863E-4</v>
      </c>
      <c r="AK13" s="207">
        <v>1.1801584597011664E-3</v>
      </c>
      <c r="AL13" s="207">
        <v>8.1598801134860686E-4</v>
      </c>
      <c r="AM13" s="207">
        <v>1.7930223167719015E-3</v>
      </c>
      <c r="AN13" s="207">
        <v>8.6388588428534037E-4</v>
      </c>
      <c r="AO13" s="207">
        <v>3.8033061933091727E-3</v>
      </c>
      <c r="AP13" s="209">
        <v>1.1066576342325032</v>
      </c>
    </row>
    <row r="14" spans="1:42" s="5" customFormat="1" ht="12">
      <c r="A14" s="10" t="s">
        <v>2</v>
      </c>
      <c r="B14" s="9" t="s">
        <v>400</v>
      </c>
      <c r="C14" s="207">
        <v>1.836787392385255E-3</v>
      </c>
      <c r="D14" s="207">
        <v>1.7347864634419936E-3</v>
      </c>
      <c r="E14" s="207">
        <v>3.639263027437585E-3</v>
      </c>
      <c r="F14" s="207">
        <v>1.9154168678311497E-3</v>
      </c>
      <c r="G14" s="207">
        <v>4.2249469635017257E-3</v>
      </c>
      <c r="H14" s="207">
        <v>2.6791943396302941E-3</v>
      </c>
      <c r="I14" s="207">
        <v>4.496905912814376E-3</v>
      </c>
      <c r="J14" s="207">
        <v>4.4087703820904194E-3</v>
      </c>
      <c r="K14" s="207">
        <v>1.6145359544946034E-4</v>
      </c>
      <c r="L14" s="207">
        <v>1.0442853063154942</v>
      </c>
      <c r="M14" s="207">
        <v>3.0629420001163565E-3</v>
      </c>
      <c r="N14" s="207">
        <v>3.9564053023992667E-4</v>
      </c>
      <c r="O14" s="207">
        <v>6.8752679870582624E-4</v>
      </c>
      <c r="P14" s="207">
        <v>1.5148979348953697E-3</v>
      </c>
      <c r="Q14" s="207">
        <v>1.8055182124529225E-3</v>
      </c>
      <c r="R14" s="207">
        <v>6.4485870600495395E-3</v>
      </c>
      <c r="S14" s="207">
        <v>9.4960643588299608E-3</v>
      </c>
      <c r="T14" s="207">
        <v>3.6770587013265441E-3</v>
      </c>
      <c r="U14" s="207">
        <v>9.0897562566772377E-3</v>
      </c>
      <c r="V14" s="207">
        <v>9.1397528614680333E-3</v>
      </c>
      <c r="W14" s="207">
        <v>6.4098881462531856E-3</v>
      </c>
      <c r="X14" s="207">
        <v>1.2441387084182397E-2</v>
      </c>
      <c r="Y14" s="207">
        <v>3.1444297627504785E-3</v>
      </c>
      <c r="Z14" s="207">
        <v>2.8115905099760757E-4</v>
      </c>
      <c r="AA14" s="207">
        <v>9.0778375395101189E-3</v>
      </c>
      <c r="AB14" s="207">
        <v>3.2254264746271583E-3</v>
      </c>
      <c r="AC14" s="207">
        <v>1.6378968803975125E-3</v>
      </c>
      <c r="AD14" s="207">
        <v>9.5998403860880017E-4</v>
      </c>
      <c r="AE14" s="207">
        <v>2.6638978480296655E-4</v>
      </c>
      <c r="AF14" s="207">
        <v>7.7775047683722814E-4</v>
      </c>
      <c r="AG14" s="207">
        <v>1.1885680487260016E-3</v>
      </c>
      <c r="AH14" s="207">
        <v>8.1662615373853924E-4</v>
      </c>
      <c r="AI14" s="207">
        <v>1.173302861158382E-3</v>
      </c>
      <c r="AJ14" s="207">
        <v>8.5541456984001868E-4</v>
      </c>
      <c r="AK14" s="207">
        <v>1.8790393844531634E-3</v>
      </c>
      <c r="AL14" s="207">
        <v>2.2587644825912108E-3</v>
      </c>
      <c r="AM14" s="207">
        <v>1.069050667419955E-3</v>
      </c>
      <c r="AN14" s="207">
        <v>1.0465206488946416E-2</v>
      </c>
      <c r="AO14" s="207">
        <v>1.2646360710655514E-3</v>
      </c>
      <c r="AP14" s="209">
        <v>1.173893333941745</v>
      </c>
    </row>
    <row r="15" spans="1:42" s="5" customFormat="1" ht="12">
      <c r="A15" s="10" t="s">
        <v>3</v>
      </c>
      <c r="B15" s="9" t="s">
        <v>31</v>
      </c>
      <c r="C15" s="207">
        <v>8.8087000389012885E-4</v>
      </c>
      <c r="D15" s="207">
        <v>1.4563770756689784E-4</v>
      </c>
      <c r="E15" s="207">
        <v>1.4598258189219202E-4</v>
      </c>
      <c r="F15" s="207">
        <v>2.5028155730172103E-4</v>
      </c>
      <c r="G15" s="207">
        <v>1.3357553921586043E-3</v>
      </c>
      <c r="H15" s="207">
        <v>3.2703294335500375E-4</v>
      </c>
      <c r="I15" s="207">
        <v>9.1358613019765504E-4</v>
      </c>
      <c r="J15" s="207">
        <v>2.5045593113696024E-3</v>
      </c>
      <c r="K15" s="207">
        <v>4.3058293897672888E-4</v>
      </c>
      <c r="L15" s="207">
        <v>1.2005512955909408E-3</v>
      </c>
      <c r="M15" s="207">
        <v>1.0259917262223823</v>
      </c>
      <c r="N15" s="207">
        <v>2.2473810275281799E-3</v>
      </c>
      <c r="O15" s="207">
        <v>2.4558403910739813E-3</v>
      </c>
      <c r="P15" s="207">
        <v>1.58813834813544E-3</v>
      </c>
      <c r="Q15" s="207">
        <v>1.3162851151100902E-3</v>
      </c>
      <c r="R15" s="207">
        <v>1.4295951171137623E-3</v>
      </c>
      <c r="S15" s="207">
        <v>2.1485721376647759E-3</v>
      </c>
      <c r="T15" s="207">
        <v>8.0608897574203624E-3</v>
      </c>
      <c r="U15" s="207">
        <v>3.852766162921361E-3</v>
      </c>
      <c r="V15" s="207">
        <v>1.1307384886293256E-3</v>
      </c>
      <c r="W15" s="207">
        <v>1.6161566755400498E-3</v>
      </c>
      <c r="X15" s="207">
        <v>2.556858772193406E-3</v>
      </c>
      <c r="Y15" s="207">
        <v>1.6846505298039709E-2</v>
      </c>
      <c r="Z15" s="207">
        <v>3.570343674248831E-4</v>
      </c>
      <c r="AA15" s="207">
        <v>2.2469707716330054E-3</v>
      </c>
      <c r="AB15" s="207">
        <v>3.3971801579338535E-4</v>
      </c>
      <c r="AC15" s="207">
        <v>2.0636041507532632E-4</v>
      </c>
      <c r="AD15" s="207">
        <v>1.1617918717111002E-4</v>
      </c>
      <c r="AE15" s="207">
        <v>2.00227478353521E-4</v>
      </c>
      <c r="AF15" s="207">
        <v>1.8977119902615435E-4</v>
      </c>
      <c r="AG15" s="207">
        <v>1.3054823302362792E-4</v>
      </c>
      <c r="AH15" s="207">
        <v>2.8448452664287676E-4</v>
      </c>
      <c r="AI15" s="207">
        <v>7.004594277298374E-4</v>
      </c>
      <c r="AJ15" s="207">
        <v>4.2438420090061047E-4</v>
      </c>
      <c r="AK15" s="207">
        <v>2.4089265658036713E-4</v>
      </c>
      <c r="AL15" s="207">
        <v>3.2193984595814759E-4</v>
      </c>
      <c r="AM15" s="207">
        <v>5.9996573746265512E-4</v>
      </c>
      <c r="AN15" s="207">
        <v>1.7989243527035633E-3</v>
      </c>
      <c r="AO15" s="207">
        <v>1.6082887973317291E-3</v>
      </c>
      <c r="AP15" s="209">
        <v>1.0891424425888632</v>
      </c>
    </row>
    <row r="16" spans="1:42" s="5" customFormat="1" ht="12">
      <c r="A16" s="10" t="s">
        <v>4</v>
      </c>
      <c r="B16" s="9" t="s">
        <v>32</v>
      </c>
      <c r="C16" s="207">
        <v>1.9012159822066055E-4</v>
      </c>
      <c r="D16" s="207">
        <v>8.9472199415108599E-5</v>
      </c>
      <c r="E16" s="207">
        <v>6.9669967015866061E-4</v>
      </c>
      <c r="F16" s="207">
        <v>1.3873759750612738E-3</v>
      </c>
      <c r="G16" s="207">
        <v>3.5952735951751569E-4</v>
      </c>
      <c r="H16" s="207">
        <v>2.2194465329343537E-4</v>
      </c>
      <c r="I16" s="207">
        <v>1.5661295005062123E-3</v>
      </c>
      <c r="J16" s="207">
        <v>4.6513871129108704E-4</v>
      </c>
      <c r="K16" s="207">
        <v>1.0243290954350762E-4</v>
      </c>
      <c r="L16" s="207">
        <v>1.5075861896364806E-3</v>
      </c>
      <c r="M16" s="207">
        <v>3.9116717164150551E-3</v>
      </c>
      <c r="N16" s="207">
        <v>1.2890247757608211</v>
      </c>
      <c r="O16" s="207">
        <v>4.9979214767606006E-4</v>
      </c>
      <c r="P16" s="207">
        <v>9.9142541603670781E-2</v>
      </c>
      <c r="Q16" s="207">
        <v>6.870170822856253E-2</v>
      </c>
      <c r="R16" s="207">
        <v>4.7154292543264621E-2</v>
      </c>
      <c r="S16" s="207">
        <v>1.0959412706197526E-2</v>
      </c>
      <c r="T16" s="207">
        <v>2.7841116373810153E-3</v>
      </c>
      <c r="U16" s="207">
        <v>2.2713600560856202E-2</v>
      </c>
      <c r="V16" s="207">
        <v>5.1772778018500431E-3</v>
      </c>
      <c r="W16" s="207">
        <v>3.8002555363079032E-2</v>
      </c>
      <c r="X16" s="207">
        <v>3.2626193726981363E-3</v>
      </c>
      <c r="Y16" s="207">
        <v>1.4086398352064189E-2</v>
      </c>
      <c r="Z16" s="207">
        <v>3.5202073029596089E-4</v>
      </c>
      <c r="AA16" s="207">
        <v>8.5745270169347663E-4</v>
      </c>
      <c r="AB16" s="207">
        <v>2.2581818103041521E-4</v>
      </c>
      <c r="AC16" s="207">
        <v>2.5956318370365307E-4</v>
      </c>
      <c r="AD16" s="207">
        <v>1.7877075032926291E-4</v>
      </c>
      <c r="AE16" s="207">
        <v>1.7865101421308185E-4</v>
      </c>
      <c r="AF16" s="207">
        <v>5.1407794993603157E-4</v>
      </c>
      <c r="AG16" s="207">
        <v>2.1813721906403146E-4</v>
      </c>
      <c r="AH16" s="207">
        <v>4.1794427544276116E-4</v>
      </c>
      <c r="AI16" s="207">
        <v>2.080990670926402E-4</v>
      </c>
      <c r="AJ16" s="207">
        <v>1.8807014177791597E-4</v>
      </c>
      <c r="AK16" s="207">
        <v>2.2277154743740419E-4</v>
      </c>
      <c r="AL16" s="207">
        <v>1.0927239502274838E-3</v>
      </c>
      <c r="AM16" s="207">
        <v>2.2316515268201468E-4</v>
      </c>
      <c r="AN16" s="207">
        <v>4.3268681585228389E-4</v>
      </c>
      <c r="AO16" s="207">
        <v>2.6866819687470832E-3</v>
      </c>
      <c r="AP16" s="209">
        <v>1.6202638212107061</v>
      </c>
    </row>
    <row r="17" spans="1:42" s="5" customFormat="1" ht="12">
      <c r="A17" s="10" t="s">
        <v>5</v>
      </c>
      <c r="B17" s="9" t="s">
        <v>33</v>
      </c>
      <c r="C17" s="207">
        <v>4.3551013110438201E-5</v>
      </c>
      <c r="D17" s="207">
        <v>1.5308655228527969E-5</v>
      </c>
      <c r="E17" s="207">
        <v>6.8382690064792645E-5</v>
      </c>
      <c r="F17" s="207">
        <v>1.2606634751616673E-4</v>
      </c>
      <c r="G17" s="207">
        <v>3.1535435600896753E-4</v>
      </c>
      <c r="H17" s="207">
        <v>4.4667391121939365E-5</v>
      </c>
      <c r="I17" s="207">
        <v>1.8958496877294743E-4</v>
      </c>
      <c r="J17" s="207">
        <v>8.1975456792243349E-4</v>
      </c>
      <c r="K17" s="207">
        <v>1.7203373666220302E-5</v>
      </c>
      <c r="L17" s="207">
        <v>3.6465564365897131E-4</v>
      </c>
      <c r="M17" s="207">
        <v>1.1115643826857017E-3</v>
      </c>
      <c r="N17" s="207">
        <v>1.8621832952745573E-3</v>
      </c>
      <c r="O17" s="207">
        <v>1.0548605649078242</v>
      </c>
      <c r="P17" s="207">
        <v>8.8988126792390564E-3</v>
      </c>
      <c r="Q17" s="207">
        <v>5.4622781515491943E-3</v>
      </c>
      <c r="R17" s="207">
        <v>2.5055753071351709E-3</v>
      </c>
      <c r="S17" s="207">
        <v>3.0686241905283282E-3</v>
      </c>
      <c r="T17" s="207">
        <v>3.4729207959622536E-3</v>
      </c>
      <c r="U17" s="207">
        <v>1.0999872467470761E-2</v>
      </c>
      <c r="V17" s="207">
        <v>6.1547387030687377E-3</v>
      </c>
      <c r="W17" s="207">
        <v>2.9440336171355427E-3</v>
      </c>
      <c r="X17" s="207">
        <v>2.4199345961157179E-3</v>
      </c>
      <c r="Y17" s="207">
        <v>1.3822038864644212E-3</v>
      </c>
      <c r="Z17" s="207">
        <v>7.0189121870742734E-5</v>
      </c>
      <c r="AA17" s="207">
        <v>1.3730914783262918E-4</v>
      </c>
      <c r="AB17" s="207">
        <v>4.374202870659344E-5</v>
      </c>
      <c r="AC17" s="207">
        <v>4.4740420239932E-5</v>
      </c>
      <c r="AD17" s="207">
        <v>3.8463015014998489E-5</v>
      </c>
      <c r="AE17" s="207">
        <v>2.2052259044103793E-5</v>
      </c>
      <c r="AF17" s="207">
        <v>4.9053746408975446E-5</v>
      </c>
      <c r="AG17" s="207">
        <v>5.6347211802851666E-5</v>
      </c>
      <c r="AH17" s="207">
        <v>8.326879766496414E-5</v>
      </c>
      <c r="AI17" s="207">
        <v>5.5354172347470848E-5</v>
      </c>
      <c r="AJ17" s="207">
        <v>2.2063774550088377E-4</v>
      </c>
      <c r="AK17" s="207">
        <v>7.9694782768459331E-5</v>
      </c>
      <c r="AL17" s="207">
        <v>2.3143178356474807E-4</v>
      </c>
      <c r="AM17" s="207">
        <v>8.7291356579731876E-5</v>
      </c>
      <c r="AN17" s="207">
        <v>2.3320676717202823E-4</v>
      </c>
      <c r="AO17" s="207">
        <v>5.3396501511542146E-4</v>
      </c>
      <c r="AP17" s="209">
        <v>1.1091345833591599</v>
      </c>
    </row>
    <row r="18" spans="1:42" s="5" customFormat="1" ht="12">
      <c r="A18" s="10" t="s">
        <v>6</v>
      </c>
      <c r="B18" s="9" t="s">
        <v>34</v>
      </c>
      <c r="C18" s="207">
        <v>7.4878654466677976E-4</v>
      </c>
      <c r="D18" s="207">
        <v>3.1266578180963011E-4</v>
      </c>
      <c r="E18" s="207">
        <v>7.7396545180115242E-4</v>
      </c>
      <c r="F18" s="207">
        <v>7.3822609221244036E-3</v>
      </c>
      <c r="G18" s="207">
        <v>2.705089788235502E-3</v>
      </c>
      <c r="H18" s="207">
        <v>6.9706514200416968E-4</v>
      </c>
      <c r="I18" s="207">
        <v>2.0303519005650285E-3</v>
      </c>
      <c r="J18" s="207">
        <v>3.2860641390432097E-3</v>
      </c>
      <c r="K18" s="207">
        <v>4.8295250046632288E-4</v>
      </c>
      <c r="L18" s="207">
        <v>2.4779975532756493E-3</v>
      </c>
      <c r="M18" s="207">
        <v>3.3155573667182471E-3</v>
      </c>
      <c r="N18" s="207">
        <v>4.3550780187906544E-4</v>
      </c>
      <c r="O18" s="207">
        <v>6.7650430557691476E-4</v>
      </c>
      <c r="P18" s="207">
        <v>1.0246355458664995</v>
      </c>
      <c r="Q18" s="207">
        <v>1.0212660035381531E-2</v>
      </c>
      <c r="R18" s="207">
        <v>9.8051879620044708E-3</v>
      </c>
      <c r="S18" s="207">
        <v>1.0325714222505169E-2</v>
      </c>
      <c r="T18" s="207">
        <v>4.6558511684519337E-3</v>
      </c>
      <c r="U18" s="207">
        <v>8.7252356351821513E-3</v>
      </c>
      <c r="V18" s="207">
        <v>6.6102000589735675E-3</v>
      </c>
      <c r="W18" s="207">
        <v>5.6402511568941849E-3</v>
      </c>
      <c r="X18" s="207">
        <v>4.5046610637384746E-3</v>
      </c>
      <c r="Y18" s="207">
        <v>2.5859751044375861E-2</v>
      </c>
      <c r="Z18" s="207">
        <v>7.8433320028618316E-4</v>
      </c>
      <c r="AA18" s="207">
        <v>1.3120724783914533E-3</v>
      </c>
      <c r="AB18" s="207">
        <v>3.5049533498308281E-4</v>
      </c>
      <c r="AC18" s="207">
        <v>9.5176671363477133E-4</v>
      </c>
      <c r="AD18" s="207">
        <v>2.4523911060769657E-4</v>
      </c>
      <c r="AE18" s="207">
        <v>3.7018104439500457E-4</v>
      </c>
      <c r="AF18" s="207">
        <v>8.0106874674007542E-4</v>
      </c>
      <c r="AG18" s="207">
        <v>3.786731076729264E-4</v>
      </c>
      <c r="AH18" s="207">
        <v>1.4341814486228126E-3</v>
      </c>
      <c r="AI18" s="207">
        <v>3.3904795691392151E-4</v>
      </c>
      <c r="AJ18" s="207">
        <v>3.9922983083751269E-4</v>
      </c>
      <c r="AK18" s="207">
        <v>8.2152139202952361E-4</v>
      </c>
      <c r="AL18" s="207">
        <v>8.8811469562621512E-4</v>
      </c>
      <c r="AM18" s="207">
        <v>9.8922287941874605E-4</v>
      </c>
      <c r="AN18" s="207">
        <v>6.770925724183225E-4</v>
      </c>
      <c r="AO18" s="207">
        <v>2.0435475705966964E-3</v>
      </c>
      <c r="AP18" s="209">
        <v>1.1490856154953479</v>
      </c>
    </row>
    <row r="19" spans="1:42" s="5" customFormat="1" ht="12">
      <c r="A19" s="10" t="s">
        <v>7</v>
      </c>
      <c r="B19" s="9" t="s">
        <v>276</v>
      </c>
      <c r="C19" s="207">
        <v>1.4056435946366197E-4</v>
      </c>
      <c r="D19" s="207">
        <v>9.2524818424971576E-5</v>
      </c>
      <c r="E19" s="207">
        <v>1.3617015525332587E-4</v>
      </c>
      <c r="F19" s="207">
        <v>9.4931000354175172E-4</v>
      </c>
      <c r="G19" s="207">
        <v>1.585416859948863E-4</v>
      </c>
      <c r="H19" s="207">
        <v>1.3140042698734237E-4</v>
      </c>
      <c r="I19" s="207">
        <v>2.8893776399284069E-4</v>
      </c>
      <c r="J19" s="207">
        <v>2.1597830115162623E-4</v>
      </c>
      <c r="K19" s="207">
        <v>6.4189643789219015E-5</v>
      </c>
      <c r="L19" s="207">
        <v>2.3771134184835435E-4</v>
      </c>
      <c r="M19" s="207">
        <v>4.653263225499265E-4</v>
      </c>
      <c r="N19" s="207">
        <v>1.0641876160479355E-4</v>
      </c>
      <c r="O19" s="207">
        <v>8.7047506926511884E-5</v>
      </c>
      <c r="P19" s="207">
        <v>4.0129501605323933E-4</v>
      </c>
      <c r="Q19" s="207">
        <v>1.0322422144379535</v>
      </c>
      <c r="R19" s="207">
        <v>7.7184069395355298E-3</v>
      </c>
      <c r="S19" s="207">
        <v>3.212214432689384E-3</v>
      </c>
      <c r="T19" s="207">
        <v>6.1785214763769613E-4</v>
      </c>
      <c r="U19" s="207">
        <v>2.735617937006855E-3</v>
      </c>
      <c r="V19" s="207">
        <v>4.7082193391106167E-4</v>
      </c>
      <c r="W19" s="207">
        <v>3.352950531832829E-3</v>
      </c>
      <c r="X19" s="207">
        <v>2.2524390870579743E-4</v>
      </c>
      <c r="Y19" s="207">
        <v>1.7504326463563694E-3</v>
      </c>
      <c r="Z19" s="207">
        <v>2.1032929448370734E-4</v>
      </c>
      <c r="AA19" s="207">
        <v>3.0024500017896516E-3</v>
      </c>
      <c r="AB19" s="207">
        <v>2.8202168109662542E-4</v>
      </c>
      <c r="AC19" s="207">
        <v>3.4980331918620881E-4</v>
      </c>
      <c r="AD19" s="207">
        <v>3.7994731050563103E-4</v>
      </c>
      <c r="AE19" s="207">
        <v>1.2228765657398225E-4</v>
      </c>
      <c r="AF19" s="207">
        <v>2.8749349526255579E-4</v>
      </c>
      <c r="AG19" s="207">
        <v>5.0637722102425155E-4</v>
      </c>
      <c r="AH19" s="207">
        <v>3.91483278663353E-4</v>
      </c>
      <c r="AI19" s="207">
        <v>2.5425399583278848E-4</v>
      </c>
      <c r="AJ19" s="207">
        <v>2.007160344851756E-4</v>
      </c>
      <c r="AK19" s="207">
        <v>2.711638478049811E-4</v>
      </c>
      <c r="AL19" s="207">
        <v>4.3353900112839397E-3</v>
      </c>
      <c r="AM19" s="207">
        <v>1.946437976683187E-4</v>
      </c>
      <c r="AN19" s="207">
        <v>1.2948696634426085E-4</v>
      </c>
      <c r="AO19" s="207">
        <v>2.7802050566358281E-4</v>
      </c>
      <c r="AP19" s="209">
        <v>1.0669970394408808</v>
      </c>
    </row>
    <row r="20" spans="1:42" s="5" customFormat="1" ht="12">
      <c r="A20" s="10" t="s">
        <v>8</v>
      </c>
      <c r="B20" s="9" t="s">
        <v>277</v>
      </c>
      <c r="C20" s="207">
        <v>1.5703153330419868E-4</v>
      </c>
      <c r="D20" s="207">
        <v>1.2785477400691742E-4</v>
      </c>
      <c r="E20" s="207">
        <v>1.2195838567711667E-4</v>
      </c>
      <c r="F20" s="207">
        <v>1.183129101521196E-3</v>
      </c>
      <c r="G20" s="207">
        <v>1.801557207596259E-4</v>
      </c>
      <c r="H20" s="207">
        <v>1.4833484965199283E-4</v>
      </c>
      <c r="I20" s="207">
        <v>1.5343390718310367E-4</v>
      </c>
      <c r="J20" s="207">
        <v>2.3261346448675196E-4</v>
      </c>
      <c r="K20" s="207">
        <v>7.0693355474415863E-5</v>
      </c>
      <c r="L20" s="207">
        <v>7.2636055845767648E-4</v>
      </c>
      <c r="M20" s="207">
        <v>4.9511823570544454E-4</v>
      </c>
      <c r="N20" s="207">
        <v>1.1355099637277371E-4</v>
      </c>
      <c r="O20" s="207">
        <v>1.312870061553095E-4</v>
      </c>
      <c r="P20" s="207">
        <v>2.7494468688564055E-4</v>
      </c>
      <c r="Q20" s="207">
        <v>9.030080635606104E-4</v>
      </c>
      <c r="R20" s="207">
        <v>1.0344533994745773</v>
      </c>
      <c r="S20" s="207">
        <v>5.9195048197334453E-4</v>
      </c>
      <c r="T20" s="207">
        <v>8.120893020106475E-4</v>
      </c>
      <c r="U20" s="207">
        <v>5.6137364878957371E-4</v>
      </c>
      <c r="V20" s="207">
        <v>3.0005114981618763E-4</v>
      </c>
      <c r="W20" s="207">
        <v>5.0009968931488734E-4</v>
      </c>
      <c r="X20" s="207">
        <v>2.2921162347690961E-4</v>
      </c>
      <c r="Y20" s="207">
        <v>4.0398835531241451E-4</v>
      </c>
      <c r="Z20" s="207">
        <v>2.2087063027281356E-4</v>
      </c>
      <c r="AA20" s="207">
        <v>6.710348898960576E-4</v>
      </c>
      <c r="AB20" s="207">
        <v>3.0250162906617279E-4</v>
      </c>
      <c r="AC20" s="207">
        <v>4.0146077280452536E-4</v>
      </c>
      <c r="AD20" s="207">
        <v>4.4706505787951695E-4</v>
      </c>
      <c r="AE20" s="207">
        <v>1.2939206298720005E-4</v>
      </c>
      <c r="AF20" s="207">
        <v>3.0217257901118049E-4</v>
      </c>
      <c r="AG20" s="207">
        <v>5.9340138550201076E-4</v>
      </c>
      <c r="AH20" s="207">
        <v>3.6705333791971868E-4</v>
      </c>
      <c r="AI20" s="207">
        <v>2.6927746997906711E-4</v>
      </c>
      <c r="AJ20" s="207">
        <v>2.0399899145743481E-4</v>
      </c>
      <c r="AK20" s="207">
        <v>3.1393423515998733E-4</v>
      </c>
      <c r="AL20" s="207">
        <v>5.2267577172941298E-3</v>
      </c>
      <c r="AM20" s="207">
        <v>1.9950597073196697E-4</v>
      </c>
      <c r="AN20" s="207">
        <v>9.8078212296550651E-5</v>
      </c>
      <c r="AO20" s="207">
        <v>2.9919428055400345E-4</v>
      </c>
      <c r="AP20" s="209">
        <v>1.0529173375872862</v>
      </c>
    </row>
    <row r="21" spans="1:42" s="5" customFormat="1" ht="12">
      <c r="A21" s="10" t="s">
        <v>9</v>
      </c>
      <c r="B21" s="9" t="s">
        <v>278</v>
      </c>
      <c r="C21" s="207">
        <v>5.8956756152399683E-4</v>
      </c>
      <c r="D21" s="207">
        <v>1.2036733553758712E-4</v>
      </c>
      <c r="E21" s="207">
        <v>1.4437418739258415E-4</v>
      </c>
      <c r="F21" s="207">
        <v>4.9957863246801056E-4</v>
      </c>
      <c r="G21" s="207">
        <v>1.9077031376705253E-4</v>
      </c>
      <c r="H21" s="207">
        <v>1.5388437354835047E-4</v>
      </c>
      <c r="I21" s="207">
        <v>1.5047966818281352E-4</v>
      </c>
      <c r="J21" s="207">
        <v>2.1129295432225953E-4</v>
      </c>
      <c r="K21" s="207">
        <v>5.6807890363992759E-5</v>
      </c>
      <c r="L21" s="207">
        <v>1.6171034229368753E-4</v>
      </c>
      <c r="M21" s="207">
        <v>2.399485160319307E-4</v>
      </c>
      <c r="N21" s="207">
        <v>8.8797120987908681E-5</v>
      </c>
      <c r="O21" s="207">
        <v>8.9789054025164839E-5</v>
      </c>
      <c r="P21" s="207">
        <v>1.5352649657986525E-4</v>
      </c>
      <c r="Q21" s="207">
        <v>1.2599136452313756E-3</v>
      </c>
      <c r="R21" s="207">
        <v>3.5776489012715662E-3</v>
      </c>
      <c r="S21" s="207">
        <v>1.0688711341921429</v>
      </c>
      <c r="T21" s="207">
        <v>2.3196044189580401E-4</v>
      </c>
      <c r="U21" s="207">
        <v>4.8271824143225313E-4</v>
      </c>
      <c r="V21" s="207">
        <v>4.2636155773548339E-4</v>
      </c>
      <c r="W21" s="207">
        <v>3.96405659123768E-4</v>
      </c>
      <c r="X21" s="207">
        <v>2.6892882978212098E-4</v>
      </c>
      <c r="Y21" s="207">
        <v>4.5863495572010416E-4</v>
      </c>
      <c r="Z21" s="207">
        <v>1.872486357243001E-4</v>
      </c>
      <c r="AA21" s="207">
        <v>5.821463495415968E-4</v>
      </c>
      <c r="AB21" s="207">
        <v>3.1583045924353325E-4</v>
      </c>
      <c r="AC21" s="207">
        <v>8.0096860165607901E-4</v>
      </c>
      <c r="AD21" s="207">
        <v>4.2527570695418483E-4</v>
      </c>
      <c r="AE21" s="207">
        <v>1.1622144781512516E-4</v>
      </c>
      <c r="AF21" s="207">
        <v>2.9824824346852353E-4</v>
      </c>
      <c r="AG21" s="207">
        <v>5.4394160533921543E-4</v>
      </c>
      <c r="AH21" s="207">
        <v>1.6271031226833066E-3</v>
      </c>
      <c r="AI21" s="207">
        <v>2.7688233301057522E-4</v>
      </c>
      <c r="AJ21" s="207">
        <v>5.607520987283861E-3</v>
      </c>
      <c r="AK21" s="207">
        <v>3.3111438245714199E-4</v>
      </c>
      <c r="AL21" s="207">
        <v>4.280885155452635E-3</v>
      </c>
      <c r="AM21" s="207">
        <v>4.4746395379627703E-4</v>
      </c>
      <c r="AN21" s="207">
        <v>1.2481759762212576E-2</v>
      </c>
      <c r="AO21" s="207">
        <v>5.9562708160150956E-4</v>
      </c>
      <c r="AP21" s="209">
        <v>1.1077428386996013</v>
      </c>
    </row>
    <row r="22" spans="1:42" s="5" customFormat="1" ht="12">
      <c r="A22" s="10" t="s">
        <v>10</v>
      </c>
      <c r="B22" s="9" t="s">
        <v>279</v>
      </c>
      <c r="C22" s="207">
        <v>1.2086247930160075E-4</v>
      </c>
      <c r="D22" s="207">
        <v>8.4206941154693824E-5</v>
      </c>
      <c r="E22" s="207">
        <v>1.045855750226634E-4</v>
      </c>
      <c r="F22" s="207">
        <v>4.0513198797116444E-4</v>
      </c>
      <c r="G22" s="207">
        <v>1.3040791574944226E-4</v>
      </c>
      <c r="H22" s="207">
        <v>1.0842849615970773E-4</v>
      </c>
      <c r="I22" s="207">
        <v>1.0723672970815116E-4</v>
      </c>
      <c r="J22" s="207">
        <v>1.6543886281200482E-4</v>
      </c>
      <c r="K22" s="207">
        <v>4.3195410078559118E-5</v>
      </c>
      <c r="L22" s="207">
        <v>1.2388694594827322E-4</v>
      </c>
      <c r="M22" s="207">
        <v>1.8621708085233158E-4</v>
      </c>
      <c r="N22" s="207">
        <v>6.6008588674337475E-5</v>
      </c>
      <c r="O22" s="207">
        <v>7.1916397783070555E-5</v>
      </c>
      <c r="P22" s="207">
        <v>9.9934726816428791E-4</v>
      </c>
      <c r="Q22" s="207">
        <v>6.0204347311042824E-4</v>
      </c>
      <c r="R22" s="207">
        <v>1.4919989758124396E-3</v>
      </c>
      <c r="S22" s="207">
        <v>1.8865733741355219E-2</v>
      </c>
      <c r="T22" s="207">
        <v>1.0399976077819841</v>
      </c>
      <c r="U22" s="207">
        <v>1.1083512242775536E-2</v>
      </c>
      <c r="V22" s="207">
        <v>3.9544573216941888E-2</v>
      </c>
      <c r="W22" s="207">
        <v>1.1699589926254187E-3</v>
      </c>
      <c r="X22" s="207">
        <v>3.4116337246956123E-4</v>
      </c>
      <c r="Y22" s="207">
        <v>3.7738085949558714E-4</v>
      </c>
      <c r="Z22" s="207">
        <v>1.5136779086799234E-4</v>
      </c>
      <c r="AA22" s="207">
        <v>4.3010860279020665E-4</v>
      </c>
      <c r="AB22" s="207">
        <v>2.2441831043533815E-4</v>
      </c>
      <c r="AC22" s="207">
        <v>3.0173606952722592E-4</v>
      </c>
      <c r="AD22" s="207">
        <v>3.3392739366290775E-4</v>
      </c>
      <c r="AE22" s="207">
        <v>9.3581888153873631E-5</v>
      </c>
      <c r="AF22" s="207">
        <v>2.162576815641644E-4</v>
      </c>
      <c r="AG22" s="207">
        <v>5.3592040148172759E-4</v>
      </c>
      <c r="AH22" s="207">
        <v>5.3683383536213939E-4</v>
      </c>
      <c r="AI22" s="207">
        <v>4.0298012235873685E-4</v>
      </c>
      <c r="AJ22" s="207">
        <v>2.4660622618175401E-4</v>
      </c>
      <c r="AK22" s="207">
        <v>2.4435880715832257E-4</v>
      </c>
      <c r="AL22" s="207">
        <v>3.5630531595579602E-3</v>
      </c>
      <c r="AM22" s="207">
        <v>1.5455858869355211E-4</v>
      </c>
      <c r="AN22" s="207">
        <v>4.7107755796461934E-3</v>
      </c>
      <c r="AO22" s="207">
        <v>2.8564580564763509E-4</v>
      </c>
      <c r="AP22" s="209">
        <v>1.1286229735990401</v>
      </c>
    </row>
    <row r="23" spans="1:42" s="5" customFormat="1" ht="12">
      <c r="A23" s="10" t="s">
        <v>11</v>
      </c>
      <c r="B23" s="9" t="s">
        <v>35</v>
      </c>
      <c r="C23" s="207">
        <v>1.588697686858531E-4</v>
      </c>
      <c r="D23" s="207">
        <v>9.6681734307437153E-5</v>
      </c>
      <c r="E23" s="207">
        <v>6.3286243517466311E-4</v>
      </c>
      <c r="F23" s="207">
        <v>5.6248936241649395E-4</v>
      </c>
      <c r="G23" s="207">
        <v>1.6452592322895149E-4</v>
      </c>
      <c r="H23" s="207">
        <v>1.3536541166477901E-4</v>
      </c>
      <c r="I23" s="207">
        <v>1.6558990008257532E-4</v>
      </c>
      <c r="J23" s="207">
        <v>2.087404455633902E-4</v>
      </c>
      <c r="K23" s="207">
        <v>5.9372620480703886E-5</v>
      </c>
      <c r="L23" s="207">
        <v>1.6994785959005058E-4</v>
      </c>
      <c r="M23" s="207">
        <v>2.5221759924254258E-4</v>
      </c>
      <c r="N23" s="207">
        <v>9.925410935074933E-5</v>
      </c>
      <c r="O23" s="207">
        <v>9.504097089329859E-5</v>
      </c>
      <c r="P23" s="207">
        <v>4.1149920745351944E-4</v>
      </c>
      <c r="Q23" s="207">
        <v>7.3362104657480817E-3</v>
      </c>
      <c r="R23" s="207">
        <v>6.8086342014501899E-3</v>
      </c>
      <c r="S23" s="207">
        <v>7.678671978994237E-3</v>
      </c>
      <c r="T23" s="207">
        <v>1.2726760418390892E-2</v>
      </c>
      <c r="U23" s="207">
        <v>1.0463832741219565</v>
      </c>
      <c r="V23" s="207">
        <v>8.0216238035516491E-3</v>
      </c>
      <c r="W23" s="207">
        <v>7.9365245126386038E-3</v>
      </c>
      <c r="X23" s="207">
        <v>6.1017929248250488E-4</v>
      </c>
      <c r="Y23" s="207">
        <v>2.9210306242030064E-3</v>
      </c>
      <c r="Z23" s="207">
        <v>2.3024766224546207E-4</v>
      </c>
      <c r="AA23" s="207">
        <v>6.756498819009808E-4</v>
      </c>
      <c r="AB23" s="207">
        <v>2.7696214998323331E-4</v>
      </c>
      <c r="AC23" s="207">
        <v>4.1680759030553671E-4</v>
      </c>
      <c r="AD23" s="207">
        <v>3.8536818987150293E-4</v>
      </c>
      <c r="AE23" s="207">
        <v>1.3687031305971179E-4</v>
      </c>
      <c r="AF23" s="207">
        <v>3.5101178391950351E-4</v>
      </c>
      <c r="AG23" s="207">
        <v>5.4036134173067322E-4</v>
      </c>
      <c r="AH23" s="207">
        <v>8.5090539954120687E-4</v>
      </c>
      <c r="AI23" s="207">
        <v>3.8233176869789974E-4</v>
      </c>
      <c r="AJ23" s="207">
        <v>2.4157118237431676E-4</v>
      </c>
      <c r="AK23" s="207">
        <v>2.7562201991194953E-4</v>
      </c>
      <c r="AL23" s="207">
        <v>4.3095715146550728E-3</v>
      </c>
      <c r="AM23" s="207">
        <v>2.3718690089978163E-4</v>
      </c>
      <c r="AN23" s="207">
        <v>2.367562682823371E-4</v>
      </c>
      <c r="AO23" s="207">
        <v>7.422401903085104E-4</v>
      </c>
      <c r="AP23" s="209">
        <v>1.1139248309252385</v>
      </c>
    </row>
    <row r="24" spans="1:42" s="5" customFormat="1" ht="12">
      <c r="A24" s="10" t="s">
        <v>12</v>
      </c>
      <c r="B24" s="9" t="s">
        <v>401</v>
      </c>
      <c r="C24" s="207">
        <v>2.2631198475974839E-5</v>
      </c>
      <c r="D24" s="207">
        <v>1.2687919387595478E-5</v>
      </c>
      <c r="E24" s="207">
        <v>2.8879402912579036E-5</v>
      </c>
      <c r="F24" s="207">
        <v>6.3428341097580929E-5</v>
      </c>
      <c r="G24" s="207">
        <v>2.7349253757335039E-5</v>
      </c>
      <c r="H24" s="207">
        <v>1.93316584661998E-5</v>
      </c>
      <c r="I24" s="207">
        <v>2.0667876989173787E-5</v>
      </c>
      <c r="J24" s="207">
        <v>3.2917283238641339E-5</v>
      </c>
      <c r="K24" s="207">
        <v>8.2079932922317379E-6</v>
      </c>
      <c r="L24" s="207">
        <v>2.266199115844723E-5</v>
      </c>
      <c r="M24" s="207">
        <v>3.2714157112887139E-5</v>
      </c>
      <c r="N24" s="207">
        <v>1.4064091960370128E-5</v>
      </c>
      <c r="O24" s="207">
        <v>1.299664741633888E-5</v>
      </c>
      <c r="P24" s="207">
        <v>2.8143688609805992E-5</v>
      </c>
      <c r="Q24" s="207">
        <v>1.3246309120140681E-4</v>
      </c>
      <c r="R24" s="207">
        <v>6.7296784685530543E-5</v>
      </c>
      <c r="S24" s="207">
        <v>2.9984670909042416E-5</v>
      </c>
      <c r="T24" s="207">
        <v>3.1705817038908611E-5</v>
      </c>
      <c r="U24" s="207">
        <v>3.3448006063728962E-5</v>
      </c>
      <c r="V24" s="207">
        <v>1.0031383005904579</v>
      </c>
      <c r="W24" s="207">
        <v>2.9774065257905997E-4</v>
      </c>
      <c r="X24" s="207">
        <v>3.9870802020290813E-5</v>
      </c>
      <c r="Y24" s="207">
        <v>4.2461046469560959E-4</v>
      </c>
      <c r="Z24" s="207">
        <v>3.3340025681993508E-5</v>
      </c>
      <c r="AA24" s="207">
        <v>7.7250185938708882E-5</v>
      </c>
      <c r="AB24" s="207">
        <v>3.9430353007147365E-5</v>
      </c>
      <c r="AC24" s="207">
        <v>1.0980866726695692E-4</v>
      </c>
      <c r="AD24" s="207">
        <v>8.0200947470058801E-5</v>
      </c>
      <c r="AE24" s="207">
        <v>3.3608429627803034E-5</v>
      </c>
      <c r="AF24" s="207">
        <v>6.7486889004247805E-5</v>
      </c>
      <c r="AG24" s="207">
        <v>1.0717059045086383E-4</v>
      </c>
      <c r="AH24" s="207">
        <v>3.4110678059432923E-4</v>
      </c>
      <c r="AI24" s="207">
        <v>5.9438034609868623E-5</v>
      </c>
      <c r="AJ24" s="207">
        <v>2.9883715358641997E-5</v>
      </c>
      <c r="AK24" s="207">
        <v>5.206156464402239E-5</v>
      </c>
      <c r="AL24" s="207">
        <v>4.9820721036389457E-4</v>
      </c>
      <c r="AM24" s="207">
        <v>5.3907756698288146E-5</v>
      </c>
      <c r="AN24" s="207">
        <v>1.920136978148343E-5</v>
      </c>
      <c r="AO24" s="207">
        <v>1.0852388982903964E-4</v>
      </c>
      <c r="AP24" s="209">
        <v>1.0062527287938545</v>
      </c>
    </row>
    <row r="25" spans="1:42" s="5" customFormat="1" ht="12">
      <c r="A25" s="10" t="s">
        <v>13</v>
      </c>
      <c r="B25" s="9" t="s">
        <v>196</v>
      </c>
      <c r="C25" s="207">
        <v>2.5213427218078827E-4</v>
      </c>
      <c r="D25" s="207">
        <v>1.9350496864484971E-4</v>
      </c>
      <c r="E25" s="207">
        <v>1.1343857813047276E-2</v>
      </c>
      <c r="F25" s="207">
        <v>7.6151497479528131E-4</v>
      </c>
      <c r="G25" s="207">
        <v>3.7325213011892174E-4</v>
      </c>
      <c r="H25" s="207">
        <v>2.1820512039139739E-4</v>
      </c>
      <c r="I25" s="207">
        <v>2.5287781629407784E-4</v>
      </c>
      <c r="J25" s="207">
        <v>3.2297786036694924E-4</v>
      </c>
      <c r="K25" s="207">
        <v>1.4174057605406755E-4</v>
      </c>
      <c r="L25" s="207">
        <v>2.4418234118015169E-4</v>
      </c>
      <c r="M25" s="207">
        <v>3.9348251667912517E-4</v>
      </c>
      <c r="N25" s="207">
        <v>1.6232374159623017E-4</v>
      </c>
      <c r="O25" s="207">
        <v>1.6064062824193187E-4</v>
      </c>
      <c r="P25" s="207">
        <v>2.2449461845757489E-4</v>
      </c>
      <c r="Q25" s="207">
        <v>2.3236414255502189E-4</v>
      </c>
      <c r="R25" s="207">
        <v>5.591621685496613E-4</v>
      </c>
      <c r="S25" s="207">
        <v>2.4544552391021616E-4</v>
      </c>
      <c r="T25" s="207">
        <v>2.570764301955945E-4</v>
      </c>
      <c r="U25" s="207">
        <v>2.3894236805896218E-4</v>
      </c>
      <c r="V25" s="207">
        <v>2.3446830915469698E-4</v>
      </c>
      <c r="W25" s="207">
        <v>1.0840033999943663</v>
      </c>
      <c r="X25" s="207">
        <v>5.0981021440603251E-4</v>
      </c>
      <c r="Y25" s="207">
        <v>5.0566810928938486E-4</v>
      </c>
      <c r="Z25" s="207">
        <v>3.3707324341008225E-4</v>
      </c>
      <c r="AA25" s="207">
        <v>7.3378959556343536E-4</v>
      </c>
      <c r="AB25" s="207">
        <v>4.5063751188129645E-4</v>
      </c>
      <c r="AC25" s="207">
        <v>5.0926173645601141E-4</v>
      </c>
      <c r="AD25" s="207">
        <v>5.7733894136384467E-4</v>
      </c>
      <c r="AE25" s="207">
        <v>1.5596493035662992E-4</v>
      </c>
      <c r="AF25" s="207">
        <v>3.8253624015937228E-3</v>
      </c>
      <c r="AG25" s="207">
        <v>7.2241109622641719E-4</v>
      </c>
      <c r="AH25" s="207">
        <v>1.5958830405593165E-3</v>
      </c>
      <c r="AI25" s="207">
        <v>3.668695003822875E-4</v>
      </c>
      <c r="AJ25" s="207">
        <v>2.6639238944773329E-4</v>
      </c>
      <c r="AK25" s="207">
        <v>4.241817145249965E-4</v>
      </c>
      <c r="AL25" s="207">
        <v>5.9636212235474112E-3</v>
      </c>
      <c r="AM25" s="207">
        <v>3.3467579464215854E-4</v>
      </c>
      <c r="AN25" s="207">
        <v>3.8016520110889225E-4</v>
      </c>
      <c r="AO25" s="207">
        <v>7.5647288553912717E-4</v>
      </c>
      <c r="AP25" s="209">
        <v>1.119231627845138</v>
      </c>
    </row>
    <row r="26" spans="1:42" s="5" customFormat="1" ht="12">
      <c r="A26" s="10" t="s">
        <v>14</v>
      </c>
      <c r="B26" s="9" t="s">
        <v>55</v>
      </c>
      <c r="C26" s="207">
        <v>5.4411964807516181E-4</v>
      </c>
      <c r="D26" s="207">
        <v>8.2528496323068892E-4</v>
      </c>
      <c r="E26" s="207">
        <v>1.7175467728059062E-3</v>
      </c>
      <c r="F26" s="207">
        <v>1.8567372730878349E-3</v>
      </c>
      <c r="G26" s="207">
        <v>2.2006961154988069E-3</v>
      </c>
      <c r="H26" s="207">
        <v>3.5920738362777865E-3</v>
      </c>
      <c r="I26" s="207">
        <v>3.7091239306718264E-3</v>
      </c>
      <c r="J26" s="207">
        <v>1.3329943741127363E-3</v>
      </c>
      <c r="K26" s="207">
        <v>2.605403638567841E-3</v>
      </c>
      <c r="L26" s="207">
        <v>7.6580829688626295E-4</v>
      </c>
      <c r="M26" s="207">
        <v>3.1184446326212598E-3</v>
      </c>
      <c r="N26" s="207">
        <v>2.4207269082178748E-3</v>
      </c>
      <c r="O26" s="207">
        <v>7.3980800524826662E-3</v>
      </c>
      <c r="P26" s="207">
        <v>1.7615040759084298E-3</v>
      </c>
      <c r="Q26" s="207">
        <v>6.1185201027727206E-4</v>
      </c>
      <c r="R26" s="207">
        <v>1.1251311991468183E-3</v>
      </c>
      <c r="S26" s="207">
        <v>2.6858783266007326E-3</v>
      </c>
      <c r="T26" s="207">
        <v>1.7246448534553127E-3</v>
      </c>
      <c r="U26" s="207">
        <v>1.0583213564039234E-3</v>
      </c>
      <c r="V26" s="207">
        <v>1.7369798397597507E-3</v>
      </c>
      <c r="W26" s="207">
        <v>8.3949818679672809E-4</v>
      </c>
      <c r="X26" s="207">
        <v>1.0123218855764986</v>
      </c>
      <c r="Y26" s="207">
        <v>1.1557222336946395E-3</v>
      </c>
      <c r="Z26" s="207">
        <v>2.9731715754039542E-3</v>
      </c>
      <c r="AA26" s="207">
        <v>1.590877013684966E-3</v>
      </c>
      <c r="AB26" s="207">
        <v>1.4638616851288132E-3</v>
      </c>
      <c r="AC26" s="207">
        <v>1.8361709977386957E-3</v>
      </c>
      <c r="AD26" s="207">
        <v>3.8392560663798817E-3</v>
      </c>
      <c r="AE26" s="207">
        <v>3.4838956327322684E-4</v>
      </c>
      <c r="AF26" s="207">
        <v>9.0991476838494525E-4</v>
      </c>
      <c r="AG26" s="207">
        <v>4.4829488741123021E-3</v>
      </c>
      <c r="AH26" s="207">
        <v>2.2405001593608217E-3</v>
      </c>
      <c r="AI26" s="207">
        <v>3.9743181300547284E-3</v>
      </c>
      <c r="AJ26" s="207">
        <v>1.1584426048266996E-3</v>
      </c>
      <c r="AK26" s="207">
        <v>1.065963746099073E-2</v>
      </c>
      <c r="AL26" s="207">
        <v>1.9477071214383684E-3</v>
      </c>
      <c r="AM26" s="207">
        <v>1.8164136332223515E-3</v>
      </c>
      <c r="AN26" s="207">
        <v>1.3644896217648111E-2</v>
      </c>
      <c r="AO26" s="207">
        <v>1.2920994155307885E-3</v>
      </c>
      <c r="AP26" s="209">
        <v>1.1112870633882581</v>
      </c>
    </row>
    <row r="27" spans="1:42" s="5" customFormat="1" ht="12">
      <c r="A27" s="10" t="s">
        <v>15</v>
      </c>
      <c r="B27" s="9" t="s">
        <v>36</v>
      </c>
      <c r="C27" s="207">
        <v>3.6074434362942187E-3</v>
      </c>
      <c r="D27" s="207">
        <v>1.6239220165755359E-3</v>
      </c>
      <c r="E27" s="207">
        <v>1.9384465715818549E-3</v>
      </c>
      <c r="F27" s="207">
        <v>8.9064542795783911E-3</v>
      </c>
      <c r="G27" s="207">
        <v>1.7081180892233661E-3</v>
      </c>
      <c r="H27" s="207">
        <v>2.8577693212027502E-3</v>
      </c>
      <c r="I27" s="207">
        <v>5.4990387179179043E-3</v>
      </c>
      <c r="J27" s="207">
        <v>4.956231762299263E-3</v>
      </c>
      <c r="K27" s="207">
        <v>1.8605076044392597E-3</v>
      </c>
      <c r="L27" s="207">
        <v>4.3479724946306813E-3</v>
      </c>
      <c r="M27" s="207">
        <v>7.4788488308285628E-3</v>
      </c>
      <c r="N27" s="207">
        <v>6.8587257261155665E-3</v>
      </c>
      <c r="O27" s="207">
        <v>4.3062627446039253E-3</v>
      </c>
      <c r="P27" s="207">
        <v>4.4985869979726556E-3</v>
      </c>
      <c r="Q27" s="207">
        <v>2.7476253746497991E-3</v>
      </c>
      <c r="R27" s="207">
        <v>2.6046048378398118E-3</v>
      </c>
      <c r="S27" s="207">
        <v>1.8324755050856544E-3</v>
      </c>
      <c r="T27" s="207">
        <v>3.9522880489686382E-3</v>
      </c>
      <c r="U27" s="207">
        <v>2.6430947091934617E-3</v>
      </c>
      <c r="V27" s="207">
        <v>2.4584081716406011E-3</v>
      </c>
      <c r="W27" s="207">
        <v>2.2380189746705782E-3</v>
      </c>
      <c r="X27" s="207">
        <v>2.8141543396553656E-3</v>
      </c>
      <c r="Y27" s="207">
        <v>1.001843774679579</v>
      </c>
      <c r="Z27" s="207">
        <v>1.8134372949947367E-2</v>
      </c>
      <c r="AA27" s="207">
        <v>3.3595537632218883E-2</v>
      </c>
      <c r="AB27" s="207">
        <v>5.7028659064913088E-3</v>
      </c>
      <c r="AC27" s="207">
        <v>4.7494930783924284E-3</v>
      </c>
      <c r="AD27" s="207">
        <v>3.4277765469540038E-3</v>
      </c>
      <c r="AE27" s="207">
        <v>9.6677320570699513E-3</v>
      </c>
      <c r="AF27" s="207">
        <v>7.1681938190852222E-3</v>
      </c>
      <c r="AG27" s="207">
        <v>3.4853032162222245E-3</v>
      </c>
      <c r="AH27" s="207">
        <v>9.8752222286865986E-3</v>
      </c>
      <c r="AI27" s="207">
        <v>6.4586009861428099E-3</v>
      </c>
      <c r="AJ27" s="207">
        <v>3.3677415911316268E-3</v>
      </c>
      <c r="AK27" s="207">
        <v>2.4336361520743703E-3</v>
      </c>
      <c r="AL27" s="207">
        <v>2.0684298367335797E-3</v>
      </c>
      <c r="AM27" s="207">
        <v>3.9277149715158379E-3</v>
      </c>
      <c r="AN27" s="207">
        <v>1.6674245627439754E-3</v>
      </c>
      <c r="AO27" s="207">
        <v>3.6241872902588734E-3</v>
      </c>
      <c r="AP27" s="209">
        <v>1.202937006060216</v>
      </c>
    </row>
    <row r="28" spans="1:42" s="5" customFormat="1" ht="12">
      <c r="A28" s="10" t="s">
        <v>16</v>
      </c>
      <c r="B28" s="9" t="s">
        <v>197</v>
      </c>
      <c r="C28" s="207">
        <v>1.372885957219222E-2</v>
      </c>
      <c r="D28" s="207">
        <v>5.4597913494517369E-3</v>
      </c>
      <c r="E28" s="207">
        <v>8.7035333325971038E-3</v>
      </c>
      <c r="F28" s="207">
        <v>3.3874781313396871E-2</v>
      </c>
      <c r="G28" s="207">
        <v>2.1377660986094539E-2</v>
      </c>
      <c r="H28" s="207">
        <v>3.1652053977862721E-2</v>
      </c>
      <c r="I28" s="207">
        <v>5.7629424794246521E-2</v>
      </c>
      <c r="J28" s="207">
        <v>4.7312696458689261E-2</v>
      </c>
      <c r="K28" s="207">
        <v>1.3902222847236835E-2</v>
      </c>
      <c r="L28" s="207">
        <v>4.052658750029093E-2</v>
      </c>
      <c r="M28" s="207">
        <v>6.7056043289056524E-2</v>
      </c>
      <c r="N28" s="207">
        <v>7.747057587135453E-2</v>
      </c>
      <c r="O28" s="207">
        <v>5.3342359255675174E-2</v>
      </c>
      <c r="P28" s="207">
        <v>3.5006370017441071E-2</v>
      </c>
      <c r="Q28" s="207">
        <v>1.8960611994853459E-2</v>
      </c>
      <c r="R28" s="207">
        <v>1.6457194923994323E-2</v>
      </c>
      <c r="S28" s="207">
        <v>1.7298420965711353E-2</v>
      </c>
      <c r="T28" s="207">
        <v>3.4114530816774236E-2</v>
      </c>
      <c r="U28" s="207">
        <v>1.675054922367248E-2</v>
      </c>
      <c r="V28" s="207">
        <v>9.2466448413475628E-3</v>
      </c>
      <c r="W28" s="207">
        <v>2.3589952188863395E-2</v>
      </c>
      <c r="X28" s="207">
        <v>2.1338356067302475E-2</v>
      </c>
      <c r="Y28" s="207">
        <v>9.6600419850454908E-3</v>
      </c>
      <c r="Z28" s="207">
        <v>1.1016171836105877</v>
      </c>
      <c r="AA28" s="207">
        <v>5.6932193266763229E-2</v>
      </c>
      <c r="AB28" s="207">
        <v>0.10389914718077077</v>
      </c>
      <c r="AC28" s="207">
        <v>3.3217069273550448E-2</v>
      </c>
      <c r="AD28" s="207">
        <v>8.0632117819279727E-3</v>
      </c>
      <c r="AE28" s="207">
        <v>5.1602965261050163E-3</v>
      </c>
      <c r="AF28" s="207">
        <v>1.9911506091783632E-2</v>
      </c>
      <c r="AG28" s="207">
        <v>9.9238231271667234E-3</v>
      </c>
      <c r="AH28" s="207">
        <v>1.7911809861211693E-2</v>
      </c>
      <c r="AI28" s="207">
        <v>2.3362237518208092E-2</v>
      </c>
      <c r="AJ28" s="207">
        <v>1.7460960357718252E-2</v>
      </c>
      <c r="AK28" s="207">
        <v>7.9377223068208824E-3</v>
      </c>
      <c r="AL28" s="207">
        <v>8.6000842132037195E-3</v>
      </c>
      <c r="AM28" s="207">
        <v>4.4819706791561734E-2</v>
      </c>
      <c r="AN28" s="207">
        <v>1.1402265385053562E-2</v>
      </c>
      <c r="AO28" s="207">
        <v>1.3161855212540907E-2</v>
      </c>
      <c r="AP28" s="209">
        <v>2.1578403360781251</v>
      </c>
    </row>
    <row r="29" spans="1:42" s="5" customFormat="1" ht="12">
      <c r="A29" s="10" t="s">
        <v>17</v>
      </c>
      <c r="B29" s="9" t="s">
        <v>280</v>
      </c>
      <c r="C29" s="207">
        <v>1.47162499801988E-3</v>
      </c>
      <c r="D29" s="207">
        <v>2.7874767972290657E-4</v>
      </c>
      <c r="E29" s="207">
        <v>7.3978621613727679E-4</v>
      </c>
      <c r="F29" s="207">
        <v>5.1031161558825512E-3</v>
      </c>
      <c r="G29" s="207">
        <v>2.869873141032396E-3</v>
      </c>
      <c r="H29" s="207">
        <v>1.9899504067578608E-3</v>
      </c>
      <c r="I29" s="207">
        <v>2.9574919767279637E-3</v>
      </c>
      <c r="J29" s="207">
        <v>3.0709404688675701E-3</v>
      </c>
      <c r="K29" s="207">
        <v>2.1356210433697929E-3</v>
      </c>
      <c r="L29" s="207">
        <v>1.4597075505991758E-3</v>
      </c>
      <c r="M29" s="207">
        <v>2.0297711182629009E-3</v>
      </c>
      <c r="N29" s="207">
        <v>1.9460745491437833E-3</v>
      </c>
      <c r="O29" s="207">
        <v>1.3867767981648232E-3</v>
      </c>
      <c r="P29" s="207">
        <v>1.1978831964521278E-3</v>
      </c>
      <c r="Q29" s="207">
        <v>8.8861705854501982E-4</v>
      </c>
      <c r="R29" s="207">
        <v>8.9237807276765051E-4</v>
      </c>
      <c r="S29" s="207">
        <v>8.3126182952715033E-4</v>
      </c>
      <c r="T29" s="207">
        <v>2.4388533280354846E-3</v>
      </c>
      <c r="U29" s="207">
        <v>1.0089364518241198E-3</v>
      </c>
      <c r="V29" s="207">
        <v>5.6616351238958276E-4</v>
      </c>
      <c r="W29" s="207">
        <v>9.7917975792673781E-4</v>
      </c>
      <c r="X29" s="207">
        <v>1.6769613997458539E-3</v>
      </c>
      <c r="Y29" s="207">
        <v>1.4308916191378776E-3</v>
      </c>
      <c r="Z29" s="207">
        <v>1.4288784454438974E-3</v>
      </c>
      <c r="AA29" s="207">
        <v>1.0914060347653964</v>
      </c>
      <c r="AB29" s="207">
        <v>1.06047288506629E-2</v>
      </c>
      <c r="AC29" s="207">
        <v>3.9126378906131579E-3</v>
      </c>
      <c r="AD29" s="207">
        <v>1.8715738439421942E-3</v>
      </c>
      <c r="AE29" s="207">
        <v>6.2698500834150873E-4</v>
      </c>
      <c r="AF29" s="207">
        <v>2.9573629293432402E-3</v>
      </c>
      <c r="AG29" s="207">
        <v>4.2379216325943801E-3</v>
      </c>
      <c r="AH29" s="207">
        <v>5.1518796839987013E-3</v>
      </c>
      <c r="AI29" s="207">
        <v>9.6233272030557104E-3</v>
      </c>
      <c r="AJ29" s="207">
        <v>5.7155445719474672E-3</v>
      </c>
      <c r="AK29" s="207">
        <v>2.9874543431067709E-3</v>
      </c>
      <c r="AL29" s="207">
        <v>1.3728119453581379E-3</v>
      </c>
      <c r="AM29" s="207">
        <v>1.0176960608985717E-2</v>
      </c>
      <c r="AN29" s="207">
        <v>9.5329557917053504E-4</v>
      </c>
      <c r="AO29" s="207">
        <v>3.6958458852676961E-3</v>
      </c>
      <c r="AP29" s="209">
        <v>1.1960738515162688</v>
      </c>
    </row>
    <row r="30" spans="1:42" s="5" customFormat="1" ht="12">
      <c r="A30" s="10" t="s">
        <v>18</v>
      </c>
      <c r="B30" s="9" t="s">
        <v>281</v>
      </c>
      <c r="C30" s="207">
        <v>9.0728183329434424E-4</v>
      </c>
      <c r="D30" s="207">
        <v>2.8629195240053885E-4</v>
      </c>
      <c r="E30" s="207">
        <v>4.8517771599275976E-4</v>
      </c>
      <c r="F30" s="207">
        <v>2.9857035809088359E-3</v>
      </c>
      <c r="G30" s="207">
        <v>1.228849892798662E-3</v>
      </c>
      <c r="H30" s="207">
        <v>6.9417542841126198E-4</v>
      </c>
      <c r="I30" s="207">
        <v>1.7795922278968938E-3</v>
      </c>
      <c r="J30" s="207">
        <v>3.0487724018701274E-3</v>
      </c>
      <c r="K30" s="207">
        <v>4.1984194722150344E-4</v>
      </c>
      <c r="L30" s="207">
        <v>6.2500992022900914E-4</v>
      </c>
      <c r="M30" s="207">
        <v>3.0162584346188799E-3</v>
      </c>
      <c r="N30" s="207">
        <v>8.4931140356163761E-4</v>
      </c>
      <c r="O30" s="207">
        <v>6.361410323376921E-4</v>
      </c>
      <c r="P30" s="207">
        <v>6.2647252917526262E-4</v>
      </c>
      <c r="Q30" s="207">
        <v>6.4935766071640003E-4</v>
      </c>
      <c r="R30" s="207">
        <v>4.6418019536690003E-4</v>
      </c>
      <c r="S30" s="207">
        <v>5.4192069715122985E-4</v>
      </c>
      <c r="T30" s="207">
        <v>1.0007291591710933E-3</v>
      </c>
      <c r="U30" s="207">
        <v>5.708473039598874E-4</v>
      </c>
      <c r="V30" s="207">
        <v>4.8621377858128277E-4</v>
      </c>
      <c r="W30" s="207">
        <v>2.6553569179038586E-3</v>
      </c>
      <c r="X30" s="207">
        <v>9.3765479669883842E-4</v>
      </c>
      <c r="Y30" s="207">
        <v>2.2728624096641174E-3</v>
      </c>
      <c r="Z30" s="207">
        <v>6.5786886098231868E-3</v>
      </c>
      <c r="AA30" s="207">
        <v>2.8457113792260832E-3</v>
      </c>
      <c r="AB30" s="207">
        <v>1.0014032601854546</v>
      </c>
      <c r="AC30" s="207">
        <v>1.9786306733223262E-3</v>
      </c>
      <c r="AD30" s="207">
        <v>3.548416237785945E-3</v>
      </c>
      <c r="AE30" s="207">
        <v>3.6835866554472469E-4</v>
      </c>
      <c r="AF30" s="207">
        <v>6.3279515216550846E-3</v>
      </c>
      <c r="AG30" s="207">
        <v>6.6530944015913349E-3</v>
      </c>
      <c r="AH30" s="207">
        <v>2.7880426842018975E-2</v>
      </c>
      <c r="AI30" s="207">
        <v>5.1478213726896963E-3</v>
      </c>
      <c r="AJ30" s="207">
        <v>4.0085992701967147E-3</v>
      </c>
      <c r="AK30" s="207">
        <v>6.5622223883505745E-4</v>
      </c>
      <c r="AL30" s="207">
        <v>7.3765248151258294E-4</v>
      </c>
      <c r="AM30" s="207">
        <v>1.6800847609704902E-2</v>
      </c>
      <c r="AN30" s="207">
        <v>8.9310935892093486E-4</v>
      </c>
      <c r="AO30" s="207">
        <v>2.0774332986444363E-2</v>
      </c>
      <c r="AP30" s="209">
        <v>1.1337711270546571</v>
      </c>
    </row>
    <row r="31" spans="1:42" s="5" customFormat="1" ht="12">
      <c r="A31" s="10" t="s">
        <v>19</v>
      </c>
      <c r="B31" s="9" t="s">
        <v>282</v>
      </c>
      <c r="C31" s="207">
        <v>3.3508699143652822E-2</v>
      </c>
      <c r="D31" s="207">
        <v>8.0664429770009628E-3</v>
      </c>
      <c r="E31" s="207">
        <v>3.1147992272025676E-2</v>
      </c>
      <c r="F31" s="207">
        <v>2.2029065550050513E-2</v>
      </c>
      <c r="G31" s="207">
        <v>3.9389282920654391E-2</v>
      </c>
      <c r="H31" s="207">
        <v>3.6389550302685376E-2</v>
      </c>
      <c r="I31" s="207">
        <v>4.4450886493340738E-2</v>
      </c>
      <c r="J31" s="207">
        <v>2.3692823603999463E-2</v>
      </c>
      <c r="K31" s="207">
        <v>9.5259325359534647E-3</v>
      </c>
      <c r="L31" s="207">
        <v>2.7458752850777601E-2</v>
      </c>
      <c r="M31" s="207">
        <v>1.911575355156837E-2</v>
      </c>
      <c r="N31" s="207">
        <v>1.5706866990359142E-2</v>
      </c>
      <c r="O31" s="207">
        <v>1.7811238304479622E-2</v>
      </c>
      <c r="P31" s="207">
        <v>2.2206420262051548E-2</v>
      </c>
      <c r="Q31" s="207">
        <v>2.2420818900950209E-2</v>
      </c>
      <c r="R31" s="207">
        <v>2.0599571955866633E-2</v>
      </c>
      <c r="S31" s="207">
        <v>2.8280020770268973E-2</v>
      </c>
      <c r="T31" s="207">
        <v>2.1374109068560791E-2</v>
      </c>
      <c r="U31" s="207">
        <v>2.6259429217757715E-2</v>
      </c>
      <c r="V31" s="207">
        <v>2.2056040360430802E-2</v>
      </c>
      <c r="W31" s="207">
        <v>2.1187985964968709E-2</v>
      </c>
      <c r="X31" s="207">
        <v>3.6736072357571994E-2</v>
      </c>
      <c r="Y31" s="207">
        <v>2.8213065681712744E-2</v>
      </c>
      <c r="Z31" s="207">
        <v>1.195932284668292E-2</v>
      </c>
      <c r="AA31" s="207">
        <v>1.3335270593487141E-2</v>
      </c>
      <c r="AB31" s="207">
        <v>1.0384608259813714E-2</v>
      </c>
      <c r="AC31" s="207">
        <v>1.0084652325519647</v>
      </c>
      <c r="AD31" s="207">
        <v>5.1215812669754973E-3</v>
      </c>
      <c r="AE31" s="207">
        <v>1.6241803393381138E-3</v>
      </c>
      <c r="AF31" s="207">
        <v>6.6555008879849277E-3</v>
      </c>
      <c r="AG31" s="207">
        <v>8.3107910392478408E-3</v>
      </c>
      <c r="AH31" s="207">
        <v>7.192700685152288E-3</v>
      </c>
      <c r="AI31" s="207">
        <v>1.0760923061911891E-2</v>
      </c>
      <c r="AJ31" s="207">
        <v>2.5246404738263842E-2</v>
      </c>
      <c r="AK31" s="207">
        <v>1.9145496405609926E-2</v>
      </c>
      <c r="AL31" s="207">
        <v>1.3657752383181022E-2</v>
      </c>
      <c r="AM31" s="207">
        <v>3.8675679994892444E-2</v>
      </c>
      <c r="AN31" s="207">
        <v>0.10434879013253558</v>
      </c>
      <c r="AO31" s="207">
        <v>8.3476484985881508E-3</v>
      </c>
      <c r="AP31" s="209">
        <v>1.8708587057223185</v>
      </c>
    </row>
    <row r="32" spans="1:42" s="5" customFormat="1" ht="12">
      <c r="A32" s="10" t="s">
        <v>20</v>
      </c>
      <c r="B32" s="9" t="s">
        <v>37</v>
      </c>
      <c r="C32" s="207">
        <v>9.0192220847186665E-3</v>
      </c>
      <c r="D32" s="207">
        <v>1.0621691146556313E-2</v>
      </c>
      <c r="E32" s="207">
        <v>1.1211924112812372E-2</v>
      </c>
      <c r="F32" s="207">
        <v>5.6191888003458861E-2</v>
      </c>
      <c r="G32" s="207">
        <v>8.1531684102454632E-3</v>
      </c>
      <c r="H32" s="207">
        <v>1.9142625717299626E-2</v>
      </c>
      <c r="I32" s="207">
        <v>1.2685685155954779E-2</v>
      </c>
      <c r="J32" s="207">
        <v>9.0844556386391936E-3</v>
      </c>
      <c r="K32" s="207">
        <v>6.2099620384632121E-3</v>
      </c>
      <c r="L32" s="207">
        <v>6.0480665192227112E-3</v>
      </c>
      <c r="M32" s="207">
        <v>1.265455463869259E-2</v>
      </c>
      <c r="N32" s="207">
        <v>7.6741770124557638E-3</v>
      </c>
      <c r="O32" s="207">
        <v>9.5425584333676088E-3</v>
      </c>
      <c r="P32" s="207">
        <v>1.34121574620707E-2</v>
      </c>
      <c r="Q32" s="207">
        <v>1.0031875040071806E-2</v>
      </c>
      <c r="R32" s="207">
        <v>8.2654686293440662E-3</v>
      </c>
      <c r="S32" s="207">
        <v>9.7159504342289107E-3</v>
      </c>
      <c r="T32" s="207">
        <v>7.2712212802822857E-3</v>
      </c>
      <c r="U32" s="207">
        <v>7.7298749614563437E-3</v>
      </c>
      <c r="V32" s="207">
        <v>5.6841822909136676E-3</v>
      </c>
      <c r="W32" s="207">
        <v>1.13469603199291E-2</v>
      </c>
      <c r="X32" s="207">
        <v>1.9582665609151988E-2</v>
      </c>
      <c r="Y32" s="207">
        <v>1.5010941962045188E-2</v>
      </c>
      <c r="Z32" s="207">
        <v>1.6812744875865072E-2</v>
      </c>
      <c r="AA32" s="207">
        <v>2.8455856075440784E-2</v>
      </c>
      <c r="AB32" s="207">
        <v>3.0792312777696791E-2</v>
      </c>
      <c r="AC32" s="207">
        <v>1.9512981711778933E-2</v>
      </c>
      <c r="AD32" s="207">
        <v>1.042939092312009</v>
      </c>
      <c r="AE32" s="207">
        <v>7.0229754697727034E-2</v>
      </c>
      <c r="AF32" s="207">
        <v>2.1661099814524066E-2</v>
      </c>
      <c r="AG32" s="207">
        <v>1.0971360038068669E-2</v>
      </c>
      <c r="AH32" s="207">
        <v>2.1260761378500442E-2</v>
      </c>
      <c r="AI32" s="207">
        <v>9.8003812164397588E-3</v>
      </c>
      <c r="AJ32" s="207">
        <v>1.0636111404989483E-2</v>
      </c>
      <c r="AK32" s="207">
        <v>2.7899098074332045E-2</v>
      </c>
      <c r="AL32" s="207">
        <v>1.0346528779134213E-2</v>
      </c>
      <c r="AM32" s="207">
        <v>1.1106853388406043E-2</v>
      </c>
      <c r="AN32" s="207">
        <v>5.2675383938129141E-3</v>
      </c>
      <c r="AO32" s="207">
        <v>1.2761230810509261E-2</v>
      </c>
      <c r="AP32" s="209">
        <v>1.6367449826506162</v>
      </c>
    </row>
    <row r="33" spans="1:42" s="5" customFormat="1" ht="12">
      <c r="A33" s="10" t="s">
        <v>21</v>
      </c>
      <c r="B33" s="9" t="s">
        <v>38</v>
      </c>
      <c r="C33" s="207">
        <v>6.6964689388270522E-3</v>
      </c>
      <c r="D33" s="207">
        <v>2.1152081617486088E-3</v>
      </c>
      <c r="E33" s="207">
        <v>3.4288357645704199E-3</v>
      </c>
      <c r="F33" s="207">
        <v>1.1766060628861839E-2</v>
      </c>
      <c r="G33" s="207">
        <v>5.8276301305084221E-3</v>
      </c>
      <c r="H33" s="207">
        <v>6.2368666713877524E-3</v>
      </c>
      <c r="I33" s="207">
        <v>5.816411469579316E-3</v>
      </c>
      <c r="J33" s="207">
        <v>4.7825436488609435E-3</v>
      </c>
      <c r="K33" s="207">
        <v>1.98961672480633E-3</v>
      </c>
      <c r="L33" s="207">
        <v>5.5594378005107319E-3</v>
      </c>
      <c r="M33" s="207">
        <v>5.8777934784693901E-3</v>
      </c>
      <c r="N33" s="207">
        <v>3.7358570281102016E-3</v>
      </c>
      <c r="O33" s="207">
        <v>2.9720866420058995E-3</v>
      </c>
      <c r="P33" s="207">
        <v>6.0302425022861024E-3</v>
      </c>
      <c r="Q33" s="207">
        <v>4.7452995352789415E-3</v>
      </c>
      <c r="R33" s="207">
        <v>4.3452850502364963E-3</v>
      </c>
      <c r="S33" s="207">
        <v>5.0479689071570846E-3</v>
      </c>
      <c r="T33" s="207">
        <v>3.2963592503283479E-3</v>
      </c>
      <c r="U33" s="207">
        <v>5.1962356966551333E-3</v>
      </c>
      <c r="V33" s="207">
        <v>4.145810011068409E-3</v>
      </c>
      <c r="W33" s="207">
        <v>3.2565188150689445E-3</v>
      </c>
      <c r="X33" s="207">
        <v>6.5771594021375871E-3</v>
      </c>
      <c r="Y33" s="207">
        <v>8.5518507713134469E-3</v>
      </c>
      <c r="Z33" s="207">
        <v>8.5843153617600632E-3</v>
      </c>
      <c r="AA33" s="207">
        <v>5.4432203315277422E-3</v>
      </c>
      <c r="AB33" s="207">
        <v>5.8437936365891719E-3</v>
      </c>
      <c r="AC33" s="207">
        <v>2.9069604765757477E-2</v>
      </c>
      <c r="AD33" s="207">
        <v>1.8828663353141421E-2</v>
      </c>
      <c r="AE33" s="207">
        <v>1.0305938902094707</v>
      </c>
      <c r="AF33" s="207">
        <v>2.8544683644691159E-2</v>
      </c>
      <c r="AG33" s="207">
        <v>2.2603064059696584E-2</v>
      </c>
      <c r="AH33" s="207">
        <v>3.9500940171981382E-3</v>
      </c>
      <c r="AI33" s="207">
        <v>1.0853591382274024E-2</v>
      </c>
      <c r="AJ33" s="207">
        <v>1.9449500753214961E-2</v>
      </c>
      <c r="AK33" s="207">
        <v>2.1241587414461929E-2</v>
      </c>
      <c r="AL33" s="207">
        <v>9.8956962627634211E-3</v>
      </c>
      <c r="AM33" s="207">
        <v>1.6462100993755616E-2</v>
      </c>
      <c r="AN33" s="207">
        <v>5.814404816270032E-3</v>
      </c>
      <c r="AO33" s="207">
        <v>3.6119930592447197E-2</v>
      </c>
      <c r="AP33" s="209">
        <v>1.3912956886247971</v>
      </c>
    </row>
    <row r="34" spans="1:42" s="5" customFormat="1" ht="12">
      <c r="A34" s="10" t="s">
        <v>22</v>
      </c>
      <c r="B34" s="9" t="s">
        <v>406</v>
      </c>
      <c r="C34" s="207">
        <v>2.1417256715298219E-2</v>
      </c>
      <c r="D34" s="207">
        <v>2.1416326441447139E-2</v>
      </c>
      <c r="E34" s="207">
        <v>1.6759347550036517E-2</v>
      </c>
      <c r="F34" s="207">
        <v>2.5171710165915968E-2</v>
      </c>
      <c r="G34" s="207">
        <v>2.2385794171361727E-2</v>
      </c>
      <c r="H34" s="207">
        <v>1.5278463187352645E-2</v>
      </c>
      <c r="I34" s="207">
        <v>2.7413078508659885E-2</v>
      </c>
      <c r="J34" s="207">
        <v>1.8712673555919289E-2</v>
      </c>
      <c r="K34" s="207">
        <v>2.1870888002515319E-2</v>
      </c>
      <c r="L34" s="207">
        <v>1.4233519091049836E-2</v>
      </c>
      <c r="M34" s="207">
        <v>3.0693197574062237E-2</v>
      </c>
      <c r="N34" s="207">
        <v>1.7346413915021543E-2</v>
      </c>
      <c r="O34" s="207">
        <v>1.7039752020257551E-2</v>
      </c>
      <c r="P34" s="207">
        <v>1.6429065662635592E-2</v>
      </c>
      <c r="Q34" s="207">
        <v>1.4826833719896432E-2</v>
      </c>
      <c r="R34" s="207">
        <v>1.1515727045098923E-2</v>
      </c>
      <c r="S34" s="207">
        <v>1.6115709106521825E-2</v>
      </c>
      <c r="T34" s="207">
        <v>1.3063613882429704E-2</v>
      </c>
      <c r="U34" s="207">
        <v>1.5568745291329853E-2</v>
      </c>
      <c r="V34" s="207">
        <v>1.4612291793578319E-2</v>
      </c>
      <c r="W34" s="207">
        <v>1.2288531359705545E-2</v>
      </c>
      <c r="X34" s="207">
        <v>6.1093464610231678E-2</v>
      </c>
      <c r="Y34" s="207">
        <v>2.0952691181153345E-2</v>
      </c>
      <c r="Z34" s="207">
        <v>2.8204935162590105E-2</v>
      </c>
      <c r="AA34" s="207">
        <v>1.4803599943520842E-2</v>
      </c>
      <c r="AB34" s="207">
        <v>3.1568588805150913E-2</v>
      </c>
      <c r="AC34" s="207">
        <v>1.5854800898909175E-2</v>
      </c>
      <c r="AD34" s="207">
        <v>2.0721542303161183E-2</v>
      </c>
      <c r="AE34" s="207">
        <v>2.6655986861851499E-3</v>
      </c>
      <c r="AF34" s="207">
        <v>1.0481348241101027</v>
      </c>
      <c r="AG34" s="207">
        <v>1.469921996780009E-2</v>
      </c>
      <c r="AH34" s="207">
        <v>1.738121260535485E-2</v>
      </c>
      <c r="AI34" s="207">
        <v>1.4176703024947097E-2</v>
      </c>
      <c r="AJ34" s="207">
        <v>9.7843085962075887E-3</v>
      </c>
      <c r="AK34" s="207">
        <v>2.0289027206826217E-2</v>
      </c>
      <c r="AL34" s="207">
        <v>8.7403173111080448E-3</v>
      </c>
      <c r="AM34" s="207">
        <v>2.1375060154918427E-2</v>
      </c>
      <c r="AN34" s="207">
        <v>8.5450258690098202E-2</v>
      </c>
      <c r="AO34" s="207">
        <v>4.2611991277335518E-2</v>
      </c>
      <c r="AP34" s="209">
        <v>1.8626670832956949</v>
      </c>
    </row>
    <row r="35" spans="1:42" s="5" customFormat="1" ht="12">
      <c r="A35" s="10" t="s">
        <v>23</v>
      </c>
      <c r="B35" s="9" t="s">
        <v>198</v>
      </c>
      <c r="C35" s="207">
        <v>3.7751771626479869E-3</v>
      </c>
      <c r="D35" s="207">
        <v>1.8443795674269667E-3</v>
      </c>
      <c r="E35" s="207">
        <v>4.5748135523369267E-3</v>
      </c>
      <c r="F35" s="207">
        <v>6.9477025323754164E-3</v>
      </c>
      <c r="G35" s="207">
        <v>4.6209245894135893E-3</v>
      </c>
      <c r="H35" s="207">
        <v>5.0796624996150069E-3</v>
      </c>
      <c r="I35" s="207">
        <v>5.5071832867171575E-3</v>
      </c>
      <c r="J35" s="207">
        <v>7.8096747778361167E-3</v>
      </c>
      <c r="K35" s="207">
        <v>1.3324085998851138E-3</v>
      </c>
      <c r="L35" s="207">
        <v>5.0299204987808155E-3</v>
      </c>
      <c r="M35" s="207">
        <v>5.422228807244113E-3</v>
      </c>
      <c r="N35" s="207">
        <v>3.2872782717548489E-3</v>
      </c>
      <c r="O35" s="207">
        <v>3.2943610520189213E-3</v>
      </c>
      <c r="P35" s="207">
        <v>4.7924845182330473E-3</v>
      </c>
      <c r="Q35" s="207">
        <v>5.1443828321289797E-3</v>
      </c>
      <c r="R35" s="207">
        <v>7.1055493047999744E-3</v>
      </c>
      <c r="S35" s="207">
        <v>5.0244058066060537E-3</v>
      </c>
      <c r="T35" s="207">
        <v>5.2099444240329149E-3</v>
      </c>
      <c r="U35" s="207">
        <v>8.6216777131263109E-3</v>
      </c>
      <c r="V35" s="207">
        <v>8.8427106668949786E-3</v>
      </c>
      <c r="W35" s="207">
        <v>3.7251139542009096E-3</v>
      </c>
      <c r="X35" s="207">
        <v>5.8239287396907669E-3</v>
      </c>
      <c r="Y35" s="207">
        <v>7.0369422930742411E-3</v>
      </c>
      <c r="Z35" s="207">
        <v>7.0951248550966926E-3</v>
      </c>
      <c r="AA35" s="207">
        <v>2.5257594186990522E-2</v>
      </c>
      <c r="AB35" s="207">
        <v>8.3722289796002141E-3</v>
      </c>
      <c r="AC35" s="207">
        <v>2.0740314431131144E-2</v>
      </c>
      <c r="AD35" s="207">
        <v>3.0002594567250119E-2</v>
      </c>
      <c r="AE35" s="207">
        <v>4.091790010630778E-3</v>
      </c>
      <c r="AF35" s="207">
        <v>8.485636521070929E-3</v>
      </c>
      <c r="AG35" s="207">
        <v>1.0813159632719807</v>
      </c>
      <c r="AH35" s="207">
        <v>1.6313360280263079E-2</v>
      </c>
      <c r="AI35" s="207">
        <v>1.5857579604479342E-2</v>
      </c>
      <c r="AJ35" s="207">
        <v>7.7347102415474336E-3</v>
      </c>
      <c r="AK35" s="207">
        <v>3.351476164603738E-2</v>
      </c>
      <c r="AL35" s="207">
        <v>1.9722221327441676E-2</v>
      </c>
      <c r="AM35" s="207">
        <v>1.0285411777230972E-2</v>
      </c>
      <c r="AN35" s="207">
        <v>3.4394037765589931E-3</v>
      </c>
      <c r="AO35" s="207">
        <v>4.0319404827491571E-2</v>
      </c>
      <c r="AP35" s="209">
        <v>1.4524009557556428</v>
      </c>
    </row>
    <row r="36" spans="1:42" s="5" customFormat="1" ht="12">
      <c r="A36" s="10" t="s">
        <v>24</v>
      </c>
      <c r="B36" s="9" t="s">
        <v>39</v>
      </c>
      <c r="C36" s="207">
        <v>1.1267365204514642E-3</v>
      </c>
      <c r="D36" s="207">
        <v>8.0705606379157522E-4</v>
      </c>
      <c r="E36" s="207">
        <v>2.0288673018363829E-3</v>
      </c>
      <c r="F36" s="207">
        <v>3.8405946978446628E-3</v>
      </c>
      <c r="G36" s="207">
        <v>1.4053482546617778E-3</v>
      </c>
      <c r="H36" s="207">
        <v>8.3238183933487502E-4</v>
      </c>
      <c r="I36" s="207">
        <v>9.7013319312590869E-4</v>
      </c>
      <c r="J36" s="207">
        <v>6.5972262920282446E-4</v>
      </c>
      <c r="K36" s="207">
        <v>3.169766033429095E-4</v>
      </c>
      <c r="L36" s="207">
        <v>7.6484110850052187E-4</v>
      </c>
      <c r="M36" s="207">
        <v>2.2234987736864738E-3</v>
      </c>
      <c r="N36" s="207">
        <v>1.3755612105574623E-3</v>
      </c>
      <c r="O36" s="207">
        <v>1.0554799712427794E-3</v>
      </c>
      <c r="P36" s="207">
        <v>1.4936447763456808E-3</v>
      </c>
      <c r="Q36" s="207">
        <v>1.9602310195261877E-3</v>
      </c>
      <c r="R36" s="207">
        <v>1.8971809838778345E-3</v>
      </c>
      <c r="S36" s="207">
        <v>1.0428685707724096E-3</v>
      </c>
      <c r="T36" s="207">
        <v>4.9638083519860303E-4</v>
      </c>
      <c r="U36" s="207">
        <v>9.6284177281973689E-4</v>
      </c>
      <c r="V36" s="207">
        <v>4.5110314843578358E-4</v>
      </c>
      <c r="W36" s="207">
        <v>1.7442192312927449E-3</v>
      </c>
      <c r="X36" s="207">
        <v>8.415629652659142E-4</v>
      </c>
      <c r="Y36" s="207">
        <v>3.8151388447798893E-3</v>
      </c>
      <c r="Z36" s="207">
        <v>9.0604308801134933E-4</v>
      </c>
      <c r="AA36" s="207">
        <v>2.8955841271935492E-3</v>
      </c>
      <c r="AB36" s="207">
        <v>5.288679065846613E-3</v>
      </c>
      <c r="AC36" s="207">
        <v>1.9795375488972085E-3</v>
      </c>
      <c r="AD36" s="207">
        <v>1.4433847427043132E-3</v>
      </c>
      <c r="AE36" s="207">
        <v>6.0087307100418271E-4</v>
      </c>
      <c r="AF36" s="207">
        <v>2.7453847460948196E-3</v>
      </c>
      <c r="AG36" s="207">
        <v>9.039199699701992E-4</v>
      </c>
      <c r="AH36" s="207">
        <v>1.0005842927891238</v>
      </c>
      <c r="AI36" s="207">
        <v>2.7281838673184964E-3</v>
      </c>
      <c r="AJ36" s="207">
        <v>1.1182337251635043E-3</v>
      </c>
      <c r="AK36" s="207">
        <v>1.2120967144758294E-3</v>
      </c>
      <c r="AL36" s="207">
        <v>1.0574279733529491E-3</v>
      </c>
      <c r="AM36" s="207">
        <v>1.0434431603599664E-3</v>
      </c>
      <c r="AN36" s="207">
        <v>6.5468931130343634E-4</v>
      </c>
      <c r="AO36" s="207">
        <v>0.24703723940139352</v>
      </c>
      <c r="AP36" s="209">
        <v>1.3043113836181079</v>
      </c>
    </row>
    <row r="37" spans="1:42" s="5" customFormat="1" ht="12">
      <c r="A37" s="10" t="s">
        <v>25</v>
      </c>
      <c r="B37" s="9" t="s">
        <v>40</v>
      </c>
      <c r="C37" s="207">
        <v>1.6440463439961777E-4</v>
      </c>
      <c r="D37" s="207">
        <v>1.3120810540788368E-4</v>
      </c>
      <c r="E37" s="207">
        <v>7.1946682625411836E-5</v>
      </c>
      <c r="F37" s="207">
        <v>4.1595283786223823E-4</v>
      </c>
      <c r="G37" s="207">
        <v>3.5727486405127767E-4</v>
      </c>
      <c r="H37" s="207">
        <v>1.0331059828497617E-4</v>
      </c>
      <c r="I37" s="207">
        <v>1.9856412556234858E-4</v>
      </c>
      <c r="J37" s="207">
        <v>4.0620205130026702E-4</v>
      </c>
      <c r="K37" s="207">
        <v>4.8119515408120383E-5</v>
      </c>
      <c r="L37" s="207">
        <v>2.0149521659730188E-4</v>
      </c>
      <c r="M37" s="207">
        <v>4.444404763945687E-4</v>
      </c>
      <c r="N37" s="207">
        <v>1.4748833745866923E-4</v>
      </c>
      <c r="O37" s="207">
        <v>9.159003392726037E-5</v>
      </c>
      <c r="P37" s="207">
        <v>3.9160550424609827E-4</v>
      </c>
      <c r="Q37" s="207">
        <v>3.6976594593357055E-4</v>
      </c>
      <c r="R37" s="207">
        <v>5.5504997907886166E-4</v>
      </c>
      <c r="S37" s="207">
        <v>3.2957479502528959E-4</v>
      </c>
      <c r="T37" s="207">
        <v>7.5818396147670798E-4</v>
      </c>
      <c r="U37" s="207">
        <v>9.5325982052097465E-4</v>
      </c>
      <c r="V37" s="207">
        <v>1.9356917420900719E-3</v>
      </c>
      <c r="W37" s="207">
        <v>3.736476915469528E-4</v>
      </c>
      <c r="X37" s="207">
        <v>1.7579367032213752E-4</v>
      </c>
      <c r="Y37" s="207">
        <v>2.6505073184389242E-4</v>
      </c>
      <c r="Z37" s="207">
        <v>5.9274343471167189E-4</v>
      </c>
      <c r="AA37" s="207">
        <v>2.9055002717797541E-4</v>
      </c>
      <c r="AB37" s="207">
        <v>2.8805732512792191E-4</v>
      </c>
      <c r="AC37" s="207">
        <v>3.509806330632562E-4</v>
      </c>
      <c r="AD37" s="207">
        <v>3.70932623435909E-4</v>
      </c>
      <c r="AE37" s="207">
        <v>4.7161612595111219E-5</v>
      </c>
      <c r="AF37" s="207">
        <v>1.219347321317607E-3</v>
      </c>
      <c r="AG37" s="207">
        <v>3.8892088287429943E-3</v>
      </c>
      <c r="AH37" s="207">
        <v>2.2406224775231993E-4</v>
      </c>
      <c r="AI37" s="207">
        <v>1.0001176220481005</v>
      </c>
      <c r="AJ37" s="207">
        <v>1.664718178925425E-4</v>
      </c>
      <c r="AK37" s="207">
        <v>1.8265661097821695E-4</v>
      </c>
      <c r="AL37" s="207">
        <v>5.1232775374664933E-4</v>
      </c>
      <c r="AM37" s="207">
        <v>5.133511817756348E-4</v>
      </c>
      <c r="AN37" s="207">
        <v>1.5893729976228758E-4</v>
      </c>
      <c r="AO37" s="207">
        <v>3.9706466113768391E-4</v>
      </c>
      <c r="AP37" s="209">
        <v>1.018211096748683</v>
      </c>
    </row>
    <row r="38" spans="1:42" s="5" customFormat="1" ht="12">
      <c r="A38" s="10" t="s">
        <v>26</v>
      </c>
      <c r="B38" s="9" t="s">
        <v>284</v>
      </c>
      <c r="C38" s="207">
        <v>1.1584957855963623E-3</v>
      </c>
      <c r="D38" s="207">
        <v>5.2308978137621587E-5</v>
      </c>
      <c r="E38" s="207">
        <v>5.9976022455645582E-5</v>
      </c>
      <c r="F38" s="207">
        <v>1.0617210305325817E-4</v>
      </c>
      <c r="G38" s="207">
        <v>9.6898393682950815E-5</v>
      </c>
      <c r="H38" s="207">
        <v>4.8484132643111168E-5</v>
      </c>
      <c r="I38" s="207">
        <v>7.3473465509273048E-5</v>
      </c>
      <c r="J38" s="207">
        <v>6.5857957793895847E-5</v>
      </c>
      <c r="K38" s="207">
        <v>4.7039400909115653E-5</v>
      </c>
      <c r="L38" s="207">
        <v>4.4954575574188656E-5</v>
      </c>
      <c r="M38" s="207">
        <v>8.8813996614599134E-5</v>
      </c>
      <c r="N38" s="207">
        <v>5.4998837960793342E-5</v>
      </c>
      <c r="O38" s="207">
        <v>4.8113741030513012E-5</v>
      </c>
      <c r="P38" s="207">
        <v>5.3841549776403034E-5</v>
      </c>
      <c r="Q38" s="207">
        <v>5.5131619649610903E-5</v>
      </c>
      <c r="R38" s="207">
        <v>4.9588369149060563E-5</v>
      </c>
      <c r="S38" s="207">
        <v>4.8257027305339348E-5</v>
      </c>
      <c r="T38" s="207">
        <v>3.7269344858101411E-5</v>
      </c>
      <c r="U38" s="207">
        <v>4.8907056471843374E-5</v>
      </c>
      <c r="V38" s="207">
        <v>4.1497864606161039E-5</v>
      </c>
      <c r="W38" s="207">
        <v>4.722380134575213E-5</v>
      </c>
      <c r="X38" s="207">
        <v>1.4007920503674047E-4</v>
      </c>
      <c r="Y38" s="207">
        <v>8.9389873401778615E-5</v>
      </c>
      <c r="Z38" s="207">
        <v>7.6965633729994296E-5</v>
      </c>
      <c r="AA38" s="207">
        <v>3.8707529696167049E-4</v>
      </c>
      <c r="AB38" s="207">
        <v>1.2911666016246888E-4</v>
      </c>
      <c r="AC38" s="207">
        <v>1.0139220948521719E-4</v>
      </c>
      <c r="AD38" s="207">
        <v>2.4970283315179791E-4</v>
      </c>
      <c r="AE38" s="207">
        <v>3.3236236746614315E-5</v>
      </c>
      <c r="AF38" s="207">
        <v>1.9774365491953259E-3</v>
      </c>
      <c r="AG38" s="207">
        <v>8.8509728495464511E-4</v>
      </c>
      <c r="AH38" s="207">
        <v>8.5177806426572913E-5</v>
      </c>
      <c r="AI38" s="207">
        <v>9.8621382091861545E-5</v>
      </c>
      <c r="AJ38" s="207">
        <v>1.0161519747643986</v>
      </c>
      <c r="AK38" s="207">
        <v>9.6138762093465272E-5</v>
      </c>
      <c r="AL38" s="207">
        <v>8.1472747688867019E-5</v>
      </c>
      <c r="AM38" s="207">
        <v>1.530309386456659E-4</v>
      </c>
      <c r="AN38" s="207">
        <v>1.7236227995290413E-4</v>
      </c>
      <c r="AO38" s="207">
        <v>2.6074236655612118E-3</v>
      </c>
      <c r="AP38" s="209">
        <v>1.0258429981538089</v>
      </c>
    </row>
    <row r="39" spans="1:42" s="5" customFormat="1" ht="12">
      <c r="A39" s="10" t="s">
        <v>56</v>
      </c>
      <c r="B39" s="9" t="s">
        <v>388</v>
      </c>
      <c r="C39" s="207">
        <v>5.0437145368269741E-4</v>
      </c>
      <c r="D39" s="207">
        <v>2.3766934719052224E-4</v>
      </c>
      <c r="E39" s="207">
        <v>9.1640585144056302E-3</v>
      </c>
      <c r="F39" s="207">
        <v>2.8342858129395058E-3</v>
      </c>
      <c r="G39" s="207">
        <v>1.1181455249592632E-3</v>
      </c>
      <c r="H39" s="207">
        <v>7.8665792005535922E-4</v>
      </c>
      <c r="I39" s="207">
        <v>1.2878054900524545E-3</v>
      </c>
      <c r="J39" s="207">
        <v>1.9472783417658335E-3</v>
      </c>
      <c r="K39" s="207">
        <v>4.6754801429067675E-4</v>
      </c>
      <c r="L39" s="207">
        <v>7.5436326744876959E-4</v>
      </c>
      <c r="M39" s="207">
        <v>1.2431477097556594E-3</v>
      </c>
      <c r="N39" s="207">
        <v>1.0758935364830018E-3</v>
      </c>
      <c r="O39" s="207">
        <v>5.8477598365637819E-4</v>
      </c>
      <c r="P39" s="207">
        <v>1.1417979016790777E-3</v>
      </c>
      <c r="Q39" s="207">
        <v>1.5866325384566368E-3</v>
      </c>
      <c r="R39" s="207">
        <v>1.4418636286483895E-3</v>
      </c>
      <c r="S39" s="207">
        <v>1.7616063316773175E-3</v>
      </c>
      <c r="T39" s="207">
        <v>8.5142865820243721E-4</v>
      </c>
      <c r="U39" s="207">
        <v>9.2110254449357992E-4</v>
      </c>
      <c r="V39" s="207">
        <v>1.0740424763283E-3</v>
      </c>
      <c r="W39" s="207">
        <v>7.0736620032389134E-4</v>
      </c>
      <c r="X39" s="207">
        <v>1.2531839132339331E-3</v>
      </c>
      <c r="Y39" s="207">
        <v>1.3259571499953532E-3</v>
      </c>
      <c r="Z39" s="207">
        <v>1.935057218444771E-3</v>
      </c>
      <c r="AA39" s="207">
        <v>9.1834440897216943E-3</v>
      </c>
      <c r="AB39" s="207">
        <v>2.4417320586082791E-3</v>
      </c>
      <c r="AC39" s="207">
        <v>9.9945971867645327E-4</v>
      </c>
      <c r="AD39" s="207">
        <v>3.2866088945075686E-3</v>
      </c>
      <c r="AE39" s="207">
        <v>5.8838172034720432E-4</v>
      </c>
      <c r="AF39" s="207">
        <v>1.9846250957791379E-3</v>
      </c>
      <c r="AG39" s="207">
        <v>1.7828559288269818E-3</v>
      </c>
      <c r="AH39" s="207">
        <v>3.9969881513693645E-4</v>
      </c>
      <c r="AI39" s="207">
        <v>2.3172567728287161E-3</v>
      </c>
      <c r="AJ39" s="207">
        <v>1.2960436767359453E-3</v>
      </c>
      <c r="AK39" s="207">
        <v>1.0003725438525755</v>
      </c>
      <c r="AL39" s="207">
        <v>2.0625709860359566E-3</v>
      </c>
      <c r="AM39" s="207">
        <v>2.8868109656686228E-3</v>
      </c>
      <c r="AN39" s="207">
        <v>4.2595770626275642E-4</v>
      </c>
      <c r="AO39" s="207">
        <v>4.9137518480932797E-3</v>
      </c>
      <c r="AP39" s="209">
        <v>1.0709477816079744</v>
      </c>
    </row>
    <row r="40" spans="1:42" s="5" customFormat="1" ht="12">
      <c r="A40" s="10" t="s">
        <v>199</v>
      </c>
      <c r="B40" s="9" t="s">
        <v>41</v>
      </c>
      <c r="C40" s="207">
        <v>3.2769857165167379E-2</v>
      </c>
      <c r="D40" s="207">
        <v>2.2483842196949742E-2</v>
      </c>
      <c r="E40" s="207">
        <v>2.4449937064520869E-2</v>
      </c>
      <c r="F40" s="207">
        <v>0.12048319821541661</v>
      </c>
      <c r="G40" s="207">
        <v>3.732166678080949E-2</v>
      </c>
      <c r="H40" s="207">
        <v>3.0893374552488875E-2</v>
      </c>
      <c r="I40" s="207">
        <v>2.9796485049419646E-2</v>
      </c>
      <c r="J40" s="207">
        <v>4.8280280724197329E-2</v>
      </c>
      <c r="K40" s="207">
        <v>1.2642561340467599E-2</v>
      </c>
      <c r="L40" s="207">
        <v>3.6422596054928376E-2</v>
      </c>
      <c r="M40" s="207">
        <v>5.3681868300174379E-2</v>
      </c>
      <c r="N40" s="207">
        <v>1.9123915599854852E-2</v>
      </c>
      <c r="O40" s="207">
        <v>1.8999340531558963E-2</v>
      </c>
      <c r="P40" s="207">
        <v>3.1254981864667991E-2</v>
      </c>
      <c r="Q40" s="207">
        <v>3.3597052525736172E-2</v>
      </c>
      <c r="R40" s="207">
        <v>3.5321578744636449E-2</v>
      </c>
      <c r="S40" s="207">
        <v>3.5417381446711839E-2</v>
      </c>
      <c r="T40" s="207">
        <v>3.9595224790534914E-2</v>
      </c>
      <c r="U40" s="207">
        <v>3.4583111833058892E-2</v>
      </c>
      <c r="V40" s="207">
        <v>3.445801773102717E-2</v>
      </c>
      <c r="W40" s="207">
        <v>3.0404315804047385E-2</v>
      </c>
      <c r="X40" s="207">
        <v>4.442200907576168E-2</v>
      </c>
      <c r="Y40" s="207">
        <v>8.0268626053491818E-2</v>
      </c>
      <c r="Z40" s="207">
        <v>4.4986130432781733E-2</v>
      </c>
      <c r="AA40" s="207">
        <v>0.12683945722861623</v>
      </c>
      <c r="AB40" s="207">
        <v>6.3184883307448064E-2</v>
      </c>
      <c r="AC40" s="207">
        <v>8.4337373410881142E-2</v>
      </c>
      <c r="AD40" s="207">
        <v>9.430807708583526E-2</v>
      </c>
      <c r="AE40" s="207">
        <v>2.7260111249055009E-2</v>
      </c>
      <c r="AF40" s="207">
        <v>6.0599104104821611E-2</v>
      </c>
      <c r="AG40" s="207">
        <v>0.12513514469274484</v>
      </c>
      <c r="AH40" s="207">
        <v>7.6420236507739006E-2</v>
      </c>
      <c r="AI40" s="207">
        <v>5.6502039819004313E-2</v>
      </c>
      <c r="AJ40" s="207">
        <v>4.2415766097236421E-2</v>
      </c>
      <c r="AK40" s="207">
        <v>6.5991034773949811E-2</v>
      </c>
      <c r="AL40" s="207">
        <v>1.1051555065918919</v>
      </c>
      <c r="AM40" s="207">
        <v>4.1348910328445988E-2</v>
      </c>
      <c r="AN40" s="207">
        <v>1.7379743998488281E-2</v>
      </c>
      <c r="AO40" s="207">
        <v>6.2529642012772405E-2</v>
      </c>
      <c r="AP40" s="209">
        <v>2.9810643850873406</v>
      </c>
    </row>
    <row r="41" spans="1:42" s="5" customFormat="1" ht="12">
      <c r="A41" s="10" t="s">
        <v>210</v>
      </c>
      <c r="B41" s="9" t="s">
        <v>355</v>
      </c>
      <c r="C41" s="207">
        <v>2.4355827224038893E-4</v>
      </c>
      <c r="D41" s="207">
        <v>1.1794240677760534E-4</v>
      </c>
      <c r="E41" s="207">
        <v>7.4543544194608576E-4</v>
      </c>
      <c r="F41" s="207">
        <v>3.0366975638460649E-4</v>
      </c>
      <c r="G41" s="207">
        <v>2.5571443730515654E-4</v>
      </c>
      <c r="H41" s="207">
        <v>1.7921228115376159E-4</v>
      </c>
      <c r="I41" s="207">
        <v>1.6321505931577449E-4</v>
      </c>
      <c r="J41" s="207">
        <v>1.921247076537641E-4</v>
      </c>
      <c r="K41" s="207">
        <v>6.5070041255084945E-5</v>
      </c>
      <c r="L41" s="207">
        <v>1.5098250896001858E-4</v>
      </c>
      <c r="M41" s="207">
        <v>1.6181462169365235E-4</v>
      </c>
      <c r="N41" s="207">
        <v>1.2636692057749159E-4</v>
      </c>
      <c r="O41" s="207">
        <v>1.2395341380892427E-4</v>
      </c>
      <c r="P41" s="207">
        <v>1.6163710549394784E-4</v>
      </c>
      <c r="Q41" s="207">
        <v>1.6466525540022602E-4</v>
      </c>
      <c r="R41" s="207">
        <v>2.3516645243607754E-4</v>
      </c>
      <c r="S41" s="207">
        <v>2.2713150411859517E-4</v>
      </c>
      <c r="T41" s="207">
        <v>1.7924812594191043E-4</v>
      </c>
      <c r="U41" s="207">
        <v>2.0635128245561566E-4</v>
      </c>
      <c r="V41" s="207">
        <v>1.826180272644048E-4</v>
      </c>
      <c r="W41" s="207">
        <v>1.9529518544637392E-4</v>
      </c>
      <c r="X41" s="207">
        <v>2.1443657622253676E-4</v>
      </c>
      <c r="Y41" s="207">
        <v>3.3037448762754108E-4</v>
      </c>
      <c r="Z41" s="207">
        <v>1.6293637062384734E-4</v>
      </c>
      <c r="AA41" s="207">
        <v>4.9003126042438544E-4</v>
      </c>
      <c r="AB41" s="207">
        <v>1.9143113474706902E-4</v>
      </c>
      <c r="AC41" s="207">
        <v>7.5995916162851693E-4</v>
      </c>
      <c r="AD41" s="207">
        <v>3.9113405677725733E-4</v>
      </c>
      <c r="AE41" s="207">
        <v>4.2466792448566591E-4</v>
      </c>
      <c r="AF41" s="207">
        <v>7.099105370860241E-4</v>
      </c>
      <c r="AG41" s="207">
        <v>4.9661677497640083E-3</v>
      </c>
      <c r="AH41" s="207">
        <v>4.8216429463795665E-4</v>
      </c>
      <c r="AI41" s="207">
        <v>2.1923061180244867E-3</v>
      </c>
      <c r="AJ41" s="207">
        <v>8.8221731077661458E-3</v>
      </c>
      <c r="AK41" s="207">
        <v>2.0399684428775598E-3</v>
      </c>
      <c r="AL41" s="207">
        <v>9.4435408875715994E-4</v>
      </c>
      <c r="AM41" s="207">
        <v>1.0119369512990171</v>
      </c>
      <c r="AN41" s="207">
        <v>1.5283570485483233E-4</v>
      </c>
      <c r="AO41" s="207">
        <v>1.5531152514787617E-3</v>
      </c>
      <c r="AP41" s="209">
        <v>1.0411460903744303</v>
      </c>
    </row>
    <row r="42" spans="1:42" s="5" customFormat="1" ht="12">
      <c r="A42" s="10" t="s">
        <v>351</v>
      </c>
      <c r="B42" s="9" t="s">
        <v>286</v>
      </c>
      <c r="C42" s="207">
        <v>1.1242786883484336E-3</v>
      </c>
      <c r="D42" s="207">
        <v>2.2795285587210541E-3</v>
      </c>
      <c r="E42" s="207">
        <v>1.4985040771167727E-3</v>
      </c>
      <c r="F42" s="207">
        <v>1.3183573694149772E-3</v>
      </c>
      <c r="G42" s="207">
        <v>1.1103727125757639E-3</v>
      </c>
      <c r="H42" s="207">
        <v>1.2983629690561337E-3</v>
      </c>
      <c r="I42" s="207">
        <v>1.0437920394005796E-3</v>
      </c>
      <c r="J42" s="207">
        <v>8.9774989632757075E-4</v>
      </c>
      <c r="K42" s="207">
        <v>1.9608817337184848E-4</v>
      </c>
      <c r="L42" s="207">
        <v>4.0757378195503549E-4</v>
      </c>
      <c r="M42" s="207">
        <v>1.5287927134283812E-3</v>
      </c>
      <c r="N42" s="207">
        <v>3.8777837582493993E-4</v>
      </c>
      <c r="O42" s="207">
        <v>4.6756742809767293E-4</v>
      </c>
      <c r="P42" s="207">
        <v>6.6603218721718674E-4</v>
      </c>
      <c r="Q42" s="207">
        <v>8.6900645924630848E-4</v>
      </c>
      <c r="R42" s="207">
        <v>1.1274079697401358E-3</v>
      </c>
      <c r="S42" s="207">
        <v>1.6139033874497893E-3</v>
      </c>
      <c r="T42" s="207">
        <v>1.3447684715248874E-3</v>
      </c>
      <c r="U42" s="207">
        <v>1.2420974559693011E-3</v>
      </c>
      <c r="V42" s="207">
        <v>1.0564846622996955E-3</v>
      </c>
      <c r="W42" s="207">
        <v>1.0458938516387636E-3</v>
      </c>
      <c r="X42" s="207">
        <v>1.6436069949817525E-3</v>
      </c>
      <c r="Y42" s="207">
        <v>1.2415039287606098E-3</v>
      </c>
      <c r="Z42" s="207">
        <v>3.4979955616701579E-4</v>
      </c>
      <c r="AA42" s="207">
        <v>1.6070002933064184E-3</v>
      </c>
      <c r="AB42" s="207">
        <v>3.6120704500685074E-3</v>
      </c>
      <c r="AC42" s="207">
        <v>2.46952815727937E-3</v>
      </c>
      <c r="AD42" s="207">
        <v>4.0336684406345694E-3</v>
      </c>
      <c r="AE42" s="207">
        <v>6.4565652462041957E-4</v>
      </c>
      <c r="AF42" s="207">
        <v>2.4190126829121742E-3</v>
      </c>
      <c r="AG42" s="207">
        <v>2.7470479143777535E-3</v>
      </c>
      <c r="AH42" s="207">
        <v>3.3521125350863823E-3</v>
      </c>
      <c r="AI42" s="207">
        <v>3.8911856221700422E-3</v>
      </c>
      <c r="AJ42" s="207">
        <v>2.6164297112381404E-3</v>
      </c>
      <c r="AK42" s="207">
        <v>5.197540103903369E-3</v>
      </c>
      <c r="AL42" s="207">
        <v>1.8835404089438729E-3</v>
      </c>
      <c r="AM42" s="207">
        <v>2.2492452920474049E-3</v>
      </c>
      <c r="AN42" s="207">
        <v>1.0005793051489471</v>
      </c>
      <c r="AO42" s="207">
        <v>1.4120864222006177E-3</v>
      </c>
      <c r="AP42" s="209">
        <v>1.0644746814163708</v>
      </c>
    </row>
    <row r="43" spans="1:42" s="5" customFormat="1" ht="12">
      <c r="A43" s="10" t="s">
        <v>352</v>
      </c>
      <c r="B43" s="9" t="s">
        <v>287</v>
      </c>
      <c r="C43" s="207">
        <v>4.5690697171900359E-3</v>
      </c>
      <c r="D43" s="207">
        <v>3.272722019933426E-3</v>
      </c>
      <c r="E43" s="207">
        <v>8.2273326378941962E-3</v>
      </c>
      <c r="F43" s="207">
        <v>1.557413344771278E-2</v>
      </c>
      <c r="G43" s="207">
        <v>5.6988781635551851E-3</v>
      </c>
      <c r="H43" s="207">
        <v>3.3754214816078183E-3</v>
      </c>
      <c r="I43" s="207">
        <v>3.934021942038758E-3</v>
      </c>
      <c r="J43" s="207">
        <v>2.6752649196351863E-3</v>
      </c>
      <c r="K43" s="207">
        <v>1.2853832045947541E-3</v>
      </c>
      <c r="L43" s="207">
        <v>3.1015346390934066E-3</v>
      </c>
      <c r="M43" s="207">
        <v>9.0165897072275424E-3</v>
      </c>
      <c r="N43" s="207">
        <v>5.5780876515665444E-3</v>
      </c>
      <c r="O43" s="207">
        <v>4.2801147261772206E-3</v>
      </c>
      <c r="P43" s="207">
        <v>6.0569325587366656E-3</v>
      </c>
      <c r="Q43" s="207">
        <v>7.9490031852566239E-3</v>
      </c>
      <c r="R43" s="207">
        <v>7.6933267220199355E-3</v>
      </c>
      <c r="S43" s="207">
        <v>4.2289737833439891E-3</v>
      </c>
      <c r="T43" s="207">
        <v>2.012891746324763E-3</v>
      </c>
      <c r="U43" s="207">
        <v>3.9044542417720749E-3</v>
      </c>
      <c r="V43" s="207">
        <v>1.8292845731326468E-3</v>
      </c>
      <c r="W43" s="207">
        <v>7.0730460273418106E-3</v>
      </c>
      <c r="X43" s="207">
        <v>3.4126521949998105E-3</v>
      </c>
      <c r="Y43" s="207">
        <v>1.54709065040109E-2</v>
      </c>
      <c r="Z43" s="207">
        <v>3.6741278557681483E-3</v>
      </c>
      <c r="AA43" s="207">
        <v>1.1741987154046537E-2</v>
      </c>
      <c r="AB43" s="207">
        <v>2.1446312358824052E-2</v>
      </c>
      <c r="AC43" s="207">
        <v>8.0272937856694215E-3</v>
      </c>
      <c r="AD43" s="207">
        <v>5.8531212918366523E-3</v>
      </c>
      <c r="AE43" s="207">
        <v>2.4366219633141402E-3</v>
      </c>
      <c r="AF43" s="207">
        <v>1.1132908251159895E-2</v>
      </c>
      <c r="AG43" s="207">
        <v>3.6655183235733881E-3</v>
      </c>
      <c r="AH43" s="207">
        <v>2.369386666980302E-3</v>
      </c>
      <c r="AI43" s="207">
        <v>1.1063156350072616E-2</v>
      </c>
      <c r="AJ43" s="207">
        <v>4.5345897267428303E-3</v>
      </c>
      <c r="AK43" s="207">
        <v>4.9152169046566491E-3</v>
      </c>
      <c r="AL43" s="207">
        <v>4.2880141394730925E-3</v>
      </c>
      <c r="AM43" s="207">
        <v>4.2313038222099222E-3</v>
      </c>
      <c r="AN43" s="207">
        <v>2.6548541315106742E-3</v>
      </c>
      <c r="AO43" s="207">
        <v>1.0017695788496046</v>
      </c>
      <c r="AP43" s="209">
        <v>1.2340240173706092</v>
      </c>
    </row>
    <row r="44" spans="1:42" s="5" customFormat="1" ht="12">
      <c r="A44" s="11" t="s">
        <v>359</v>
      </c>
      <c r="B44" s="12" t="s">
        <v>381</v>
      </c>
      <c r="C44" s="210">
        <v>1.2244081445404771</v>
      </c>
      <c r="D44" s="211">
        <v>1.137233919417878</v>
      </c>
      <c r="E44" s="211">
        <v>1.2167375626993793</v>
      </c>
      <c r="F44" s="211">
        <v>1.358341518270525</v>
      </c>
      <c r="G44" s="211">
        <v>1.2784253478428667</v>
      </c>
      <c r="H44" s="211">
        <v>1.2124528875207701</v>
      </c>
      <c r="I44" s="211">
        <v>1.305319719002447</v>
      </c>
      <c r="J44" s="211">
        <v>1.2725659076631612</v>
      </c>
      <c r="K44" s="211">
        <v>1.1044564406095874</v>
      </c>
      <c r="L44" s="211">
        <v>1.2415569979974097</v>
      </c>
      <c r="M44" s="211">
        <v>1.2820184556708725</v>
      </c>
      <c r="N44" s="211">
        <v>1.4667577146335515</v>
      </c>
      <c r="O44" s="211">
        <v>1.2093281258560578</v>
      </c>
      <c r="P44" s="211">
        <v>1.2904866291491845</v>
      </c>
      <c r="Q44" s="211">
        <v>1.2599934791195291</v>
      </c>
      <c r="R44" s="211">
        <v>1.246440840338207</v>
      </c>
      <c r="S44" s="211">
        <v>1.2735593597235793</v>
      </c>
      <c r="T44" s="211">
        <v>1.2226579065858345</v>
      </c>
      <c r="U44" s="211">
        <v>1.2522414250356075</v>
      </c>
      <c r="V44" s="211">
        <v>1.1961266321644761</v>
      </c>
      <c r="W44" s="211">
        <v>1.2805993445295401</v>
      </c>
      <c r="X44" s="211">
        <v>1.2844172681118242</v>
      </c>
      <c r="Y44" s="211">
        <v>1.2843280702714863</v>
      </c>
      <c r="Z44" s="211">
        <v>1.2789906439389827</v>
      </c>
      <c r="AA44" s="211">
        <v>1.4546177532312468</v>
      </c>
      <c r="AB44" s="211">
        <v>1.3218180700541029</v>
      </c>
      <c r="AC44" s="211">
        <v>1.2498528906384563</v>
      </c>
      <c r="AD44" s="211">
        <v>1.2554350896662287</v>
      </c>
      <c r="AE44" s="211">
        <v>1.1600601907763315</v>
      </c>
      <c r="AF44" s="211">
        <v>1.2497235232546011</v>
      </c>
      <c r="AG44" s="211">
        <v>1.321760885512278</v>
      </c>
      <c r="AH44" s="211">
        <v>1.2259264400129819</v>
      </c>
      <c r="AI44" s="211">
        <v>1.2010306664203558</v>
      </c>
      <c r="AJ44" s="211">
        <v>1.2238000493654431</v>
      </c>
      <c r="AK44" s="211">
        <v>1.2416928010138111</v>
      </c>
      <c r="AL44" s="211">
        <v>1.229366439645323</v>
      </c>
      <c r="AM44" s="211">
        <v>1.2978746042819378</v>
      </c>
      <c r="AN44" s="211">
        <v>1.3944605611130496</v>
      </c>
      <c r="AO44" s="211">
        <v>1.5238846573445741</v>
      </c>
      <c r="AP44" s="212"/>
    </row>
    <row r="45" spans="1:42">
      <c r="A45" s="60" t="s">
        <v>402</v>
      </c>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row>
  </sheetData>
  <phoneticPr fontId="5"/>
  <pageMargins left="0.78740157480314965" right="0.59055118110236227" top="0.98425196850393704" bottom="0.98425196850393704" header="0.51181102362204722" footer="0.51181102362204722"/>
  <pageSetup paperSize="9" scale="95" orientation="landscape"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701AD-7D8C-435B-AD32-F50E73583D2D}">
  <sheetPr>
    <tabColor theme="9" tint="0.59999389629810485"/>
  </sheetPr>
  <dimension ref="A1:E24"/>
  <sheetViews>
    <sheetView workbookViewId="0">
      <pane xSplit="2" ySplit="2" topLeftCell="C3" activePane="bottomRight" state="frozen"/>
      <selection pane="topRight" activeCell="D1" sqref="D1"/>
      <selection pane="bottomLeft" activeCell="A3" sqref="A3"/>
      <selection pane="bottomRight" activeCell="I17" sqref="I17"/>
    </sheetView>
  </sheetViews>
  <sheetFormatPr defaultColWidth="9" defaultRowHeight="13"/>
  <cols>
    <col min="1" max="1" width="13.7265625" style="368" customWidth="1"/>
    <col min="2" max="2" width="11.26953125" style="368" customWidth="1"/>
    <col min="3" max="3" width="12.26953125" style="368" customWidth="1"/>
    <col min="4" max="4" width="12.1796875" style="368" customWidth="1"/>
    <col min="5" max="5" width="10.08984375" style="368" customWidth="1"/>
    <col min="6" max="6" width="10.453125" style="368" customWidth="1"/>
    <col min="7" max="7" width="11.90625" style="368" customWidth="1"/>
    <col min="8" max="8" width="11.08984375" style="368" customWidth="1"/>
    <col min="9" max="9" width="9.90625" style="368" customWidth="1"/>
    <col min="10" max="11" width="9" style="368"/>
    <col min="12" max="12" width="17" style="368" customWidth="1"/>
    <col min="13" max="16384" width="9" style="368"/>
  </cols>
  <sheetData>
    <row r="1" spans="1:5">
      <c r="A1" s="367" t="s">
        <v>905</v>
      </c>
      <c r="B1" s="366"/>
      <c r="C1" s="366"/>
      <c r="D1" s="378" t="s">
        <v>842</v>
      </c>
    </row>
    <row r="2" spans="1:5">
      <c r="A2" s="815" t="s">
        <v>609</v>
      </c>
      <c r="B2" s="485"/>
      <c r="C2" s="502" t="s">
        <v>904</v>
      </c>
      <c r="D2" s="499" t="s">
        <v>610</v>
      </c>
      <c r="E2" s="847" t="s">
        <v>129</v>
      </c>
    </row>
    <row r="3" spans="1:5">
      <c r="A3" s="816" t="s">
        <v>611</v>
      </c>
      <c r="B3" s="369" t="s">
        <v>612</v>
      </c>
      <c r="C3" s="370">
        <f>$A$6*D3</f>
        <v>189.04017356866066</v>
      </c>
      <c r="D3" s="803">
        <f>税収比1!Z12</f>
        <v>0.53643721913247278</v>
      </c>
      <c r="E3" s="804" t="s">
        <v>1090</v>
      </c>
    </row>
    <row r="4" spans="1:5">
      <c r="A4" s="817"/>
      <c r="B4" s="371" t="s">
        <v>613</v>
      </c>
      <c r="C4" s="372">
        <f>$A$6*D4</f>
        <v>80.993470448059639</v>
      </c>
      <c r="D4" s="803">
        <f>税収比1!Z13</f>
        <v>0.2298342793219276</v>
      </c>
      <c r="E4" s="803"/>
    </row>
    <row r="5" spans="1:5">
      <c r="A5" s="817"/>
      <c r="B5" s="371" t="s">
        <v>614</v>
      </c>
      <c r="C5" s="373">
        <f>$A$6*D5</f>
        <v>82.365792164044251</v>
      </c>
      <c r="D5" s="803">
        <f>税収比1!Z14</f>
        <v>0.23372850154559957</v>
      </c>
      <c r="E5" s="803"/>
    </row>
    <row r="6" spans="1:5">
      <c r="A6" s="818">
        <f>税収係数1!D45</f>
        <v>352.39943618076455</v>
      </c>
      <c r="B6" s="374" t="s">
        <v>615</v>
      </c>
      <c r="C6" s="375">
        <f>SUM(C3:C5)</f>
        <v>352.39943618076455</v>
      </c>
      <c r="D6" s="503">
        <f>SUM(D3:D5)</f>
        <v>0.99999999999999989</v>
      </c>
      <c r="E6" s="805"/>
    </row>
    <row r="7" spans="1:5">
      <c r="A7" s="819" t="s">
        <v>616</v>
      </c>
      <c r="B7" s="369" t="s">
        <v>612</v>
      </c>
      <c r="C7" s="370">
        <f>$A$10*D7</f>
        <v>56.339001195683913</v>
      </c>
      <c r="D7" s="804">
        <f>税収比2!U16</f>
        <v>0.24564874634412112</v>
      </c>
      <c r="E7" s="804" t="s">
        <v>1091</v>
      </c>
    </row>
    <row r="8" spans="1:5">
      <c r="A8" s="820"/>
      <c r="B8" s="371" t="s">
        <v>613</v>
      </c>
      <c r="C8" s="372">
        <f>$A$10*D8</f>
        <v>52.711987869817669</v>
      </c>
      <c r="D8" s="803">
        <f>税収比1!Z13</f>
        <v>0.2298342793219276</v>
      </c>
      <c r="E8" s="803"/>
    </row>
    <row r="9" spans="1:5">
      <c r="A9" s="820"/>
      <c r="B9" s="371" t="s">
        <v>614</v>
      </c>
      <c r="C9" s="372">
        <f>$A$10*D9</f>
        <v>84.283571640134141</v>
      </c>
      <c r="D9" s="805">
        <f>税収比2!U18</f>
        <v>0.36749238132375694</v>
      </c>
      <c r="E9" s="803"/>
    </row>
    <row r="10" spans="1:5">
      <c r="A10" s="818">
        <f>税収係数1!P45</f>
        <v>229.34780671243684</v>
      </c>
      <c r="B10" s="374" t="s">
        <v>615</v>
      </c>
      <c r="C10" s="501">
        <f>SUM(C7:C9)</f>
        <v>193.33456070563574</v>
      </c>
      <c r="D10" s="504">
        <f>SUM(D7:D9)</f>
        <v>0.84297540698980566</v>
      </c>
      <c r="E10" s="805"/>
    </row>
    <row r="11" spans="1:5">
      <c r="A11" s="820" t="s">
        <v>617</v>
      </c>
      <c r="B11" s="821" t="s">
        <v>612</v>
      </c>
      <c r="C11" s="376">
        <f>C7+C3</f>
        <v>245.37917476434458</v>
      </c>
      <c r="D11" s="498">
        <f>C11/$C$14</f>
        <v>0.44963146178232799</v>
      </c>
      <c r="E11" s="845"/>
    </row>
    <row r="12" spans="1:5">
      <c r="A12" s="822" t="s">
        <v>618</v>
      </c>
      <c r="B12" s="821" t="s">
        <v>613</v>
      </c>
      <c r="C12" s="376">
        <f>C8+C4</f>
        <v>133.70545831787732</v>
      </c>
      <c r="D12" s="498">
        <f>C12/$C$14</f>
        <v>0.24500115272406123</v>
      </c>
      <c r="E12" s="845"/>
    </row>
    <row r="13" spans="1:5">
      <c r="A13" s="820"/>
      <c r="B13" s="821" t="s">
        <v>614</v>
      </c>
      <c r="C13" s="376">
        <f>C9+C5</f>
        <v>166.64936380417839</v>
      </c>
      <c r="D13" s="498">
        <f>C13/$C$14</f>
        <v>0.30536738549361081</v>
      </c>
      <c r="E13" s="845"/>
    </row>
    <row r="14" spans="1:5">
      <c r="A14" s="818">
        <f>A6+A10</f>
        <v>581.74724289320136</v>
      </c>
      <c r="B14" s="474" t="s">
        <v>615</v>
      </c>
      <c r="C14" s="505">
        <f>SUM(C11:C13)</f>
        <v>545.73399688640029</v>
      </c>
      <c r="D14" s="500"/>
      <c r="E14" s="846"/>
    </row>
    <row r="15" spans="1:5">
      <c r="A15" s="377"/>
      <c r="B15" s="366"/>
      <c r="C15" s="366"/>
      <c r="D15" s="366"/>
    </row>
    <row r="16" spans="1:5">
      <c r="A16" s="377"/>
      <c r="B16" s="366"/>
      <c r="C16" s="366"/>
      <c r="D16" s="366"/>
    </row>
    <row r="17" spans="1:3">
      <c r="A17" s="390" t="s">
        <v>1073</v>
      </c>
      <c r="B17" s="793" t="s">
        <v>1072</v>
      </c>
    </row>
    <row r="18" spans="1:3">
      <c r="A18" s="794"/>
      <c r="B18" s="813" t="s">
        <v>1077</v>
      </c>
      <c r="C18" s="814" t="s">
        <v>129</v>
      </c>
    </row>
    <row r="19" spans="1:3">
      <c r="A19" s="795" t="s">
        <v>1070</v>
      </c>
      <c r="B19" s="799">
        <f>部門別まとめ税収1!E45</f>
        <v>315</v>
      </c>
      <c r="C19" s="796"/>
    </row>
    <row r="20" spans="1:3">
      <c r="A20" s="797" t="s">
        <v>1071</v>
      </c>
      <c r="B20" s="800">
        <f>定住人口比率!AW16</f>
        <v>2.3892405609716509</v>
      </c>
      <c r="C20" s="798"/>
    </row>
    <row r="21" spans="1:3">
      <c r="A21" s="797" t="s">
        <v>916</v>
      </c>
      <c r="B21" s="800">
        <f>定住人口比率!AX16</f>
        <v>0.5679961194814338</v>
      </c>
      <c r="C21" s="798"/>
    </row>
    <row r="22" spans="1:3">
      <c r="A22" s="801" t="s">
        <v>1050</v>
      </c>
      <c r="B22" s="802">
        <f>ROUND(B19*B20*B21,0)</f>
        <v>427</v>
      </c>
      <c r="C22" s="796"/>
    </row>
    <row r="24" spans="1:3">
      <c r="A24" s="368" t="s">
        <v>1071</v>
      </c>
      <c r="B24" s="831" t="s">
        <v>1087</v>
      </c>
    </row>
  </sheetData>
  <phoneticPr fontId="5"/>
  <hyperlinks>
    <hyperlink ref="B24" location="定住人口比率!A1" display="定住人口比率!A1" xr:uid="{79BEB4A4-2347-4720-9B74-27C53A363F8A}"/>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X52"/>
  <sheetViews>
    <sheetView workbookViewId="0">
      <pane xSplit="2" ySplit="7" topLeftCell="C8" activePane="bottomRight" state="frozen"/>
      <selection activeCell="F63" sqref="F63"/>
      <selection pane="topRight" activeCell="F63" sqref="F63"/>
      <selection pane="bottomLeft" activeCell="F63" sqref="F63"/>
      <selection pane="bottomRight" activeCell="J11" sqref="J11"/>
    </sheetView>
  </sheetViews>
  <sheetFormatPr defaultColWidth="9" defaultRowHeight="12"/>
  <cols>
    <col min="1" max="1" width="3.6328125" style="2" customWidth="1"/>
    <col min="2" max="2" width="20.6328125" style="46" customWidth="1"/>
    <col min="3" max="7" width="9.08984375" style="46" bestFit="1" customWidth="1"/>
    <col min="8" max="8" width="9.08984375" style="46" customWidth="1"/>
    <col min="9" max="9" width="9.08984375" style="46" bestFit="1" customWidth="1"/>
    <col min="10" max="11" width="9" style="46"/>
    <col min="12" max="12" width="3.6328125" style="2" customWidth="1"/>
    <col min="13" max="13" width="20.6328125" style="46" customWidth="1"/>
    <col min="14" max="14" width="10.6328125" style="46" bestFit="1" customWidth="1"/>
    <col min="15" max="15" width="9.26953125" style="46" bestFit="1" customWidth="1"/>
    <col min="16" max="17" width="9.08984375" style="46" bestFit="1" customWidth="1"/>
    <col min="18" max="18" width="4" style="46" customWidth="1"/>
    <col min="19" max="19" width="3.6328125" style="46" customWidth="1"/>
    <col min="20" max="20" width="20.453125" style="46" customWidth="1"/>
    <col min="21" max="21" width="9.26953125" style="46" bestFit="1" customWidth="1"/>
    <col min="22" max="25" width="9.08984375" style="46" bestFit="1" customWidth="1"/>
    <col min="26" max="26" width="4" style="46" customWidth="1"/>
    <col min="27" max="27" width="3.6328125" style="46" customWidth="1"/>
    <col min="28" max="28" width="20.453125" style="46" customWidth="1"/>
    <col min="29" max="35" width="10.453125" style="46" customWidth="1"/>
    <col min="36" max="36" width="9.08984375" style="46" bestFit="1" customWidth="1"/>
    <col min="37" max="37" width="4" style="46" customWidth="1"/>
    <col min="38" max="38" width="3.6328125" style="46" customWidth="1"/>
    <col min="39" max="39" width="20.453125" style="46" customWidth="1"/>
    <col min="40" max="40" width="9.26953125" style="46" bestFit="1" customWidth="1"/>
    <col min="41" max="41" width="9.08984375" style="46" bestFit="1" customWidth="1"/>
    <col min="42" max="42" width="9" style="46"/>
    <col min="43" max="43" width="3.90625" style="46" customWidth="1"/>
    <col min="44" max="44" width="20.7265625" style="46" customWidth="1"/>
    <col min="45" max="45" width="9.453125" style="46" bestFit="1" customWidth="1"/>
    <col min="46" max="46" width="9.36328125" style="46" bestFit="1" customWidth="1"/>
    <col min="47" max="47" width="9.453125" style="46" bestFit="1" customWidth="1"/>
    <col min="48" max="48" width="10.7265625" style="46" customWidth="1"/>
    <col min="49" max="50" width="9.26953125" style="46" bestFit="1" customWidth="1"/>
    <col min="51" max="16384" width="9" style="46"/>
  </cols>
  <sheetData>
    <row r="1" spans="1:50" ht="13">
      <c r="A1" s="107" t="s">
        <v>403</v>
      </c>
      <c r="L1" s="2" t="s">
        <v>403</v>
      </c>
    </row>
    <row r="2" spans="1:50">
      <c r="A2" s="2" t="s">
        <v>64</v>
      </c>
      <c r="L2" s="2" t="s">
        <v>193</v>
      </c>
      <c r="S2" s="46" t="s">
        <v>220</v>
      </c>
      <c r="AA2" s="46" t="s">
        <v>65</v>
      </c>
      <c r="AL2" s="46" t="s">
        <v>66</v>
      </c>
    </row>
    <row r="3" spans="1:50">
      <c r="L3" s="2" t="s">
        <v>67</v>
      </c>
      <c r="S3" s="46" t="s">
        <v>68</v>
      </c>
      <c r="AA3" s="46" t="s">
        <v>69</v>
      </c>
      <c r="AL3" s="46" t="s">
        <v>69</v>
      </c>
    </row>
    <row r="4" spans="1:50">
      <c r="X4" s="222"/>
      <c r="AA4" s="46" t="s">
        <v>70</v>
      </c>
      <c r="AQ4" s="223" t="s">
        <v>435</v>
      </c>
      <c r="AV4" s="46" t="s">
        <v>422</v>
      </c>
    </row>
    <row r="5" spans="1:50">
      <c r="A5" s="224"/>
      <c r="B5" s="48"/>
      <c r="C5" s="102"/>
      <c r="D5" s="48"/>
      <c r="E5" s="48"/>
      <c r="F5" s="48"/>
      <c r="G5" s="48"/>
      <c r="H5" s="48"/>
      <c r="I5" s="103"/>
      <c r="L5" s="224"/>
      <c r="M5" s="103"/>
      <c r="N5" s="225" t="s">
        <v>71</v>
      </c>
      <c r="O5" s="155" t="s">
        <v>71</v>
      </c>
      <c r="P5" s="113"/>
      <c r="Q5" s="103"/>
      <c r="S5" s="102"/>
      <c r="T5" s="48"/>
      <c r="U5" s="226" t="s">
        <v>71</v>
      </c>
      <c r="V5" s="225"/>
      <c r="W5" s="227"/>
      <c r="X5" s="861" t="s">
        <v>72</v>
      </c>
      <c r="Y5" s="863"/>
      <c r="AA5" s="102"/>
      <c r="AB5" s="103"/>
      <c r="AC5" s="48"/>
      <c r="AD5" s="48"/>
      <c r="AE5" s="48"/>
      <c r="AF5" s="48"/>
      <c r="AG5" s="48"/>
      <c r="AH5" s="48"/>
      <c r="AI5" s="113"/>
      <c r="AJ5" s="113"/>
      <c r="AL5" s="102"/>
      <c r="AM5" s="48"/>
      <c r="AN5" s="113"/>
      <c r="AO5" s="103"/>
      <c r="AQ5" s="224"/>
      <c r="AR5" s="103"/>
      <c r="AS5" s="225" t="s">
        <v>423</v>
      </c>
      <c r="AT5" s="155"/>
      <c r="AU5" s="155" t="s">
        <v>423</v>
      </c>
      <c r="AV5" s="225"/>
      <c r="AW5" s="113"/>
      <c r="AX5" s="103"/>
    </row>
    <row r="6" spans="1:50" ht="36">
      <c r="A6" s="228" t="s">
        <v>1</v>
      </c>
      <c r="B6" s="162" t="s">
        <v>366</v>
      </c>
      <c r="C6" s="229" t="s">
        <v>368</v>
      </c>
      <c r="D6" s="230" t="s">
        <v>217</v>
      </c>
      <c r="E6" s="230" t="s">
        <v>218</v>
      </c>
      <c r="F6" s="230" t="s">
        <v>73</v>
      </c>
      <c r="G6" s="230" t="s">
        <v>74</v>
      </c>
      <c r="H6" s="230" t="s">
        <v>934</v>
      </c>
      <c r="I6" s="231" t="s">
        <v>75</v>
      </c>
      <c r="J6" s="230"/>
      <c r="L6" s="228" t="s">
        <v>1</v>
      </c>
      <c r="M6" s="162" t="s">
        <v>366</v>
      </c>
      <c r="N6" s="232" t="s">
        <v>369</v>
      </c>
      <c r="O6" s="230" t="s">
        <v>76</v>
      </c>
      <c r="P6" s="232" t="s">
        <v>77</v>
      </c>
      <c r="Q6" s="231" t="s">
        <v>368</v>
      </c>
      <c r="S6" s="228" t="s">
        <v>1</v>
      </c>
      <c r="T6" s="162" t="s">
        <v>366</v>
      </c>
      <c r="U6" s="229" t="s">
        <v>367</v>
      </c>
      <c r="V6" s="198" t="s">
        <v>370</v>
      </c>
      <c r="W6" s="199" t="s">
        <v>371</v>
      </c>
      <c r="X6" s="233" t="s">
        <v>217</v>
      </c>
      <c r="Y6" s="233" t="s">
        <v>219</v>
      </c>
      <c r="AA6" s="228" t="s">
        <v>1</v>
      </c>
      <c r="AB6" s="162" t="s">
        <v>366</v>
      </c>
      <c r="AC6" s="230" t="s">
        <v>58</v>
      </c>
      <c r="AD6" s="230" t="s">
        <v>59</v>
      </c>
      <c r="AE6" s="230" t="s">
        <v>60</v>
      </c>
      <c r="AF6" s="230" t="s">
        <v>61</v>
      </c>
      <c r="AG6" s="230" t="s">
        <v>62</v>
      </c>
      <c r="AH6" s="230" t="s">
        <v>367</v>
      </c>
      <c r="AI6" s="232" t="s">
        <v>78</v>
      </c>
      <c r="AJ6" s="232" t="s">
        <v>79</v>
      </c>
      <c r="AL6" s="228" t="s">
        <v>1</v>
      </c>
      <c r="AM6" s="162" t="s">
        <v>366</v>
      </c>
      <c r="AN6" s="232" t="s">
        <v>44</v>
      </c>
      <c r="AO6" s="231" t="s">
        <v>80</v>
      </c>
      <c r="AQ6" s="228" t="s">
        <v>1</v>
      </c>
      <c r="AR6" s="162" t="s">
        <v>366</v>
      </c>
      <c r="AS6" s="232" t="s">
        <v>369</v>
      </c>
      <c r="AT6" s="230" t="s">
        <v>372</v>
      </c>
      <c r="AU6" s="230" t="s">
        <v>76</v>
      </c>
      <c r="AV6" s="232" t="s">
        <v>424</v>
      </c>
      <c r="AW6" s="232" t="s">
        <v>77</v>
      </c>
      <c r="AX6" s="231" t="s">
        <v>368</v>
      </c>
    </row>
    <row r="7" spans="1:50">
      <c r="A7" s="228"/>
      <c r="C7" s="101"/>
      <c r="I7" s="162"/>
      <c r="L7" s="234"/>
      <c r="M7" s="235"/>
      <c r="N7" s="236" t="s">
        <v>81</v>
      </c>
      <c r="O7" s="237" t="s">
        <v>82</v>
      </c>
      <c r="P7" s="236" t="s">
        <v>83</v>
      </c>
      <c r="Q7" s="238" t="s">
        <v>84</v>
      </c>
      <c r="S7" s="234"/>
      <c r="T7" s="235"/>
      <c r="U7" s="239" t="s">
        <v>85</v>
      </c>
      <c r="V7" s="236"/>
      <c r="W7" s="238"/>
      <c r="X7" s="236" t="s">
        <v>86</v>
      </c>
      <c r="Y7" s="236" t="s">
        <v>87</v>
      </c>
      <c r="AA7" s="234"/>
      <c r="AB7" s="235"/>
      <c r="AC7" s="240" t="s">
        <v>89</v>
      </c>
      <c r="AD7" s="240" t="s">
        <v>90</v>
      </c>
      <c r="AE7" s="240" t="s">
        <v>91</v>
      </c>
      <c r="AF7" s="240" t="s">
        <v>92</v>
      </c>
      <c r="AG7" s="240" t="s">
        <v>93</v>
      </c>
      <c r="AH7" s="240" t="s">
        <v>94</v>
      </c>
      <c r="AI7" s="236" t="s">
        <v>95</v>
      </c>
      <c r="AJ7" s="236" t="s">
        <v>96</v>
      </c>
      <c r="AL7" s="234"/>
      <c r="AM7" s="235"/>
      <c r="AN7" s="236" t="s">
        <v>89</v>
      </c>
      <c r="AO7" s="238" t="s">
        <v>97</v>
      </c>
      <c r="AQ7" s="234"/>
      <c r="AR7" s="235"/>
      <c r="AS7" s="236" t="s">
        <v>425</v>
      </c>
      <c r="AT7" s="237" t="s">
        <v>426</v>
      </c>
      <c r="AU7" s="237" t="s">
        <v>427</v>
      </c>
      <c r="AV7" s="236" t="s">
        <v>428</v>
      </c>
      <c r="AW7" s="236" t="s">
        <v>429</v>
      </c>
      <c r="AX7" s="238" t="s">
        <v>430</v>
      </c>
    </row>
    <row r="8" spans="1:50">
      <c r="A8" s="241" t="s">
        <v>271</v>
      </c>
      <c r="B8" s="103" t="s">
        <v>272</v>
      </c>
      <c r="C8" s="242">
        <f t="shared" ref="C8:C41" si="0">Q8</f>
        <v>0.16988323914406789</v>
      </c>
      <c r="D8" s="243">
        <f t="shared" ref="D8:E41" si="1">X8</f>
        <v>0.2736524906322878</v>
      </c>
      <c r="E8" s="243">
        <f t="shared" si="1"/>
        <v>4.6479574456934729E-2</v>
      </c>
      <c r="F8" s="243">
        <f t="shared" ref="F8:G41" si="2">AI8</f>
        <v>0.4520504153237429</v>
      </c>
      <c r="G8" s="243">
        <f t="shared" si="2"/>
        <v>0.11982810575688495</v>
      </c>
      <c r="H8" s="243">
        <f>AD8/AH8</f>
        <v>0.20192332887875691</v>
      </c>
      <c r="I8" s="244">
        <f t="shared" ref="I8:I41" si="3">AO8</f>
        <v>1.1007693311748612E-2</v>
      </c>
      <c r="L8" s="241" t="s">
        <v>271</v>
      </c>
      <c r="M8" s="162" t="s">
        <v>272</v>
      </c>
      <c r="N8" s="245">
        <f>取引基本表!AX5</f>
        <v>551726</v>
      </c>
      <c r="O8" s="246">
        <f>ABS(取引基本表!BF5)</f>
        <v>457997</v>
      </c>
      <c r="P8" s="247">
        <f t="shared" ref="P8:P41" si="4">O8/N8</f>
        <v>0.83011676085593211</v>
      </c>
      <c r="Q8" s="248">
        <f t="shared" ref="Q8:Q43" si="5">1-P8</f>
        <v>0.16988323914406789</v>
      </c>
      <c r="S8" s="241" t="s">
        <v>271</v>
      </c>
      <c r="T8" s="162" t="s">
        <v>272</v>
      </c>
      <c r="U8" s="249">
        <v>190815</v>
      </c>
      <c r="V8" s="250">
        <v>52217</v>
      </c>
      <c r="W8" s="249">
        <v>8869</v>
      </c>
      <c r="X8" s="251">
        <f>V8/U8</f>
        <v>0.2736524906322878</v>
      </c>
      <c r="Y8" s="251">
        <f>W8/U8</f>
        <v>4.6479574456934729E-2</v>
      </c>
      <c r="AA8" s="241" t="s">
        <v>271</v>
      </c>
      <c r="AB8" s="46" t="s">
        <v>272</v>
      </c>
      <c r="AC8" s="252">
        <f t="array" ref="AC8:AG46">TRANSPOSE(取引基本表!C46:AO50)</f>
        <v>22865</v>
      </c>
      <c r="AD8" s="253">
        <v>38530</v>
      </c>
      <c r="AE8" s="253">
        <v>30545</v>
      </c>
      <c r="AF8" s="253">
        <v>7590</v>
      </c>
      <c r="AG8" s="253">
        <v>-13272</v>
      </c>
      <c r="AH8" s="254">
        <f>取引基本表!BH5</f>
        <v>190815</v>
      </c>
      <c r="AI8" s="244">
        <f>SUM(AC8:AG8)/AH8</f>
        <v>0.4520504153237429</v>
      </c>
      <c r="AJ8" s="208">
        <f>AC8/AH8</f>
        <v>0.11982810575688495</v>
      </c>
      <c r="AL8" s="241" t="s">
        <v>271</v>
      </c>
      <c r="AM8" s="162" t="s">
        <v>272</v>
      </c>
      <c r="AN8" s="245">
        <f>取引基本表!AR5</f>
        <v>132655</v>
      </c>
      <c r="AO8" s="255">
        <f t="shared" ref="AO8:AO47" si="6">AN8/AN$47</f>
        <v>1.1007693311748612E-2</v>
      </c>
      <c r="AQ8" s="241" t="s">
        <v>271</v>
      </c>
      <c r="AR8" s="162" t="s">
        <v>272</v>
      </c>
      <c r="AS8" s="245">
        <v>551726</v>
      </c>
      <c r="AT8" s="246">
        <v>97086</v>
      </c>
      <c r="AU8" s="246">
        <v>457997</v>
      </c>
      <c r="AV8" s="284">
        <f>AT8-AU8</f>
        <v>-360911</v>
      </c>
      <c r="AW8" s="257">
        <v>0.83011676085593211</v>
      </c>
      <c r="AX8" s="258">
        <v>0.16988323914406789</v>
      </c>
    </row>
    <row r="9" spans="1:50">
      <c r="A9" s="259" t="s">
        <v>225</v>
      </c>
      <c r="B9" s="162" t="s">
        <v>273</v>
      </c>
      <c r="C9" s="260">
        <f t="shared" si="0"/>
        <v>0.40976645435244163</v>
      </c>
      <c r="D9" s="261">
        <f t="shared" si="1"/>
        <v>0.14440533530937386</v>
      </c>
      <c r="E9" s="261">
        <f t="shared" si="1"/>
        <v>0.11439422008151168</v>
      </c>
      <c r="F9" s="261">
        <f t="shared" si="2"/>
        <v>0.74407187847350875</v>
      </c>
      <c r="G9" s="261">
        <f t="shared" si="2"/>
        <v>0.27278621711745094</v>
      </c>
      <c r="H9" s="261">
        <f t="shared" ref="H9:H47" si="7">AD9/AH9</f>
        <v>0.42302704705446459</v>
      </c>
      <c r="I9" s="255">
        <f t="shared" si="3"/>
        <v>5.6766522140644718E-4</v>
      </c>
      <c r="L9" s="259" t="s">
        <v>225</v>
      </c>
      <c r="M9" s="162" t="s">
        <v>273</v>
      </c>
      <c r="N9" s="245">
        <f>取引基本表!AX6</f>
        <v>23550</v>
      </c>
      <c r="O9" s="246">
        <f>ABS(取引基本表!BF6)</f>
        <v>13900</v>
      </c>
      <c r="P9" s="247">
        <f t="shared" si="4"/>
        <v>0.59023354564755837</v>
      </c>
      <c r="Q9" s="248">
        <f t="shared" si="5"/>
        <v>0.40976645435244163</v>
      </c>
      <c r="S9" s="259" t="s">
        <v>225</v>
      </c>
      <c r="T9" s="162" t="s">
        <v>273</v>
      </c>
      <c r="U9" s="249">
        <v>10796</v>
      </c>
      <c r="V9" s="250">
        <v>1559</v>
      </c>
      <c r="W9" s="249">
        <v>1235</v>
      </c>
      <c r="X9" s="251">
        <f t="shared" ref="X9:X47" si="8">V9/U9</f>
        <v>0.14440533530937386</v>
      </c>
      <c r="Y9" s="251">
        <f t="shared" ref="Y9:Y47" si="9">W9/U9</f>
        <v>0.11439422008151168</v>
      </c>
      <c r="AA9" s="259" t="s">
        <v>225</v>
      </c>
      <c r="AB9" s="46" t="s">
        <v>273</v>
      </c>
      <c r="AC9" s="262">
        <v>2945</v>
      </c>
      <c r="AD9" s="246">
        <v>4567</v>
      </c>
      <c r="AE9" s="246">
        <v>717</v>
      </c>
      <c r="AF9" s="246">
        <v>274</v>
      </c>
      <c r="AG9" s="246">
        <v>-470</v>
      </c>
      <c r="AH9" s="263">
        <f>取引基本表!BH6</f>
        <v>10796</v>
      </c>
      <c r="AI9" s="255">
        <f t="shared" ref="AI9:AI41" si="10">SUM(AC9:AG9)/AH9</f>
        <v>0.74407187847350875</v>
      </c>
      <c r="AJ9" s="209">
        <f t="shared" ref="AJ9:AJ41" si="11">AC9/AH9</f>
        <v>0.27278621711745094</v>
      </c>
      <c r="AL9" s="259" t="s">
        <v>225</v>
      </c>
      <c r="AM9" s="162" t="s">
        <v>273</v>
      </c>
      <c r="AN9" s="245">
        <f>取引基本表!AR6</f>
        <v>6841</v>
      </c>
      <c r="AO9" s="255">
        <f t="shared" si="6"/>
        <v>5.6766522140644718E-4</v>
      </c>
      <c r="AQ9" s="259" t="s">
        <v>225</v>
      </c>
      <c r="AR9" s="162" t="s">
        <v>273</v>
      </c>
      <c r="AS9" s="245">
        <v>23550</v>
      </c>
      <c r="AT9" s="246">
        <v>1146</v>
      </c>
      <c r="AU9" s="246">
        <v>13900</v>
      </c>
      <c r="AV9" s="284">
        <f t="shared" ref="AV9:AV47" si="12">AT9-AU9</f>
        <v>-12754</v>
      </c>
      <c r="AW9" s="257">
        <v>0.59023354564755837</v>
      </c>
      <c r="AX9" s="258">
        <v>0.40976645435244163</v>
      </c>
    </row>
    <row r="10" spans="1:50">
      <c r="A10" s="259" t="s">
        <v>226</v>
      </c>
      <c r="B10" s="162" t="s">
        <v>274</v>
      </c>
      <c r="C10" s="260">
        <f t="shared" si="0"/>
        <v>0.68007710705743762</v>
      </c>
      <c r="D10" s="261">
        <f t="shared" si="1"/>
        <v>9.7799297694606213E-2</v>
      </c>
      <c r="E10" s="261">
        <f t="shared" si="1"/>
        <v>2.6958057972911079E-2</v>
      </c>
      <c r="F10" s="261">
        <f t="shared" si="2"/>
        <v>0.51654343606185527</v>
      </c>
      <c r="G10" s="261">
        <f t="shared" si="2"/>
        <v>0.17854260725424764</v>
      </c>
      <c r="H10" s="261">
        <f t="shared" si="7"/>
        <v>0.14757137560252132</v>
      </c>
      <c r="I10" s="255">
        <f t="shared" si="3"/>
        <v>1.290834700219075E-3</v>
      </c>
      <c r="L10" s="259" t="s">
        <v>226</v>
      </c>
      <c r="M10" s="162" t="s">
        <v>274</v>
      </c>
      <c r="N10" s="245">
        <f>取引基本表!AX7</f>
        <v>56026</v>
      </c>
      <c r="O10" s="246">
        <f>ABS(取引基本表!BF7)</f>
        <v>17924</v>
      </c>
      <c r="P10" s="247">
        <f t="shared" si="4"/>
        <v>0.31992289294256238</v>
      </c>
      <c r="Q10" s="248">
        <f t="shared" si="5"/>
        <v>0.68007710705743762</v>
      </c>
      <c r="S10" s="259" t="s">
        <v>226</v>
      </c>
      <c r="T10" s="162" t="s">
        <v>274</v>
      </c>
      <c r="U10" s="249">
        <v>45849</v>
      </c>
      <c r="V10" s="250">
        <v>4484</v>
      </c>
      <c r="W10" s="249">
        <v>1236</v>
      </c>
      <c r="X10" s="251">
        <f t="shared" si="8"/>
        <v>9.7799297694606213E-2</v>
      </c>
      <c r="Y10" s="251">
        <f t="shared" si="9"/>
        <v>2.6958057972911079E-2</v>
      </c>
      <c r="AA10" s="259" t="s">
        <v>226</v>
      </c>
      <c r="AB10" s="46" t="s">
        <v>274</v>
      </c>
      <c r="AC10" s="262">
        <v>8186</v>
      </c>
      <c r="AD10" s="246">
        <v>6766</v>
      </c>
      <c r="AE10" s="246">
        <v>6401</v>
      </c>
      <c r="AF10" s="246">
        <v>2369</v>
      </c>
      <c r="AG10" s="246">
        <v>-39</v>
      </c>
      <c r="AH10" s="263">
        <f>取引基本表!BH7</f>
        <v>45849</v>
      </c>
      <c r="AI10" s="255">
        <f t="shared" si="10"/>
        <v>0.51654343606185527</v>
      </c>
      <c r="AJ10" s="209">
        <f t="shared" si="11"/>
        <v>0.17854260725424764</v>
      </c>
      <c r="AL10" s="259" t="s">
        <v>226</v>
      </c>
      <c r="AM10" s="162" t="s">
        <v>274</v>
      </c>
      <c r="AN10" s="245">
        <f>取引基本表!AR7</f>
        <v>15556</v>
      </c>
      <c r="AO10" s="255">
        <f t="shared" si="6"/>
        <v>1.290834700219075E-3</v>
      </c>
      <c r="AQ10" s="259" t="s">
        <v>226</v>
      </c>
      <c r="AR10" s="162" t="s">
        <v>274</v>
      </c>
      <c r="AS10" s="245">
        <v>56026</v>
      </c>
      <c r="AT10" s="246">
        <v>7747</v>
      </c>
      <c r="AU10" s="246">
        <v>17924</v>
      </c>
      <c r="AV10" s="284">
        <f t="shared" si="12"/>
        <v>-10177</v>
      </c>
      <c r="AW10" s="257">
        <v>0.31992289294256238</v>
      </c>
      <c r="AX10" s="258">
        <v>0.68007710705743762</v>
      </c>
    </row>
    <row r="11" spans="1:50">
      <c r="A11" s="259" t="s">
        <v>227</v>
      </c>
      <c r="B11" s="162" t="s">
        <v>27</v>
      </c>
      <c r="C11" s="260">
        <f t="shared" si="0"/>
        <v>2.1147201560344109E-2</v>
      </c>
      <c r="D11" s="261">
        <f t="shared" si="1"/>
        <v>2.238567316917173E-2</v>
      </c>
      <c r="E11" s="261">
        <f t="shared" si="1"/>
        <v>2.1852680950858117E-2</v>
      </c>
      <c r="F11" s="261">
        <f t="shared" si="2"/>
        <v>0.38828483104146677</v>
      </c>
      <c r="G11" s="261">
        <f t="shared" si="2"/>
        <v>0.2349962690544718</v>
      </c>
      <c r="H11" s="261">
        <f t="shared" si="7"/>
        <v>3.0700351774864087E-2</v>
      </c>
      <c r="I11" s="255">
        <f t="shared" si="3"/>
        <v>-2.2238602446561594E-5</v>
      </c>
      <c r="L11" s="259" t="s">
        <v>227</v>
      </c>
      <c r="M11" s="162" t="s">
        <v>27</v>
      </c>
      <c r="N11" s="245">
        <f>取引基本表!AX8</f>
        <v>608071</v>
      </c>
      <c r="O11" s="246">
        <f>ABS(取引基本表!BF8)</f>
        <v>595212</v>
      </c>
      <c r="P11" s="247">
        <f t="shared" si="4"/>
        <v>0.97885279843965589</v>
      </c>
      <c r="Q11" s="248">
        <f t="shared" si="5"/>
        <v>2.1147201560344109E-2</v>
      </c>
      <c r="S11" s="259" t="s">
        <v>227</v>
      </c>
      <c r="T11" s="162" t="s">
        <v>27</v>
      </c>
      <c r="U11" s="249">
        <v>18762</v>
      </c>
      <c r="V11" s="250">
        <v>420</v>
      </c>
      <c r="W11" s="249">
        <v>410</v>
      </c>
      <c r="X11" s="251">
        <f t="shared" si="8"/>
        <v>2.238567316917173E-2</v>
      </c>
      <c r="Y11" s="251">
        <f t="shared" si="9"/>
        <v>2.1852680950858117E-2</v>
      </c>
      <c r="AA11" s="259" t="s">
        <v>227</v>
      </c>
      <c r="AB11" s="46" t="s">
        <v>27</v>
      </c>
      <c r="AC11" s="262">
        <v>4409</v>
      </c>
      <c r="AD11" s="246">
        <v>576</v>
      </c>
      <c r="AE11" s="246">
        <v>1387</v>
      </c>
      <c r="AF11" s="246">
        <v>913</v>
      </c>
      <c r="AG11" s="246">
        <v>0</v>
      </c>
      <c r="AH11" s="263">
        <f>取引基本表!BH8</f>
        <v>18762</v>
      </c>
      <c r="AI11" s="255">
        <f t="shared" si="10"/>
        <v>0.38828483104146677</v>
      </c>
      <c r="AJ11" s="209">
        <f t="shared" si="11"/>
        <v>0.2349962690544718</v>
      </c>
      <c r="AL11" s="259" t="s">
        <v>227</v>
      </c>
      <c r="AM11" s="162" t="s">
        <v>27</v>
      </c>
      <c r="AN11" s="245">
        <f>取引基本表!AR8</f>
        <v>-268</v>
      </c>
      <c r="AO11" s="255">
        <f t="shared" si="6"/>
        <v>-2.2238602446561594E-5</v>
      </c>
      <c r="AQ11" s="259" t="s">
        <v>227</v>
      </c>
      <c r="AR11" s="162" t="s">
        <v>27</v>
      </c>
      <c r="AS11" s="245">
        <v>608071</v>
      </c>
      <c r="AT11" s="246">
        <v>5903</v>
      </c>
      <c r="AU11" s="246">
        <v>595212</v>
      </c>
      <c r="AV11" s="284">
        <f t="shared" si="12"/>
        <v>-589309</v>
      </c>
      <c r="AW11" s="257">
        <v>0.97885279843965589</v>
      </c>
      <c r="AX11" s="258">
        <v>2.1147201560344109E-2</v>
      </c>
    </row>
    <row r="12" spans="1:50">
      <c r="A12" s="259" t="s">
        <v>228</v>
      </c>
      <c r="B12" s="162" t="s">
        <v>195</v>
      </c>
      <c r="C12" s="260">
        <f t="shared" si="0"/>
        <v>0.26979296775158057</v>
      </c>
      <c r="D12" s="261">
        <f t="shared" si="1"/>
        <v>3.7088865741159563E-2</v>
      </c>
      <c r="E12" s="261">
        <f t="shared" si="1"/>
        <v>3.539948357013805E-2</v>
      </c>
      <c r="F12" s="261">
        <f t="shared" si="2"/>
        <v>0.33481714299007204</v>
      </c>
      <c r="G12" s="261">
        <f t="shared" si="2"/>
        <v>0.14399966915404239</v>
      </c>
      <c r="H12" s="261">
        <f t="shared" si="7"/>
        <v>8.1898332071121543E-2</v>
      </c>
      <c r="I12" s="255">
        <f t="shared" si="3"/>
        <v>8.4790563397567215E-2</v>
      </c>
      <c r="L12" s="259" t="s">
        <v>228</v>
      </c>
      <c r="M12" s="162" t="s">
        <v>195</v>
      </c>
      <c r="N12" s="245">
        <f>取引基本表!AX9</f>
        <v>1866231</v>
      </c>
      <c r="O12" s="246">
        <f>ABS(取引基本表!BF9)</f>
        <v>1362735</v>
      </c>
      <c r="P12" s="247">
        <f t="shared" si="4"/>
        <v>0.73020703224841943</v>
      </c>
      <c r="Q12" s="248">
        <f t="shared" si="5"/>
        <v>0.26979296775158057</v>
      </c>
      <c r="S12" s="259" t="s">
        <v>228</v>
      </c>
      <c r="T12" s="162" t="s">
        <v>195</v>
      </c>
      <c r="U12" s="249">
        <v>1934435</v>
      </c>
      <c r="V12" s="250">
        <v>71746</v>
      </c>
      <c r="W12" s="249">
        <v>68478</v>
      </c>
      <c r="X12" s="251">
        <f t="shared" si="8"/>
        <v>3.7088865741159563E-2</v>
      </c>
      <c r="Y12" s="251">
        <f t="shared" si="9"/>
        <v>3.539948357013805E-2</v>
      </c>
      <c r="AA12" s="259" t="s">
        <v>228</v>
      </c>
      <c r="AB12" s="46" t="s">
        <v>195</v>
      </c>
      <c r="AC12" s="262">
        <v>278558</v>
      </c>
      <c r="AD12" s="246">
        <v>158427</v>
      </c>
      <c r="AE12" s="246">
        <v>104978</v>
      </c>
      <c r="AF12" s="246">
        <v>113635</v>
      </c>
      <c r="AG12" s="246">
        <v>-7916</v>
      </c>
      <c r="AH12" s="263">
        <f>取引基本表!BH9</f>
        <v>1934435</v>
      </c>
      <c r="AI12" s="255">
        <f t="shared" si="10"/>
        <v>0.33481714299007204</v>
      </c>
      <c r="AJ12" s="209">
        <f t="shared" si="11"/>
        <v>0.14399966915404239</v>
      </c>
      <c r="AL12" s="259" t="s">
        <v>228</v>
      </c>
      <c r="AM12" s="162" t="s">
        <v>195</v>
      </c>
      <c r="AN12" s="245">
        <f>取引基本表!AR9</f>
        <v>1021821</v>
      </c>
      <c r="AO12" s="255">
        <f t="shared" si="6"/>
        <v>8.4790563397567215E-2</v>
      </c>
      <c r="AQ12" s="259" t="s">
        <v>228</v>
      </c>
      <c r="AR12" s="162" t="s">
        <v>195</v>
      </c>
      <c r="AS12" s="245">
        <v>1866231</v>
      </c>
      <c r="AT12" s="246">
        <v>1430939</v>
      </c>
      <c r="AU12" s="246">
        <v>1362735</v>
      </c>
      <c r="AV12" s="284">
        <f t="shared" si="12"/>
        <v>68204</v>
      </c>
      <c r="AW12" s="257">
        <v>0.73020703224841943</v>
      </c>
      <c r="AX12" s="258">
        <v>0.26979296775158057</v>
      </c>
    </row>
    <row r="13" spans="1:50">
      <c r="A13" s="259" t="s">
        <v>229</v>
      </c>
      <c r="B13" s="162" t="s">
        <v>28</v>
      </c>
      <c r="C13" s="260">
        <f t="shared" si="0"/>
        <v>6.684233532602335E-2</v>
      </c>
      <c r="D13" s="261">
        <f t="shared" si="1"/>
        <v>0.1651861487951434</v>
      </c>
      <c r="E13" s="261">
        <f t="shared" si="1"/>
        <v>0.12199715046769498</v>
      </c>
      <c r="F13" s="261">
        <f t="shared" si="2"/>
        <v>0.36934894381465649</v>
      </c>
      <c r="G13" s="261">
        <f t="shared" si="2"/>
        <v>0.23596605339775753</v>
      </c>
      <c r="H13" s="261">
        <f t="shared" si="7"/>
        <v>-1.8472402899089389E-2</v>
      </c>
      <c r="I13" s="255">
        <f t="shared" si="3"/>
        <v>1.6879182236800124E-2</v>
      </c>
      <c r="L13" s="259" t="s">
        <v>229</v>
      </c>
      <c r="M13" s="162" t="s">
        <v>28</v>
      </c>
      <c r="N13" s="245">
        <f>取引基本表!AX10</f>
        <v>324854</v>
      </c>
      <c r="O13" s="246">
        <f>ABS(取引基本表!BF10)</f>
        <v>303140</v>
      </c>
      <c r="P13" s="247">
        <f t="shared" si="4"/>
        <v>0.93315766467397665</v>
      </c>
      <c r="Q13" s="248">
        <f t="shared" si="5"/>
        <v>6.684233532602335E-2</v>
      </c>
      <c r="S13" s="259" t="s">
        <v>229</v>
      </c>
      <c r="T13" s="162" t="s">
        <v>28</v>
      </c>
      <c r="U13" s="249">
        <v>80715</v>
      </c>
      <c r="V13" s="250">
        <v>13333</v>
      </c>
      <c r="W13" s="249">
        <v>9847</v>
      </c>
      <c r="X13" s="251">
        <f t="shared" si="8"/>
        <v>0.1651861487951434</v>
      </c>
      <c r="Y13" s="251">
        <f t="shared" si="9"/>
        <v>0.12199715046769498</v>
      </c>
      <c r="AA13" s="259" t="s">
        <v>229</v>
      </c>
      <c r="AB13" s="46" t="s">
        <v>28</v>
      </c>
      <c r="AC13" s="262">
        <v>19046</v>
      </c>
      <c r="AD13" s="246">
        <v>-1491</v>
      </c>
      <c r="AE13" s="246">
        <v>8822</v>
      </c>
      <c r="AF13" s="246">
        <v>3435</v>
      </c>
      <c r="AG13" s="246">
        <v>0</v>
      </c>
      <c r="AH13" s="263">
        <f>取引基本表!BH10</f>
        <v>80715</v>
      </c>
      <c r="AI13" s="255">
        <f t="shared" si="10"/>
        <v>0.36934894381465649</v>
      </c>
      <c r="AJ13" s="209">
        <f t="shared" si="11"/>
        <v>0.23596605339775753</v>
      </c>
      <c r="AL13" s="259" t="s">
        <v>229</v>
      </c>
      <c r="AM13" s="162" t="s">
        <v>28</v>
      </c>
      <c r="AN13" s="245">
        <f>取引基本表!AR10</f>
        <v>203413</v>
      </c>
      <c r="AO13" s="255">
        <f t="shared" si="6"/>
        <v>1.6879182236800124E-2</v>
      </c>
      <c r="AQ13" s="259" t="s">
        <v>229</v>
      </c>
      <c r="AR13" s="162" t="s">
        <v>28</v>
      </c>
      <c r="AS13" s="245">
        <v>324854</v>
      </c>
      <c r="AT13" s="246">
        <v>59001</v>
      </c>
      <c r="AU13" s="246">
        <v>303140</v>
      </c>
      <c r="AV13" s="284">
        <f t="shared" si="12"/>
        <v>-244139</v>
      </c>
      <c r="AW13" s="257">
        <v>0.93315766467397665</v>
      </c>
      <c r="AX13" s="258">
        <v>6.684233532602335E-2</v>
      </c>
    </row>
    <row r="14" spans="1:50">
      <c r="A14" s="259" t="s">
        <v>230</v>
      </c>
      <c r="B14" s="162" t="s">
        <v>275</v>
      </c>
      <c r="C14" s="260">
        <f t="shared" si="0"/>
        <v>0.21710827927701792</v>
      </c>
      <c r="D14" s="261">
        <f t="shared" si="1"/>
        <v>4.5196804531672026E-2</v>
      </c>
      <c r="E14" s="261">
        <f t="shared" si="1"/>
        <v>3.8130342673435243E-2</v>
      </c>
      <c r="F14" s="261">
        <f t="shared" si="2"/>
        <v>0.32729567218469302</v>
      </c>
      <c r="G14" s="261">
        <f t="shared" si="2"/>
        <v>0.17574790290253137</v>
      </c>
      <c r="H14" s="261">
        <f t="shared" si="7"/>
        <v>7.0310581705429892E-2</v>
      </c>
      <c r="I14" s="255">
        <f t="shared" si="3"/>
        <v>1.1225515443921091E-3</v>
      </c>
      <c r="L14" s="259" t="s">
        <v>230</v>
      </c>
      <c r="M14" s="162" t="s">
        <v>275</v>
      </c>
      <c r="N14" s="245">
        <f>取引基本表!AX11</f>
        <v>482059</v>
      </c>
      <c r="O14" s="246">
        <f>ABS(取引基本表!BF11)</f>
        <v>377400</v>
      </c>
      <c r="P14" s="247">
        <f t="shared" si="4"/>
        <v>0.78289172072298208</v>
      </c>
      <c r="Q14" s="248">
        <f t="shared" si="5"/>
        <v>0.21710827927701792</v>
      </c>
      <c r="S14" s="259" t="s">
        <v>230</v>
      </c>
      <c r="T14" s="162" t="s">
        <v>275</v>
      </c>
      <c r="U14" s="249">
        <v>350246</v>
      </c>
      <c r="V14" s="250">
        <v>15830</v>
      </c>
      <c r="W14" s="249">
        <v>13355</v>
      </c>
      <c r="X14" s="251">
        <f t="shared" si="8"/>
        <v>4.5196804531672026E-2</v>
      </c>
      <c r="Y14" s="251">
        <f t="shared" si="9"/>
        <v>3.8130342673435243E-2</v>
      </c>
      <c r="AA14" s="259" t="s">
        <v>230</v>
      </c>
      <c r="AB14" s="46" t="s">
        <v>275</v>
      </c>
      <c r="AC14" s="262">
        <v>61555</v>
      </c>
      <c r="AD14" s="246">
        <v>24626</v>
      </c>
      <c r="AE14" s="246">
        <v>19339</v>
      </c>
      <c r="AF14" s="246">
        <v>9114</v>
      </c>
      <c r="AG14" s="246">
        <v>0</v>
      </c>
      <c r="AH14" s="263">
        <f>取引基本表!BH11</f>
        <v>350246</v>
      </c>
      <c r="AI14" s="255">
        <f t="shared" si="10"/>
        <v>0.32729567218469302</v>
      </c>
      <c r="AJ14" s="209">
        <f t="shared" si="11"/>
        <v>0.17574790290253137</v>
      </c>
      <c r="AL14" s="259" t="s">
        <v>230</v>
      </c>
      <c r="AM14" s="162" t="s">
        <v>275</v>
      </c>
      <c r="AN14" s="245">
        <f>取引基本表!AR11</f>
        <v>13528</v>
      </c>
      <c r="AO14" s="255">
        <f t="shared" si="6"/>
        <v>1.1225515443921091E-3</v>
      </c>
      <c r="AQ14" s="259" t="s">
        <v>230</v>
      </c>
      <c r="AR14" s="162" t="s">
        <v>275</v>
      </c>
      <c r="AS14" s="245">
        <v>482059</v>
      </c>
      <c r="AT14" s="246">
        <v>245587</v>
      </c>
      <c r="AU14" s="246">
        <v>377400</v>
      </c>
      <c r="AV14" s="284">
        <f t="shared" si="12"/>
        <v>-131813</v>
      </c>
      <c r="AW14" s="257">
        <v>0.78289172072298208</v>
      </c>
      <c r="AX14" s="258">
        <v>0.21710827927701792</v>
      </c>
    </row>
    <row r="15" spans="1:50">
      <c r="A15" s="259" t="s">
        <v>231</v>
      </c>
      <c r="B15" s="162" t="s">
        <v>29</v>
      </c>
      <c r="C15" s="260">
        <f t="shared" si="0"/>
        <v>0.1777237835164599</v>
      </c>
      <c r="D15" s="261">
        <f t="shared" si="1"/>
        <v>1.862209422908882E-2</v>
      </c>
      <c r="E15" s="261">
        <f t="shared" si="1"/>
        <v>1.8544573004253467E-2</v>
      </c>
      <c r="F15" s="261">
        <f t="shared" si="2"/>
        <v>0.33005409485469872</v>
      </c>
      <c r="G15" s="261">
        <f t="shared" si="2"/>
        <v>0.10387096116118634</v>
      </c>
      <c r="H15" s="261">
        <f t="shared" si="7"/>
        <v>6.5855640519120198E-2</v>
      </c>
      <c r="I15" s="255">
        <f t="shared" si="3"/>
        <v>7.5144901505810619E-3</v>
      </c>
      <c r="L15" s="259" t="s">
        <v>231</v>
      </c>
      <c r="M15" s="162" t="s">
        <v>29</v>
      </c>
      <c r="N15" s="245">
        <f>取引基本表!AX12</f>
        <v>1395210</v>
      </c>
      <c r="O15" s="246">
        <f>ABS(取引基本表!BF12)</f>
        <v>1147248</v>
      </c>
      <c r="P15" s="247">
        <f t="shared" si="4"/>
        <v>0.8222762164835401</v>
      </c>
      <c r="Q15" s="248">
        <f t="shared" si="5"/>
        <v>0.1777237835164599</v>
      </c>
      <c r="S15" s="259" t="s">
        <v>231</v>
      </c>
      <c r="T15" s="162" t="s">
        <v>29</v>
      </c>
      <c r="U15" s="249">
        <v>1470565</v>
      </c>
      <c r="V15" s="250">
        <v>27385</v>
      </c>
      <c r="W15" s="249">
        <v>27271</v>
      </c>
      <c r="X15" s="251">
        <f t="shared" si="8"/>
        <v>1.862209422908882E-2</v>
      </c>
      <c r="Y15" s="251">
        <f t="shared" si="9"/>
        <v>1.8544573004253467E-2</v>
      </c>
      <c r="AA15" s="259" t="s">
        <v>231</v>
      </c>
      <c r="AB15" s="46" t="s">
        <v>29</v>
      </c>
      <c r="AC15" s="262">
        <v>152749</v>
      </c>
      <c r="AD15" s="246">
        <v>96845</v>
      </c>
      <c r="AE15" s="246">
        <v>204513</v>
      </c>
      <c r="AF15" s="246">
        <v>31262</v>
      </c>
      <c r="AG15" s="246">
        <v>-3</v>
      </c>
      <c r="AH15" s="263">
        <f>取引基本表!BH12</f>
        <v>1470565</v>
      </c>
      <c r="AI15" s="255">
        <f t="shared" si="10"/>
        <v>0.33005409485469872</v>
      </c>
      <c r="AJ15" s="209">
        <f t="shared" si="11"/>
        <v>0.10387096116118634</v>
      </c>
      <c r="AL15" s="259" t="s">
        <v>231</v>
      </c>
      <c r="AM15" s="162" t="s">
        <v>29</v>
      </c>
      <c r="AN15" s="245">
        <f>取引基本表!AR12</f>
        <v>90558</v>
      </c>
      <c r="AO15" s="255">
        <f t="shared" si="6"/>
        <v>7.5144901505810619E-3</v>
      </c>
      <c r="AQ15" s="259" t="s">
        <v>231</v>
      </c>
      <c r="AR15" s="162" t="s">
        <v>29</v>
      </c>
      <c r="AS15" s="245">
        <v>1395210</v>
      </c>
      <c r="AT15" s="246">
        <v>1222603</v>
      </c>
      <c r="AU15" s="246">
        <v>1147248</v>
      </c>
      <c r="AV15" s="284">
        <f t="shared" si="12"/>
        <v>75355</v>
      </c>
      <c r="AW15" s="257">
        <v>0.8222762164835401</v>
      </c>
      <c r="AX15" s="258">
        <v>0.1777237835164599</v>
      </c>
    </row>
    <row r="16" spans="1:50">
      <c r="A16" s="259" t="s">
        <v>232</v>
      </c>
      <c r="B16" s="162" t="s">
        <v>30</v>
      </c>
      <c r="C16" s="260">
        <f t="shared" si="0"/>
        <v>0.12368252551663639</v>
      </c>
      <c r="D16" s="261">
        <f t="shared" si="1"/>
        <v>1.2952602682604767E-2</v>
      </c>
      <c r="E16" s="261">
        <f t="shared" si="1"/>
        <v>1.2952602682604767E-2</v>
      </c>
      <c r="F16" s="261">
        <f t="shared" si="2"/>
        <v>0.17086837167280561</v>
      </c>
      <c r="G16" s="261">
        <f t="shared" si="2"/>
        <v>1.9772048092292722E-2</v>
      </c>
      <c r="H16" s="261">
        <f t="shared" si="7"/>
        <v>1.6357981791646395E-2</v>
      </c>
      <c r="I16" s="255">
        <f t="shared" si="3"/>
        <v>1.7113434381227897E-2</v>
      </c>
      <c r="L16" s="259" t="s">
        <v>232</v>
      </c>
      <c r="M16" s="162" t="s">
        <v>30</v>
      </c>
      <c r="N16" s="245">
        <f>取引基本表!AX13</f>
        <v>654377</v>
      </c>
      <c r="O16" s="246">
        <f>ABS(取引基本表!BF13)</f>
        <v>573442</v>
      </c>
      <c r="P16" s="247">
        <f t="shared" si="4"/>
        <v>0.87631747448336361</v>
      </c>
      <c r="Q16" s="248">
        <f t="shared" si="5"/>
        <v>0.12368252551663639</v>
      </c>
      <c r="S16" s="259" t="s">
        <v>232</v>
      </c>
      <c r="T16" s="162" t="s">
        <v>30</v>
      </c>
      <c r="U16" s="249">
        <v>115112</v>
      </c>
      <c r="V16" s="250">
        <v>1491</v>
      </c>
      <c r="W16" s="249">
        <v>1491</v>
      </c>
      <c r="X16" s="251">
        <f t="shared" si="8"/>
        <v>1.2952602682604767E-2</v>
      </c>
      <c r="Y16" s="251">
        <f t="shared" si="9"/>
        <v>1.2952602682604767E-2</v>
      </c>
      <c r="AA16" s="259" t="s">
        <v>232</v>
      </c>
      <c r="AB16" s="46" t="s">
        <v>30</v>
      </c>
      <c r="AC16" s="262">
        <v>2276</v>
      </c>
      <c r="AD16" s="246">
        <v>1883</v>
      </c>
      <c r="AE16" s="246">
        <v>6384</v>
      </c>
      <c r="AF16" s="246">
        <v>9274</v>
      </c>
      <c r="AG16" s="246">
        <v>-148</v>
      </c>
      <c r="AH16" s="263">
        <f>取引基本表!BH13</f>
        <v>115112</v>
      </c>
      <c r="AI16" s="255">
        <f t="shared" si="10"/>
        <v>0.17086837167280561</v>
      </c>
      <c r="AJ16" s="209">
        <f t="shared" si="11"/>
        <v>1.9772048092292722E-2</v>
      </c>
      <c r="AL16" s="259" t="s">
        <v>232</v>
      </c>
      <c r="AM16" s="162" t="s">
        <v>30</v>
      </c>
      <c r="AN16" s="245">
        <f>取引基本表!AR13</f>
        <v>206236</v>
      </c>
      <c r="AO16" s="255">
        <f t="shared" si="6"/>
        <v>1.7113434381227897E-2</v>
      </c>
      <c r="AQ16" s="259" t="s">
        <v>232</v>
      </c>
      <c r="AR16" s="162" t="s">
        <v>30</v>
      </c>
      <c r="AS16" s="245">
        <v>654377</v>
      </c>
      <c r="AT16" s="246">
        <v>34177</v>
      </c>
      <c r="AU16" s="246">
        <v>573442</v>
      </c>
      <c r="AV16" s="284">
        <f t="shared" si="12"/>
        <v>-539265</v>
      </c>
      <c r="AW16" s="257">
        <v>0.87631747448336361</v>
      </c>
      <c r="AX16" s="258">
        <v>0.12368252551663639</v>
      </c>
    </row>
    <row r="17" spans="1:50">
      <c r="A17" s="259" t="s">
        <v>2</v>
      </c>
      <c r="B17" s="162" t="s">
        <v>400</v>
      </c>
      <c r="C17" s="260">
        <f t="shared" si="0"/>
        <v>0.19283956701830429</v>
      </c>
      <c r="D17" s="261">
        <f t="shared" si="1"/>
        <v>4.4453920652026524E-2</v>
      </c>
      <c r="E17" s="261">
        <f t="shared" si="1"/>
        <v>4.2061277361062542E-2</v>
      </c>
      <c r="F17" s="261">
        <f t="shared" si="2"/>
        <v>0.36995154049829787</v>
      </c>
      <c r="G17" s="261">
        <f t="shared" si="2"/>
        <v>0.23402763404868787</v>
      </c>
      <c r="H17" s="261">
        <f t="shared" si="7"/>
        <v>1.3006987017992106E-3</v>
      </c>
      <c r="I17" s="255">
        <f t="shared" si="3"/>
        <v>3.1766349957435482E-3</v>
      </c>
      <c r="L17" s="259" t="s">
        <v>2</v>
      </c>
      <c r="M17" s="162" t="s">
        <v>400</v>
      </c>
      <c r="N17" s="245">
        <f>取引基本表!AX14</f>
        <v>551894</v>
      </c>
      <c r="O17" s="246">
        <f>ABS(取引基本表!BF14)</f>
        <v>445467</v>
      </c>
      <c r="P17" s="247">
        <f t="shared" si="4"/>
        <v>0.80716043298169571</v>
      </c>
      <c r="Q17" s="248">
        <f t="shared" si="5"/>
        <v>0.19283956701830429</v>
      </c>
      <c r="S17" s="259" t="s">
        <v>2</v>
      </c>
      <c r="T17" s="162" t="s">
        <v>400</v>
      </c>
      <c r="U17" s="249">
        <v>560468</v>
      </c>
      <c r="V17" s="250">
        <v>24915</v>
      </c>
      <c r="W17" s="249">
        <v>23574</v>
      </c>
      <c r="X17" s="251">
        <f t="shared" si="8"/>
        <v>4.4453920652026524E-2</v>
      </c>
      <c r="Y17" s="251">
        <f t="shared" si="9"/>
        <v>4.2061277361062542E-2</v>
      </c>
      <c r="AA17" s="259" t="s">
        <v>2</v>
      </c>
      <c r="AB17" s="46" t="s">
        <v>400</v>
      </c>
      <c r="AC17" s="262">
        <v>131165</v>
      </c>
      <c r="AD17" s="246">
        <v>729</v>
      </c>
      <c r="AE17" s="246">
        <v>54573</v>
      </c>
      <c r="AF17" s="246">
        <v>20882</v>
      </c>
      <c r="AG17" s="246">
        <v>-3</v>
      </c>
      <c r="AH17" s="263">
        <f>取引基本表!BH14</f>
        <v>560468</v>
      </c>
      <c r="AI17" s="255">
        <f t="shared" si="10"/>
        <v>0.36995154049829787</v>
      </c>
      <c r="AJ17" s="209">
        <f t="shared" si="11"/>
        <v>0.23402763404868787</v>
      </c>
      <c r="AL17" s="259" t="s">
        <v>2</v>
      </c>
      <c r="AM17" s="162" t="s">
        <v>400</v>
      </c>
      <c r="AN17" s="245">
        <f>取引基本表!AR14</f>
        <v>38282</v>
      </c>
      <c r="AO17" s="255">
        <f t="shared" si="6"/>
        <v>3.1766349957435482E-3</v>
      </c>
      <c r="AQ17" s="259" t="s">
        <v>2</v>
      </c>
      <c r="AR17" s="162" t="s">
        <v>385</v>
      </c>
      <c r="AS17" s="245">
        <v>551894</v>
      </c>
      <c r="AT17" s="246">
        <v>454041</v>
      </c>
      <c r="AU17" s="246">
        <v>445467</v>
      </c>
      <c r="AV17" s="284">
        <f t="shared" si="12"/>
        <v>8574</v>
      </c>
      <c r="AW17" s="257">
        <v>0.80716043298169571</v>
      </c>
      <c r="AX17" s="258">
        <v>0.19283956701830429</v>
      </c>
    </row>
    <row r="18" spans="1:50">
      <c r="A18" s="259" t="s">
        <v>3</v>
      </c>
      <c r="B18" s="162" t="s">
        <v>31</v>
      </c>
      <c r="C18" s="260">
        <f t="shared" si="0"/>
        <v>0.30630539049432115</v>
      </c>
      <c r="D18" s="261">
        <f t="shared" si="1"/>
        <v>4.1488554421314744E-2</v>
      </c>
      <c r="E18" s="261">
        <f t="shared" si="1"/>
        <v>3.8178621954614265E-2</v>
      </c>
      <c r="F18" s="261">
        <f t="shared" si="2"/>
        <v>0.4635011306393737</v>
      </c>
      <c r="G18" s="261">
        <f t="shared" si="2"/>
        <v>0.21755179396051724</v>
      </c>
      <c r="H18" s="261">
        <f t="shared" si="7"/>
        <v>9.7585808473884705E-2</v>
      </c>
      <c r="I18" s="255">
        <f t="shared" si="3"/>
        <v>5.3704565311248737E-4</v>
      </c>
      <c r="L18" s="259" t="s">
        <v>3</v>
      </c>
      <c r="M18" s="162" t="s">
        <v>31</v>
      </c>
      <c r="N18" s="245">
        <f>取引基本表!AX15</f>
        <v>216418</v>
      </c>
      <c r="O18" s="246">
        <f>ABS(取引基本表!BF15)</f>
        <v>150128</v>
      </c>
      <c r="P18" s="247">
        <f t="shared" si="4"/>
        <v>0.69369460950567885</v>
      </c>
      <c r="Q18" s="248">
        <f t="shared" si="5"/>
        <v>0.30630539049432115</v>
      </c>
      <c r="S18" s="259" t="s">
        <v>3</v>
      </c>
      <c r="T18" s="162" t="s">
        <v>31</v>
      </c>
      <c r="U18" s="249">
        <v>262241</v>
      </c>
      <c r="V18" s="250">
        <v>10880</v>
      </c>
      <c r="W18" s="249">
        <v>10012</v>
      </c>
      <c r="X18" s="251">
        <f t="shared" si="8"/>
        <v>4.1488554421314744E-2</v>
      </c>
      <c r="Y18" s="251">
        <f t="shared" si="9"/>
        <v>3.8178621954614265E-2</v>
      </c>
      <c r="AA18" s="259" t="s">
        <v>3</v>
      </c>
      <c r="AB18" s="46" t="s">
        <v>31</v>
      </c>
      <c r="AC18" s="262">
        <v>57051</v>
      </c>
      <c r="AD18" s="246">
        <v>25591</v>
      </c>
      <c r="AE18" s="246">
        <v>30723</v>
      </c>
      <c r="AF18" s="246">
        <v>8184</v>
      </c>
      <c r="AG18" s="246">
        <v>0</v>
      </c>
      <c r="AH18" s="263">
        <f>取引基本表!BH15</f>
        <v>262241</v>
      </c>
      <c r="AI18" s="255">
        <f t="shared" si="10"/>
        <v>0.4635011306393737</v>
      </c>
      <c r="AJ18" s="209">
        <f t="shared" si="11"/>
        <v>0.21755179396051724</v>
      </c>
      <c r="AL18" s="259" t="s">
        <v>3</v>
      </c>
      <c r="AM18" s="162" t="s">
        <v>31</v>
      </c>
      <c r="AN18" s="245">
        <f>取引基本表!AR15</f>
        <v>6472</v>
      </c>
      <c r="AO18" s="255">
        <f t="shared" si="6"/>
        <v>5.3704565311248737E-4</v>
      </c>
      <c r="AQ18" s="259" t="s">
        <v>3</v>
      </c>
      <c r="AR18" s="162" t="s">
        <v>31</v>
      </c>
      <c r="AS18" s="245">
        <v>216418</v>
      </c>
      <c r="AT18" s="246">
        <v>195951</v>
      </c>
      <c r="AU18" s="246">
        <v>150128</v>
      </c>
      <c r="AV18" s="284">
        <f t="shared" si="12"/>
        <v>45823</v>
      </c>
      <c r="AW18" s="257">
        <v>0.69369460950567885</v>
      </c>
      <c r="AX18" s="258">
        <v>0.30630539049432115</v>
      </c>
    </row>
    <row r="19" spans="1:50">
      <c r="A19" s="259" t="s">
        <v>4</v>
      </c>
      <c r="B19" s="162" t="s">
        <v>32</v>
      </c>
      <c r="C19" s="260">
        <f t="shared" si="0"/>
        <v>0.36966314955627488</v>
      </c>
      <c r="D19" s="261">
        <f t="shared" si="1"/>
        <v>8.3109656186295868E-3</v>
      </c>
      <c r="E19" s="261">
        <f t="shared" si="1"/>
        <v>8.1137788631236215E-3</v>
      </c>
      <c r="F19" s="261">
        <f t="shared" si="2"/>
        <v>0.17645477862102601</v>
      </c>
      <c r="G19" s="261">
        <f t="shared" si="2"/>
        <v>4.2381117789262797E-2</v>
      </c>
      <c r="H19" s="261">
        <f t="shared" si="7"/>
        <v>8.0705521580020284E-2</v>
      </c>
      <c r="I19" s="255">
        <f t="shared" si="3"/>
        <v>-1.254655481313475E-4</v>
      </c>
      <c r="L19" s="259" t="s">
        <v>4</v>
      </c>
      <c r="M19" s="162" t="s">
        <v>32</v>
      </c>
      <c r="N19" s="245">
        <f>取引基本表!AX16</f>
        <v>2269761</v>
      </c>
      <c r="O19" s="246">
        <f>ABS(取引基本表!BF16)</f>
        <v>1430714</v>
      </c>
      <c r="P19" s="247">
        <f t="shared" si="4"/>
        <v>0.63033685044372512</v>
      </c>
      <c r="Q19" s="248">
        <f t="shared" si="5"/>
        <v>0.36966314955627488</v>
      </c>
      <c r="S19" s="259" t="s">
        <v>4</v>
      </c>
      <c r="T19" s="162" t="s">
        <v>32</v>
      </c>
      <c r="U19" s="249">
        <v>2850090</v>
      </c>
      <c r="V19" s="250">
        <v>23687</v>
      </c>
      <c r="W19" s="249">
        <v>23125</v>
      </c>
      <c r="X19" s="251">
        <f t="shared" si="8"/>
        <v>8.3109656186295868E-3</v>
      </c>
      <c r="Y19" s="251">
        <f t="shared" si="9"/>
        <v>8.1137788631236215E-3</v>
      </c>
      <c r="AA19" s="259" t="s">
        <v>4</v>
      </c>
      <c r="AB19" s="46" t="s">
        <v>32</v>
      </c>
      <c r="AC19" s="262">
        <v>120790</v>
      </c>
      <c r="AD19" s="246">
        <v>230018</v>
      </c>
      <c r="AE19" s="246">
        <v>115339</v>
      </c>
      <c r="AF19" s="246">
        <v>36769</v>
      </c>
      <c r="AG19" s="246">
        <v>-4</v>
      </c>
      <c r="AH19" s="263">
        <f>取引基本表!BH16</f>
        <v>2850090</v>
      </c>
      <c r="AI19" s="255">
        <f t="shared" si="10"/>
        <v>0.17645477862102601</v>
      </c>
      <c r="AJ19" s="209">
        <f t="shared" si="11"/>
        <v>4.2381117789262797E-2</v>
      </c>
      <c r="AL19" s="259" t="s">
        <v>4</v>
      </c>
      <c r="AM19" s="162" t="s">
        <v>32</v>
      </c>
      <c r="AN19" s="245">
        <f>取引基本表!AR16</f>
        <v>-1512</v>
      </c>
      <c r="AO19" s="255">
        <f t="shared" si="6"/>
        <v>-1.254655481313475E-4</v>
      </c>
      <c r="AQ19" s="259" t="s">
        <v>4</v>
      </c>
      <c r="AR19" s="162" t="s">
        <v>32</v>
      </c>
      <c r="AS19" s="245">
        <v>2269761</v>
      </c>
      <c r="AT19" s="246">
        <v>2011043</v>
      </c>
      <c r="AU19" s="246">
        <v>1430714</v>
      </c>
      <c r="AV19" s="284">
        <f t="shared" si="12"/>
        <v>580329</v>
      </c>
      <c r="AW19" s="257">
        <v>0.63033685044372512</v>
      </c>
      <c r="AX19" s="258">
        <v>0.36966314955627488</v>
      </c>
    </row>
    <row r="20" spans="1:50">
      <c r="A20" s="259" t="s">
        <v>5</v>
      </c>
      <c r="B20" s="162" t="s">
        <v>33</v>
      </c>
      <c r="C20" s="260">
        <f t="shared" si="0"/>
        <v>0.11840151680286914</v>
      </c>
      <c r="D20" s="261">
        <f t="shared" si="1"/>
        <v>2.4837040813006365E-2</v>
      </c>
      <c r="E20" s="261">
        <f t="shared" si="1"/>
        <v>2.4562278789456368E-2</v>
      </c>
      <c r="F20" s="261">
        <f t="shared" si="2"/>
        <v>0.24737258814980315</v>
      </c>
      <c r="G20" s="261">
        <f t="shared" si="2"/>
        <v>0.11103277983246747</v>
      </c>
      <c r="H20" s="261">
        <f t="shared" si="7"/>
        <v>9.4984508483277483E-2</v>
      </c>
      <c r="I20" s="255">
        <f t="shared" si="3"/>
        <v>6.0558701736942728E-4</v>
      </c>
      <c r="L20" s="259" t="s">
        <v>5</v>
      </c>
      <c r="M20" s="162" t="s">
        <v>33</v>
      </c>
      <c r="N20" s="245">
        <f>取引基本表!AX17</f>
        <v>486286</v>
      </c>
      <c r="O20" s="246">
        <f>ABS(取引基本表!BF17)</f>
        <v>428709</v>
      </c>
      <c r="P20" s="247">
        <f t="shared" si="4"/>
        <v>0.88159848319713086</v>
      </c>
      <c r="Q20" s="248">
        <f t="shared" si="5"/>
        <v>0.11840151680286914</v>
      </c>
      <c r="S20" s="259" t="s">
        <v>5</v>
      </c>
      <c r="T20" s="162" t="s">
        <v>33</v>
      </c>
      <c r="U20" s="249">
        <v>276603</v>
      </c>
      <c r="V20" s="250">
        <v>6870</v>
      </c>
      <c r="W20" s="249">
        <v>6794</v>
      </c>
      <c r="X20" s="251">
        <f t="shared" si="8"/>
        <v>2.4837040813006365E-2</v>
      </c>
      <c r="Y20" s="251">
        <f t="shared" si="9"/>
        <v>2.4562278789456368E-2</v>
      </c>
      <c r="AA20" s="259" t="s">
        <v>5</v>
      </c>
      <c r="AB20" s="46" t="s">
        <v>33</v>
      </c>
      <c r="AC20" s="262">
        <v>30712</v>
      </c>
      <c r="AD20" s="246">
        <v>26273</v>
      </c>
      <c r="AE20" s="246">
        <v>9199</v>
      </c>
      <c r="AF20" s="246">
        <v>2240</v>
      </c>
      <c r="AG20" s="246">
        <v>0</v>
      </c>
      <c r="AH20" s="263">
        <f>取引基本表!BH17</f>
        <v>276603</v>
      </c>
      <c r="AI20" s="255">
        <f t="shared" si="10"/>
        <v>0.24737258814980315</v>
      </c>
      <c r="AJ20" s="209">
        <f t="shared" si="11"/>
        <v>0.11103277983246747</v>
      </c>
      <c r="AL20" s="259" t="s">
        <v>5</v>
      </c>
      <c r="AM20" s="162" t="s">
        <v>33</v>
      </c>
      <c r="AN20" s="245">
        <f>取引基本表!AR17</f>
        <v>7298</v>
      </c>
      <c r="AO20" s="255">
        <f t="shared" si="6"/>
        <v>6.0558701736942728E-4</v>
      </c>
      <c r="AQ20" s="259" t="s">
        <v>5</v>
      </c>
      <c r="AR20" s="162" t="s">
        <v>33</v>
      </c>
      <c r="AS20" s="245">
        <v>486286</v>
      </c>
      <c r="AT20" s="246">
        <v>219026</v>
      </c>
      <c r="AU20" s="246">
        <v>428709</v>
      </c>
      <c r="AV20" s="284">
        <f t="shared" si="12"/>
        <v>-209683</v>
      </c>
      <c r="AW20" s="257">
        <v>0.88159848319713086</v>
      </c>
      <c r="AX20" s="258">
        <v>0.11840151680286914</v>
      </c>
    </row>
    <row r="21" spans="1:50">
      <c r="A21" s="259" t="s">
        <v>6</v>
      </c>
      <c r="B21" s="162" t="s">
        <v>34</v>
      </c>
      <c r="C21" s="260">
        <f t="shared" si="0"/>
        <v>0.26258212636596168</v>
      </c>
      <c r="D21" s="261">
        <f t="shared" si="1"/>
        <v>6.1343946819791585E-2</v>
      </c>
      <c r="E21" s="261">
        <f t="shared" si="1"/>
        <v>5.4343995376178865E-2</v>
      </c>
      <c r="F21" s="261">
        <f t="shared" si="2"/>
        <v>0.42515189534375575</v>
      </c>
      <c r="G21" s="261">
        <f t="shared" si="2"/>
        <v>0.28467983327929475</v>
      </c>
      <c r="H21" s="261">
        <f t="shared" si="7"/>
        <v>2.9794825768718097E-2</v>
      </c>
      <c r="I21" s="255">
        <f t="shared" si="3"/>
        <v>1.0324354165676096E-3</v>
      </c>
      <c r="L21" s="259" t="s">
        <v>6</v>
      </c>
      <c r="M21" s="162" t="s">
        <v>34</v>
      </c>
      <c r="N21" s="245">
        <f>取引基本表!AX18</f>
        <v>503949</v>
      </c>
      <c r="O21" s="246">
        <f>ABS(取引基本表!BF18)</f>
        <v>371621</v>
      </c>
      <c r="P21" s="247">
        <f t="shared" si="4"/>
        <v>0.73741787363403832</v>
      </c>
      <c r="Q21" s="248">
        <f t="shared" si="5"/>
        <v>0.26258212636596168</v>
      </c>
      <c r="S21" s="259" t="s">
        <v>6</v>
      </c>
      <c r="T21" s="162" t="s">
        <v>34</v>
      </c>
      <c r="U21" s="249">
        <v>638433</v>
      </c>
      <c r="V21" s="250">
        <v>39164</v>
      </c>
      <c r="W21" s="249">
        <v>34695</v>
      </c>
      <c r="X21" s="251">
        <f t="shared" si="8"/>
        <v>6.1343946819791585E-2</v>
      </c>
      <c r="Y21" s="251">
        <f t="shared" si="9"/>
        <v>5.4343995376178865E-2</v>
      </c>
      <c r="AA21" s="259" t="s">
        <v>6</v>
      </c>
      <c r="AB21" s="46" t="s">
        <v>34</v>
      </c>
      <c r="AC21" s="262">
        <v>181749</v>
      </c>
      <c r="AD21" s="246">
        <v>19022</v>
      </c>
      <c r="AE21" s="246">
        <v>53067</v>
      </c>
      <c r="AF21" s="246">
        <v>17599</v>
      </c>
      <c r="AG21" s="246">
        <v>-6</v>
      </c>
      <c r="AH21" s="263">
        <f>取引基本表!BH18</f>
        <v>638433</v>
      </c>
      <c r="AI21" s="255">
        <f t="shared" si="10"/>
        <v>0.42515189534375575</v>
      </c>
      <c r="AJ21" s="209">
        <f t="shared" si="11"/>
        <v>0.28467983327929475</v>
      </c>
      <c r="AL21" s="259" t="s">
        <v>6</v>
      </c>
      <c r="AM21" s="162" t="s">
        <v>34</v>
      </c>
      <c r="AN21" s="245">
        <f>取引基本表!AR18</f>
        <v>12442</v>
      </c>
      <c r="AO21" s="255">
        <f t="shared" si="6"/>
        <v>1.0324354165676096E-3</v>
      </c>
      <c r="AQ21" s="259" t="s">
        <v>6</v>
      </c>
      <c r="AR21" s="162" t="s">
        <v>34</v>
      </c>
      <c r="AS21" s="245">
        <v>503949</v>
      </c>
      <c r="AT21" s="246">
        <v>506105</v>
      </c>
      <c r="AU21" s="246">
        <v>371621</v>
      </c>
      <c r="AV21" s="284">
        <f t="shared" si="12"/>
        <v>134484</v>
      </c>
      <c r="AW21" s="257">
        <v>0.73741787363403832</v>
      </c>
      <c r="AX21" s="258">
        <v>0.26258212636596168</v>
      </c>
    </row>
    <row r="22" spans="1:50">
      <c r="A22" s="259" t="s">
        <v>7</v>
      </c>
      <c r="B22" s="162" t="s">
        <v>276</v>
      </c>
      <c r="C22" s="260">
        <f t="shared" si="0"/>
        <v>0.19256748567873505</v>
      </c>
      <c r="D22" s="261">
        <f t="shared" si="1"/>
        <v>2.9425619037728289E-2</v>
      </c>
      <c r="E22" s="261">
        <f t="shared" si="1"/>
        <v>2.8940662878506891E-2</v>
      </c>
      <c r="F22" s="261">
        <f t="shared" si="2"/>
        <v>0.41915604646677446</v>
      </c>
      <c r="G22" s="261">
        <f t="shared" si="2"/>
        <v>0.19753386347788673</v>
      </c>
      <c r="H22" s="261">
        <f t="shared" si="7"/>
        <v>0.10818880465261191</v>
      </c>
      <c r="I22" s="255">
        <f t="shared" si="3"/>
        <v>4.8211298587508529E-5</v>
      </c>
      <c r="L22" s="259" t="s">
        <v>7</v>
      </c>
      <c r="M22" s="162" t="s">
        <v>276</v>
      </c>
      <c r="N22" s="245">
        <f>取引基本表!AX19</f>
        <v>495068</v>
      </c>
      <c r="O22" s="246">
        <f>ABS(取引基本表!BF19)</f>
        <v>399734</v>
      </c>
      <c r="P22" s="247">
        <f t="shared" si="4"/>
        <v>0.80743251432126495</v>
      </c>
      <c r="Q22" s="248">
        <f t="shared" si="5"/>
        <v>0.19256748567873505</v>
      </c>
      <c r="S22" s="259" t="s">
        <v>7</v>
      </c>
      <c r="T22" s="162" t="s">
        <v>276</v>
      </c>
      <c r="U22" s="249">
        <v>1078448</v>
      </c>
      <c r="V22" s="250">
        <v>31734</v>
      </c>
      <c r="W22" s="249">
        <v>31211</v>
      </c>
      <c r="X22" s="251">
        <f t="shared" si="8"/>
        <v>2.9425619037728289E-2</v>
      </c>
      <c r="Y22" s="251">
        <f t="shared" si="9"/>
        <v>2.8940662878506891E-2</v>
      </c>
      <c r="AA22" s="259" t="s">
        <v>7</v>
      </c>
      <c r="AB22" s="46" t="s">
        <v>276</v>
      </c>
      <c r="AC22" s="262">
        <v>213030</v>
      </c>
      <c r="AD22" s="246">
        <v>116676</v>
      </c>
      <c r="AE22" s="246">
        <v>115226</v>
      </c>
      <c r="AF22" s="246">
        <v>7110</v>
      </c>
      <c r="AG22" s="246">
        <v>-4</v>
      </c>
      <c r="AH22" s="263">
        <f>取引基本表!BH19</f>
        <v>1078448</v>
      </c>
      <c r="AI22" s="255">
        <f t="shared" si="10"/>
        <v>0.41915604646677446</v>
      </c>
      <c r="AJ22" s="209">
        <f t="shared" si="11"/>
        <v>0.19753386347788673</v>
      </c>
      <c r="AL22" s="259" t="s">
        <v>7</v>
      </c>
      <c r="AM22" s="162" t="s">
        <v>276</v>
      </c>
      <c r="AN22" s="245">
        <f>取引基本表!AR19</f>
        <v>581</v>
      </c>
      <c r="AO22" s="255">
        <f t="shared" si="6"/>
        <v>4.8211298587508529E-5</v>
      </c>
      <c r="AQ22" s="259" t="s">
        <v>7</v>
      </c>
      <c r="AR22" s="162" t="s">
        <v>276</v>
      </c>
      <c r="AS22" s="245">
        <v>495068</v>
      </c>
      <c r="AT22" s="246">
        <v>983114</v>
      </c>
      <c r="AU22" s="246">
        <v>399734</v>
      </c>
      <c r="AV22" s="284">
        <f t="shared" si="12"/>
        <v>583380</v>
      </c>
      <c r="AW22" s="257">
        <v>0.80743251432126495</v>
      </c>
      <c r="AX22" s="258">
        <v>0.19256748567873505</v>
      </c>
    </row>
    <row r="23" spans="1:50">
      <c r="A23" s="259" t="s">
        <v>8</v>
      </c>
      <c r="B23" s="162" t="s">
        <v>277</v>
      </c>
      <c r="C23" s="260">
        <f t="shared" si="0"/>
        <v>0.20116432520583094</v>
      </c>
      <c r="D23" s="261">
        <f t="shared" si="1"/>
        <v>3.5044555722743287E-2</v>
      </c>
      <c r="E23" s="261">
        <f t="shared" si="1"/>
        <v>3.4275414947972954E-2</v>
      </c>
      <c r="F23" s="261">
        <f t="shared" si="2"/>
        <v>0.42478695148042223</v>
      </c>
      <c r="G23" s="261">
        <f t="shared" si="2"/>
        <v>0.20785566100352021</v>
      </c>
      <c r="H23" s="261">
        <f t="shared" si="7"/>
        <v>0.1082194970236337</v>
      </c>
      <c r="I23" s="255">
        <f t="shared" si="3"/>
        <v>2.5225877402069866E-5</v>
      </c>
      <c r="L23" s="259" t="s">
        <v>8</v>
      </c>
      <c r="M23" s="162" t="s">
        <v>277</v>
      </c>
      <c r="N23" s="245">
        <f>取引基本表!AX20</f>
        <v>491787</v>
      </c>
      <c r="O23" s="246">
        <f>ABS(取引基本表!BF20)</f>
        <v>392857</v>
      </c>
      <c r="P23" s="247">
        <f t="shared" si="4"/>
        <v>0.79883567479416906</v>
      </c>
      <c r="Q23" s="248">
        <f t="shared" si="5"/>
        <v>0.20116432520583094</v>
      </c>
      <c r="S23" s="259" t="s">
        <v>8</v>
      </c>
      <c r="T23" s="162" t="s">
        <v>277</v>
      </c>
      <c r="U23" s="249">
        <v>863301</v>
      </c>
      <c r="V23" s="250">
        <v>30254</v>
      </c>
      <c r="W23" s="249">
        <v>29590</v>
      </c>
      <c r="X23" s="251">
        <f t="shared" si="8"/>
        <v>3.5044555722743287E-2</v>
      </c>
      <c r="Y23" s="251">
        <f t="shared" si="9"/>
        <v>3.4275414947972954E-2</v>
      </c>
      <c r="AA23" s="259" t="s">
        <v>8</v>
      </c>
      <c r="AB23" s="46" t="s">
        <v>277</v>
      </c>
      <c r="AC23" s="262">
        <v>179442</v>
      </c>
      <c r="AD23" s="246">
        <v>93426</v>
      </c>
      <c r="AE23" s="246">
        <v>85733</v>
      </c>
      <c r="AF23" s="246">
        <v>8120</v>
      </c>
      <c r="AG23" s="246">
        <v>-2</v>
      </c>
      <c r="AH23" s="263">
        <f>取引基本表!BH20</f>
        <v>863301</v>
      </c>
      <c r="AI23" s="255">
        <f t="shared" si="10"/>
        <v>0.42478695148042223</v>
      </c>
      <c r="AJ23" s="209">
        <f t="shared" si="11"/>
        <v>0.20785566100352021</v>
      </c>
      <c r="AL23" s="259" t="s">
        <v>8</v>
      </c>
      <c r="AM23" s="162" t="s">
        <v>277</v>
      </c>
      <c r="AN23" s="245">
        <f>取引基本表!AR20</f>
        <v>304</v>
      </c>
      <c r="AO23" s="255">
        <f t="shared" si="6"/>
        <v>2.5225877402069866E-5</v>
      </c>
      <c r="AQ23" s="259" t="s">
        <v>8</v>
      </c>
      <c r="AR23" s="162" t="s">
        <v>277</v>
      </c>
      <c r="AS23" s="245">
        <v>491787</v>
      </c>
      <c r="AT23" s="246">
        <v>764371</v>
      </c>
      <c r="AU23" s="246">
        <v>392857</v>
      </c>
      <c r="AV23" s="284">
        <f t="shared" si="12"/>
        <v>371514</v>
      </c>
      <c r="AW23" s="257">
        <v>0.79883567479416906</v>
      </c>
      <c r="AX23" s="258">
        <v>0.20116432520583094</v>
      </c>
    </row>
    <row r="24" spans="1:50">
      <c r="A24" s="259" t="s">
        <v>9</v>
      </c>
      <c r="B24" s="162" t="s">
        <v>278</v>
      </c>
      <c r="C24" s="260">
        <f t="shared" si="0"/>
        <v>0.46796458506974481</v>
      </c>
      <c r="D24" s="261">
        <f t="shared" si="1"/>
        <v>4.5804723184795566E-2</v>
      </c>
      <c r="E24" s="261">
        <f t="shared" si="1"/>
        <v>4.4933066139114755E-2</v>
      </c>
      <c r="F24" s="261">
        <f t="shared" si="2"/>
        <v>0.36341689561906876</v>
      </c>
      <c r="G24" s="261">
        <f t="shared" si="2"/>
        <v>0.19290112247208774</v>
      </c>
      <c r="H24" s="261">
        <f t="shared" si="7"/>
        <v>2.3145912825749775E-2</v>
      </c>
      <c r="I24" s="255">
        <f t="shared" si="3"/>
        <v>1.1220536652328578E-3</v>
      </c>
      <c r="L24" s="259" t="s">
        <v>9</v>
      </c>
      <c r="M24" s="162" t="s">
        <v>278</v>
      </c>
      <c r="N24" s="245">
        <f>取引基本表!AX21</f>
        <v>317945</v>
      </c>
      <c r="O24" s="246">
        <f>ABS(取引基本表!BF21)</f>
        <v>169158</v>
      </c>
      <c r="P24" s="247">
        <f t="shared" si="4"/>
        <v>0.53203541493025519</v>
      </c>
      <c r="Q24" s="248">
        <f t="shared" si="5"/>
        <v>0.46796458506974481</v>
      </c>
      <c r="S24" s="259" t="s">
        <v>9</v>
      </c>
      <c r="T24" s="162" t="s">
        <v>278</v>
      </c>
      <c r="U24" s="249">
        <v>234037</v>
      </c>
      <c r="V24" s="250">
        <v>10720</v>
      </c>
      <c r="W24" s="249">
        <v>10516</v>
      </c>
      <c r="X24" s="251">
        <f t="shared" si="8"/>
        <v>4.5804723184795566E-2</v>
      </c>
      <c r="Y24" s="251">
        <f t="shared" si="9"/>
        <v>4.4933066139114755E-2</v>
      </c>
      <c r="AA24" s="259" t="s">
        <v>9</v>
      </c>
      <c r="AB24" s="46" t="s">
        <v>278</v>
      </c>
      <c r="AC24" s="262">
        <v>45146</v>
      </c>
      <c r="AD24" s="246">
        <v>5417</v>
      </c>
      <c r="AE24" s="246">
        <v>31094</v>
      </c>
      <c r="AF24" s="246">
        <v>3397</v>
      </c>
      <c r="AG24" s="246">
        <v>-1</v>
      </c>
      <c r="AH24" s="263">
        <f>取引基本表!BH21</f>
        <v>234037</v>
      </c>
      <c r="AI24" s="255">
        <f t="shared" si="10"/>
        <v>0.36341689561906876</v>
      </c>
      <c r="AJ24" s="209">
        <f t="shared" si="11"/>
        <v>0.19290112247208774</v>
      </c>
      <c r="AL24" s="259" t="s">
        <v>9</v>
      </c>
      <c r="AM24" s="162" t="s">
        <v>278</v>
      </c>
      <c r="AN24" s="245">
        <f>取引基本表!AR21</f>
        <v>13522</v>
      </c>
      <c r="AO24" s="255">
        <f t="shared" si="6"/>
        <v>1.1220536652328578E-3</v>
      </c>
      <c r="AQ24" s="259" t="s">
        <v>9</v>
      </c>
      <c r="AR24" s="162" t="s">
        <v>278</v>
      </c>
      <c r="AS24" s="245">
        <v>317945</v>
      </c>
      <c r="AT24" s="246">
        <v>85250</v>
      </c>
      <c r="AU24" s="246">
        <v>169158</v>
      </c>
      <c r="AV24" s="284">
        <f t="shared" si="12"/>
        <v>-83908</v>
      </c>
      <c r="AW24" s="257">
        <v>0.53203541493025519</v>
      </c>
      <c r="AX24" s="258">
        <v>0.46796458506974481</v>
      </c>
    </row>
    <row r="25" spans="1:50">
      <c r="A25" s="259" t="s">
        <v>10</v>
      </c>
      <c r="B25" s="162" t="s">
        <v>279</v>
      </c>
      <c r="C25" s="260">
        <f t="shared" si="0"/>
        <v>0.11839811615034102</v>
      </c>
      <c r="D25" s="261">
        <f t="shared" si="1"/>
        <v>3.4959095734715541E-2</v>
      </c>
      <c r="E25" s="261">
        <f t="shared" si="1"/>
        <v>3.4440766876912506E-2</v>
      </c>
      <c r="F25" s="261">
        <f t="shared" si="2"/>
        <v>0.34892899519140697</v>
      </c>
      <c r="G25" s="261">
        <f t="shared" si="2"/>
        <v>0.19601885967651284</v>
      </c>
      <c r="H25" s="261">
        <f t="shared" si="7"/>
        <v>-4.1806657091113468E-2</v>
      </c>
      <c r="I25" s="255">
        <f t="shared" si="3"/>
        <v>4.7721717414244671E-4</v>
      </c>
      <c r="L25" s="259" t="s">
        <v>10</v>
      </c>
      <c r="M25" s="162" t="s">
        <v>279</v>
      </c>
      <c r="N25" s="245">
        <f>取引基本表!AX22</f>
        <v>523184</v>
      </c>
      <c r="O25" s="246">
        <f>ABS(取引基本表!BF22)</f>
        <v>461240</v>
      </c>
      <c r="P25" s="247">
        <f t="shared" si="4"/>
        <v>0.88160188384965898</v>
      </c>
      <c r="Q25" s="248">
        <f t="shared" si="5"/>
        <v>0.11839811615034102</v>
      </c>
      <c r="S25" s="259" t="s">
        <v>10</v>
      </c>
      <c r="T25" s="162" t="s">
        <v>279</v>
      </c>
      <c r="U25" s="249">
        <v>320260</v>
      </c>
      <c r="V25" s="250">
        <v>11196</v>
      </c>
      <c r="W25" s="249">
        <v>11030</v>
      </c>
      <c r="X25" s="251">
        <f t="shared" si="8"/>
        <v>3.4959095734715541E-2</v>
      </c>
      <c r="Y25" s="251">
        <f t="shared" si="9"/>
        <v>3.4440766876912506E-2</v>
      </c>
      <c r="AA25" s="259" t="s">
        <v>10</v>
      </c>
      <c r="AB25" s="46" t="s">
        <v>279</v>
      </c>
      <c r="AC25" s="262">
        <v>62777</v>
      </c>
      <c r="AD25" s="246">
        <v>-13389</v>
      </c>
      <c r="AE25" s="246">
        <v>59843</v>
      </c>
      <c r="AF25" s="246">
        <v>2519</v>
      </c>
      <c r="AG25" s="246">
        <v>-2</v>
      </c>
      <c r="AH25" s="263">
        <f>取引基本表!BH22</f>
        <v>320260</v>
      </c>
      <c r="AI25" s="255">
        <f t="shared" si="10"/>
        <v>0.34892899519140697</v>
      </c>
      <c r="AJ25" s="209">
        <f t="shared" si="11"/>
        <v>0.19601885967651284</v>
      </c>
      <c r="AL25" s="259" t="s">
        <v>10</v>
      </c>
      <c r="AM25" s="162" t="s">
        <v>279</v>
      </c>
      <c r="AN25" s="245">
        <f>取引基本表!AR22</f>
        <v>5751</v>
      </c>
      <c r="AO25" s="255">
        <f t="shared" si="6"/>
        <v>4.7721717414244671E-4</v>
      </c>
      <c r="AQ25" s="259" t="s">
        <v>10</v>
      </c>
      <c r="AR25" s="162" t="s">
        <v>279</v>
      </c>
      <c r="AS25" s="245">
        <v>523184</v>
      </c>
      <c r="AT25" s="246">
        <v>258316</v>
      </c>
      <c r="AU25" s="246">
        <v>461240</v>
      </c>
      <c r="AV25" s="284">
        <f t="shared" si="12"/>
        <v>-202924</v>
      </c>
      <c r="AW25" s="257">
        <v>0.88160188384965898</v>
      </c>
      <c r="AX25" s="258">
        <v>0.11839811615034102</v>
      </c>
    </row>
    <row r="26" spans="1:50">
      <c r="A26" s="259" t="s">
        <v>11</v>
      </c>
      <c r="B26" s="162" t="s">
        <v>35</v>
      </c>
      <c r="C26" s="260">
        <f t="shared" si="0"/>
        <v>0.29113960871661038</v>
      </c>
      <c r="D26" s="261">
        <f t="shared" si="1"/>
        <v>2.5195355338839619E-2</v>
      </c>
      <c r="E26" s="261">
        <f t="shared" si="1"/>
        <v>2.4685974681555249E-2</v>
      </c>
      <c r="F26" s="261">
        <f t="shared" si="2"/>
        <v>0.34176102976079403</v>
      </c>
      <c r="G26" s="261">
        <f t="shared" si="2"/>
        <v>0.2004458717578543</v>
      </c>
      <c r="H26" s="261">
        <f t="shared" si="7"/>
        <v>-2.2046099604215157E-2</v>
      </c>
      <c r="I26" s="255">
        <f t="shared" si="3"/>
        <v>1.0726059667332082E-2</v>
      </c>
      <c r="L26" s="259" t="s">
        <v>11</v>
      </c>
      <c r="M26" s="162" t="s">
        <v>35</v>
      </c>
      <c r="N26" s="245">
        <f>取引基本表!AX23</f>
        <v>721932</v>
      </c>
      <c r="O26" s="246">
        <f>ABS(取引基本表!BF23)</f>
        <v>511749</v>
      </c>
      <c r="P26" s="247">
        <f t="shared" si="4"/>
        <v>0.70886039128338962</v>
      </c>
      <c r="Q26" s="248">
        <f t="shared" si="5"/>
        <v>0.29113960871661038</v>
      </c>
      <c r="S26" s="259" t="s">
        <v>11</v>
      </c>
      <c r="T26" s="162" t="s">
        <v>35</v>
      </c>
      <c r="U26" s="249">
        <v>1527345</v>
      </c>
      <c r="V26" s="250">
        <v>38482</v>
      </c>
      <c r="W26" s="249">
        <v>37704</v>
      </c>
      <c r="X26" s="251">
        <f t="shared" si="8"/>
        <v>2.5195355338839619E-2</v>
      </c>
      <c r="Y26" s="251">
        <f t="shared" si="9"/>
        <v>2.4685974681555249E-2</v>
      </c>
      <c r="AA26" s="259" t="s">
        <v>11</v>
      </c>
      <c r="AB26" s="46" t="s">
        <v>35</v>
      </c>
      <c r="AC26" s="262">
        <v>306150</v>
      </c>
      <c r="AD26" s="246">
        <v>-33672</v>
      </c>
      <c r="AE26" s="246">
        <v>243337</v>
      </c>
      <c r="AF26" s="246">
        <v>6177</v>
      </c>
      <c r="AG26" s="246">
        <v>-5</v>
      </c>
      <c r="AH26" s="263">
        <f>取引基本表!BH23</f>
        <v>1527345</v>
      </c>
      <c r="AI26" s="255">
        <f t="shared" si="10"/>
        <v>0.34176102976079403</v>
      </c>
      <c r="AJ26" s="209">
        <f t="shared" si="11"/>
        <v>0.2004458717578543</v>
      </c>
      <c r="AL26" s="259" t="s">
        <v>11</v>
      </c>
      <c r="AM26" s="162" t="s">
        <v>35</v>
      </c>
      <c r="AN26" s="245">
        <f>取引基本表!AR23</f>
        <v>129261</v>
      </c>
      <c r="AO26" s="255">
        <f t="shared" si="6"/>
        <v>1.0726059667332082E-2</v>
      </c>
      <c r="AQ26" s="259" t="s">
        <v>11</v>
      </c>
      <c r="AR26" s="162" t="s">
        <v>35</v>
      </c>
      <c r="AS26" s="245">
        <v>721932</v>
      </c>
      <c r="AT26" s="246">
        <v>1317162</v>
      </c>
      <c r="AU26" s="246">
        <v>511749</v>
      </c>
      <c r="AV26" s="284">
        <f t="shared" si="12"/>
        <v>805413</v>
      </c>
      <c r="AW26" s="257">
        <v>0.70886039128338962</v>
      </c>
      <c r="AX26" s="258">
        <v>0.29113960871661038</v>
      </c>
    </row>
    <row r="27" spans="1:50">
      <c r="A27" s="259" t="s">
        <v>12</v>
      </c>
      <c r="B27" s="162" t="s">
        <v>401</v>
      </c>
      <c r="C27" s="260">
        <f t="shared" si="0"/>
        <v>0.22390034937983039</v>
      </c>
      <c r="D27" s="261">
        <f t="shared" si="1"/>
        <v>2.2648101403620974E-2</v>
      </c>
      <c r="E27" s="261">
        <f t="shared" si="1"/>
        <v>2.2430380263578655E-2</v>
      </c>
      <c r="F27" s="261">
        <f t="shared" si="2"/>
        <v>0.3354402389489512</v>
      </c>
      <c r="G27" s="261">
        <f t="shared" si="2"/>
        <v>0.17801424712710151</v>
      </c>
      <c r="H27" s="261">
        <f t="shared" si="7"/>
        <v>-5.0577641399674779E-2</v>
      </c>
      <c r="I27" s="255">
        <f t="shared" si="3"/>
        <v>1.001616696609949E-2</v>
      </c>
      <c r="L27" s="259" t="s">
        <v>12</v>
      </c>
      <c r="M27" s="162" t="s">
        <v>404</v>
      </c>
      <c r="N27" s="245">
        <f>取引基本表!AX24</f>
        <v>245578</v>
      </c>
      <c r="O27" s="246">
        <f>ABS(取引基本表!BF24)</f>
        <v>190593</v>
      </c>
      <c r="P27" s="247">
        <f t="shared" si="4"/>
        <v>0.77609965062016961</v>
      </c>
      <c r="Q27" s="248">
        <f t="shared" si="5"/>
        <v>0.22390034937983039</v>
      </c>
      <c r="S27" s="259" t="s">
        <v>12</v>
      </c>
      <c r="T27" s="162" t="s">
        <v>404</v>
      </c>
      <c r="U27" s="249">
        <v>587908</v>
      </c>
      <c r="V27" s="250">
        <v>13315</v>
      </c>
      <c r="W27" s="249">
        <v>13187</v>
      </c>
      <c r="X27" s="251">
        <f t="shared" si="8"/>
        <v>2.2648101403620974E-2</v>
      </c>
      <c r="Y27" s="251">
        <f t="shared" si="9"/>
        <v>2.2430380263578655E-2</v>
      </c>
      <c r="AA27" s="259" t="s">
        <v>12</v>
      </c>
      <c r="AB27" s="46" t="s">
        <v>386</v>
      </c>
      <c r="AC27" s="262">
        <v>104656</v>
      </c>
      <c r="AD27" s="246">
        <v>-29735</v>
      </c>
      <c r="AE27" s="246">
        <v>115025</v>
      </c>
      <c r="AF27" s="246">
        <v>7266</v>
      </c>
      <c r="AG27" s="246">
        <v>-4</v>
      </c>
      <c r="AH27" s="263">
        <f>取引基本表!BH24</f>
        <v>587908</v>
      </c>
      <c r="AI27" s="255">
        <f t="shared" si="10"/>
        <v>0.3354402389489512</v>
      </c>
      <c r="AJ27" s="209">
        <f t="shared" si="11"/>
        <v>0.17801424712710151</v>
      </c>
      <c r="AL27" s="259" t="s">
        <v>12</v>
      </c>
      <c r="AM27" s="162" t="s">
        <v>386</v>
      </c>
      <c r="AN27" s="245">
        <f>取引基本表!AR24</f>
        <v>120706</v>
      </c>
      <c r="AO27" s="255">
        <f t="shared" si="6"/>
        <v>1.001616696609949E-2</v>
      </c>
      <c r="AQ27" s="259" t="s">
        <v>12</v>
      </c>
      <c r="AR27" s="162" t="s">
        <v>386</v>
      </c>
      <c r="AS27" s="245">
        <v>245578</v>
      </c>
      <c r="AT27" s="246">
        <v>532923</v>
      </c>
      <c r="AU27" s="246">
        <v>190593</v>
      </c>
      <c r="AV27" s="284">
        <f t="shared" si="12"/>
        <v>342330</v>
      </c>
      <c r="AW27" s="257">
        <v>0.77609965062016961</v>
      </c>
      <c r="AX27" s="258">
        <v>0.22390034937983039</v>
      </c>
    </row>
    <row r="28" spans="1:50">
      <c r="A28" s="259" t="s">
        <v>13</v>
      </c>
      <c r="B28" s="162" t="s">
        <v>196</v>
      </c>
      <c r="C28" s="260">
        <f t="shared" si="0"/>
        <v>0.22512814125204084</v>
      </c>
      <c r="D28" s="261">
        <f t="shared" si="1"/>
        <v>2.8688437249149327E-2</v>
      </c>
      <c r="E28" s="261">
        <f t="shared" si="1"/>
        <v>2.8133457885501985E-2</v>
      </c>
      <c r="F28" s="261">
        <f t="shared" si="2"/>
        <v>0.30733691598411605</v>
      </c>
      <c r="G28" s="261">
        <f t="shared" si="2"/>
        <v>0.17968722251031818</v>
      </c>
      <c r="H28" s="261">
        <f t="shared" si="7"/>
        <v>1.8032833467120358E-2</v>
      </c>
      <c r="I28" s="255">
        <f t="shared" si="3"/>
        <v>8.1409051127791718E-3</v>
      </c>
      <c r="L28" s="259" t="s">
        <v>13</v>
      </c>
      <c r="M28" s="162" t="s">
        <v>196</v>
      </c>
      <c r="N28" s="245">
        <f>取引基本表!AX25</f>
        <v>746637</v>
      </c>
      <c r="O28" s="246">
        <f>ABS(取引基本表!BF25)</f>
        <v>578548</v>
      </c>
      <c r="P28" s="247">
        <f t="shared" si="4"/>
        <v>0.77487185874795916</v>
      </c>
      <c r="Q28" s="248">
        <f t="shared" si="5"/>
        <v>0.22512814125204084</v>
      </c>
      <c r="S28" s="259" t="s">
        <v>13</v>
      </c>
      <c r="T28" s="162" t="s">
        <v>196</v>
      </c>
      <c r="U28" s="249">
        <v>1126168</v>
      </c>
      <c r="V28" s="250">
        <v>32308</v>
      </c>
      <c r="W28" s="249">
        <v>31683</v>
      </c>
      <c r="X28" s="251">
        <f t="shared" si="8"/>
        <v>2.8688437249149327E-2</v>
      </c>
      <c r="Y28" s="251">
        <f t="shared" si="9"/>
        <v>2.8133457885501985E-2</v>
      </c>
      <c r="AA28" s="259" t="s">
        <v>13</v>
      </c>
      <c r="AB28" s="46" t="s">
        <v>196</v>
      </c>
      <c r="AC28" s="262">
        <v>202358</v>
      </c>
      <c r="AD28" s="246">
        <v>20308</v>
      </c>
      <c r="AE28" s="246">
        <v>110557</v>
      </c>
      <c r="AF28" s="246">
        <v>12904</v>
      </c>
      <c r="AG28" s="246">
        <v>-14</v>
      </c>
      <c r="AH28" s="263">
        <f>取引基本表!BH25</f>
        <v>1126168</v>
      </c>
      <c r="AI28" s="255">
        <f t="shared" si="10"/>
        <v>0.30733691598411605</v>
      </c>
      <c r="AJ28" s="209">
        <f t="shared" si="11"/>
        <v>0.17968722251031818</v>
      </c>
      <c r="AL28" s="259" t="s">
        <v>13</v>
      </c>
      <c r="AM28" s="162" t="s">
        <v>196</v>
      </c>
      <c r="AN28" s="245">
        <f>取引基本表!AR25</f>
        <v>98107</v>
      </c>
      <c r="AO28" s="255">
        <f t="shared" si="6"/>
        <v>8.1409051127791718E-3</v>
      </c>
      <c r="AQ28" s="259" t="s">
        <v>13</v>
      </c>
      <c r="AR28" s="162" t="s">
        <v>196</v>
      </c>
      <c r="AS28" s="245">
        <v>746637</v>
      </c>
      <c r="AT28" s="246">
        <v>958079</v>
      </c>
      <c r="AU28" s="246">
        <v>578548</v>
      </c>
      <c r="AV28" s="284">
        <f t="shared" si="12"/>
        <v>379531</v>
      </c>
      <c r="AW28" s="257">
        <v>0.77487185874795916</v>
      </c>
      <c r="AX28" s="258">
        <v>0.22512814125204084</v>
      </c>
    </row>
    <row r="29" spans="1:50">
      <c r="A29" s="259" t="s">
        <v>14</v>
      </c>
      <c r="B29" s="162" t="s">
        <v>55</v>
      </c>
      <c r="C29" s="260">
        <f t="shared" si="0"/>
        <v>0.20292812083079403</v>
      </c>
      <c r="D29" s="261">
        <f t="shared" si="1"/>
        <v>7.670374473161555E-2</v>
      </c>
      <c r="E29" s="261">
        <f t="shared" si="1"/>
        <v>6.1557890505000185E-2</v>
      </c>
      <c r="F29" s="261">
        <f t="shared" si="2"/>
        <v>0.40384720428768384</v>
      </c>
      <c r="G29" s="261">
        <f t="shared" si="2"/>
        <v>0.25422836329948895</v>
      </c>
      <c r="H29" s="261">
        <f t="shared" si="7"/>
        <v>3.1207189255445363E-2</v>
      </c>
      <c r="I29" s="255">
        <f t="shared" si="3"/>
        <v>1.2173975242294967E-2</v>
      </c>
      <c r="L29" s="259" t="s">
        <v>14</v>
      </c>
      <c r="M29" s="162" t="s">
        <v>55</v>
      </c>
      <c r="N29" s="245">
        <f>取引基本表!AX26</f>
        <v>485704</v>
      </c>
      <c r="O29" s="246">
        <f>ABS(取引基本表!BF26)</f>
        <v>387141</v>
      </c>
      <c r="P29" s="247">
        <f t="shared" si="4"/>
        <v>0.79707187916920597</v>
      </c>
      <c r="Q29" s="248">
        <f t="shared" si="5"/>
        <v>0.20292812083079403</v>
      </c>
      <c r="S29" s="259" t="s">
        <v>14</v>
      </c>
      <c r="T29" s="162" t="s">
        <v>55</v>
      </c>
      <c r="U29" s="249">
        <v>457683</v>
      </c>
      <c r="V29" s="250">
        <v>35106</v>
      </c>
      <c r="W29" s="249">
        <v>28174</v>
      </c>
      <c r="X29" s="251">
        <f t="shared" si="8"/>
        <v>7.670374473161555E-2</v>
      </c>
      <c r="Y29" s="251">
        <f t="shared" si="9"/>
        <v>6.1557890505000185E-2</v>
      </c>
      <c r="AA29" s="259" t="s">
        <v>14</v>
      </c>
      <c r="AB29" s="46" t="s">
        <v>55</v>
      </c>
      <c r="AC29" s="262">
        <v>116356</v>
      </c>
      <c r="AD29" s="246">
        <v>14283</v>
      </c>
      <c r="AE29" s="246">
        <v>42423</v>
      </c>
      <c r="AF29" s="246">
        <v>11778</v>
      </c>
      <c r="AG29" s="246">
        <v>-6</v>
      </c>
      <c r="AH29" s="263">
        <f>取引基本表!BH26</f>
        <v>457683</v>
      </c>
      <c r="AI29" s="255">
        <f t="shared" si="10"/>
        <v>0.40384720428768384</v>
      </c>
      <c r="AJ29" s="209">
        <f t="shared" si="11"/>
        <v>0.25422836329948895</v>
      </c>
      <c r="AL29" s="259" t="s">
        <v>14</v>
      </c>
      <c r="AM29" s="162" t="s">
        <v>55</v>
      </c>
      <c r="AN29" s="245">
        <f>取引基本表!AR26</f>
        <v>146710</v>
      </c>
      <c r="AO29" s="255">
        <f t="shared" si="6"/>
        <v>1.2173975242294967E-2</v>
      </c>
      <c r="AQ29" s="259" t="s">
        <v>14</v>
      </c>
      <c r="AR29" s="162" t="s">
        <v>55</v>
      </c>
      <c r="AS29" s="245">
        <v>485704</v>
      </c>
      <c r="AT29" s="246">
        <v>359120</v>
      </c>
      <c r="AU29" s="246">
        <v>387141</v>
      </c>
      <c r="AV29" s="284">
        <f t="shared" si="12"/>
        <v>-28021</v>
      </c>
      <c r="AW29" s="257">
        <v>0.79707187916920597</v>
      </c>
      <c r="AX29" s="258">
        <v>0.20292812083079403</v>
      </c>
    </row>
    <row r="30" spans="1:50">
      <c r="A30" s="259" t="s">
        <v>15</v>
      </c>
      <c r="B30" s="162" t="s">
        <v>36</v>
      </c>
      <c r="C30" s="260">
        <f t="shared" si="0"/>
        <v>1</v>
      </c>
      <c r="D30" s="261">
        <f t="shared" si="1"/>
        <v>8.6867041025616112E-2</v>
      </c>
      <c r="E30" s="261">
        <f t="shared" si="1"/>
        <v>6.5897217034789901E-2</v>
      </c>
      <c r="F30" s="261">
        <f t="shared" si="2"/>
        <v>0.44336430675838301</v>
      </c>
      <c r="G30" s="261">
        <f t="shared" si="2"/>
        <v>0.34673715455884868</v>
      </c>
      <c r="H30" s="261">
        <f t="shared" si="7"/>
        <v>2.690158311616303E-2</v>
      </c>
      <c r="I30" s="255">
        <f t="shared" si="3"/>
        <v>0</v>
      </c>
      <c r="L30" s="259" t="s">
        <v>15</v>
      </c>
      <c r="M30" s="162" t="s">
        <v>36</v>
      </c>
      <c r="N30" s="245">
        <f>取引基本表!AX27</f>
        <v>1852233</v>
      </c>
      <c r="O30" s="246">
        <f>ABS(取引基本表!BF27)</f>
        <v>0</v>
      </c>
      <c r="P30" s="247">
        <f t="shared" si="4"/>
        <v>0</v>
      </c>
      <c r="Q30" s="248">
        <f t="shared" si="5"/>
        <v>1</v>
      </c>
      <c r="S30" s="259" t="s">
        <v>15</v>
      </c>
      <c r="T30" s="162" t="s">
        <v>36</v>
      </c>
      <c r="U30" s="249">
        <v>1852233</v>
      </c>
      <c r="V30" s="250">
        <v>160898</v>
      </c>
      <c r="W30" s="249">
        <v>122057</v>
      </c>
      <c r="X30" s="251">
        <f t="shared" si="8"/>
        <v>8.6867041025616112E-2</v>
      </c>
      <c r="Y30" s="251">
        <f t="shared" si="9"/>
        <v>6.5897217034789901E-2</v>
      </c>
      <c r="AA30" s="259" t="s">
        <v>15</v>
      </c>
      <c r="AB30" s="46" t="s">
        <v>36</v>
      </c>
      <c r="AC30" s="262">
        <v>642238</v>
      </c>
      <c r="AD30" s="246">
        <v>49828</v>
      </c>
      <c r="AE30" s="246">
        <v>68346</v>
      </c>
      <c r="AF30" s="246">
        <v>68715</v>
      </c>
      <c r="AG30" s="246">
        <v>-7913</v>
      </c>
      <c r="AH30" s="263">
        <f>取引基本表!BH27</f>
        <v>1852233</v>
      </c>
      <c r="AI30" s="255">
        <f t="shared" si="10"/>
        <v>0.44336430675838301</v>
      </c>
      <c r="AJ30" s="209">
        <f t="shared" si="11"/>
        <v>0.34673715455884868</v>
      </c>
      <c r="AL30" s="259" t="s">
        <v>15</v>
      </c>
      <c r="AM30" s="162" t="s">
        <v>36</v>
      </c>
      <c r="AN30" s="245">
        <f>取引基本表!AR27</f>
        <v>0</v>
      </c>
      <c r="AO30" s="255">
        <f t="shared" si="6"/>
        <v>0</v>
      </c>
      <c r="AQ30" s="259" t="s">
        <v>15</v>
      </c>
      <c r="AR30" s="162" t="s">
        <v>36</v>
      </c>
      <c r="AS30" s="245">
        <v>1852233</v>
      </c>
      <c r="AT30" s="246">
        <v>0</v>
      </c>
      <c r="AU30" s="246">
        <v>0</v>
      </c>
      <c r="AV30" s="284">
        <f t="shared" si="12"/>
        <v>0</v>
      </c>
      <c r="AW30" s="257">
        <v>0</v>
      </c>
      <c r="AX30" s="258">
        <v>1</v>
      </c>
    </row>
    <row r="31" spans="1:50">
      <c r="A31" s="259" t="s">
        <v>16</v>
      </c>
      <c r="B31" s="162" t="s">
        <v>197</v>
      </c>
      <c r="C31" s="260">
        <f t="shared" si="0"/>
        <v>0.99667993786519227</v>
      </c>
      <c r="D31" s="261">
        <f t="shared" si="1"/>
        <v>6.5953615120199595E-3</v>
      </c>
      <c r="E31" s="261">
        <f t="shared" si="1"/>
        <v>6.5953615120199595E-3</v>
      </c>
      <c r="F31" s="261">
        <f t="shared" si="2"/>
        <v>0.308369223350977</v>
      </c>
      <c r="G31" s="261">
        <f t="shared" si="2"/>
        <v>7.0744430198025232E-2</v>
      </c>
      <c r="H31" s="261">
        <f t="shared" si="7"/>
        <v>4.3466190324854888E-2</v>
      </c>
      <c r="I31" s="255">
        <f t="shared" si="3"/>
        <v>1.5783931066306964E-2</v>
      </c>
      <c r="L31" s="259" t="s">
        <v>16</v>
      </c>
      <c r="M31" s="162" t="s">
        <v>197</v>
      </c>
      <c r="N31" s="245">
        <f>取引基本表!AX28</f>
        <v>1031306</v>
      </c>
      <c r="O31" s="246">
        <f>ABS(取引基本表!BF28)</f>
        <v>3424</v>
      </c>
      <c r="P31" s="247">
        <f t="shared" si="4"/>
        <v>3.3200621348077096E-3</v>
      </c>
      <c r="Q31" s="248">
        <f t="shared" si="5"/>
        <v>0.99667993786519227</v>
      </c>
      <c r="S31" s="259" t="s">
        <v>16</v>
      </c>
      <c r="T31" s="162" t="s">
        <v>197</v>
      </c>
      <c r="U31" s="249">
        <v>1095012</v>
      </c>
      <c r="V31" s="250">
        <v>7222</v>
      </c>
      <c r="W31" s="249">
        <v>7222</v>
      </c>
      <c r="X31" s="251">
        <f t="shared" si="8"/>
        <v>6.5953615120199595E-3</v>
      </c>
      <c r="Y31" s="251">
        <f t="shared" si="9"/>
        <v>6.5953615120199595E-3</v>
      </c>
      <c r="AA31" s="259" t="s">
        <v>16</v>
      </c>
      <c r="AB31" s="46" t="s">
        <v>197</v>
      </c>
      <c r="AC31" s="262">
        <v>77466</v>
      </c>
      <c r="AD31" s="246">
        <v>47596</v>
      </c>
      <c r="AE31" s="246">
        <v>184901</v>
      </c>
      <c r="AF31" s="246">
        <v>28263</v>
      </c>
      <c r="AG31" s="246">
        <v>-558</v>
      </c>
      <c r="AH31" s="263">
        <f>取引基本表!BH28</f>
        <v>1095012</v>
      </c>
      <c r="AI31" s="255">
        <f t="shared" si="10"/>
        <v>0.308369223350977</v>
      </c>
      <c r="AJ31" s="209">
        <f t="shared" si="11"/>
        <v>7.0744430198025232E-2</v>
      </c>
      <c r="AL31" s="259" t="s">
        <v>16</v>
      </c>
      <c r="AM31" s="162" t="s">
        <v>197</v>
      </c>
      <c r="AN31" s="245">
        <f>取引基本表!AR28</f>
        <v>190214</v>
      </c>
      <c r="AO31" s="255">
        <f t="shared" si="6"/>
        <v>1.5783931066306964E-2</v>
      </c>
      <c r="AQ31" s="259" t="s">
        <v>16</v>
      </c>
      <c r="AR31" s="162" t="s">
        <v>197</v>
      </c>
      <c r="AS31" s="245">
        <v>1031306</v>
      </c>
      <c r="AT31" s="246">
        <v>67130</v>
      </c>
      <c r="AU31" s="246">
        <v>3424</v>
      </c>
      <c r="AV31" s="284">
        <f t="shared" si="12"/>
        <v>63706</v>
      </c>
      <c r="AW31" s="257">
        <v>3.3200621348077096E-3</v>
      </c>
      <c r="AX31" s="258">
        <v>0.99667993786519227</v>
      </c>
    </row>
    <row r="32" spans="1:50">
      <c r="A32" s="259" t="s">
        <v>17</v>
      </c>
      <c r="B32" s="162" t="s">
        <v>280</v>
      </c>
      <c r="C32" s="260">
        <f t="shared" si="0"/>
        <v>0.99973750468741629</v>
      </c>
      <c r="D32" s="261">
        <f t="shared" si="1"/>
        <v>1.7896698615548455E-2</v>
      </c>
      <c r="E32" s="261">
        <f t="shared" si="1"/>
        <v>1.7896698615548455E-2</v>
      </c>
      <c r="F32" s="261">
        <f t="shared" si="2"/>
        <v>0.46980830670926516</v>
      </c>
      <c r="G32" s="261">
        <f t="shared" si="2"/>
        <v>0.13654952076677315</v>
      </c>
      <c r="H32" s="261">
        <f t="shared" si="7"/>
        <v>0.12646432374866878</v>
      </c>
      <c r="I32" s="255">
        <f t="shared" si="3"/>
        <v>6.1925380029087757E-3</v>
      </c>
      <c r="L32" s="259" t="s">
        <v>17</v>
      </c>
      <c r="M32" s="162" t="s">
        <v>280</v>
      </c>
      <c r="N32" s="245">
        <f>取引基本表!AX29</f>
        <v>186670</v>
      </c>
      <c r="O32" s="246">
        <f>ABS(取引基本表!BF29)</f>
        <v>49</v>
      </c>
      <c r="P32" s="247">
        <f t="shared" si="4"/>
        <v>2.6249531258370389E-4</v>
      </c>
      <c r="Q32" s="248">
        <f t="shared" si="5"/>
        <v>0.99973750468741629</v>
      </c>
      <c r="S32" s="259" t="s">
        <v>17</v>
      </c>
      <c r="T32" s="162" t="s">
        <v>280</v>
      </c>
      <c r="U32" s="249">
        <v>187800</v>
      </c>
      <c r="V32" s="250">
        <v>3361</v>
      </c>
      <c r="W32" s="249">
        <v>3361</v>
      </c>
      <c r="X32" s="251">
        <f t="shared" si="8"/>
        <v>1.7896698615548455E-2</v>
      </c>
      <c r="Y32" s="251">
        <f t="shared" si="9"/>
        <v>1.7896698615548455E-2</v>
      </c>
      <c r="AA32" s="259" t="s">
        <v>17</v>
      </c>
      <c r="AB32" s="46" t="s">
        <v>280</v>
      </c>
      <c r="AC32" s="262">
        <v>25644</v>
      </c>
      <c r="AD32" s="246">
        <v>23750</v>
      </c>
      <c r="AE32" s="246">
        <v>39387</v>
      </c>
      <c r="AF32" s="246">
        <v>8352</v>
      </c>
      <c r="AG32" s="246">
        <v>-8903</v>
      </c>
      <c r="AH32" s="263">
        <f>取引基本表!BH29</f>
        <v>187800</v>
      </c>
      <c r="AI32" s="255">
        <f t="shared" si="10"/>
        <v>0.46980830670926516</v>
      </c>
      <c r="AJ32" s="209">
        <f t="shared" si="11"/>
        <v>0.13654952076677315</v>
      </c>
      <c r="AL32" s="259" t="s">
        <v>17</v>
      </c>
      <c r="AM32" s="162" t="s">
        <v>280</v>
      </c>
      <c r="AN32" s="245">
        <f>取引基本表!AR29</f>
        <v>74627</v>
      </c>
      <c r="AO32" s="255">
        <f t="shared" si="6"/>
        <v>6.1925380029087757E-3</v>
      </c>
      <c r="AQ32" s="259" t="s">
        <v>17</v>
      </c>
      <c r="AR32" s="162" t="s">
        <v>280</v>
      </c>
      <c r="AS32" s="245">
        <v>186670</v>
      </c>
      <c r="AT32" s="246">
        <v>1179</v>
      </c>
      <c r="AU32" s="246">
        <v>49</v>
      </c>
      <c r="AV32" s="284">
        <f t="shared" si="12"/>
        <v>1130</v>
      </c>
      <c r="AW32" s="257">
        <v>2.6249531258370389E-4</v>
      </c>
      <c r="AX32" s="258">
        <v>0.99973750468741629</v>
      </c>
    </row>
    <row r="33" spans="1:50">
      <c r="A33" s="259" t="s">
        <v>18</v>
      </c>
      <c r="B33" s="162" t="s">
        <v>281</v>
      </c>
      <c r="C33" s="260">
        <f t="shared" si="0"/>
        <v>0.92720800471848297</v>
      </c>
      <c r="D33" s="261">
        <f t="shared" si="1"/>
        <v>6.3927479543206545E-2</v>
      </c>
      <c r="E33" s="261">
        <f t="shared" si="1"/>
        <v>6.2471900008991998E-2</v>
      </c>
      <c r="F33" s="261">
        <f t="shared" si="2"/>
        <v>0.61375438359859724</v>
      </c>
      <c r="G33" s="261">
        <f t="shared" si="2"/>
        <v>0.48251618559482062</v>
      </c>
      <c r="H33" s="261">
        <f t="shared" si="7"/>
        <v>3.5366648682672419E-2</v>
      </c>
      <c r="I33" s="255">
        <f t="shared" si="3"/>
        <v>1.0711870111293417E-3</v>
      </c>
      <c r="L33" s="259" t="s">
        <v>18</v>
      </c>
      <c r="M33" s="162" t="s">
        <v>281</v>
      </c>
      <c r="N33" s="245">
        <f>取引基本表!AX30</f>
        <v>191587</v>
      </c>
      <c r="O33" s="246">
        <f>ABS(取引基本表!BF30)</f>
        <v>13946</v>
      </c>
      <c r="P33" s="247">
        <f t="shared" si="4"/>
        <v>7.2791995281517016E-2</v>
      </c>
      <c r="Q33" s="248">
        <f t="shared" si="5"/>
        <v>0.92720800471848297</v>
      </c>
      <c r="S33" s="259" t="s">
        <v>18</v>
      </c>
      <c r="T33" s="162" t="s">
        <v>281</v>
      </c>
      <c r="U33" s="249">
        <v>177936</v>
      </c>
      <c r="V33" s="250">
        <v>11375</v>
      </c>
      <c r="W33" s="249">
        <v>11116</v>
      </c>
      <c r="X33" s="251">
        <f t="shared" si="8"/>
        <v>6.3927479543206545E-2</v>
      </c>
      <c r="Y33" s="251">
        <f t="shared" si="9"/>
        <v>6.2471900008991998E-2</v>
      </c>
      <c r="AA33" s="259" t="s">
        <v>18</v>
      </c>
      <c r="AB33" s="46" t="s">
        <v>281</v>
      </c>
      <c r="AC33" s="262">
        <v>85857</v>
      </c>
      <c r="AD33" s="246">
        <v>6293</v>
      </c>
      <c r="AE33" s="246">
        <v>13748</v>
      </c>
      <c r="AF33" s="246">
        <v>3312</v>
      </c>
      <c r="AG33" s="246">
        <v>-1</v>
      </c>
      <c r="AH33" s="263">
        <f>取引基本表!BH30</f>
        <v>177936</v>
      </c>
      <c r="AI33" s="255">
        <f t="shared" si="10"/>
        <v>0.61375438359859724</v>
      </c>
      <c r="AJ33" s="209">
        <f t="shared" si="11"/>
        <v>0.48251618559482062</v>
      </c>
      <c r="AL33" s="259" t="s">
        <v>18</v>
      </c>
      <c r="AM33" s="162" t="s">
        <v>281</v>
      </c>
      <c r="AN33" s="245">
        <f>取引基本表!AR30</f>
        <v>12909</v>
      </c>
      <c r="AO33" s="255">
        <f t="shared" si="6"/>
        <v>1.0711870111293417E-3</v>
      </c>
      <c r="AQ33" s="259" t="s">
        <v>18</v>
      </c>
      <c r="AR33" s="162" t="s">
        <v>281</v>
      </c>
      <c r="AS33" s="245">
        <v>191587</v>
      </c>
      <c r="AT33" s="246">
        <v>295</v>
      </c>
      <c r="AU33" s="246">
        <v>13946</v>
      </c>
      <c r="AV33" s="284">
        <f t="shared" si="12"/>
        <v>-13651</v>
      </c>
      <c r="AW33" s="257">
        <v>7.2791995281517016E-2</v>
      </c>
      <c r="AX33" s="258">
        <v>0.92720800471848297</v>
      </c>
    </row>
    <row r="34" spans="1:50">
      <c r="A34" s="259" t="s">
        <v>19</v>
      </c>
      <c r="B34" s="162" t="s">
        <v>282</v>
      </c>
      <c r="C34" s="260">
        <f t="shared" si="0"/>
        <v>0.43058167090385968</v>
      </c>
      <c r="D34" s="261">
        <f t="shared" si="1"/>
        <v>0.16067471370017011</v>
      </c>
      <c r="E34" s="261">
        <f t="shared" si="1"/>
        <v>0.14658203786750718</v>
      </c>
      <c r="F34" s="261">
        <f t="shared" si="2"/>
        <v>0.66293540075026103</v>
      </c>
      <c r="G34" s="261">
        <f t="shared" si="2"/>
        <v>0.40252218378442245</v>
      </c>
      <c r="H34" s="261">
        <f t="shared" si="7"/>
        <v>0.12969195510943768</v>
      </c>
      <c r="I34" s="255">
        <f t="shared" si="3"/>
        <v>0.17332617383102331</v>
      </c>
      <c r="L34" s="259" t="s">
        <v>19</v>
      </c>
      <c r="M34" s="162" t="s">
        <v>282</v>
      </c>
      <c r="N34" s="245">
        <f>取引基本表!AX31</f>
        <v>3906281</v>
      </c>
      <c r="O34" s="246">
        <f>ABS(取引基本表!BF31)</f>
        <v>2224308</v>
      </c>
      <c r="P34" s="247">
        <f t="shared" si="4"/>
        <v>0.56941832909614032</v>
      </c>
      <c r="Q34" s="248">
        <f t="shared" si="5"/>
        <v>0.43058167090385968</v>
      </c>
      <c r="S34" s="259" t="s">
        <v>19</v>
      </c>
      <c r="T34" s="162" t="s">
        <v>282</v>
      </c>
      <c r="U34" s="249">
        <v>2877665</v>
      </c>
      <c r="V34" s="250">
        <v>462368</v>
      </c>
      <c r="W34" s="249">
        <v>421814</v>
      </c>
      <c r="X34" s="251">
        <f t="shared" si="8"/>
        <v>0.16067471370017011</v>
      </c>
      <c r="Y34" s="251">
        <f t="shared" si="9"/>
        <v>0.14658203786750718</v>
      </c>
      <c r="AA34" s="259" t="s">
        <v>19</v>
      </c>
      <c r="AB34" s="46" t="s">
        <v>282</v>
      </c>
      <c r="AC34" s="262">
        <v>1158324</v>
      </c>
      <c r="AD34" s="246">
        <v>373210</v>
      </c>
      <c r="AE34" s="246">
        <v>258983</v>
      </c>
      <c r="AF34" s="246">
        <v>118567</v>
      </c>
      <c r="AG34" s="246">
        <v>-1378</v>
      </c>
      <c r="AH34" s="263">
        <f>取引基本表!BH31</f>
        <v>2877665</v>
      </c>
      <c r="AI34" s="255">
        <f t="shared" si="10"/>
        <v>0.66293540075026103</v>
      </c>
      <c r="AJ34" s="209">
        <f t="shared" si="11"/>
        <v>0.40252218378442245</v>
      </c>
      <c r="AL34" s="259" t="s">
        <v>19</v>
      </c>
      <c r="AM34" s="162" t="s">
        <v>282</v>
      </c>
      <c r="AN34" s="245">
        <f>取引基本表!AR31</f>
        <v>2088774</v>
      </c>
      <c r="AO34" s="255">
        <f t="shared" si="6"/>
        <v>0.17332617383102331</v>
      </c>
      <c r="AQ34" s="259" t="s">
        <v>19</v>
      </c>
      <c r="AR34" s="162" t="s">
        <v>282</v>
      </c>
      <c r="AS34" s="245">
        <v>3906281</v>
      </c>
      <c r="AT34" s="246">
        <v>1195692</v>
      </c>
      <c r="AU34" s="246">
        <v>2224308</v>
      </c>
      <c r="AV34" s="284">
        <f t="shared" si="12"/>
        <v>-1028616</v>
      </c>
      <c r="AW34" s="257">
        <v>0.56941832909614032</v>
      </c>
      <c r="AX34" s="258">
        <v>0.43058167090385968</v>
      </c>
    </row>
    <row r="35" spans="1:50">
      <c r="A35" s="259" t="s">
        <v>20</v>
      </c>
      <c r="B35" s="162" t="s">
        <v>37</v>
      </c>
      <c r="C35" s="260">
        <f t="shared" si="0"/>
        <v>0.85041941808411148</v>
      </c>
      <c r="D35" s="261">
        <f t="shared" si="1"/>
        <v>4.4457450663799247E-2</v>
      </c>
      <c r="E35" s="261">
        <f t="shared" si="1"/>
        <v>4.3787951741632962E-2</v>
      </c>
      <c r="F35" s="261">
        <f t="shared" si="2"/>
        <v>0.64510687312527537</v>
      </c>
      <c r="G35" s="261">
        <f t="shared" si="2"/>
        <v>0.31439227022235533</v>
      </c>
      <c r="H35" s="261">
        <f t="shared" si="7"/>
        <v>0.25122798182229611</v>
      </c>
      <c r="I35" s="255">
        <f t="shared" si="3"/>
        <v>5.0116599150103677E-2</v>
      </c>
      <c r="L35" s="259" t="s">
        <v>20</v>
      </c>
      <c r="M35" s="162" t="s">
        <v>37</v>
      </c>
      <c r="N35" s="245">
        <f>取引基本表!AX32</f>
        <v>1263894</v>
      </c>
      <c r="O35" s="246">
        <f>ABS(取引基本表!BF32)</f>
        <v>189054</v>
      </c>
      <c r="P35" s="247">
        <f t="shared" si="4"/>
        <v>0.14958058191588852</v>
      </c>
      <c r="Q35" s="248">
        <f t="shared" si="5"/>
        <v>0.85041941808411148</v>
      </c>
      <c r="S35" s="259" t="s">
        <v>20</v>
      </c>
      <c r="T35" s="162" t="s">
        <v>37</v>
      </c>
      <c r="U35" s="249">
        <v>1175506</v>
      </c>
      <c r="V35" s="250">
        <v>52260</v>
      </c>
      <c r="W35" s="249">
        <v>51473</v>
      </c>
      <c r="X35" s="251">
        <f t="shared" si="8"/>
        <v>4.4457450663799247E-2</v>
      </c>
      <c r="Y35" s="251">
        <f t="shared" si="9"/>
        <v>4.3787951741632962E-2</v>
      </c>
      <c r="AA35" s="259" t="s">
        <v>20</v>
      </c>
      <c r="AB35" s="46" t="s">
        <v>37</v>
      </c>
      <c r="AC35" s="262">
        <v>369570</v>
      </c>
      <c r="AD35" s="246">
        <v>295320</v>
      </c>
      <c r="AE35" s="246">
        <v>86946</v>
      </c>
      <c r="AF35" s="246">
        <v>24250</v>
      </c>
      <c r="AG35" s="246">
        <v>-17759</v>
      </c>
      <c r="AH35" s="263">
        <f>取引基本表!BH32</f>
        <v>1175506</v>
      </c>
      <c r="AI35" s="255">
        <f t="shared" si="10"/>
        <v>0.64510687312527537</v>
      </c>
      <c r="AJ35" s="209">
        <f t="shared" si="11"/>
        <v>0.31439227022235533</v>
      </c>
      <c r="AL35" s="259" t="s">
        <v>20</v>
      </c>
      <c r="AM35" s="162" t="s">
        <v>37</v>
      </c>
      <c r="AN35" s="245">
        <f>取引基本表!AR32</f>
        <v>603961</v>
      </c>
      <c r="AO35" s="255">
        <f t="shared" si="6"/>
        <v>5.0116599150103677E-2</v>
      </c>
      <c r="AQ35" s="259" t="s">
        <v>20</v>
      </c>
      <c r="AR35" s="162" t="s">
        <v>37</v>
      </c>
      <c r="AS35" s="245">
        <v>1263894</v>
      </c>
      <c r="AT35" s="246">
        <v>100666</v>
      </c>
      <c r="AU35" s="246">
        <v>189054</v>
      </c>
      <c r="AV35" s="284">
        <f t="shared" si="12"/>
        <v>-88388</v>
      </c>
      <c r="AW35" s="257">
        <v>0.14958058191588852</v>
      </c>
      <c r="AX35" s="258">
        <v>0.85041941808411148</v>
      </c>
    </row>
    <row r="36" spans="1:50">
      <c r="A36" s="259" t="s">
        <v>21</v>
      </c>
      <c r="B36" s="162" t="s">
        <v>38</v>
      </c>
      <c r="C36" s="260">
        <f t="shared" si="0"/>
        <v>0.99367212085214862</v>
      </c>
      <c r="D36" s="261">
        <f t="shared" si="1"/>
        <v>1.6146279761308086E-2</v>
      </c>
      <c r="E36" s="261">
        <f t="shared" si="1"/>
        <v>1.4152245516969955E-2</v>
      </c>
      <c r="F36" s="261">
        <f t="shared" si="2"/>
        <v>0.84078106922799567</v>
      </c>
      <c r="G36" s="261">
        <f t="shared" si="2"/>
        <v>5.4622350270852466E-2</v>
      </c>
      <c r="H36" s="261">
        <f t="shared" si="7"/>
        <v>0.40012232544181042</v>
      </c>
      <c r="I36" s="255">
        <f t="shared" si="3"/>
        <v>0.22260102528255266</v>
      </c>
      <c r="L36" s="259" t="s">
        <v>21</v>
      </c>
      <c r="M36" s="162" t="s">
        <v>38</v>
      </c>
      <c r="N36" s="245">
        <f>取引基本表!AX33</f>
        <v>3229202</v>
      </c>
      <c r="O36" s="246">
        <f>ABS(取引基本表!BF33)</f>
        <v>20434</v>
      </c>
      <c r="P36" s="247">
        <f t="shared" si="4"/>
        <v>6.3278791478513889E-3</v>
      </c>
      <c r="Q36" s="248">
        <f t="shared" si="5"/>
        <v>0.99367212085214862</v>
      </c>
      <c r="S36" s="259" t="s">
        <v>21</v>
      </c>
      <c r="T36" s="162" t="s">
        <v>38</v>
      </c>
      <c r="U36" s="249">
        <v>3242171</v>
      </c>
      <c r="V36" s="250">
        <v>52349</v>
      </c>
      <c r="W36" s="249">
        <v>45884</v>
      </c>
      <c r="X36" s="251">
        <f t="shared" si="8"/>
        <v>1.6146279761308086E-2</v>
      </c>
      <c r="Y36" s="251">
        <f t="shared" si="9"/>
        <v>1.4152245516969955E-2</v>
      </c>
      <c r="AA36" s="259" t="s">
        <v>21</v>
      </c>
      <c r="AB36" s="46" t="s">
        <v>38</v>
      </c>
      <c r="AC36" s="262">
        <v>177095</v>
      </c>
      <c r="AD36" s="246">
        <v>1297265</v>
      </c>
      <c r="AE36" s="246">
        <v>1092923</v>
      </c>
      <c r="AF36" s="246">
        <v>159502</v>
      </c>
      <c r="AG36" s="246">
        <v>-829</v>
      </c>
      <c r="AH36" s="263">
        <f>取引基本表!BH33</f>
        <v>3242171</v>
      </c>
      <c r="AI36" s="255">
        <f>SUM(AC36:AG36)/AH36</f>
        <v>0.84078106922799567</v>
      </c>
      <c r="AJ36" s="209">
        <f>AC36/AH36</f>
        <v>5.4622350270852466E-2</v>
      </c>
      <c r="AL36" s="259" t="s">
        <v>21</v>
      </c>
      <c r="AM36" s="162" t="s">
        <v>38</v>
      </c>
      <c r="AN36" s="245">
        <f>取引基本表!AR33</f>
        <v>2682591</v>
      </c>
      <c r="AO36" s="255">
        <f t="shared" si="6"/>
        <v>0.22260102528255266</v>
      </c>
      <c r="AQ36" s="259" t="s">
        <v>21</v>
      </c>
      <c r="AR36" s="162" t="s">
        <v>38</v>
      </c>
      <c r="AS36" s="245">
        <v>3229202</v>
      </c>
      <c r="AT36" s="246">
        <v>33403</v>
      </c>
      <c r="AU36" s="246">
        <v>20434</v>
      </c>
      <c r="AV36" s="284">
        <f t="shared" si="12"/>
        <v>12969</v>
      </c>
      <c r="AW36" s="257">
        <v>6.3278791478513889E-3</v>
      </c>
      <c r="AX36" s="258">
        <v>0.99367212085214862</v>
      </c>
    </row>
    <row r="37" spans="1:50">
      <c r="A37" s="259" t="s">
        <v>22</v>
      </c>
      <c r="B37" s="162" t="s">
        <v>406</v>
      </c>
      <c r="C37" s="260">
        <f t="shared" si="0"/>
        <v>0.57178358697686016</v>
      </c>
      <c r="D37" s="261">
        <f t="shared" si="1"/>
        <v>7.2142948725191447E-2</v>
      </c>
      <c r="E37" s="261">
        <f t="shared" si="1"/>
        <v>6.9101643267789628E-2</v>
      </c>
      <c r="F37" s="261">
        <f t="shared" si="2"/>
        <v>0.64429400301330442</v>
      </c>
      <c r="G37" s="261">
        <f t="shared" si="2"/>
        <v>0.36884830758302428</v>
      </c>
      <c r="H37" s="261">
        <f t="shared" si="7"/>
        <v>7.5031967848916234E-2</v>
      </c>
      <c r="I37" s="255">
        <f t="shared" si="3"/>
        <v>4.5622990798280361E-2</v>
      </c>
      <c r="L37" s="259" t="s">
        <v>22</v>
      </c>
      <c r="M37" s="162" t="s">
        <v>406</v>
      </c>
      <c r="N37" s="245">
        <f>取引基本表!AX34</f>
        <v>1539168</v>
      </c>
      <c r="O37" s="246">
        <f>ABS(取引基本表!BF34)</f>
        <v>659097</v>
      </c>
      <c r="P37" s="247">
        <f t="shared" si="4"/>
        <v>0.42821641302313979</v>
      </c>
      <c r="Q37" s="248">
        <f t="shared" si="5"/>
        <v>0.57178358697686016</v>
      </c>
      <c r="S37" s="259" t="s">
        <v>22</v>
      </c>
      <c r="T37" s="162" t="s">
        <v>406</v>
      </c>
      <c r="U37" s="249">
        <v>2035639</v>
      </c>
      <c r="V37" s="250">
        <v>146857</v>
      </c>
      <c r="W37" s="249">
        <v>140666</v>
      </c>
      <c r="X37" s="251">
        <f t="shared" si="8"/>
        <v>7.2142948725191447E-2</v>
      </c>
      <c r="Y37" s="251">
        <f t="shared" si="9"/>
        <v>6.9101643267789628E-2</v>
      </c>
      <c r="AA37" s="259" t="s">
        <v>22</v>
      </c>
      <c r="AB37" s="46" t="s">
        <v>406</v>
      </c>
      <c r="AC37" s="262">
        <v>750842</v>
      </c>
      <c r="AD37" s="246">
        <v>152738</v>
      </c>
      <c r="AE37" s="246">
        <v>279843</v>
      </c>
      <c r="AF37" s="246">
        <v>135561</v>
      </c>
      <c r="AG37" s="246">
        <v>-7434</v>
      </c>
      <c r="AH37" s="263">
        <f>取引基本表!BH34</f>
        <v>2035639</v>
      </c>
      <c r="AI37" s="255">
        <f t="shared" si="10"/>
        <v>0.64429400301330442</v>
      </c>
      <c r="AJ37" s="209">
        <f t="shared" si="11"/>
        <v>0.36884830758302428</v>
      </c>
      <c r="AL37" s="259" t="s">
        <v>22</v>
      </c>
      <c r="AM37" s="162" t="s">
        <v>406</v>
      </c>
      <c r="AN37" s="245">
        <f>取引基本表!AR34</f>
        <v>549808</v>
      </c>
      <c r="AO37" s="255">
        <f t="shared" si="6"/>
        <v>4.5622990798280361E-2</v>
      </c>
      <c r="AQ37" s="259" t="s">
        <v>22</v>
      </c>
      <c r="AR37" s="162" t="s">
        <v>406</v>
      </c>
      <c r="AS37" s="245">
        <v>1539168</v>
      </c>
      <c r="AT37" s="246">
        <v>1155568</v>
      </c>
      <c r="AU37" s="246">
        <v>659097</v>
      </c>
      <c r="AV37" s="284">
        <f t="shared" si="12"/>
        <v>496471</v>
      </c>
      <c r="AW37" s="257">
        <v>0.42821641302313979</v>
      </c>
      <c r="AX37" s="258">
        <v>0.57178358697686016</v>
      </c>
    </row>
    <row r="38" spans="1:50">
      <c r="A38" s="259" t="s">
        <v>23</v>
      </c>
      <c r="B38" s="162" t="s">
        <v>198</v>
      </c>
      <c r="C38" s="260">
        <f t="shared" si="0"/>
        <v>0.42668283982472699</v>
      </c>
      <c r="D38" s="261">
        <f t="shared" si="1"/>
        <v>3.745569762927526E-2</v>
      </c>
      <c r="E38" s="261">
        <f t="shared" si="1"/>
        <v>3.4218337111297577E-2</v>
      </c>
      <c r="F38" s="261">
        <f t="shared" si="2"/>
        <v>0.52437100026299643</v>
      </c>
      <c r="G38" s="261">
        <f t="shared" si="2"/>
        <v>0.18042179614021467</v>
      </c>
      <c r="H38" s="261">
        <f t="shared" si="7"/>
        <v>0.17291011784743704</v>
      </c>
      <c r="I38" s="255">
        <f t="shared" si="3"/>
        <v>3.1385057501308801E-2</v>
      </c>
      <c r="L38" s="259" t="s">
        <v>23</v>
      </c>
      <c r="M38" s="162" t="s">
        <v>198</v>
      </c>
      <c r="N38" s="245">
        <f>取引基本表!AX35</f>
        <v>1393255</v>
      </c>
      <c r="O38" s="246">
        <f>ABS(取引基本表!BF35)</f>
        <v>798777</v>
      </c>
      <c r="P38" s="247">
        <f t="shared" si="4"/>
        <v>0.57331716017527301</v>
      </c>
      <c r="Q38" s="248">
        <f t="shared" si="5"/>
        <v>0.42668283982472699</v>
      </c>
      <c r="S38" s="259" t="s">
        <v>23</v>
      </c>
      <c r="T38" s="162" t="s">
        <v>198</v>
      </c>
      <c r="U38" s="249">
        <v>798490</v>
      </c>
      <c r="V38" s="250">
        <v>29908</v>
      </c>
      <c r="W38" s="249">
        <v>27323</v>
      </c>
      <c r="X38" s="251">
        <f t="shared" si="8"/>
        <v>3.745569762927526E-2</v>
      </c>
      <c r="Y38" s="251">
        <f t="shared" si="9"/>
        <v>3.4218337111297577E-2</v>
      </c>
      <c r="AA38" s="259" t="s">
        <v>23</v>
      </c>
      <c r="AB38" s="46" t="s">
        <v>198</v>
      </c>
      <c r="AC38" s="262">
        <v>144065</v>
      </c>
      <c r="AD38" s="246">
        <v>138067</v>
      </c>
      <c r="AE38" s="246">
        <v>110912</v>
      </c>
      <c r="AF38" s="246">
        <v>25669</v>
      </c>
      <c r="AG38" s="246">
        <v>-8</v>
      </c>
      <c r="AH38" s="263">
        <f>取引基本表!BH35</f>
        <v>798490</v>
      </c>
      <c r="AI38" s="255">
        <f t="shared" si="10"/>
        <v>0.52437100026299643</v>
      </c>
      <c r="AJ38" s="209">
        <f t="shared" si="11"/>
        <v>0.18042179614021467</v>
      </c>
      <c r="AL38" s="259" t="s">
        <v>23</v>
      </c>
      <c r="AM38" s="162" t="s">
        <v>198</v>
      </c>
      <c r="AN38" s="245">
        <f>取引基本表!AR35</f>
        <v>378225</v>
      </c>
      <c r="AO38" s="255">
        <f t="shared" si="6"/>
        <v>3.1385057501308801E-2</v>
      </c>
      <c r="AQ38" s="259" t="s">
        <v>23</v>
      </c>
      <c r="AR38" s="162" t="s">
        <v>198</v>
      </c>
      <c r="AS38" s="245">
        <v>1393255</v>
      </c>
      <c r="AT38" s="246">
        <v>204012</v>
      </c>
      <c r="AU38" s="246">
        <v>798777</v>
      </c>
      <c r="AV38" s="284">
        <f t="shared" si="12"/>
        <v>-594765</v>
      </c>
      <c r="AW38" s="257">
        <v>0.57331716017527301</v>
      </c>
      <c r="AX38" s="258">
        <v>0.42668283982472699</v>
      </c>
    </row>
    <row r="39" spans="1:50">
      <c r="A39" s="259" t="s">
        <v>24</v>
      </c>
      <c r="B39" s="162" t="s">
        <v>39</v>
      </c>
      <c r="C39" s="260">
        <f t="shared" si="0"/>
        <v>1</v>
      </c>
      <c r="D39" s="261">
        <f t="shared" si="1"/>
        <v>5.4632803645743147E-2</v>
      </c>
      <c r="E39" s="261">
        <f t="shared" si="1"/>
        <v>5.4632803645743147E-2</v>
      </c>
      <c r="F39" s="261">
        <f t="shared" si="2"/>
        <v>0.70125652740175148</v>
      </c>
      <c r="G39" s="261">
        <f t="shared" si="2"/>
        <v>0.351753812215997</v>
      </c>
      <c r="H39" s="261">
        <f t="shared" si="7"/>
        <v>0</v>
      </c>
      <c r="I39" s="255">
        <f t="shared" si="3"/>
        <v>2.6196741762610056E-3</v>
      </c>
      <c r="L39" s="259" t="s">
        <v>24</v>
      </c>
      <c r="M39" s="162" t="s">
        <v>39</v>
      </c>
      <c r="N39" s="245">
        <f>取引基本表!AX36</f>
        <v>1218517</v>
      </c>
      <c r="O39" s="246">
        <f>ABS(取引基本表!BF36)</f>
        <v>0</v>
      </c>
      <c r="P39" s="247">
        <f t="shared" si="4"/>
        <v>0</v>
      </c>
      <c r="Q39" s="248">
        <f t="shared" si="5"/>
        <v>1</v>
      </c>
      <c r="S39" s="259" t="s">
        <v>24</v>
      </c>
      <c r="T39" s="162" t="s">
        <v>39</v>
      </c>
      <c r="U39" s="249">
        <v>1218517</v>
      </c>
      <c r="V39" s="250">
        <v>66571</v>
      </c>
      <c r="W39" s="249">
        <v>66571</v>
      </c>
      <c r="X39" s="251">
        <f t="shared" si="8"/>
        <v>5.4632803645743147E-2</v>
      </c>
      <c r="Y39" s="251">
        <f t="shared" si="9"/>
        <v>5.4632803645743147E-2</v>
      </c>
      <c r="AA39" s="259" t="s">
        <v>24</v>
      </c>
      <c r="AB39" s="46" t="s">
        <v>39</v>
      </c>
      <c r="AC39" s="262">
        <v>428618</v>
      </c>
      <c r="AD39" s="246">
        <v>0</v>
      </c>
      <c r="AE39" s="246">
        <v>423940</v>
      </c>
      <c r="AF39" s="246">
        <v>1935</v>
      </c>
      <c r="AG39" s="246">
        <v>0</v>
      </c>
      <c r="AH39" s="263">
        <f>取引基本表!BH36</f>
        <v>1218517</v>
      </c>
      <c r="AI39" s="255">
        <f t="shared" si="10"/>
        <v>0.70125652740175148</v>
      </c>
      <c r="AJ39" s="209">
        <f t="shared" si="11"/>
        <v>0.351753812215997</v>
      </c>
      <c r="AL39" s="259" t="s">
        <v>24</v>
      </c>
      <c r="AM39" s="162" t="s">
        <v>39</v>
      </c>
      <c r="AN39" s="245">
        <f>取引基本表!AR36</f>
        <v>31570</v>
      </c>
      <c r="AO39" s="255">
        <f t="shared" si="6"/>
        <v>2.6196741762610056E-3</v>
      </c>
      <c r="AQ39" s="259" t="s">
        <v>24</v>
      </c>
      <c r="AR39" s="162" t="s">
        <v>39</v>
      </c>
      <c r="AS39" s="245">
        <v>1218517</v>
      </c>
      <c r="AT39" s="246">
        <v>0</v>
      </c>
      <c r="AU39" s="246">
        <v>0</v>
      </c>
      <c r="AV39" s="284">
        <f t="shared" si="12"/>
        <v>0</v>
      </c>
      <c r="AW39" s="257">
        <v>0</v>
      </c>
      <c r="AX39" s="258">
        <v>1</v>
      </c>
    </row>
    <row r="40" spans="1:50">
      <c r="A40" s="259" t="s">
        <v>25</v>
      </c>
      <c r="B40" s="162" t="s">
        <v>40</v>
      </c>
      <c r="C40" s="260">
        <f t="shared" si="0"/>
        <v>0.86812466863195592</v>
      </c>
      <c r="D40" s="261">
        <f t="shared" si="1"/>
        <v>7.8167788596215718E-2</v>
      </c>
      <c r="E40" s="261">
        <f t="shared" si="1"/>
        <v>7.1051953968348291E-2</v>
      </c>
      <c r="F40" s="261">
        <f t="shared" si="2"/>
        <v>0.72849135138041188</v>
      </c>
      <c r="G40" s="261">
        <f t="shared" si="2"/>
        <v>0.5308449982881025</v>
      </c>
      <c r="H40" s="261">
        <f t="shared" si="7"/>
        <v>1.8648081967352275E-2</v>
      </c>
      <c r="I40" s="255">
        <f t="shared" si="3"/>
        <v>3.1726768564274997E-2</v>
      </c>
      <c r="L40" s="259" t="s">
        <v>25</v>
      </c>
      <c r="M40" s="162" t="s">
        <v>40</v>
      </c>
      <c r="N40" s="245">
        <f>取引基本表!AX37</f>
        <v>1912526</v>
      </c>
      <c r="O40" s="246">
        <f>ABS(取引基本表!BF37)</f>
        <v>252215</v>
      </c>
      <c r="P40" s="247">
        <f t="shared" si="4"/>
        <v>0.13187533136804414</v>
      </c>
      <c r="Q40" s="248">
        <f t="shared" si="5"/>
        <v>0.86812466863195592</v>
      </c>
      <c r="S40" s="259" t="s">
        <v>25</v>
      </c>
      <c r="T40" s="162" t="s">
        <v>40</v>
      </c>
      <c r="U40" s="249">
        <v>1767045</v>
      </c>
      <c r="V40" s="250">
        <v>138126</v>
      </c>
      <c r="W40" s="249">
        <v>125552</v>
      </c>
      <c r="X40" s="251">
        <f t="shared" si="8"/>
        <v>7.8167788596215718E-2</v>
      </c>
      <c r="Y40" s="251">
        <f t="shared" si="9"/>
        <v>7.1051953968348291E-2</v>
      </c>
      <c r="AA40" s="259" t="s">
        <v>25</v>
      </c>
      <c r="AB40" s="46" t="s">
        <v>40</v>
      </c>
      <c r="AC40" s="262">
        <v>938027</v>
      </c>
      <c r="AD40" s="246">
        <v>32952</v>
      </c>
      <c r="AE40" s="246">
        <v>299330</v>
      </c>
      <c r="AF40" s="246">
        <v>21645</v>
      </c>
      <c r="AG40" s="246">
        <v>-4677</v>
      </c>
      <c r="AH40" s="263">
        <f>取引基本表!BH37</f>
        <v>1767045</v>
      </c>
      <c r="AI40" s="255">
        <f t="shared" si="10"/>
        <v>0.72849135138041188</v>
      </c>
      <c r="AJ40" s="209">
        <f t="shared" si="11"/>
        <v>0.5308449982881025</v>
      </c>
      <c r="AL40" s="259" t="s">
        <v>25</v>
      </c>
      <c r="AM40" s="162" t="s">
        <v>40</v>
      </c>
      <c r="AN40" s="245">
        <f>取引基本表!AR37</f>
        <v>382343</v>
      </c>
      <c r="AO40" s="255">
        <f t="shared" si="6"/>
        <v>3.1726768564274997E-2</v>
      </c>
      <c r="AQ40" s="259" t="s">
        <v>25</v>
      </c>
      <c r="AR40" s="162" t="s">
        <v>40</v>
      </c>
      <c r="AS40" s="245">
        <v>1912526</v>
      </c>
      <c r="AT40" s="246">
        <v>106734</v>
      </c>
      <c r="AU40" s="246">
        <v>252215</v>
      </c>
      <c r="AV40" s="284">
        <f t="shared" si="12"/>
        <v>-145481</v>
      </c>
      <c r="AW40" s="257">
        <v>0.13187533136804414</v>
      </c>
      <c r="AX40" s="258">
        <v>0.86812466863195592</v>
      </c>
    </row>
    <row r="41" spans="1:50">
      <c r="A41" s="259" t="s">
        <v>26</v>
      </c>
      <c r="B41" s="162" t="s">
        <v>284</v>
      </c>
      <c r="C41" s="260">
        <f t="shared" si="0"/>
        <v>0.9999434031873089</v>
      </c>
      <c r="D41" s="261">
        <f t="shared" si="1"/>
        <v>0.10372147914479408</v>
      </c>
      <c r="E41" s="261">
        <f t="shared" si="1"/>
        <v>9.872112035903656E-2</v>
      </c>
      <c r="F41" s="261">
        <f t="shared" si="2"/>
        <v>0.6065809667987323</v>
      </c>
      <c r="G41" s="261">
        <f t="shared" si="2"/>
        <v>0.50163334603597476</v>
      </c>
      <c r="H41" s="261">
        <f t="shared" si="7"/>
        <v>3.6486421526588111E-2</v>
      </c>
      <c r="I41" s="255">
        <f t="shared" si="3"/>
        <v>4.605647758626856E-2</v>
      </c>
      <c r="L41" s="259" t="s">
        <v>26</v>
      </c>
      <c r="M41" s="162" t="s">
        <v>284</v>
      </c>
      <c r="N41" s="245">
        <f>取引基本表!AX38</f>
        <v>2862352</v>
      </c>
      <c r="O41" s="246">
        <f>ABS(取引基本表!BF38)</f>
        <v>162</v>
      </c>
      <c r="P41" s="247">
        <f t="shared" si="4"/>
        <v>5.6596812691101581E-5</v>
      </c>
      <c r="Q41" s="248">
        <f t="shared" si="5"/>
        <v>0.9999434031873089</v>
      </c>
      <c r="S41" s="259" t="s">
        <v>26</v>
      </c>
      <c r="T41" s="162" t="s">
        <v>284</v>
      </c>
      <c r="U41" s="249">
        <v>2870794</v>
      </c>
      <c r="V41" s="250">
        <v>297763</v>
      </c>
      <c r="W41" s="249">
        <v>283408</v>
      </c>
      <c r="X41" s="251">
        <f t="shared" si="8"/>
        <v>0.10372147914479408</v>
      </c>
      <c r="Y41" s="251">
        <f t="shared" si="9"/>
        <v>9.872112035903656E-2</v>
      </c>
      <c r="AA41" s="259" t="s">
        <v>26</v>
      </c>
      <c r="AB41" s="46" t="s">
        <v>284</v>
      </c>
      <c r="AC41" s="262">
        <v>1440086</v>
      </c>
      <c r="AD41" s="246">
        <v>104745</v>
      </c>
      <c r="AE41" s="246">
        <v>187693</v>
      </c>
      <c r="AF41" s="246">
        <v>42435</v>
      </c>
      <c r="AG41" s="246">
        <v>-33590</v>
      </c>
      <c r="AH41" s="263">
        <f>取引基本表!BH38</f>
        <v>2870794</v>
      </c>
      <c r="AI41" s="255">
        <f t="shared" si="10"/>
        <v>0.6065809667987323</v>
      </c>
      <c r="AJ41" s="209">
        <f t="shared" si="11"/>
        <v>0.50163334603597476</v>
      </c>
      <c r="AL41" s="259" t="s">
        <v>26</v>
      </c>
      <c r="AM41" s="162" t="s">
        <v>284</v>
      </c>
      <c r="AN41" s="245">
        <f>取引基本表!AR38</f>
        <v>555032</v>
      </c>
      <c r="AO41" s="255">
        <f t="shared" si="6"/>
        <v>4.605647758626856E-2</v>
      </c>
      <c r="AQ41" s="259" t="s">
        <v>26</v>
      </c>
      <c r="AR41" s="162" t="s">
        <v>284</v>
      </c>
      <c r="AS41" s="245">
        <v>2862352</v>
      </c>
      <c r="AT41" s="246">
        <v>8604</v>
      </c>
      <c r="AU41" s="246">
        <v>162</v>
      </c>
      <c r="AV41" s="284">
        <f t="shared" si="12"/>
        <v>8442</v>
      </c>
      <c r="AW41" s="257">
        <v>5.6596812691101581E-5</v>
      </c>
      <c r="AX41" s="258">
        <v>0.9999434031873089</v>
      </c>
    </row>
    <row r="42" spans="1:50">
      <c r="A42" s="259" t="s">
        <v>56</v>
      </c>
      <c r="B42" s="162" t="s">
        <v>388</v>
      </c>
      <c r="C42" s="260">
        <f t="shared" ref="C42:C47" si="13">Q42</f>
        <v>0.93692850875802069</v>
      </c>
      <c r="D42" s="261">
        <f t="shared" ref="D42:E47" si="14">X42</f>
        <v>0.13686157986208444</v>
      </c>
      <c r="E42" s="261">
        <f t="shared" si="14"/>
        <v>0.12798116275158378</v>
      </c>
      <c r="F42" s="261">
        <f t="shared" ref="F42:G46" si="15">AI42</f>
        <v>0.57339238661209846</v>
      </c>
      <c r="G42" s="261">
        <f t="shared" si="15"/>
        <v>0.49922072097325781</v>
      </c>
      <c r="H42" s="261">
        <f t="shared" si="7"/>
        <v>-5.7408757077983966E-3</v>
      </c>
      <c r="I42" s="255">
        <f t="shared" ref="I42:I47" si="16">AO42</f>
        <v>1.1809361738003208E-2</v>
      </c>
      <c r="L42" s="259" t="s">
        <v>56</v>
      </c>
      <c r="M42" s="162" t="s">
        <v>388</v>
      </c>
      <c r="N42" s="245">
        <f>取引基本表!AX39</f>
        <v>189198</v>
      </c>
      <c r="O42" s="246">
        <f>ABS(取引基本表!BF39)</f>
        <v>11933</v>
      </c>
      <c r="P42" s="247">
        <f t="shared" ref="P42:P47" si="17">O42/N42</f>
        <v>6.3071491241979305E-2</v>
      </c>
      <c r="Q42" s="248">
        <f t="shared" si="5"/>
        <v>0.93692850875802069</v>
      </c>
      <c r="S42" s="259" t="s">
        <v>56</v>
      </c>
      <c r="T42" s="162" t="s">
        <v>388</v>
      </c>
      <c r="U42" s="249">
        <v>178370</v>
      </c>
      <c r="V42" s="250">
        <v>24412</v>
      </c>
      <c r="W42" s="249">
        <v>22828</v>
      </c>
      <c r="X42" s="251">
        <f t="shared" si="8"/>
        <v>0.13686157986208444</v>
      </c>
      <c r="Y42" s="251">
        <f t="shared" si="9"/>
        <v>0.12798116275158378</v>
      </c>
      <c r="AA42" s="259" t="s">
        <v>56</v>
      </c>
      <c r="AB42" s="46" t="s">
        <v>388</v>
      </c>
      <c r="AC42" s="262">
        <v>89046</v>
      </c>
      <c r="AD42" s="246">
        <v>-1024</v>
      </c>
      <c r="AE42" s="246">
        <v>11173</v>
      </c>
      <c r="AF42" s="246">
        <v>6286</v>
      </c>
      <c r="AG42" s="246">
        <v>-3205</v>
      </c>
      <c r="AH42" s="263">
        <f>取引基本表!BH39</f>
        <v>178370</v>
      </c>
      <c r="AI42" s="255">
        <f t="shared" ref="AI42:AI47" si="18">SUM(AC42:AG42)/AH42</f>
        <v>0.57339238661209846</v>
      </c>
      <c r="AJ42" s="209">
        <f t="shared" ref="AJ42:AJ47" si="19">AC42/AH42</f>
        <v>0.49922072097325781</v>
      </c>
      <c r="AL42" s="259" t="s">
        <v>56</v>
      </c>
      <c r="AM42" s="162" t="s">
        <v>388</v>
      </c>
      <c r="AN42" s="245">
        <f>取引基本表!AR39</f>
        <v>142316</v>
      </c>
      <c r="AO42" s="255">
        <f t="shared" si="6"/>
        <v>1.1809361738003208E-2</v>
      </c>
      <c r="AQ42" s="259" t="s">
        <v>56</v>
      </c>
      <c r="AR42" s="162" t="s">
        <v>388</v>
      </c>
      <c r="AS42" s="245">
        <v>189198</v>
      </c>
      <c r="AT42" s="246">
        <v>1105</v>
      </c>
      <c r="AU42" s="246">
        <v>11933</v>
      </c>
      <c r="AV42" s="284">
        <f t="shared" si="12"/>
        <v>-10828</v>
      </c>
      <c r="AW42" s="257">
        <v>6.3071491241979305E-2</v>
      </c>
      <c r="AX42" s="258">
        <v>0.93692850875802069</v>
      </c>
    </row>
    <row r="43" spans="1:50">
      <c r="A43" s="259" t="s">
        <v>199</v>
      </c>
      <c r="B43" s="162" t="s">
        <v>41</v>
      </c>
      <c r="C43" s="260">
        <f t="shared" si="13"/>
        <v>0.64668770435795053</v>
      </c>
      <c r="D43" s="261">
        <f t="shared" si="14"/>
        <v>0.11965406207615147</v>
      </c>
      <c r="E43" s="261">
        <f t="shared" si="14"/>
        <v>0.10089499703022012</v>
      </c>
      <c r="F43" s="261">
        <f t="shared" si="15"/>
        <v>0.5971160790993254</v>
      </c>
      <c r="G43" s="261">
        <f t="shared" si="15"/>
        <v>0.34525361813281841</v>
      </c>
      <c r="H43" s="261">
        <f t="shared" si="7"/>
        <v>8.9442499341088444E-2</v>
      </c>
      <c r="I43" s="255">
        <f t="shared" si="16"/>
        <v>1.6687581740348217E-2</v>
      </c>
      <c r="L43" s="259" t="s">
        <v>199</v>
      </c>
      <c r="M43" s="162" t="s">
        <v>41</v>
      </c>
      <c r="N43" s="245">
        <f>取引基本表!AX40</f>
        <v>2629883</v>
      </c>
      <c r="O43" s="246">
        <f>ABS(取引基本表!BF40)</f>
        <v>929170</v>
      </c>
      <c r="P43" s="247">
        <f t="shared" si="17"/>
        <v>0.35331229564204947</v>
      </c>
      <c r="Q43" s="248">
        <f t="shared" si="5"/>
        <v>0.64668770435795053</v>
      </c>
      <c r="S43" s="259" t="s">
        <v>199</v>
      </c>
      <c r="T43" s="162" t="s">
        <v>41</v>
      </c>
      <c r="U43" s="249">
        <v>1870509</v>
      </c>
      <c r="V43" s="250">
        <v>223814</v>
      </c>
      <c r="W43" s="249">
        <v>188725</v>
      </c>
      <c r="X43" s="251">
        <f t="shared" si="8"/>
        <v>0.11965406207615147</v>
      </c>
      <c r="Y43" s="251">
        <f t="shared" si="9"/>
        <v>0.10089499703022012</v>
      </c>
      <c r="AA43" s="259" t="s">
        <v>199</v>
      </c>
      <c r="AB43" s="46" t="s">
        <v>41</v>
      </c>
      <c r="AC43" s="262">
        <v>645800</v>
      </c>
      <c r="AD43" s="246">
        <v>167303</v>
      </c>
      <c r="AE43" s="246">
        <v>214790</v>
      </c>
      <c r="AF43" s="246">
        <v>89102</v>
      </c>
      <c r="AG43" s="246">
        <v>-84</v>
      </c>
      <c r="AH43" s="263">
        <f>取引基本表!BH40</f>
        <v>1870509</v>
      </c>
      <c r="AI43" s="255">
        <f t="shared" si="18"/>
        <v>0.5971160790993254</v>
      </c>
      <c r="AJ43" s="209">
        <f t="shared" si="19"/>
        <v>0.34525361813281841</v>
      </c>
      <c r="AL43" s="259" t="s">
        <v>199</v>
      </c>
      <c r="AM43" s="162" t="s">
        <v>41</v>
      </c>
      <c r="AN43" s="245">
        <f>取引基本表!AR40</f>
        <v>201104</v>
      </c>
      <c r="AO43" s="255">
        <f t="shared" si="6"/>
        <v>1.6687581740348217E-2</v>
      </c>
      <c r="AQ43" s="259" t="s">
        <v>199</v>
      </c>
      <c r="AR43" s="162" t="s">
        <v>41</v>
      </c>
      <c r="AS43" s="245">
        <v>2629883</v>
      </c>
      <c r="AT43" s="246">
        <v>169796</v>
      </c>
      <c r="AU43" s="246">
        <v>929170</v>
      </c>
      <c r="AV43" s="284">
        <f t="shared" si="12"/>
        <v>-759374</v>
      </c>
      <c r="AW43" s="257">
        <v>0.35331229564204947</v>
      </c>
      <c r="AX43" s="258">
        <v>0.64668770435795053</v>
      </c>
    </row>
    <row r="44" spans="1:50">
      <c r="A44" s="259" t="s">
        <v>210</v>
      </c>
      <c r="B44" s="162" t="s">
        <v>355</v>
      </c>
      <c r="C44" s="260">
        <f t="shared" si="13"/>
        <v>0.69156580457188765</v>
      </c>
      <c r="D44" s="261">
        <f t="shared" si="14"/>
        <v>0.14406819380410243</v>
      </c>
      <c r="E44" s="261">
        <f t="shared" si="14"/>
        <v>0.11993705213297758</v>
      </c>
      <c r="F44" s="261">
        <f t="shared" si="15"/>
        <v>0.50862281906626206</v>
      </c>
      <c r="G44" s="261">
        <f t="shared" si="15"/>
        <v>0.27271905819722003</v>
      </c>
      <c r="H44" s="261">
        <f t="shared" si="7"/>
        <v>9.047468045765987E-2</v>
      </c>
      <c r="I44" s="255">
        <f t="shared" si="16"/>
        <v>0.15674397651271663</v>
      </c>
      <c r="L44" s="259" t="s">
        <v>210</v>
      </c>
      <c r="M44" s="162" t="s">
        <v>285</v>
      </c>
      <c r="N44" s="245">
        <f>取引基本表!AX41</f>
        <v>2359988</v>
      </c>
      <c r="O44" s="246">
        <f>ABS(取引基本表!BF41)</f>
        <v>727901</v>
      </c>
      <c r="P44" s="247">
        <f t="shared" si="17"/>
        <v>0.30843419542811235</v>
      </c>
      <c r="Q44" s="248">
        <f>1-P44</f>
        <v>0.69156580457188765</v>
      </c>
      <c r="S44" s="259" t="s">
        <v>210</v>
      </c>
      <c r="T44" s="162" t="s">
        <v>380</v>
      </c>
      <c r="U44" s="249">
        <v>2368309</v>
      </c>
      <c r="V44" s="250">
        <v>341198</v>
      </c>
      <c r="W44" s="249">
        <v>284048</v>
      </c>
      <c r="X44" s="251">
        <f t="shared" si="8"/>
        <v>0.14406819380410243</v>
      </c>
      <c r="Y44" s="251">
        <f t="shared" si="9"/>
        <v>0.11993705213297758</v>
      </c>
      <c r="AA44" s="259" t="s">
        <v>210</v>
      </c>
      <c r="AB44" s="46" t="s">
        <v>42</v>
      </c>
      <c r="AC44" s="262">
        <v>645883</v>
      </c>
      <c r="AD44" s="246">
        <v>214272</v>
      </c>
      <c r="AE44" s="246">
        <v>217814</v>
      </c>
      <c r="AF44" s="246">
        <v>126621</v>
      </c>
      <c r="AG44" s="246">
        <v>-14</v>
      </c>
      <c r="AH44" s="263">
        <f>取引基本表!BH41</f>
        <v>2368309</v>
      </c>
      <c r="AI44" s="255">
        <f t="shared" si="18"/>
        <v>0.50862281906626206</v>
      </c>
      <c r="AJ44" s="209">
        <f t="shared" si="19"/>
        <v>0.27271905819722003</v>
      </c>
      <c r="AL44" s="259" t="s">
        <v>210</v>
      </c>
      <c r="AM44" s="162" t="s">
        <v>42</v>
      </c>
      <c r="AN44" s="245">
        <f>取引基本表!AR41</f>
        <v>1888940</v>
      </c>
      <c r="AO44" s="255">
        <f t="shared" si="6"/>
        <v>0.15674397651271663</v>
      </c>
      <c r="AQ44" s="259" t="s">
        <v>205</v>
      </c>
      <c r="AR44" s="162" t="s">
        <v>42</v>
      </c>
      <c r="AS44" s="245">
        <v>2359988</v>
      </c>
      <c r="AT44" s="246">
        <v>736222</v>
      </c>
      <c r="AU44" s="246">
        <v>727901</v>
      </c>
      <c r="AV44" s="284">
        <f t="shared" si="12"/>
        <v>8321</v>
      </c>
      <c r="AW44" s="257">
        <v>0.30843419542811235</v>
      </c>
      <c r="AX44" s="258">
        <v>0.69156580457188765</v>
      </c>
    </row>
    <row r="45" spans="1:50">
      <c r="A45" s="259" t="s">
        <v>351</v>
      </c>
      <c r="B45" s="162" t="s">
        <v>286</v>
      </c>
      <c r="C45" s="260">
        <f t="shared" si="13"/>
        <v>1</v>
      </c>
      <c r="D45" s="261">
        <f t="shared" si="14"/>
        <v>0</v>
      </c>
      <c r="E45" s="261">
        <f t="shared" si="14"/>
        <v>0</v>
      </c>
      <c r="F45" s="261">
        <f t="shared" si="15"/>
        <v>0</v>
      </c>
      <c r="G45" s="261">
        <f t="shared" si="15"/>
        <v>0</v>
      </c>
      <c r="H45" s="261">
        <f t="shared" si="7"/>
        <v>0</v>
      </c>
      <c r="I45" s="255">
        <f t="shared" si="16"/>
        <v>0</v>
      </c>
      <c r="L45" s="259" t="s">
        <v>351</v>
      </c>
      <c r="M45" s="162" t="s">
        <v>286</v>
      </c>
      <c r="N45" s="245">
        <f>取引基本表!AX42</f>
        <v>53866</v>
      </c>
      <c r="O45" s="246">
        <f>ABS(取引基本表!BF42)</f>
        <v>0</v>
      </c>
      <c r="P45" s="247">
        <f t="shared" si="17"/>
        <v>0</v>
      </c>
      <c r="Q45" s="248">
        <f>1-P45</f>
        <v>1</v>
      </c>
      <c r="S45" s="259" t="s">
        <v>351</v>
      </c>
      <c r="T45" s="162" t="s">
        <v>286</v>
      </c>
      <c r="U45" s="249">
        <v>53866</v>
      </c>
      <c r="V45" s="250">
        <v>0</v>
      </c>
      <c r="W45" s="249">
        <v>0</v>
      </c>
      <c r="X45" s="251">
        <f t="shared" si="8"/>
        <v>0</v>
      </c>
      <c r="Y45" s="251">
        <f t="shared" si="9"/>
        <v>0</v>
      </c>
      <c r="AA45" s="259" t="s">
        <v>351</v>
      </c>
      <c r="AB45" s="46" t="s">
        <v>286</v>
      </c>
      <c r="AC45" s="262">
        <v>0</v>
      </c>
      <c r="AD45" s="246">
        <v>0</v>
      </c>
      <c r="AE45" s="246">
        <v>0</v>
      </c>
      <c r="AF45" s="246">
        <v>0</v>
      </c>
      <c r="AG45" s="246">
        <v>0</v>
      </c>
      <c r="AH45" s="263">
        <f>取引基本表!BH42</f>
        <v>53866</v>
      </c>
      <c r="AI45" s="255">
        <v>0</v>
      </c>
      <c r="AJ45" s="209">
        <v>0</v>
      </c>
      <c r="AL45" s="259" t="s">
        <v>351</v>
      </c>
      <c r="AM45" s="162" t="s">
        <v>286</v>
      </c>
      <c r="AN45" s="245">
        <f>取引基本表!AR42</f>
        <v>0</v>
      </c>
      <c r="AO45" s="255">
        <f t="shared" si="6"/>
        <v>0</v>
      </c>
      <c r="AQ45" s="259" t="s">
        <v>206</v>
      </c>
      <c r="AR45" s="162" t="s">
        <v>286</v>
      </c>
      <c r="AS45" s="245">
        <v>53866</v>
      </c>
      <c r="AT45" s="246">
        <v>0</v>
      </c>
      <c r="AU45" s="246">
        <v>0</v>
      </c>
      <c r="AV45" s="284">
        <f t="shared" si="12"/>
        <v>0</v>
      </c>
      <c r="AW45" s="257">
        <v>0</v>
      </c>
      <c r="AX45" s="258">
        <v>1</v>
      </c>
    </row>
    <row r="46" spans="1:50">
      <c r="A46" s="259" t="s">
        <v>352</v>
      </c>
      <c r="B46" s="162" t="s">
        <v>287</v>
      </c>
      <c r="C46" s="260">
        <f t="shared" si="13"/>
        <v>0.99300149364803736</v>
      </c>
      <c r="D46" s="261">
        <f t="shared" si="14"/>
        <v>2.303242583452741E-3</v>
      </c>
      <c r="E46" s="261">
        <f t="shared" si="14"/>
        <v>2.2926285623308391E-3</v>
      </c>
      <c r="F46" s="261">
        <f t="shared" si="15"/>
        <v>0.42786180544499286</v>
      </c>
      <c r="G46" s="261">
        <f t="shared" si="15"/>
        <v>1.2662527198429125E-2</v>
      </c>
      <c r="H46" s="261">
        <f t="shared" si="7"/>
        <v>0.35371225388738525</v>
      </c>
      <c r="I46" s="255">
        <f t="shared" si="16"/>
        <v>3.642815848522589E-5</v>
      </c>
      <c r="L46" s="259" t="s">
        <v>352</v>
      </c>
      <c r="M46" s="162" t="s">
        <v>287</v>
      </c>
      <c r="N46" s="245">
        <f>取引基本表!AX43</f>
        <v>189469</v>
      </c>
      <c r="O46" s="246">
        <f>ABS(取引基本表!BF43)</f>
        <v>1326</v>
      </c>
      <c r="P46" s="247">
        <f t="shared" si="17"/>
        <v>6.99850635196259E-3</v>
      </c>
      <c r="Q46" s="248">
        <f>1-P46</f>
        <v>0.99300149364803736</v>
      </c>
      <c r="S46" s="259" t="s">
        <v>352</v>
      </c>
      <c r="T46" s="162" t="s">
        <v>287</v>
      </c>
      <c r="U46" s="249">
        <v>188430</v>
      </c>
      <c r="V46" s="250">
        <v>434</v>
      </c>
      <c r="W46" s="249">
        <v>432</v>
      </c>
      <c r="X46" s="251">
        <f t="shared" si="8"/>
        <v>2.303242583452741E-3</v>
      </c>
      <c r="Y46" s="251">
        <f t="shared" si="9"/>
        <v>2.2926285623308391E-3</v>
      </c>
      <c r="AA46" s="259" t="s">
        <v>352</v>
      </c>
      <c r="AB46" s="46" t="s">
        <v>287</v>
      </c>
      <c r="AC46" s="262">
        <v>2386</v>
      </c>
      <c r="AD46" s="246">
        <v>66650</v>
      </c>
      <c r="AE46" s="246">
        <v>9241</v>
      </c>
      <c r="AF46" s="246">
        <v>3298</v>
      </c>
      <c r="AG46" s="246">
        <v>-953</v>
      </c>
      <c r="AH46" s="263">
        <f>取引基本表!BH43</f>
        <v>188430</v>
      </c>
      <c r="AI46" s="255">
        <f t="shared" si="18"/>
        <v>0.42786180544499286</v>
      </c>
      <c r="AJ46" s="209">
        <f t="shared" si="19"/>
        <v>1.2662527198429125E-2</v>
      </c>
      <c r="AL46" s="259" t="s">
        <v>352</v>
      </c>
      <c r="AM46" s="162" t="s">
        <v>287</v>
      </c>
      <c r="AN46" s="245">
        <f>取引基本表!AR43</f>
        <v>439</v>
      </c>
      <c r="AO46" s="255">
        <f t="shared" si="6"/>
        <v>3.642815848522589E-5</v>
      </c>
      <c r="AQ46" s="259" t="s">
        <v>207</v>
      </c>
      <c r="AR46" s="162" t="s">
        <v>287</v>
      </c>
      <c r="AS46" s="245">
        <v>189469</v>
      </c>
      <c r="AT46" s="246">
        <v>287</v>
      </c>
      <c r="AU46" s="246">
        <v>1326</v>
      </c>
      <c r="AV46" s="284">
        <f t="shared" si="12"/>
        <v>-1039</v>
      </c>
      <c r="AW46" s="257">
        <v>6.99850635196259E-3</v>
      </c>
      <c r="AX46" s="258">
        <v>0.99300149364803736</v>
      </c>
    </row>
    <row r="47" spans="1:50">
      <c r="A47" s="264" t="s">
        <v>359</v>
      </c>
      <c r="B47" s="265" t="s">
        <v>43</v>
      </c>
      <c r="C47" s="210">
        <f t="shared" si="13"/>
        <v>0.58532523599566522</v>
      </c>
      <c r="D47" s="211">
        <f t="shared" si="14"/>
        <v>6.4581730562403572E-2</v>
      </c>
      <c r="E47" s="211">
        <f t="shared" si="14"/>
        <v>5.7136770824146227E-2</v>
      </c>
      <c r="F47" s="211">
        <f>AI47</f>
        <v>0.5063294671067512</v>
      </c>
      <c r="G47" s="211">
        <f>AJ47</f>
        <v>0.25475569279079324</v>
      </c>
      <c r="H47" s="211">
        <f t="shared" si="7"/>
        <v>9.6888587189489395E-2</v>
      </c>
      <c r="I47" s="266">
        <f t="shared" si="16"/>
        <v>1</v>
      </c>
      <c r="L47" s="264" t="s">
        <v>359</v>
      </c>
      <c r="M47" s="267" t="s">
        <v>43</v>
      </c>
      <c r="N47" s="268">
        <f>取引基本表!AX44</f>
        <v>40027642</v>
      </c>
      <c r="O47" s="269">
        <f>ABS(取引基本表!BF44)</f>
        <v>16598453</v>
      </c>
      <c r="P47" s="270">
        <f t="shared" si="17"/>
        <v>0.41467476400433478</v>
      </c>
      <c r="Q47" s="271">
        <f>1-P47</f>
        <v>0.58532523599566522</v>
      </c>
      <c r="S47" s="264" t="s">
        <v>359</v>
      </c>
      <c r="T47" s="267" t="s">
        <v>43</v>
      </c>
      <c r="U47" s="272">
        <f>SUM(U8:U46)</f>
        <v>38958572</v>
      </c>
      <c r="V47" s="272">
        <f>SUM(V8:V46)</f>
        <v>2516012</v>
      </c>
      <c r="W47" s="272">
        <f>SUM(W8:W46)</f>
        <v>2225967</v>
      </c>
      <c r="X47" s="273">
        <f t="shared" si="8"/>
        <v>6.4581730562403572E-2</v>
      </c>
      <c r="Y47" s="273">
        <f t="shared" si="9"/>
        <v>5.7136770824146227E-2</v>
      </c>
      <c r="AA47" s="264" t="s">
        <v>359</v>
      </c>
      <c r="AB47" s="274" t="s">
        <v>43</v>
      </c>
      <c r="AC47" s="275">
        <f t="shared" ref="AC47:AH47" si="20">SUM(AC8:AC46)</f>
        <v>9924918</v>
      </c>
      <c r="AD47" s="269">
        <f t="shared" si="20"/>
        <v>3774641</v>
      </c>
      <c r="AE47" s="269">
        <f t="shared" si="20"/>
        <v>4949195</v>
      </c>
      <c r="AF47" s="269">
        <f t="shared" si="20"/>
        <v>1186324</v>
      </c>
      <c r="AG47" s="269">
        <f t="shared" si="20"/>
        <v>-109205</v>
      </c>
      <c r="AH47" s="276">
        <f t="shared" si="20"/>
        <v>38958572</v>
      </c>
      <c r="AI47" s="266">
        <f t="shared" si="18"/>
        <v>0.5063294671067512</v>
      </c>
      <c r="AJ47" s="212">
        <f t="shared" si="19"/>
        <v>0.25475569279079324</v>
      </c>
      <c r="AL47" s="264" t="s">
        <v>359</v>
      </c>
      <c r="AM47" s="267" t="s">
        <v>43</v>
      </c>
      <c r="AN47" s="268">
        <f>取引基本表!AR44</f>
        <v>12051117</v>
      </c>
      <c r="AO47" s="266">
        <f t="shared" si="6"/>
        <v>1</v>
      </c>
      <c r="AQ47" s="264" t="s">
        <v>208</v>
      </c>
      <c r="AR47" s="267" t="s">
        <v>43</v>
      </c>
      <c r="AS47" s="268">
        <f>SUM(AS8:AS46)</f>
        <v>40027642</v>
      </c>
      <c r="AT47" s="275">
        <f t="shared" ref="AT47:AU47" si="21">SUM(AT8:AT46)</f>
        <v>15529383</v>
      </c>
      <c r="AU47" s="276">
        <f t="shared" si="21"/>
        <v>16598453</v>
      </c>
      <c r="AV47" s="285">
        <f t="shared" si="12"/>
        <v>-1069070</v>
      </c>
      <c r="AW47" s="278">
        <v>0.41467476400433478</v>
      </c>
      <c r="AX47" s="279">
        <v>0.58532523599566522</v>
      </c>
    </row>
    <row r="48" spans="1:50">
      <c r="A48" s="280" t="s">
        <v>402</v>
      </c>
      <c r="L48" s="280" t="s">
        <v>402</v>
      </c>
      <c r="S48" s="280" t="s">
        <v>405</v>
      </c>
      <c r="AA48" s="46" t="s">
        <v>405</v>
      </c>
      <c r="AL48" s="280" t="s">
        <v>402</v>
      </c>
      <c r="AQ48" s="280" t="s">
        <v>402</v>
      </c>
      <c r="AV48" s="286"/>
      <c r="AW48" s="281"/>
      <c r="AX48" s="281"/>
    </row>
    <row r="49" spans="44:50">
      <c r="AR49" s="46" t="s">
        <v>431</v>
      </c>
      <c r="AS49" s="282">
        <f>SUM(AS12:AS29)+AS45</f>
        <v>12832740</v>
      </c>
      <c r="AT49" s="282">
        <f>SUM(AT12:AT29)+AT45</f>
        <v>11636808</v>
      </c>
      <c r="AU49" s="282">
        <f>SUM(AU12:AU29)+AU45</f>
        <v>9681624</v>
      </c>
      <c r="AV49" s="286">
        <f>SUM(AV12:AV29)+AV45</f>
        <v>1955184</v>
      </c>
      <c r="AW49" s="283">
        <f>AU49/AS49</f>
        <v>0.75444714067299734</v>
      </c>
      <c r="AX49" s="283">
        <f>1-AW49</f>
        <v>0.24555285932700266</v>
      </c>
    </row>
    <row r="50" spans="44:50">
      <c r="AR50" s="46" t="s">
        <v>432</v>
      </c>
      <c r="AS50" s="282">
        <f>SUM(AS8:AS11)+SUM(AS30:AS44)+AS46</f>
        <v>27194902</v>
      </c>
      <c r="AT50" s="282">
        <f>SUM(AT8:AT11)+SUM(AT30:AT44)+AT46</f>
        <v>3892575</v>
      </c>
      <c r="AU50" s="282">
        <f>SUM(AU8:AU11)+SUM(AU30:AU44)+AU46</f>
        <v>6916829</v>
      </c>
      <c r="AV50" s="286">
        <f>SUM(AV8:AV11)+SUM(AV30:AV44)+AV46</f>
        <v>-3024254</v>
      </c>
      <c r="AW50" s="283">
        <f>AU50/AS50</f>
        <v>0.25434285440705029</v>
      </c>
      <c r="AX50" s="283">
        <f>1-AW50</f>
        <v>0.74565714559294971</v>
      </c>
    </row>
    <row r="51" spans="44:50">
      <c r="AS51" s="249"/>
      <c r="AT51" s="249"/>
      <c r="AU51" s="249"/>
      <c r="AV51" s="249"/>
    </row>
    <row r="52" spans="44:50">
      <c r="AS52" s="249" t="s">
        <v>433</v>
      </c>
    </row>
  </sheetData>
  <mergeCells count="1">
    <mergeCell ref="X5:Y5"/>
  </mergeCells>
  <phoneticPr fontId="5"/>
  <pageMargins left="0.78740157480314965" right="0.59055118110236227" top="0.98425196850393704" bottom="0.98425196850393704" header="0.51181102362204722" footer="0.51181102362204722"/>
  <pageSetup paperSize="9" orientation="landscape"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DA8DD-24EE-4404-B3D2-76CE3C79338F}">
  <sheetPr>
    <tabColor theme="9" tint="0.79998168889431442"/>
  </sheetPr>
  <dimension ref="A1:Q48"/>
  <sheetViews>
    <sheetView workbookViewId="0">
      <pane xSplit="2" ySplit="5" topLeftCell="C39" activePane="bottomRight" state="frozen"/>
      <selection pane="topRight" activeCell="C1" sqref="C1"/>
      <selection pane="bottomLeft" activeCell="A6" sqref="A6"/>
      <selection pane="bottomRight" activeCell="P45" sqref="P45"/>
    </sheetView>
  </sheetViews>
  <sheetFormatPr defaultColWidth="9" defaultRowHeight="12"/>
  <cols>
    <col min="1" max="1" width="3.453125" style="46" customWidth="1"/>
    <col min="2" max="2" width="22.90625" style="46" customWidth="1"/>
    <col min="3" max="16" width="9.6328125" style="46" customWidth="1"/>
    <col min="17" max="17" width="10.54296875" style="46" customWidth="1"/>
    <col min="18" max="16384" width="9" style="46"/>
  </cols>
  <sheetData>
    <row r="1" spans="1:17">
      <c r="A1" s="543"/>
      <c r="B1" s="543" t="s">
        <v>926</v>
      </c>
      <c r="G1" s="55"/>
      <c r="P1" s="46" t="s">
        <v>842</v>
      </c>
    </row>
    <row r="2" spans="1:17" ht="14.25" customHeight="1">
      <c r="A2" s="544"/>
      <c r="B2" s="545"/>
      <c r="C2" s="709" t="s">
        <v>927</v>
      </c>
      <c r="D2" s="155" t="s">
        <v>928</v>
      </c>
      <c r="E2" s="861" t="s">
        <v>929</v>
      </c>
      <c r="F2" s="862"/>
      <c r="G2" s="862"/>
      <c r="H2" s="863"/>
      <c r="I2" s="861" t="s">
        <v>930</v>
      </c>
      <c r="J2" s="862"/>
      <c r="K2" s="862"/>
      <c r="L2" s="863"/>
      <c r="M2" s="861" t="s">
        <v>931</v>
      </c>
      <c r="N2" s="862"/>
      <c r="O2" s="862"/>
      <c r="P2" s="863"/>
      <c r="Q2" s="546" t="s">
        <v>132</v>
      </c>
    </row>
    <row r="3" spans="1:17">
      <c r="A3" s="195"/>
      <c r="B3" s="547"/>
      <c r="C3" s="705" t="s">
        <v>932</v>
      </c>
      <c r="D3" s="240" t="s">
        <v>933</v>
      </c>
      <c r="E3" s="51"/>
      <c r="F3" s="124"/>
      <c r="G3" s="124"/>
      <c r="H3" s="235"/>
      <c r="I3" s="124"/>
      <c r="J3" s="124"/>
      <c r="K3" s="124"/>
      <c r="L3" s="124"/>
      <c r="M3" s="51"/>
      <c r="N3" s="124"/>
      <c r="O3" s="124"/>
      <c r="P3" s="235"/>
      <c r="Q3" s="548"/>
    </row>
    <row r="4" spans="1:17" ht="25.5" customHeight="1">
      <c r="A4" s="195"/>
      <c r="B4" s="547"/>
      <c r="C4" s="710"/>
      <c r="D4" s="124"/>
      <c r="E4" s="549" t="s">
        <v>934</v>
      </c>
      <c r="F4" s="550" t="s">
        <v>935</v>
      </c>
      <c r="G4" s="552" t="s">
        <v>936</v>
      </c>
      <c r="H4" s="551" t="s">
        <v>937</v>
      </c>
      <c r="I4" s="552" t="s">
        <v>79</v>
      </c>
      <c r="J4" s="550" t="s">
        <v>938</v>
      </c>
      <c r="K4" s="552" t="s">
        <v>936</v>
      </c>
      <c r="L4" s="550" t="s">
        <v>939</v>
      </c>
      <c r="M4" s="549" t="s">
        <v>940</v>
      </c>
      <c r="N4" s="550" t="s">
        <v>941</v>
      </c>
      <c r="O4" s="552" t="s">
        <v>936</v>
      </c>
      <c r="P4" s="550" t="s">
        <v>931</v>
      </c>
      <c r="Q4" s="553"/>
    </row>
    <row r="5" spans="1:17">
      <c r="A5" s="554"/>
      <c r="B5" s="555"/>
      <c r="C5" s="706" t="s">
        <v>942</v>
      </c>
      <c r="D5" s="237" t="s">
        <v>943</v>
      </c>
      <c r="E5" s="739" t="s">
        <v>91</v>
      </c>
      <c r="F5" s="236" t="s">
        <v>944</v>
      </c>
      <c r="G5" s="237" t="s">
        <v>93</v>
      </c>
      <c r="H5" s="236" t="s">
        <v>945</v>
      </c>
      <c r="I5" s="740" t="s">
        <v>946</v>
      </c>
      <c r="J5" s="236" t="s">
        <v>947</v>
      </c>
      <c r="K5" s="741" t="s">
        <v>948</v>
      </c>
      <c r="L5" s="236" t="s">
        <v>949</v>
      </c>
      <c r="M5" s="739" t="s">
        <v>950</v>
      </c>
      <c r="N5" s="236" t="s">
        <v>951</v>
      </c>
      <c r="O5" s="741" t="s">
        <v>952</v>
      </c>
      <c r="P5" s="236" t="s">
        <v>953</v>
      </c>
      <c r="Q5" s="742" t="s">
        <v>954</v>
      </c>
    </row>
    <row r="6" spans="1:17">
      <c r="A6" s="101" t="s">
        <v>271</v>
      </c>
      <c r="B6" s="162" t="s">
        <v>272</v>
      </c>
      <c r="C6" s="711">
        <f>D6+P6</f>
        <v>14.980224915334244</v>
      </c>
      <c r="D6" s="556">
        <f>H6+L6</f>
        <v>10.376261000526341</v>
      </c>
      <c r="E6" s="692">
        <f>分析係数表!H8</f>
        <v>0.20192332887875691</v>
      </c>
      <c r="F6" s="556">
        <f>E6*Q6</f>
        <v>21.964293487616647</v>
      </c>
      <c r="G6" s="750">
        <f>税収係数2!P23</f>
        <v>0.41573028929139827</v>
      </c>
      <c r="H6" s="556">
        <f>F6*G6</f>
        <v>9.1312220856880444</v>
      </c>
      <c r="I6" s="689">
        <f>分析係数表!G8</f>
        <v>0.11982810575688495</v>
      </c>
      <c r="J6" s="557">
        <f>I6*Q6</f>
        <v>13.034351689446007</v>
      </c>
      <c r="K6" s="749">
        <f>税収係数2!M23</f>
        <v>9.5519819052175145E-2</v>
      </c>
      <c r="L6" s="557">
        <f>J6*K6</f>
        <v>1.2450389148382961</v>
      </c>
      <c r="M6" s="689">
        <f>分析係数表!F8</f>
        <v>0.4520504153237429</v>
      </c>
      <c r="N6" s="557">
        <f>Q6*M6</f>
        <v>49.171970611337571</v>
      </c>
      <c r="O6" s="750">
        <f>税収係数3!C74</f>
        <v>9.3629843538269086E-2</v>
      </c>
      <c r="P6" s="556">
        <f>N6*O6</f>
        <v>4.6039639148079026</v>
      </c>
      <c r="Q6" s="686">
        <f>部門別まとめ税収1!C6</f>
        <v>108.77541297273736</v>
      </c>
    </row>
    <row r="7" spans="1:17">
      <c r="A7" s="101" t="s">
        <v>225</v>
      </c>
      <c r="B7" s="162" t="s">
        <v>273</v>
      </c>
      <c r="C7" s="712">
        <f>D7+P7</f>
        <v>29.568069135874829</v>
      </c>
      <c r="D7" s="558">
        <f>H7+L7</f>
        <v>21.328426019614628</v>
      </c>
      <c r="E7" s="693">
        <f>分析係数表!H9</f>
        <v>0.42302704705446459</v>
      </c>
      <c r="F7" s="558">
        <f>E7*Q7</f>
        <v>44.683178959071952</v>
      </c>
      <c r="G7" s="683">
        <f>G6</f>
        <v>0.41573028929139827</v>
      </c>
      <c r="H7" s="558">
        <f>F7*G7</f>
        <v>18.576150915114304</v>
      </c>
      <c r="I7" s="690">
        <f>分析係数表!G9</f>
        <v>0.27278621711745094</v>
      </c>
      <c r="J7" s="559">
        <f>I7*Q7</f>
        <v>28.813654923246535</v>
      </c>
      <c r="K7" s="685">
        <f>K6</f>
        <v>9.5519819052175145E-2</v>
      </c>
      <c r="L7" s="559">
        <f>J7*K7</f>
        <v>2.7522751045003244</v>
      </c>
      <c r="M7" s="690">
        <f>分析係数表!F9</f>
        <v>0.74407187847350875</v>
      </c>
      <c r="N7" s="559">
        <f>Q7*M7</f>
        <v>78.594258063986217</v>
      </c>
      <c r="O7" s="758">
        <f>税収係数3!D74</f>
        <v>0.10483772376287374</v>
      </c>
      <c r="P7" s="558">
        <f>N7*O7</f>
        <v>8.2396431162601989</v>
      </c>
      <c r="Q7" s="687">
        <f>部門別まとめ税収1!C7</f>
        <v>105.62723889689968</v>
      </c>
    </row>
    <row r="8" spans="1:17">
      <c r="A8" s="101" t="s">
        <v>226</v>
      </c>
      <c r="B8" s="162" t="s">
        <v>274</v>
      </c>
      <c r="C8" s="712">
        <f t="shared" ref="C8:C44" si="0">D8+P8</f>
        <v>13.454526265359831</v>
      </c>
      <c r="D8" s="558">
        <f t="shared" ref="D8:D44" si="1">H8+L8</f>
        <v>8.2853122863697735</v>
      </c>
      <c r="E8" s="693">
        <f>分析係数表!H10</f>
        <v>0.14757137560252132</v>
      </c>
      <c r="F8" s="558">
        <f t="shared" ref="F8:F44" si="2">E8*Q8</f>
        <v>15.594498504038221</v>
      </c>
      <c r="G8" s="683">
        <f t="shared" ref="G8:G44" si="3">G7</f>
        <v>0.41573028929139827</v>
      </c>
      <c r="H8" s="558">
        <f t="shared" ref="H8:H44" si="4">F8*G8</f>
        <v>6.4831053744380869</v>
      </c>
      <c r="I8" s="690">
        <f>分析係数表!G10</f>
        <v>0.17854260725424764</v>
      </c>
      <c r="J8" s="559">
        <f t="shared" ref="J8:J44" si="5">I8*Q8</f>
        <v>18.867361033706306</v>
      </c>
      <c r="K8" s="685">
        <f t="shared" ref="K8:K44" si="6">K7</f>
        <v>9.5519819052175145E-2</v>
      </c>
      <c r="L8" s="559">
        <f t="shared" ref="L8:L44" si="7">J8*K8</f>
        <v>1.8022069119316866</v>
      </c>
      <c r="M8" s="690">
        <f>分析係数表!F10</f>
        <v>0.51654343606185527</v>
      </c>
      <c r="N8" s="559">
        <f t="shared" ref="N8:N44" si="8">Q8*M8</f>
        <v>54.58535442966852</v>
      </c>
      <c r="O8" s="758">
        <f>税収係数3!E74</f>
        <v>9.4699650354939532E-2</v>
      </c>
      <c r="P8" s="558">
        <f t="shared" ref="P8:P44" si="9">N8*O8</f>
        <v>5.1692139789900589</v>
      </c>
      <c r="Q8" s="687">
        <f>部門別まとめ税収1!C8</f>
        <v>105.67427755123387</v>
      </c>
    </row>
    <row r="9" spans="1:17">
      <c r="A9" s="101" t="s">
        <v>227</v>
      </c>
      <c r="B9" s="162" t="s">
        <v>27</v>
      </c>
      <c r="C9" s="712">
        <f t="shared" si="0"/>
        <v>8.0443613700271843</v>
      </c>
      <c r="D9" s="558">
        <f t="shared" si="1"/>
        <v>3.6547938389401602</v>
      </c>
      <c r="E9" s="693">
        <f>分析係数表!H11</f>
        <v>3.0700351774864087E-2</v>
      </c>
      <c r="F9" s="558">
        <f t="shared" si="2"/>
        <v>3.1867049032105057</v>
      </c>
      <c r="G9" s="683">
        <f t="shared" si="3"/>
        <v>0.41573028929139827</v>
      </c>
      <c r="H9" s="558">
        <f t="shared" si="4"/>
        <v>1.3248097512980208</v>
      </c>
      <c r="I9" s="690">
        <f>分析係数表!G11</f>
        <v>0.2349962690544718</v>
      </c>
      <c r="J9" s="559">
        <f t="shared" si="5"/>
        <v>24.392676941415139</v>
      </c>
      <c r="K9" s="685">
        <f t="shared" si="6"/>
        <v>9.5519819052175145E-2</v>
      </c>
      <c r="L9" s="559">
        <f t="shared" si="7"/>
        <v>2.3299840876421394</v>
      </c>
      <c r="M9" s="690">
        <f>分析係数表!F11</f>
        <v>0.38828483104146677</v>
      </c>
      <c r="N9" s="559">
        <f t="shared" si="8"/>
        <v>40.304071562306483</v>
      </c>
      <c r="O9" s="758">
        <f>税収係数3!F74</f>
        <v>0.1089112677934076</v>
      </c>
      <c r="P9" s="558">
        <f t="shared" si="9"/>
        <v>4.3895675310870246</v>
      </c>
      <c r="Q9" s="687">
        <f>部門別まとめ税収1!C9</f>
        <v>103.80027325353387</v>
      </c>
    </row>
    <row r="10" spans="1:17">
      <c r="A10" s="102" t="s">
        <v>228</v>
      </c>
      <c r="B10" s="103" t="s">
        <v>195</v>
      </c>
      <c r="C10" s="711">
        <f t="shared" si="0"/>
        <v>11.830919185283388</v>
      </c>
      <c r="D10" s="556">
        <f t="shared" si="1"/>
        <v>6.6869200154571491</v>
      </c>
      <c r="E10" s="692">
        <f>分析係数表!H12</f>
        <v>8.1898332071121543E-2</v>
      </c>
      <c r="F10" s="556">
        <f t="shared" si="2"/>
        <v>11.456477959043536</v>
      </c>
      <c r="G10" s="682">
        <f t="shared" si="3"/>
        <v>0.41573028929139827</v>
      </c>
      <c r="H10" s="556">
        <f t="shared" si="4"/>
        <v>4.7628048961736971</v>
      </c>
      <c r="I10" s="689">
        <f>分析係数表!G12</f>
        <v>0.14399966915404239</v>
      </c>
      <c r="J10" s="557">
        <f t="shared" si="5"/>
        <v>20.143621903559676</v>
      </c>
      <c r="K10" s="759">
        <f t="shared" si="6"/>
        <v>9.5519819052175145E-2</v>
      </c>
      <c r="L10" s="557">
        <f t="shared" si="7"/>
        <v>1.9241151192834522</v>
      </c>
      <c r="M10" s="689">
        <f>分析係数表!F12</f>
        <v>0.33481714299007204</v>
      </c>
      <c r="N10" s="557">
        <f t="shared" si="8"/>
        <v>46.836426603225682</v>
      </c>
      <c r="O10" s="750">
        <f>税収係数3!G74</f>
        <v>0.10982902716732805</v>
      </c>
      <c r="P10" s="556">
        <f t="shared" si="9"/>
        <v>5.1439991698262393</v>
      </c>
      <c r="Q10" s="686">
        <f>部門別まとめ税収1!C10</f>
        <v>139.88658461438001</v>
      </c>
    </row>
    <row r="11" spans="1:17">
      <c r="A11" s="101" t="s">
        <v>229</v>
      </c>
      <c r="B11" s="162" t="s">
        <v>28</v>
      </c>
      <c r="C11" s="712">
        <f t="shared" si="0"/>
        <v>5.7491768451418324</v>
      </c>
      <c r="D11" s="558">
        <f t="shared" si="1"/>
        <v>1.5413978053065143</v>
      </c>
      <c r="E11" s="693">
        <f>分析係数表!H13</f>
        <v>-1.8472402899089389E-2</v>
      </c>
      <c r="F11" s="558">
        <f t="shared" si="2"/>
        <v>-1.9161183062483254</v>
      </c>
      <c r="G11" s="683">
        <f t="shared" si="3"/>
        <v>0.41573028929139827</v>
      </c>
      <c r="H11" s="558">
        <f t="shared" si="4"/>
        <v>-0.79658841777316036</v>
      </c>
      <c r="I11" s="690">
        <f>分析係数表!G13</f>
        <v>0.23596605339775753</v>
      </c>
      <c r="J11" s="559">
        <f t="shared" si="5"/>
        <v>24.476451549836085</v>
      </c>
      <c r="K11" s="685">
        <f t="shared" si="6"/>
        <v>9.5519819052175145E-2</v>
      </c>
      <c r="L11" s="559">
        <f t="shared" si="7"/>
        <v>2.3379862230796746</v>
      </c>
      <c r="M11" s="690">
        <f>分析係数表!F13</f>
        <v>0.36934894381465649</v>
      </c>
      <c r="N11" s="559">
        <f t="shared" si="8"/>
        <v>38.312085141431979</v>
      </c>
      <c r="O11" s="683">
        <f>O10</f>
        <v>0.10982902716732805</v>
      </c>
      <c r="P11" s="558">
        <f t="shared" si="9"/>
        <v>4.2077790398353185</v>
      </c>
      <c r="Q11" s="687">
        <f>部門別まとめ税収1!C11</f>
        <v>103.72869824871468</v>
      </c>
    </row>
    <row r="12" spans="1:17">
      <c r="A12" s="101" t="s">
        <v>230</v>
      </c>
      <c r="B12" s="162" t="s">
        <v>275</v>
      </c>
      <c r="C12" s="712">
        <f t="shared" si="0"/>
        <v>10.495790071341176</v>
      </c>
      <c r="D12" s="558">
        <f t="shared" si="1"/>
        <v>5.8927127601051215</v>
      </c>
      <c r="E12" s="693">
        <f>分析係数表!H14</f>
        <v>7.0310581705429892E-2</v>
      </c>
      <c r="F12" s="558">
        <f t="shared" si="2"/>
        <v>9.0035039770288421</v>
      </c>
      <c r="G12" s="683">
        <f t="shared" si="3"/>
        <v>0.41573028929139827</v>
      </c>
      <c r="H12" s="558">
        <f t="shared" si="4"/>
        <v>3.7430293130064554</v>
      </c>
      <c r="I12" s="690">
        <f>分析係数表!G14</f>
        <v>0.17574790290253137</v>
      </c>
      <c r="J12" s="559">
        <f t="shared" si="5"/>
        <v>22.505103845773185</v>
      </c>
      <c r="K12" s="685">
        <f t="shared" si="6"/>
        <v>9.5519819052175145E-2</v>
      </c>
      <c r="L12" s="559">
        <f t="shared" si="7"/>
        <v>2.1496834470986657</v>
      </c>
      <c r="M12" s="690">
        <f>分析係数表!F14</f>
        <v>0.32729567218469302</v>
      </c>
      <c r="N12" s="559">
        <f t="shared" si="8"/>
        <v>41.911300044778869</v>
      </c>
      <c r="O12" s="683">
        <f>O10</f>
        <v>0.10982902716732805</v>
      </c>
      <c r="P12" s="558">
        <f t="shared" si="9"/>
        <v>4.6030773112360555</v>
      </c>
      <c r="Q12" s="687">
        <f>部門別まとめ税収1!C12</f>
        <v>128.05332794357363</v>
      </c>
    </row>
    <row r="13" spans="1:17">
      <c r="A13" s="101" t="s">
        <v>231</v>
      </c>
      <c r="B13" s="162" t="s">
        <v>29</v>
      </c>
      <c r="C13" s="712">
        <f t="shared" si="0"/>
        <v>9.3013024754755982</v>
      </c>
      <c r="D13" s="558">
        <f t="shared" si="1"/>
        <v>4.7170697296935584</v>
      </c>
      <c r="E13" s="693">
        <f>分析係数表!H15</f>
        <v>6.5855640519120198E-2</v>
      </c>
      <c r="F13" s="558">
        <f t="shared" si="2"/>
        <v>8.328319451096668</v>
      </c>
      <c r="G13" s="683">
        <f t="shared" si="3"/>
        <v>0.41573028929139827</v>
      </c>
      <c r="H13" s="558">
        <f t="shared" si="4"/>
        <v>3.4623346547155971</v>
      </c>
      <c r="I13" s="690">
        <f>分析係数表!G15</f>
        <v>0.10387096116118634</v>
      </c>
      <c r="J13" s="559">
        <f t="shared" si="5"/>
        <v>13.135861095932313</v>
      </c>
      <c r="K13" s="685">
        <f t="shared" si="6"/>
        <v>9.5519819052175145E-2</v>
      </c>
      <c r="L13" s="559">
        <f t="shared" si="7"/>
        <v>1.2547350749779616</v>
      </c>
      <c r="M13" s="690">
        <f>分析係数表!F15</f>
        <v>0.33005409485469872</v>
      </c>
      <c r="N13" s="559">
        <f t="shared" si="8"/>
        <v>41.739719125416755</v>
      </c>
      <c r="O13" s="683">
        <f>O10</f>
        <v>0.10982902716732805</v>
      </c>
      <c r="P13" s="558">
        <f t="shared" si="9"/>
        <v>4.5842327457820389</v>
      </c>
      <c r="Q13" s="687">
        <f>部門別まとめ税収1!C13</f>
        <v>126.46326701019125</v>
      </c>
    </row>
    <row r="14" spans="1:17">
      <c r="A14" s="101" t="s">
        <v>232</v>
      </c>
      <c r="B14" s="162" t="s">
        <v>30</v>
      </c>
      <c r="C14" s="712">
        <f t="shared" si="0"/>
        <v>3.0996505378780488</v>
      </c>
      <c r="D14" s="558">
        <f t="shared" si="1"/>
        <v>0.98098123425132078</v>
      </c>
      <c r="E14" s="693">
        <f>分析係数表!H16</f>
        <v>1.6357981791646395E-2</v>
      </c>
      <c r="F14" s="558">
        <f t="shared" si="2"/>
        <v>1.846775384605585</v>
      </c>
      <c r="G14" s="683">
        <f t="shared" si="3"/>
        <v>0.41573028929139827</v>
      </c>
      <c r="H14" s="558">
        <f t="shared" si="4"/>
        <v>0.76776046489831318</v>
      </c>
      <c r="I14" s="690">
        <f>分析係数表!G16</f>
        <v>1.9772048092292722E-2</v>
      </c>
      <c r="J14" s="559">
        <f t="shared" si="5"/>
        <v>2.2322149630176904</v>
      </c>
      <c r="K14" s="685">
        <f t="shared" si="6"/>
        <v>9.5519819052175145E-2</v>
      </c>
      <c r="L14" s="559">
        <f t="shared" si="7"/>
        <v>0.21322076935300763</v>
      </c>
      <c r="M14" s="690">
        <f>分析係数表!F16</f>
        <v>0.17086837167280561</v>
      </c>
      <c r="N14" s="559">
        <f t="shared" si="8"/>
        <v>19.290613404039963</v>
      </c>
      <c r="O14" s="683">
        <f>O10</f>
        <v>0.10982902716732805</v>
      </c>
      <c r="P14" s="558">
        <f t="shared" si="9"/>
        <v>2.1186693036267279</v>
      </c>
      <c r="Q14" s="687">
        <f>部門別まとめ税収1!C14</f>
        <v>112.89750827016363</v>
      </c>
    </row>
    <row r="15" spans="1:17">
      <c r="A15" s="101" t="s">
        <v>2</v>
      </c>
      <c r="B15" s="162" t="s">
        <v>385</v>
      </c>
      <c r="C15" s="712">
        <f t="shared" si="0"/>
        <v>7.5222302491072845</v>
      </c>
      <c r="D15" s="558">
        <f t="shared" si="1"/>
        <v>2.7110224350054657</v>
      </c>
      <c r="E15" s="693">
        <f>分析係数表!H17</f>
        <v>1.3006987017992106E-3</v>
      </c>
      <c r="F15" s="558">
        <f t="shared" si="2"/>
        <v>0.1540170660528439</v>
      </c>
      <c r="G15" s="683">
        <f t="shared" si="3"/>
        <v>0.41573028929139827</v>
      </c>
      <c r="H15" s="558">
        <f t="shared" si="4"/>
        <v>6.4029559425961197E-2</v>
      </c>
      <c r="I15" s="690">
        <f>分析係数表!G17</f>
        <v>0.23402763404868787</v>
      </c>
      <c r="J15" s="559">
        <f t="shared" si="5"/>
        <v>27.711451946256886</v>
      </c>
      <c r="K15" s="685">
        <f t="shared" si="6"/>
        <v>9.5519819052175145E-2</v>
      </c>
      <c r="L15" s="559">
        <f t="shared" si="7"/>
        <v>2.6469928755795045</v>
      </c>
      <c r="M15" s="690">
        <f>分析係数表!F17</f>
        <v>0.36995154049829787</v>
      </c>
      <c r="N15" s="559">
        <f t="shared" si="8"/>
        <v>43.80634098462685</v>
      </c>
      <c r="O15" s="683">
        <f>O10</f>
        <v>0.10982902716732805</v>
      </c>
      <c r="P15" s="558">
        <f t="shared" si="9"/>
        <v>4.8112078141018184</v>
      </c>
      <c r="Q15" s="687">
        <f>部門別まとめ税収1!C15</f>
        <v>118.41102465912938</v>
      </c>
    </row>
    <row r="16" spans="1:17">
      <c r="A16" s="101" t="s">
        <v>3</v>
      </c>
      <c r="B16" s="162" t="s">
        <v>31</v>
      </c>
      <c r="C16" s="712">
        <f t="shared" si="0"/>
        <v>12.261651637619938</v>
      </c>
      <c r="D16" s="558">
        <f t="shared" si="1"/>
        <v>6.7012231045448756</v>
      </c>
      <c r="E16" s="693">
        <f>分析係数表!H18</f>
        <v>9.7585808473884705E-2</v>
      </c>
      <c r="F16" s="558">
        <f t="shared" si="2"/>
        <v>10.659258465067701</v>
      </c>
      <c r="G16" s="683">
        <f t="shared" si="3"/>
        <v>0.41573028929139827</v>
      </c>
      <c r="H16" s="558">
        <f t="shared" si="4"/>
        <v>4.431376605314381</v>
      </c>
      <c r="I16" s="690">
        <f>分析係数表!G18</f>
        <v>0.21755179396051724</v>
      </c>
      <c r="J16" s="559">
        <f t="shared" si="5"/>
        <v>23.76309463055674</v>
      </c>
      <c r="K16" s="685">
        <f t="shared" si="6"/>
        <v>9.5519819052175145E-2</v>
      </c>
      <c r="L16" s="559">
        <f t="shared" si="7"/>
        <v>2.2698464992304945</v>
      </c>
      <c r="M16" s="690">
        <f>分析係数表!F18</f>
        <v>0.4635011306393737</v>
      </c>
      <c r="N16" s="559">
        <f t="shared" si="8"/>
        <v>50.628041388398813</v>
      </c>
      <c r="O16" s="683">
        <f>O10</f>
        <v>0.10982902716732805</v>
      </c>
      <c r="P16" s="558">
        <f t="shared" si="9"/>
        <v>5.5604285330750622</v>
      </c>
      <c r="Q16" s="687">
        <f>部門別まとめ税収1!C16</f>
        <v>109.22959630877337</v>
      </c>
    </row>
    <row r="17" spans="1:17">
      <c r="A17" s="101" t="s">
        <v>4</v>
      </c>
      <c r="B17" s="162" t="s">
        <v>32</v>
      </c>
      <c r="C17" s="712">
        <f t="shared" si="0"/>
        <v>9.2444022453551611</v>
      </c>
      <c r="D17" s="558">
        <f t="shared" si="1"/>
        <v>6.1002157515432165</v>
      </c>
      <c r="E17" s="693">
        <f>分析係数表!H19</f>
        <v>8.0705521580020284E-2</v>
      </c>
      <c r="F17" s="558">
        <f t="shared" si="2"/>
        <v>13.093657769700448</v>
      </c>
      <c r="G17" s="683">
        <f t="shared" si="3"/>
        <v>0.41573028929139827</v>
      </c>
      <c r="H17" s="558">
        <f t="shared" si="4"/>
        <v>5.443430132480132</v>
      </c>
      <c r="I17" s="690">
        <f>分析係数表!G19</f>
        <v>4.2381117789262797E-2</v>
      </c>
      <c r="J17" s="559">
        <f t="shared" si="5"/>
        <v>6.8759093723191969</v>
      </c>
      <c r="K17" s="685">
        <f t="shared" si="6"/>
        <v>9.5519819052175145E-2</v>
      </c>
      <c r="L17" s="559">
        <f t="shared" si="7"/>
        <v>0.65678561906308486</v>
      </c>
      <c r="M17" s="690">
        <f>分析係数表!F19</f>
        <v>0.17645477862102601</v>
      </c>
      <c r="N17" s="559">
        <f t="shared" si="8"/>
        <v>28.628010052585413</v>
      </c>
      <c r="O17" s="683">
        <f>O10</f>
        <v>0.10982902716732805</v>
      </c>
      <c r="P17" s="558">
        <f t="shared" si="9"/>
        <v>3.1441864938119437</v>
      </c>
      <c r="Q17" s="687">
        <f>部門別まとめ税収1!C17</f>
        <v>162.23992501824009</v>
      </c>
    </row>
    <row r="18" spans="1:17">
      <c r="A18" s="101" t="s">
        <v>5</v>
      </c>
      <c r="B18" s="162" t="s">
        <v>33</v>
      </c>
      <c r="C18" s="712">
        <f t="shared" si="0"/>
        <v>8.5799282591742561</v>
      </c>
      <c r="D18" s="558">
        <f t="shared" si="1"/>
        <v>5.5628689996195115</v>
      </c>
      <c r="E18" s="693">
        <f>分析係数表!H20</f>
        <v>9.4984508483277483E-2</v>
      </c>
      <c r="F18" s="558">
        <f t="shared" si="2"/>
        <v>10.547946308939036</v>
      </c>
      <c r="G18" s="683">
        <f t="shared" si="3"/>
        <v>0.41573028929139827</v>
      </c>
      <c r="H18" s="558">
        <f t="shared" si="4"/>
        <v>4.3851007704453622</v>
      </c>
      <c r="I18" s="690">
        <f>分析係数表!G20</f>
        <v>0.11103277983246747</v>
      </c>
      <c r="J18" s="559">
        <f t="shared" si="5"/>
        <v>12.330092758350233</v>
      </c>
      <c r="K18" s="685">
        <f t="shared" si="6"/>
        <v>9.5519819052175145E-2</v>
      </c>
      <c r="L18" s="559">
        <f t="shared" si="7"/>
        <v>1.1777682291741494</v>
      </c>
      <c r="M18" s="690">
        <f>分析係数表!F20</f>
        <v>0.24737258814980315</v>
      </c>
      <c r="N18" s="559">
        <f t="shared" si="8"/>
        <v>27.470508820570341</v>
      </c>
      <c r="O18" s="683">
        <f>O10</f>
        <v>0.10982902716732805</v>
      </c>
      <c r="P18" s="558">
        <f t="shared" si="9"/>
        <v>3.017059259554745</v>
      </c>
      <c r="Q18" s="687">
        <f>部門別まとめ税収1!C18</f>
        <v>111.04912240290275</v>
      </c>
    </row>
    <row r="19" spans="1:17">
      <c r="A19" s="101" t="s">
        <v>6</v>
      </c>
      <c r="B19" s="162" t="s">
        <v>34</v>
      </c>
      <c r="C19" s="712">
        <f t="shared" si="0"/>
        <v>9.962820138338591</v>
      </c>
      <c r="D19" s="558">
        <f t="shared" si="1"/>
        <v>4.5705994843470332</v>
      </c>
      <c r="E19" s="693">
        <f>分析係数表!H21</f>
        <v>2.9794825768718097E-2</v>
      </c>
      <c r="F19" s="558">
        <f t="shared" si="2"/>
        <v>3.4407035014940006</v>
      </c>
      <c r="G19" s="683">
        <f t="shared" si="3"/>
        <v>0.41573028929139827</v>
      </c>
      <c r="H19" s="558">
        <f t="shared" si="4"/>
        <v>1.4304046620420279</v>
      </c>
      <c r="I19" s="690">
        <f>分析係数表!G21</f>
        <v>0.28467983327929475</v>
      </c>
      <c r="J19" s="559">
        <f t="shared" si="5"/>
        <v>32.874798690623123</v>
      </c>
      <c r="K19" s="685">
        <f t="shared" si="6"/>
        <v>9.5519819052175145E-2</v>
      </c>
      <c r="L19" s="559">
        <f t="shared" si="7"/>
        <v>3.1401948223050051</v>
      </c>
      <c r="M19" s="690">
        <f>分析係数表!F21</f>
        <v>0.42515189534375575</v>
      </c>
      <c r="N19" s="559">
        <f t="shared" si="8"/>
        <v>49.096498376302073</v>
      </c>
      <c r="O19" s="683">
        <f>O10</f>
        <v>0.10982902716732805</v>
      </c>
      <c r="P19" s="558">
        <f t="shared" si="9"/>
        <v>5.3922206539915578</v>
      </c>
      <c r="Q19" s="687">
        <f>部門別まとめ税収1!C19</f>
        <v>115.47990004044365</v>
      </c>
    </row>
    <row r="20" spans="1:17">
      <c r="A20" s="101" t="s">
        <v>7</v>
      </c>
      <c r="B20" s="547" t="s">
        <v>276</v>
      </c>
      <c r="C20" s="712">
        <f t="shared" si="0"/>
        <v>11.742363228234684</v>
      </c>
      <c r="D20" s="558">
        <f t="shared" si="1"/>
        <v>6.8228204568163209</v>
      </c>
      <c r="E20" s="693">
        <f>分析係数表!H22</f>
        <v>0.10818880465261191</v>
      </c>
      <c r="F20" s="558">
        <f t="shared" si="2"/>
        <v>11.561500200007112</v>
      </c>
      <c r="G20" s="683">
        <f t="shared" si="3"/>
        <v>0.41573028929139827</v>
      </c>
      <c r="H20" s="558">
        <f t="shared" si="4"/>
        <v>4.8064658227915151</v>
      </c>
      <c r="I20" s="690">
        <f>分析係数表!G22</f>
        <v>0.19753386347788673</v>
      </c>
      <c r="J20" s="559">
        <f t="shared" si="5"/>
        <v>21.109280294212304</v>
      </c>
      <c r="K20" s="685">
        <f t="shared" si="6"/>
        <v>9.5519819052175145E-2</v>
      </c>
      <c r="L20" s="559">
        <f t="shared" si="7"/>
        <v>2.0163546340248057</v>
      </c>
      <c r="M20" s="690">
        <f>分析係数表!F22</f>
        <v>0.41915604646677446</v>
      </c>
      <c r="N20" s="559">
        <f t="shared" si="8"/>
        <v>44.792737387387419</v>
      </c>
      <c r="O20" s="683">
        <f>O10</f>
        <v>0.10982902716732805</v>
      </c>
      <c r="P20" s="558">
        <f t="shared" si="9"/>
        <v>4.9195427714183637</v>
      </c>
      <c r="Q20" s="687">
        <f>部門別まとめ税収1!C20</f>
        <v>106.86410888012333</v>
      </c>
    </row>
    <row r="21" spans="1:17">
      <c r="A21" s="101" t="s">
        <v>8</v>
      </c>
      <c r="B21" s="162" t="s">
        <v>277</v>
      </c>
      <c r="C21" s="712">
        <f t="shared" si="0"/>
        <v>11.757333215644838</v>
      </c>
      <c r="D21" s="558">
        <f t="shared" si="1"/>
        <v>6.8377477112932148</v>
      </c>
      <c r="E21" s="693">
        <f>分析係数表!H23</f>
        <v>0.1082194970236337</v>
      </c>
      <c r="F21" s="558">
        <f t="shared" si="2"/>
        <v>11.411578439894381</v>
      </c>
      <c r="G21" s="683">
        <f t="shared" si="3"/>
        <v>0.41573028929139827</v>
      </c>
      <c r="H21" s="558">
        <f t="shared" si="4"/>
        <v>4.7441388060887739</v>
      </c>
      <c r="I21" s="690">
        <f>分析係数表!G23</f>
        <v>0.20785566100352021</v>
      </c>
      <c r="J21" s="559">
        <f t="shared" si="5"/>
        <v>21.918057697124222</v>
      </c>
      <c r="K21" s="685">
        <f t="shared" si="6"/>
        <v>9.5519819052175145E-2</v>
      </c>
      <c r="L21" s="559">
        <f t="shared" si="7"/>
        <v>2.0936089052044404</v>
      </c>
      <c r="M21" s="690">
        <f>分析係数表!F23</f>
        <v>0.42478695148042223</v>
      </c>
      <c r="N21" s="559">
        <f t="shared" si="8"/>
        <v>44.793126473354604</v>
      </c>
      <c r="O21" s="683">
        <f>O10</f>
        <v>0.10982902716732805</v>
      </c>
      <c r="P21" s="558">
        <f t="shared" si="9"/>
        <v>4.9195855043516241</v>
      </c>
      <c r="Q21" s="687">
        <f>部門別まとめ税収1!C21</f>
        <v>105.44845202341168</v>
      </c>
    </row>
    <row r="22" spans="1:17">
      <c r="A22" s="101" t="s">
        <v>9</v>
      </c>
      <c r="B22" s="162" t="s">
        <v>278</v>
      </c>
      <c r="C22" s="712">
        <f t="shared" si="0"/>
        <v>7.5809872614368485</v>
      </c>
      <c r="D22" s="558">
        <f t="shared" si="1"/>
        <v>3.1287174580203905</v>
      </c>
      <c r="E22" s="693">
        <f>分析係数表!H24</f>
        <v>2.3145912825749775E-2</v>
      </c>
      <c r="F22" s="558">
        <f t="shared" si="2"/>
        <v>2.5818650367781357</v>
      </c>
      <c r="G22" s="683">
        <f t="shared" si="3"/>
        <v>0.41573028929139827</v>
      </c>
      <c r="H22" s="558">
        <f t="shared" si="4"/>
        <v>1.073359498651121</v>
      </c>
      <c r="I22" s="690">
        <f>分析係数表!G24</f>
        <v>0.19290112247208774</v>
      </c>
      <c r="J22" s="559">
        <f t="shared" si="5"/>
        <v>21.51760733808117</v>
      </c>
      <c r="K22" s="685">
        <f t="shared" si="6"/>
        <v>9.5519819052175145E-2</v>
      </c>
      <c r="L22" s="559">
        <f t="shared" si="7"/>
        <v>2.0553579593692692</v>
      </c>
      <c r="M22" s="690">
        <f>分析係数表!F24</f>
        <v>0.36341689561906876</v>
      </c>
      <c r="N22" s="559">
        <f t="shared" si="8"/>
        <v>40.538188475741322</v>
      </c>
      <c r="O22" s="683">
        <f>O10</f>
        <v>0.10982902716732805</v>
      </c>
      <c r="P22" s="558">
        <f t="shared" si="9"/>
        <v>4.4522698034164581</v>
      </c>
      <c r="Q22" s="687">
        <f>部門別まとめ税収1!C22</f>
        <v>111.54734126129675</v>
      </c>
    </row>
    <row r="23" spans="1:17">
      <c r="A23" s="101" t="s">
        <v>10</v>
      </c>
      <c r="B23" s="547" t="s">
        <v>279</v>
      </c>
      <c r="C23" s="712">
        <f t="shared" si="0"/>
        <v>4.4870442301922191</v>
      </c>
      <c r="D23" s="558">
        <f t="shared" si="1"/>
        <v>0.15196572429437438</v>
      </c>
      <c r="E23" s="693">
        <f>分析係数表!H25</f>
        <v>-4.1806657091113468E-2</v>
      </c>
      <c r="F23" s="558">
        <f t="shared" si="2"/>
        <v>-4.7292057874048288</v>
      </c>
      <c r="G23" s="683">
        <f t="shared" si="3"/>
        <v>0.41573028929139827</v>
      </c>
      <c r="H23" s="558">
        <f t="shared" si="4"/>
        <v>-1.9660740901163645</v>
      </c>
      <c r="I23" s="690">
        <f>分析係数表!G25</f>
        <v>0.19601885967651284</v>
      </c>
      <c r="J23" s="559">
        <f t="shared" si="5"/>
        <v>22.173825656577261</v>
      </c>
      <c r="K23" s="685">
        <f t="shared" si="6"/>
        <v>9.5519819052175145E-2</v>
      </c>
      <c r="L23" s="559">
        <f t="shared" si="7"/>
        <v>2.1180398144107389</v>
      </c>
      <c r="M23" s="690">
        <f>分析係数表!F25</f>
        <v>0.34892899519140697</v>
      </c>
      <c r="N23" s="559">
        <f t="shared" si="8"/>
        <v>39.471154554553351</v>
      </c>
      <c r="O23" s="683">
        <f>O10</f>
        <v>0.10982902716732805</v>
      </c>
      <c r="P23" s="558">
        <f t="shared" si="9"/>
        <v>4.3350785058978447</v>
      </c>
      <c r="Q23" s="687">
        <f>部門別まとめ税収1!C23</f>
        <v>113.12087874182318</v>
      </c>
    </row>
    <row r="24" spans="1:17">
      <c r="A24" s="101" t="s">
        <v>11</v>
      </c>
      <c r="B24" s="162" t="s">
        <v>35</v>
      </c>
      <c r="C24" s="712">
        <f t="shared" si="0"/>
        <v>5.4141057392409859</v>
      </c>
      <c r="D24" s="558">
        <f t="shared" si="1"/>
        <v>1.1372852640561522</v>
      </c>
      <c r="E24" s="693">
        <f>分析係数表!H26</f>
        <v>-2.2046099604215157E-2</v>
      </c>
      <c r="F24" s="558">
        <f t="shared" si="2"/>
        <v>-2.5119622555746672</v>
      </c>
      <c r="G24" s="683">
        <f t="shared" si="3"/>
        <v>0.41573028929139827</v>
      </c>
      <c r="H24" s="558">
        <f t="shared" si="4"/>
        <v>-1.0442987951991298</v>
      </c>
      <c r="I24" s="690">
        <f>分析係数表!G26</f>
        <v>0.2004458717578543</v>
      </c>
      <c r="J24" s="559">
        <f t="shared" si="5"/>
        <v>22.839072361136385</v>
      </c>
      <c r="K24" s="685">
        <f t="shared" si="6"/>
        <v>9.5519819052175145E-2</v>
      </c>
      <c r="L24" s="559">
        <f t="shared" si="7"/>
        <v>2.181584059255282</v>
      </c>
      <c r="M24" s="690">
        <f>分析係数表!F26</f>
        <v>0.34176102976079403</v>
      </c>
      <c r="N24" s="559">
        <f t="shared" si="8"/>
        <v>38.940711626890405</v>
      </c>
      <c r="O24" s="683">
        <f>O10</f>
        <v>0.10982902716732805</v>
      </c>
      <c r="P24" s="558">
        <f t="shared" si="9"/>
        <v>4.2768204751848335</v>
      </c>
      <c r="Q24" s="687">
        <f>部門別まとめ税収1!C24</f>
        <v>113.94134566526165</v>
      </c>
    </row>
    <row r="25" spans="1:17">
      <c r="A25" s="101" t="s">
        <v>12</v>
      </c>
      <c r="B25" s="162" t="s">
        <v>386</v>
      </c>
      <c r="C25" s="712">
        <f t="shared" si="0"/>
        <v>3.356877219836381</v>
      </c>
      <c r="D25" s="558">
        <f t="shared" si="1"/>
        <v>-0.41147586585419949</v>
      </c>
      <c r="E25" s="693">
        <f>分析係数表!H27</f>
        <v>-5.0577641399674779E-2</v>
      </c>
      <c r="F25" s="558">
        <f t="shared" si="2"/>
        <v>-5.1734215256343301</v>
      </c>
      <c r="G25" s="683">
        <f t="shared" si="3"/>
        <v>0.41573028929139827</v>
      </c>
      <c r="H25" s="558">
        <f t="shared" si="4"/>
        <v>-2.1507480274783068</v>
      </c>
      <c r="I25" s="690">
        <f>分析係数表!G27</f>
        <v>0.17801424712710151</v>
      </c>
      <c r="J25" s="559">
        <f t="shared" si="5"/>
        <v>18.20849514668863</v>
      </c>
      <c r="K25" s="685">
        <f t="shared" si="6"/>
        <v>9.5519819052175145E-2</v>
      </c>
      <c r="L25" s="559">
        <f t="shared" si="7"/>
        <v>1.7392721616241074</v>
      </c>
      <c r="M25" s="690">
        <f>分析係数表!F27</f>
        <v>0.3354402389489512</v>
      </c>
      <c r="N25" s="559">
        <f t="shared" si="8"/>
        <v>34.311084991669581</v>
      </c>
      <c r="O25" s="683">
        <f>O10</f>
        <v>0.10982902716732805</v>
      </c>
      <c r="P25" s="558">
        <f t="shared" si="9"/>
        <v>3.7683530856905803</v>
      </c>
      <c r="Q25" s="687">
        <f>部門別まとめ税収1!C25</f>
        <v>102.28672952051885</v>
      </c>
    </row>
    <row r="26" spans="1:17">
      <c r="A26" s="101" t="s">
        <v>13</v>
      </c>
      <c r="B26" s="162" t="s">
        <v>196</v>
      </c>
      <c r="C26" s="712">
        <f t="shared" si="0"/>
        <v>6.6379383516645731</v>
      </c>
      <c r="D26" s="558">
        <f t="shared" si="1"/>
        <v>2.8022731252327002</v>
      </c>
      <c r="E26" s="693">
        <f>分析係数表!H28</f>
        <v>1.8032833467120358E-2</v>
      </c>
      <c r="F26" s="558">
        <f t="shared" si="2"/>
        <v>2.0491455231514171</v>
      </c>
      <c r="G26" s="683">
        <f t="shared" si="3"/>
        <v>0.41573028929139827</v>
      </c>
      <c r="H26" s="558">
        <f t="shared" si="4"/>
        <v>0.85189186113991222</v>
      </c>
      <c r="I26" s="690">
        <f>分析係数表!G28</f>
        <v>0.17968722251031818</v>
      </c>
      <c r="J26" s="559">
        <f t="shared" si="5"/>
        <v>20.418603002455907</v>
      </c>
      <c r="K26" s="685">
        <f t="shared" si="6"/>
        <v>9.5519819052175145E-2</v>
      </c>
      <c r="L26" s="559">
        <f t="shared" si="7"/>
        <v>1.9503812640927882</v>
      </c>
      <c r="M26" s="690">
        <f>分析係数表!F28</f>
        <v>0.30733691598411605</v>
      </c>
      <c r="N26" s="559">
        <f t="shared" si="8"/>
        <v>34.923966144106096</v>
      </c>
      <c r="O26" s="683">
        <f>O10</f>
        <v>0.10982902716732805</v>
      </c>
      <c r="P26" s="558">
        <f t="shared" si="9"/>
        <v>3.8356652264318734</v>
      </c>
      <c r="Q26" s="687">
        <f>部門別まとめ税収1!C26</f>
        <v>113.63414001951868</v>
      </c>
    </row>
    <row r="27" spans="1:17">
      <c r="A27" s="51" t="s">
        <v>14</v>
      </c>
      <c r="B27" s="235" t="s">
        <v>55</v>
      </c>
      <c r="C27" s="760">
        <f t="shared" si="0"/>
        <v>9.2826974252185224</v>
      </c>
      <c r="D27" s="737">
        <f t="shared" si="1"/>
        <v>4.2377617523517195</v>
      </c>
      <c r="E27" s="735">
        <f>分析係数表!H29</f>
        <v>3.1207189255445363E-2</v>
      </c>
      <c r="F27" s="737">
        <f t="shared" si="2"/>
        <v>3.5495726565650765</v>
      </c>
      <c r="G27" s="736">
        <f t="shared" si="3"/>
        <v>0.41573028929139827</v>
      </c>
      <c r="H27" s="737">
        <f t="shared" si="4"/>
        <v>1.4756648673746364</v>
      </c>
      <c r="I27" s="761">
        <f>分析係数表!G29</f>
        <v>0.25422836329948895</v>
      </c>
      <c r="J27" s="762">
        <f t="shared" si="5"/>
        <v>28.916479453006097</v>
      </c>
      <c r="K27" s="763">
        <f t="shared" si="6"/>
        <v>9.5519819052175145E-2</v>
      </c>
      <c r="L27" s="762">
        <f t="shared" si="7"/>
        <v>2.7620968849770828</v>
      </c>
      <c r="M27" s="761">
        <f>分析係数表!F29</f>
        <v>0.40384720428768384</v>
      </c>
      <c r="N27" s="762">
        <f t="shared" si="8"/>
        <v>45.934447413256976</v>
      </c>
      <c r="O27" s="736">
        <f>O10</f>
        <v>0.10982902716732805</v>
      </c>
      <c r="P27" s="737">
        <f t="shared" si="9"/>
        <v>5.044935672866802</v>
      </c>
      <c r="Q27" s="688">
        <f>部門別まとめ税収1!C27</f>
        <v>113.74214535984555</v>
      </c>
    </row>
    <row r="28" spans="1:17">
      <c r="A28" s="101" t="s">
        <v>15</v>
      </c>
      <c r="B28" s="162" t="s">
        <v>36</v>
      </c>
      <c r="C28" s="712">
        <f t="shared" si="0"/>
        <v>10.989628547244841</v>
      </c>
      <c r="D28" s="558">
        <f t="shared" si="1"/>
        <v>5.467696914275292</v>
      </c>
      <c r="E28" s="693">
        <f>分析係数表!H30</f>
        <v>2.690158311616303E-2</v>
      </c>
      <c r="F28" s="558">
        <f t="shared" si="2"/>
        <v>3.3200040626344891</v>
      </c>
      <c r="G28" s="683">
        <f t="shared" si="3"/>
        <v>0.41573028929139827</v>
      </c>
      <c r="H28" s="558">
        <f t="shared" si="4"/>
        <v>1.3802262494076536</v>
      </c>
      <c r="I28" s="690">
        <f>分析係数表!G30</f>
        <v>0.34673715455884868</v>
      </c>
      <c r="J28" s="559">
        <f t="shared" si="5"/>
        <v>42.7918593798316</v>
      </c>
      <c r="K28" s="685">
        <f t="shared" si="6"/>
        <v>9.5519819052175145E-2</v>
      </c>
      <c r="L28" s="559">
        <f t="shared" si="7"/>
        <v>4.087470664867638</v>
      </c>
      <c r="M28" s="690">
        <f>分析係数表!F30</f>
        <v>0.44336430675838301</v>
      </c>
      <c r="N28" s="559">
        <f t="shared" si="8"/>
        <v>54.716902470344372</v>
      </c>
      <c r="O28" s="758">
        <f>税収係数3!I74</f>
        <v>0.10091820595952671</v>
      </c>
      <c r="P28" s="558">
        <f t="shared" si="9"/>
        <v>5.5219316329695491</v>
      </c>
      <c r="Q28" s="687">
        <f>部門別まとめ税収1!C28</f>
        <v>123.41296228918816</v>
      </c>
    </row>
    <row r="29" spans="1:17">
      <c r="A29" s="101" t="s">
        <v>16</v>
      </c>
      <c r="B29" s="162" t="s">
        <v>197</v>
      </c>
      <c r="C29" s="712">
        <f t="shared" si="0"/>
        <v>13.37851550884653</v>
      </c>
      <c r="D29" s="558">
        <f t="shared" si="1"/>
        <v>5.8946659441411056</v>
      </c>
      <c r="E29" s="693">
        <f>分析係数表!H31</f>
        <v>4.3466190324854888E-2</v>
      </c>
      <c r="F29" s="558">
        <f t="shared" si="2"/>
        <v>10.319868496816621</v>
      </c>
      <c r="G29" s="683">
        <f t="shared" si="3"/>
        <v>0.41573028929139827</v>
      </c>
      <c r="H29" s="558">
        <f t="shared" si="4"/>
        <v>4.2902819156307617</v>
      </c>
      <c r="I29" s="690">
        <f>分析係数表!G31</f>
        <v>7.0744430198025232E-2</v>
      </c>
      <c r="J29" s="559">
        <f t="shared" si="5"/>
        <v>16.796347024422147</v>
      </c>
      <c r="K29" s="685">
        <f t="shared" si="6"/>
        <v>9.5519819052175145E-2</v>
      </c>
      <c r="L29" s="559">
        <f t="shared" si="7"/>
        <v>1.6043840285103439</v>
      </c>
      <c r="M29" s="690">
        <f>分析係数表!F31</f>
        <v>0.308369223350977</v>
      </c>
      <c r="N29" s="559">
        <f t="shared" si="8"/>
        <v>73.213912000652897</v>
      </c>
      <c r="O29" s="777">
        <f>税収係数3!H74</f>
        <v>0.10221895484342765</v>
      </c>
      <c r="P29" s="558">
        <f t="shared" si="9"/>
        <v>7.483849564705424</v>
      </c>
      <c r="Q29" s="687">
        <f>部門別まとめ税収1!C29</f>
        <v>237.4228893696143</v>
      </c>
    </row>
    <row r="30" spans="1:17">
      <c r="A30" s="101" t="s">
        <v>17</v>
      </c>
      <c r="B30" s="162" t="s">
        <v>280</v>
      </c>
      <c r="C30" s="712">
        <f t="shared" si="0"/>
        <v>14.352506870549515</v>
      </c>
      <c r="D30" s="558">
        <f t="shared" si="1"/>
        <v>8.2873401385779371</v>
      </c>
      <c r="E30" s="693">
        <f>分析係数表!H32</f>
        <v>0.12646432374866878</v>
      </c>
      <c r="F30" s="558">
        <f t="shared" si="2"/>
        <v>15.971975773410517</v>
      </c>
      <c r="G30" s="683">
        <f t="shared" si="3"/>
        <v>0.41573028929139827</v>
      </c>
      <c r="H30" s="558">
        <f t="shared" si="4"/>
        <v>6.6400341088351587</v>
      </c>
      <c r="I30" s="690">
        <f>分析係数表!G32</f>
        <v>0.13654952076677315</v>
      </c>
      <c r="J30" s="559">
        <f t="shared" si="5"/>
        <v>17.245698809824813</v>
      </c>
      <c r="K30" s="685">
        <f t="shared" si="6"/>
        <v>9.5519819052175145E-2</v>
      </c>
      <c r="L30" s="559">
        <f t="shared" si="7"/>
        <v>1.6473060297427784</v>
      </c>
      <c r="M30" s="690">
        <f>分析係数表!F32</f>
        <v>0.46980830670926516</v>
      </c>
      <c r="N30" s="559">
        <f t="shared" si="8"/>
        <v>59.335049367916213</v>
      </c>
      <c r="O30" s="777">
        <f>O29</f>
        <v>0.10221895484342765</v>
      </c>
      <c r="P30" s="558">
        <f t="shared" si="9"/>
        <v>6.0651667319715772</v>
      </c>
      <c r="Q30" s="687">
        <f>部門別まとめ税収1!C30</f>
        <v>126.29629685248402</v>
      </c>
    </row>
    <row r="31" spans="1:17">
      <c r="A31" s="101" t="s">
        <v>18</v>
      </c>
      <c r="B31" s="162" t="s">
        <v>281</v>
      </c>
      <c r="C31" s="712">
        <f t="shared" si="0"/>
        <v>14.367075017839188</v>
      </c>
      <c r="D31" s="558">
        <f t="shared" si="1"/>
        <v>7.0704616035761667</v>
      </c>
      <c r="E31" s="693">
        <f>分析係数表!H33</f>
        <v>3.5366648682672419E-2</v>
      </c>
      <c r="F31" s="558">
        <f t="shared" si="2"/>
        <v>4.1132887951029362</v>
      </c>
      <c r="G31" s="683">
        <f t="shared" si="3"/>
        <v>0.41573028929139827</v>
      </c>
      <c r="H31" s="558">
        <f t="shared" si="4"/>
        <v>1.7100187407272107</v>
      </c>
      <c r="I31" s="690">
        <f>分析係数表!G33</f>
        <v>0.48251618559482062</v>
      </c>
      <c r="J31" s="559">
        <f t="shared" si="5"/>
        <v>56.118645491999494</v>
      </c>
      <c r="K31" s="685">
        <f t="shared" si="6"/>
        <v>9.5519819052175145E-2</v>
      </c>
      <c r="L31" s="559">
        <f t="shared" si="7"/>
        <v>5.3604428628489558</v>
      </c>
      <c r="M31" s="690">
        <f>分析係数表!F33</f>
        <v>0.61375438359859724</v>
      </c>
      <c r="N31" s="559">
        <f t="shared" si="8"/>
        <v>71.38219545914454</v>
      </c>
      <c r="O31" s="777">
        <f>O30</f>
        <v>0.10221895484342765</v>
      </c>
      <c r="P31" s="558">
        <f t="shared" si="9"/>
        <v>7.2966134142630219</v>
      </c>
      <c r="Q31" s="687">
        <f>部門別まとめ税収1!C31</f>
        <v>116.30417210319976</v>
      </c>
    </row>
    <row r="32" spans="1:17">
      <c r="A32" s="101" t="s">
        <v>19</v>
      </c>
      <c r="B32" s="162" t="s">
        <v>282</v>
      </c>
      <c r="C32" s="712">
        <f t="shared" si="0"/>
        <v>41.808709146774973</v>
      </c>
      <c r="D32" s="558">
        <f t="shared" si="1"/>
        <v>22.89797093705419</v>
      </c>
      <c r="E32" s="693">
        <f>分析係数表!H34</f>
        <v>0.12969195510943768</v>
      </c>
      <c r="F32" s="558">
        <f t="shared" si="2"/>
        <v>32.15135023261216</v>
      </c>
      <c r="G32" s="683">
        <f t="shared" si="3"/>
        <v>0.41573028929139827</v>
      </c>
      <c r="H32" s="558">
        <f t="shared" si="4"/>
        <v>13.366290133312917</v>
      </c>
      <c r="I32" s="690">
        <f>分析係数表!G34</f>
        <v>0.40252218378442245</v>
      </c>
      <c r="J32" s="559">
        <f t="shared" si="5"/>
        <v>99.787467127998312</v>
      </c>
      <c r="K32" s="685">
        <f t="shared" si="6"/>
        <v>9.5519819052175145E-2</v>
      </c>
      <c r="L32" s="559">
        <f t="shared" si="7"/>
        <v>9.5316808037412741</v>
      </c>
      <c r="M32" s="690">
        <f>分析係数表!F34</f>
        <v>0.66293540075026103</v>
      </c>
      <c r="N32" s="559">
        <f t="shared" si="8"/>
        <v>164.34533840694411</v>
      </c>
      <c r="O32" s="758">
        <f>税収係数3!J74</f>
        <v>0.11506708004637717</v>
      </c>
      <c r="P32" s="558">
        <f t="shared" si="9"/>
        <v>18.910738209720783</v>
      </c>
      <c r="Q32" s="687">
        <f>部門別まとめ税収1!C32</f>
        <v>247.90550967854526</v>
      </c>
    </row>
    <row r="33" spans="1:17">
      <c r="A33" s="101" t="s">
        <v>20</v>
      </c>
      <c r="B33" s="162" t="s">
        <v>37</v>
      </c>
      <c r="C33" s="712">
        <f t="shared" si="0"/>
        <v>33.922516875509309</v>
      </c>
      <c r="D33" s="558">
        <f t="shared" si="1"/>
        <v>28.3949942470229</v>
      </c>
      <c r="E33" s="693">
        <f>分析係数表!H35</f>
        <v>0.25122798182229611</v>
      </c>
      <c r="F33" s="558">
        <f t="shared" si="2"/>
        <v>53.048389058681941</v>
      </c>
      <c r="G33" s="683">
        <f t="shared" si="3"/>
        <v>0.41573028929139827</v>
      </c>
      <c r="H33" s="558">
        <f t="shared" si="4"/>
        <v>22.053822129808491</v>
      </c>
      <c r="I33" s="690">
        <f>分析係数表!G35</f>
        <v>0.31439227022235533</v>
      </c>
      <c r="J33" s="559">
        <f t="shared" si="5"/>
        <v>66.385931005069367</v>
      </c>
      <c r="K33" s="685">
        <f t="shared" si="6"/>
        <v>9.5519819052175145E-2</v>
      </c>
      <c r="L33" s="559">
        <f t="shared" si="7"/>
        <v>6.34117211721441</v>
      </c>
      <c r="M33" s="690">
        <f>分析係数表!F35</f>
        <v>0.64510687312527537</v>
      </c>
      <c r="N33" s="559">
        <f t="shared" si="8"/>
        <v>136.21842655324087</v>
      </c>
      <c r="O33" s="758">
        <f>税収係数3!N74</f>
        <v>4.0578376717088138E-2</v>
      </c>
      <c r="P33" s="558">
        <f t="shared" si="9"/>
        <v>5.5275226284864099</v>
      </c>
      <c r="Q33" s="687">
        <f>部門別まとめ税収1!C33</f>
        <v>211.15637149131442</v>
      </c>
    </row>
    <row r="34" spans="1:17">
      <c r="A34" s="101" t="s">
        <v>21</v>
      </c>
      <c r="B34" s="162" t="s">
        <v>38</v>
      </c>
      <c r="C34" s="712">
        <f t="shared" si="0"/>
        <v>64.524864008807029</v>
      </c>
      <c r="D34" s="558">
        <f t="shared" si="1"/>
        <v>53.205532617843318</v>
      </c>
      <c r="E34" s="693">
        <f>分析係数表!H36</f>
        <v>0.40012232544181042</v>
      </c>
      <c r="F34" s="558">
        <f t="shared" si="2"/>
        <v>124.08872109513942</v>
      </c>
      <c r="G34" s="683">
        <f t="shared" si="3"/>
        <v>0.41573028929139827</v>
      </c>
      <c r="H34" s="558">
        <f t="shared" si="4"/>
        <v>51.587439918681945</v>
      </c>
      <c r="I34" s="690">
        <f>分析係数表!G36</f>
        <v>5.4622350270852466E-2</v>
      </c>
      <c r="J34" s="559">
        <f t="shared" si="5"/>
        <v>16.939863530075751</v>
      </c>
      <c r="K34" s="685">
        <f t="shared" si="6"/>
        <v>9.5519819052175145E-2</v>
      </c>
      <c r="L34" s="559">
        <f t="shared" si="7"/>
        <v>1.6180926991613767</v>
      </c>
      <c r="M34" s="690">
        <f>分析係数表!F36</f>
        <v>0.84078106922799567</v>
      </c>
      <c r="N34" s="559">
        <f t="shared" si="8"/>
        <v>260.74887844936995</v>
      </c>
      <c r="O34" s="758">
        <f>税収係数3!O74</f>
        <v>4.3410853608567328E-2</v>
      </c>
      <c r="P34" s="558">
        <f t="shared" si="9"/>
        <v>11.319331390963715</v>
      </c>
      <c r="Q34" s="687">
        <f>部門別まとめ税収1!C34</f>
        <v>310.12696169383224</v>
      </c>
    </row>
    <row r="35" spans="1:17">
      <c r="A35" s="101" t="s">
        <v>22</v>
      </c>
      <c r="B35" s="162" t="s">
        <v>406</v>
      </c>
      <c r="C35" s="712">
        <f t="shared" si="0"/>
        <v>27.231191888573001</v>
      </c>
      <c r="D35" s="558">
        <f t="shared" si="1"/>
        <v>14.070789826088976</v>
      </c>
      <c r="E35" s="693">
        <f>分析係数表!H37</f>
        <v>7.5031967848916234E-2</v>
      </c>
      <c r="F35" s="558">
        <f t="shared" si="2"/>
        <v>15.893909310486453</v>
      </c>
      <c r="G35" s="683">
        <f t="shared" si="3"/>
        <v>0.41573028929139827</v>
      </c>
      <c r="H35" s="558">
        <f t="shared" si="4"/>
        <v>6.6075795156197819</v>
      </c>
      <c r="I35" s="690">
        <f>分析係数表!G37</f>
        <v>0.36884830758302428</v>
      </c>
      <c r="J35" s="559">
        <f t="shared" si="5"/>
        <v>78.132584258693115</v>
      </c>
      <c r="K35" s="685">
        <f t="shared" si="6"/>
        <v>9.5519819052175145E-2</v>
      </c>
      <c r="L35" s="559">
        <f t="shared" si="7"/>
        <v>7.4632103104691945</v>
      </c>
      <c r="M35" s="690">
        <f>分析係数表!F37</f>
        <v>0.64429400301330442</v>
      </c>
      <c r="N35" s="559">
        <f t="shared" si="8"/>
        <v>136.47983315329853</v>
      </c>
      <c r="O35" s="758">
        <f>税収係数3!K74</f>
        <v>9.6427448352034831E-2</v>
      </c>
      <c r="P35" s="558">
        <f t="shared" si="9"/>
        <v>13.160402062484025</v>
      </c>
      <c r="Q35" s="687">
        <f>部門別まとめ税収1!C35</f>
        <v>211.8285014527448</v>
      </c>
    </row>
    <row r="36" spans="1:17">
      <c r="A36" s="101" t="s">
        <v>23</v>
      </c>
      <c r="B36" s="162" t="s">
        <v>198</v>
      </c>
      <c r="C36" s="712">
        <f t="shared" si="0"/>
        <v>22.030829088154888</v>
      </c>
      <c r="D36" s="558">
        <f t="shared" si="1"/>
        <v>14.330847289245629</v>
      </c>
      <c r="E36" s="693">
        <f>分析係数表!H38</f>
        <v>0.17291011784743704</v>
      </c>
      <c r="F36" s="558">
        <f t="shared" si="2"/>
        <v>27.80530535802362</v>
      </c>
      <c r="G36" s="683">
        <f t="shared" si="3"/>
        <v>0.41573028929139827</v>
      </c>
      <c r="H36" s="558">
        <f t="shared" si="4"/>
        <v>11.559507640326826</v>
      </c>
      <c r="I36" s="690">
        <f>分析係数表!G38</f>
        <v>0.18042179614021467</v>
      </c>
      <c r="J36" s="559">
        <f t="shared" si="5"/>
        <v>29.013242240388166</v>
      </c>
      <c r="K36" s="685">
        <f t="shared" si="6"/>
        <v>9.5519819052175145E-2</v>
      </c>
      <c r="L36" s="559">
        <f t="shared" si="7"/>
        <v>2.7713396489188025</v>
      </c>
      <c r="M36" s="690">
        <f>分析係数表!F38</f>
        <v>0.52437100026299643</v>
      </c>
      <c r="N36" s="559">
        <f t="shared" si="8"/>
        <v>84.322976380534669</v>
      </c>
      <c r="O36" s="758">
        <f>税収係数3!M74</f>
        <v>9.1315346414725759E-2</v>
      </c>
      <c r="P36" s="558">
        <f t="shared" si="9"/>
        <v>7.6999817989092616</v>
      </c>
      <c r="Q36" s="687">
        <f>部門別まとめ税収1!C36</f>
        <v>160.80785615192826</v>
      </c>
    </row>
    <row r="37" spans="1:17">
      <c r="A37" s="101" t="s">
        <v>24</v>
      </c>
      <c r="B37" s="162" t="s">
        <v>39</v>
      </c>
      <c r="C37" s="712">
        <f t="shared" si="0"/>
        <v>4.5266729486918225</v>
      </c>
      <c r="D37" s="558">
        <f t="shared" si="1"/>
        <v>4.4654884266205777</v>
      </c>
      <c r="E37" s="693">
        <f>分析係数表!H39</f>
        <v>0</v>
      </c>
      <c r="F37" s="558">
        <f t="shared" si="2"/>
        <v>0</v>
      </c>
      <c r="G37" s="683">
        <f t="shared" si="3"/>
        <v>0.41573028929139827</v>
      </c>
      <c r="H37" s="558">
        <f t="shared" si="4"/>
        <v>0</v>
      </c>
      <c r="I37" s="690">
        <f>分析係数表!G39</f>
        <v>0.351753812215997</v>
      </c>
      <c r="J37" s="559">
        <f t="shared" si="5"/>
        <v>46.749339256824008</v>
      </c>
      <c r="K37" s="685">
        <f t="shared" si="6"/>
        <v>9.5519819052175145E-2</v>
      </c>
      <c r="L37" s="559">
        <f t="shared" si="7"/>
        <v>4.4654884266205777</v>
      </c>
      <c r="M37" s="690">
        <f>分析係数表!F39</f>
        <v>0.70125652740175148</v>
      </c>
      <c r="N37" s="559">
        <f t="shared" si="8"/>
        <v>93.199499670058927</v>
      </c>
      <c r="O37" s="758">
        <f>税収係数3!Q74</f>
        <v>6.5648981258320039E-4</v>
      </c>
      <c r="P37" s="558">
        <f t="shared" si="9"/>
        <v>6.1184522071245029E-2</v>
      </c>
      <c r="Q37" s="687">
        <f>部門別まとめ税収1!C37</f>
        <v>132.90357526563844</v>
      </c>
    </row>
    <row r="38" spans="1:17">
      <c r="A38" s="101" t="s">
        <v>25</v>
      </c>
      <c r="B38" s="162" t="s">
        <v>40</v>
      </c>
      <c r="C38" s="712">
        <f t="shared" si="0"/>
        <v>9.574827865133491</v>
      </c>
      <c r="D38" s="558">
        <f t="shared" si="1"/>
        <v>7.1306159739773518</v>
      </c>
      <c r="E38" s="693">
        <f>分析係数表!H40</f>
        <v>1.8648081967352275E-2</v>
      </c>
      <c r="F38" s="558">
        <f t="shared" si="2"/>
        <v>2.2746332858724734</v>
      </c>
      <c r="G38" s="683">
        <f t="shared" si="3"/>
        <v>0.41573028929139827</v>
      </c>
      <c r="H38" s="558">
        <f t="shared" si="4"/>
        <v>0.94563395396760719</v>
      </c>
      <c r="I38" s="690">
        <f>分析係数表!G40</f>
        <v>0.5308449982881025</v>
      </c>
      <c r="J38" s="559">
        <f t="shared" si="5"/>
        <v>64.750771948503839</v>
      </c>
      <c r="K38" s="685">
        <f t="shared" si="6"/>
        <v>9.5519819052175145E-2</v>
      </c>
      <c r="L38" s="559">
        <f t="shared" si="7"/>
        <v>6.1849820200097447</v>
      </c>
      <c r="M38" s="690">
        <f>分析係数表!F40</f>
        <v>0.72849135138041188</v>
      </c>
      <c r="N38" s="559">
        <f t="shared" si="8"/>
        <v>88.85904079685784</v>
      </c>
      <c r="O38" s="758">
        <f>税収係数3!R74</f>
        <v>2.7506620251999948E-2</v>
      </c>
      <c r="P38" s="558">
        <f t="shared" si="9"/>
        <v>2.4442118911561392</v>
      </c>
      <c r="Q38" s="687">
        <f>部門別まとめ税収1!C38</f>
        <v>121.97679578279086</v>
      </c>
    </row>
    <row r="39" spans="1:17">
      <c r="A39" s="101" t="s">
        <v>26</v>
      </c>
      <c r="B39" s="162" t="s">
        <v>284</v>
      </c>
      <c r="C39" s="712">
        <f t="shared" si="0"/>
        <v>10.419456255211831</v>
      </c>
      <c r="D39" s="558">
        <f t="shared" si="1"/>
        <v>8.618643554966237</v>
      </c>
      <c r="E39" s="693">
        <f>分析係数表!H41</f>
        <v>3.6486421526588111E-2</v>
      </c>
      <c r="F39" s="558">
        <f t="shared" si="2"/>
        <v>4.984802537470058</v>
      </c>
      <c r="G39" s="683">
        <f t="shared" si="3"/>
        <v>0.41573028929139827</v>
      </c>
      <c r="H39" s="558">
        <f t="shared" si="4"/>
        <v>2.0723334009629233</v>
      </c>
      <c r="I39" s="690">
        <f>分析係数表!G41</f>
        <v>0.50163334603597476</v>
      </c>
      <c r="J39" s="559">
        <f t="shared" si="5"/>
        <v>68.533527585804649</v>
      </c>
      <c r="K39" s="685">
        <f t="shared" si="6"/>
        <v>9.5519819052175145E-2</v>
      </c>
      <c r="L39" s="559">
        <f t="shared" si="7"/>
        <v>6.5463101540033142</v>
      </c>
      <c r="M39" s="690">
        <f>分析係数表!F41</f>
        <v>0.6065809667987323</v>
      </c>
      <c r="N39" s="559">
        <f t="shared" si="8"/>
        <v>82.871551003596338</v>
      </c>
      <c r="O39" s="758">
        <f>税収係数3!S74</f>
        <v>2.1730167692498529E-2</v>
      </c>
      <c r="P39" s="558">
        <f t="shared" si="9"/>
        <v>1.8008127002455931</v>
      </c>
      <c r="Q39" s="687">
        <f>部門別まとめ税収1!C39</f>
        <v>136.62075722711174</v>
      </c>
    </row>
    <row r="40" spans="1:17">
      <c r="A40" s="101" t="s">
        <v>56</v>
      </c>
      <c r="B40" s="162" t="s">
        <v>388</v>
      </c>
      <c r="C40" s="712">
        <f t="shared" si="0"/>
        <v>13.016782283631333</v>
      </c>
      <c r="D40" s="558">
        <f t="shared" si="1"/>
        <v>5.2485640241486964</v>
      </c>
      <c r="E40" s="693">
        <f>分析係数表!H42</f>
        <v>-5.7408757077983966E-3</v>
      </c>
      <c r="F40" s="558">
        <f t="shared" si="2"/>
        <v>-0.6651686664716796</v>
      </c>
      <c r="G40" s="683">
        <f t="shared" si="3"/>
        <v>0.41573028929139827</v>
      </c>
      <c r="H40" s="558">
        <f t="shared" si="4"/>
        <v>-0.27653076213984495</v>
      </c>
      <c r="I40" s="690">
        <f>分析係数表!G42</f>
        <v>0.49922072097325781</v>
      </c>
      <c r="J40" s="559">
        <f t="shared" si="5"/>
        <v>57.842391674450369</v>
      </c>
      <c r="K40" s="685">
        <f t="shared" si="6"/>
        <v>9.5519819052175145E-2</v>
      </c>
      <c r="L40" s="559">
        <f t="shared" si="7"/>
        <v>5.5250947862885411</v>
      </c>
      <c r="M40" s="690">
        <f>分析係数表!F42</f>
        <v>0.57339238661209846</v>
      </c>
      <c r="N40" s="559">
        <f t="shared" si="8"/>
        <v>66.43631887896241</v>
      </c>
      <c r="O40" s="777">
        <f>O42</f>
        <v>0.11692728300668241</v>
      </c>
      <c r="P40" s="558">
        <f t="shared" si="9"/>
        <v>7.7682182594826354</v>
      </c>
      <c r="Q40" s="687">
        <f>部門別まとめ税収1!C40</f>
        <v>115.86536624858739</v>
      </c>
    </row>
    <row r="41" spans="1:17">
      <c r="A41" s="101" t="s">
        <v>199</v>
      </c>
      <c r="B41" s="162" t="s">
        <v>41</v>
      </c>
      <c r="C41" s="712">
        <f t="shared" si="0"/>
        <v>41.560779130980023</v>
      </c>
      <c r="D41" s="558">
        <f t="shared" si="1"/>
        <v>23.129711111567907</v>
      </c>
      <c r="E41" s="693">
        <f>分析係数表!H43</f>
        <v>8.9442499341088444E-2</v>
      </c>
      <c r="F41" s="558">
        <f t="shared" si="2"/>
        <v>29.485531488302549</v>
      </c>
      <c r="G41" s="683">
        <f t="shared" si="3"/>
        <v>0.41573028929139827</v>
      </c>
      <c r="H41" s="558">
        <f t="shared" si="4"/>
        <v>12.258028535542651</v>
      </c>
      <c r="I41" s="690">
        <f>分析係数表!G43</f>
        <v>0.34525361813281841</v>
      </c>
      <c r="J41" s="559">
        <f t="shared" si="5"/>
        <v>113.81598796880981</v>
      </c>
      <c r="K41" s="685">
        <f t="shared" si="6"/>
        <v>9.5519819052175145E-2</v>
      </c>
      <c r="L41" s="559">
        <f t="shared" si="7"/>
        <v>10.871682576025256</v>
      </c>
      <c r="M41" s="690">
        <f>分析係数表!F43</f>
        <v>0.5971160790993254</v>
      </c>
      <c r="N41" s="559">
        <f t="shared" si="8"/>
        <v>196.84473356802621</v>
      </c>
      <c r="O41" s="758">
        <f>税収係数3!P74</f>
        <v>9.3632517798819606E-2</v>
      </c>
      <c r="P41" s="558">
        <f t="shared" si="9"/>
        <v>18.431068019412116</v>
      </c>
      <c r="Q41" s="687">
        <f>部門別まとめ税収1!C41</f>
        <v>329.65907376827261</v>
      </c>
    </row>
    <row r="42" spans="1:17">
      <c r="A42" s="101" t="s">
        <v>205</v>
      </c>
      <c r="B42" s="162" t="s">
        <v>42</v>
      </c>
      <c r="C42" s="712">
        <f t="shared" si="0"/>
        <v>22.687536302162112</v>
      </c>
      <c r="D42" s="558">
        <f t="shared" si="1"/>
        <v>11.729886032397197</v>
      </c>
      <c r="E42" s="693">
        <f>分析係数表!H44</f>
        <v>9.047468045765987E-2</v>
      </c>
      <c r="F42" s="558">
        <f t="shared" si="2"/>
        <v>16.669892307079959</v>
      </c>
      <c r="G42" s="683">
        <f t="shared" si="3"/>
        <v>0.41573028929139827</v>
      </c>
      <c r="H42" s="558">
        <f t="shared" si="4"/>
        <v>6.9301791512788053</v>
      </c>
      <c r="I42" s="690">
        <f>分析係数表!G44</f>
        <v>0.27271905819722003</v>
      </c>
      <c r="J42" s="559">
        <f t="shared" si="5"/>
        <v>50.248282803976835</v>
      </c>
      <c r="K42" s="685">
        <f t="shared" si="6"/>
        <v>9.5519819052175145E-2</v>
      </c>
      <c r="L42" s="559">
        <f t="shared" si="7"/>
        <v>4.7997068811183912</v>
      </c>
      <c r="M42" s="690">
        <f>分析係数表!F44</f>
        <v>0.50862281906626206</v>
      </c>
      <c r="N42" s="559">
        <f t="shared" si="8"/>
        <v>93.713374569207119</v>
      </c>
      <c r="O42" s="758">
        <f>税収係数3!T74</f>
        <v>0.11692728300668241</v>
      </c>
      <c r="P42" s="558">
        <f t="shared" si="9"/>
        <v>10.957650269764915</v>
      </c>
      <c r="Q42" s="687">
        <f>部門別まとめ税収1!C42</f>
        <v>184.24925319168267</v>
      </c>
    </row>
    <row r="43" spans="1:17">
      <c r="A43" s="101" t="s">
        <v>206</v>
      </c>
      <c r="B43" s="162" t="s">
        <v>286</v>
      </c>
      <c r="C43" s="712">
        <f t="shared" si="0"/>
        <v>0</v>
      </c>
      <c r="D43" s="558">
        <f t="shared" si="1"/>
        <v>0</v>
      </c>
      <c r="E43" s="693">
        <f>分析係数表!H45</f>
        <v>0</v>
      </c>
      <c r="F43" s="558">
        <f t="shared" si="2"/>
        <v>0</v>
      </c>
      <c r="G43" s="683">
        <f t="shared" si="3"/>
        <v>0.41573028929139827</v>
      </c>
      <c r="H43" s="558">
        <f t="shared" si="4"/>
        <v>0</v>
      </c>
      <c r="I43" s="690">
        <f>分析係数表!G45</f>
        <v>0</v>
      </c>
      <c r="J43" s="559">
        <f t="shared" si="5"/>
        <v>0</v>
      </c>
      <c r="K43" s="685">
        <f t="shared" si="6"/>
        <v>9.5519819052175145E-2</v>
      </c>
      <c r="L43" s="559">
        <f t="shared" si="7"/>
        <v>0</v>
      </c>
      <c r="M43" s="690">
        <f>分析係数表!F45</f>
        <v>0</v>
      </c>
      <c r="N43" s="559">
        <f t="shared" si="8"/>
        <v>0</v>
      </c>
      <c r="O43" s="777">
        <f>O10</f>
        <v>0.10982902716732805</v>
      </c>
      <c r="P43" s="558">
        <f t="shared" si="9"/>
        <v>0</v>
      </c>
      <c r="Q43" s="687">
        <f>部門別まとめ税収1!C43</f>
        <v>107.3344495260654</v>
      </c>
    </row>
    <row r="44" spans="1:17">
      <c r="A44" s="101" t="s">
        <v>207</v>
      </c>
      <c r="B44" s="162" t="s">
        <v>287</v>
      </c>
      <c r="C44" s="712">
        <f t="shared" si="0"/>
        <v>23.000951152311039</v>
      </c>
      <c r="D44" s="558">
        <f t="shared" si="1"/>
        <v>18.639327447725652</v>
      </c>
      <c r="E44" s="735">
        <f>分析係数表!H46</f>
        <v>0.35371225388738525</v>
      </c>
      <c r="F44" s="737">
        <f t="shared" si="2"/>
        <v>44.469369935903224</v>
      </c>
      <c r="G44" s="736">
        <f t="shared" si="3"/>
        <v>0.41573028929139827</v>
      </c>
      <c r="H44" s="737">
        <f t="shared" si="4"/>
        <v>18.487264028059258</v>
      </c>
      <c r="I44" s="690">
        <f>分析係数表!G46</f>
        <v>1.2662527198429125E-2</v>
      </c>
      <c r="J44" s="559">
        <f t="shared" si="5"/>
        <v>1.5919567391907739</v>
      </c>
      <c r="K44" s="685">
        <f t="shared" si="6"/>
        <v>9.5519819052175145E-2</v>
      </c>
      <c r="L44" s="559">
        <f t="shared" si="7"/>
        <v>0.1520634196663935</v>
      </c>
      <c r="M44" s="690">
        <f>分析係数表!F46</f>
        <v>0.42786180544499286</v>
      </c>
      <c r="N44" s="559">
        <f t="shared" si="8"/>
        <v>53.791591042346433</v>
      </c>
      <c r="O44" s="758">
        <f>税収係数3!B74</f>
        <v>8.1083745992041378E-2</v>
      </c>
      <c r="P44" s="558">
        <f t="shared" si="9"/>
        <v>4.3616237045853863</v>
      </c>
      <c r="Q44" s="688">
        <f>部門別まとめ税収1!C44</f>
        <v>125.72188112561506</v>
      </c>
    </row>
    <row r="45" spans="1:17">
      <c r="A45" s="274">
        <v>40</v>
      </c>
      <c r="B45" s="267" t="s">
        <v>155</v>
      </c>
      <c r="C45" s="713">
        <f>SUM(C6:C44)</f>
        <v>581.74724289320147</v>
      </c>
      <c r="D45" s="826">
        <f>SUM(D6:D44)</f>
        <v>352.39943618076455</v>
      </c>
      <c r="E45" s="694">
        <f>分析係数表!H47</f>
        <v>9.6888587189489395E-2</v>
      </c>
      <c r="F45" s="561" t="s">
        <v>182</v>
      </c>
      <c r="G45" s="684"/>
      <c r="H45" s="560">
        <f>SUM(H6:H44)</f>
        <v>230.6114793705415</v>
      </c>
      <c r="I45" s="691">
        <f>分析係数表!G47</f>
        <v>0.25475569279079324</v>
      </c>
      <c r="J45" s="561">
        <f>SUM(J6:J44)</f>
        <v>1275.0019631391838</v>
      </c>
      <c r="K45" s="562"/>
      <c r="L45" s="561">
        <f>SUM(L6:L44)</f>
        <v>121.78795681022295</v>
      </c>
      <c r="M45" s="691">
        <f>分析係数表!F47</f>
        <v>0.5063294671067512</v>
      </c>
      <c r="N45" s="563">
        <f>SUM(N6:N44)</f>
        <v>2650.5602374461364</v>
      </c>
      <c r="O45" s="684"/>
      <c r="P45" s="827">
        <f>SUM(P6:P44)</f>
        <v>229.34780671243684</v>
      </c>
      <c r="Q45" s="738">
        <f>部門別まとめ税収1!C45</f>
        <v>5531.4939718813303</v>
      </c>
    </row>
    <row r="46" spans="1:17">
      <c r="A46" s="58" t="s">
        <v>1044</v>
      </c>
      <c r="E46" s="564" t="s">
        <v>606</v>
      </c>
      <c r="G46" s="46" t="s">
        <v>955</v>
      </c>
      <c r="I46" s="564" t="s">
        <v>606</v>
      </c>
      <c r="K46" s="46" t="s">
        <v>955</v>
      </c>
      <c r="M46" s="564" t="s">
        <v>606</v>
      </c>
      <c r="O46" s="46" t="s">
        <v>1045</v>
      </c>
      <c r="Q46" s="564" t="s">
        <v>956</v>
      </c>
    </row>
    <row r="47" spans="1:17">
      <c r="A47" s="46" t="s">
        <v>957</v>
      </c>
      <c r="B47" s="46" t="s">
        <v>182</v>
      </c>
      <c r="G47" s="46" t="s">
        <v>182</v>
      </c>
      <c r="K47" s="46" t="s">
        <v>182</v>
      </c>
      <c r="O47" s="46" t="s">
        <v>182</v>
      </c>
    </row>
    <row r="48" spans="1:17">
      <c r="A48" s="46" t="s">
        <v>958</v>
      </c>
    </row>
  </sheetData>
  <mergeCells count="3">
    <mergeCell ref="E2:H2"/>
    <mergeCell ref="I2:L2"/>
    <mergeCell ref="M2:P2"/>
  </mergeCells>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D9C7-906A-4A7A-9D2C-483EC34006CD}">
  <sheetPr>
    <tabColor theme="9" tint="0.79998168889431442"/>
  </sheetPr>
  <dimension ref="A1:AC27"/>
  <sheetViews>
    <sheetView workbookViewId="0">
      <pane xSplit="1" ySplit="5" topLeftCell="B6" activePane="bottomRight" state="frozen"/>
      <selection pane="topRight" activeCell="B1" sqref="B1"/>
      <selection pane="bottomLeft" activeCell="A6" sqref="A6"/>
      <selection pane="bottomRight" activeCell="A12" sqref="A12"/>
    </sheetView>
  </sheetViews>
  <sheetFormatPr defaultColWidth="9" defaultRowHeight="12"/>
  <cols>
    <col min="1" max="1" width="10" style="46" customWidth="1"/>
    <col min="2" max="11" width="10.453125" style="46" customWidth="1"/>
    <col min="12" max="12" width="10" style="46" customWidth="1"/>
    <col min="13" max="14" width="11.26953125" style="46" customWidth="1"/>
    <col min="15" max="15" width="10" style="46" customWidth="1"/>
    <col min="16" max="18" width="9.7265625" style="46" customWidth="1"/>
    <col min="19" max="23" width="9" style="46"/>
    <col min="24" max="24" width="13.6328125" style="46" customWidth="1"/>
    <col min="25" max="16384" width="9" style="46"/>
  </cols>
  <sheetData>
    <row r="1" spans="1:19">
      <c r="A1" s="55" t="s">
        <v>959</v>
      </c>
    </row>
    <row r="2" spans="1:19">
      <c r="C2" s="46" t="s">
        <v>371</v>
      </c>
      <c r="D2" s="46" t="s">
        <v>960</v>
      </c>
      <c r="F2" s="46" t="s">
        <v>961</v>
      </c>
      <c r="J2" s="46" t="s">
        <v>826</v>
      </c>
    </row>
    <row r="3" spans="1:19" ht="24" customHeight="1">
      <c r="A3" s="47"/>
      <c r="B3" s="565" t="s">
        <v>962</v>
      </c>
      <c r="C3" s="566" t="s">
        <v>358</v>
      </c>
      <c r="D3" s="567"/>
      <c r="E3" s="566" t="s">
        <v>963</v>
      </c>
      <c r="F3" s="48"/>
      <c r="G3" s="48"/>
      <c r="H3" s="48"/>
      <c r="I3" s="48"/>
      <c r="J3" s="48"/>
      <c r="K3" s="48"/>
      <c r="L3" s="102" t="s">
        <v>964</v>
      </c>
      <c r="M3" s="48"/>
      <c r="N3" s="103"/>
      <c r="O3" s="48" t="s">
        <v>965</v>
      </c>
      <c r="P3" s="48"/>
      <c r="Q3" s="48"/>
      <c r="R3" s="103"/>
    </row>
    <row r="4" spans="1:19" ht="24" customHeight="1">
      <c r="A4" s="101"/>
      <c r="B4" s="568"/>
      <c r="C4" s="222" t="s">
        <v>966</v>
      </c>
      <c r="D4" s="568" t="s">
        <v>967</v>
      </c>
      <c r="E4" s="58" t="s">
        <v>968</v>
      </c>
      <c r="F4" s="102" t="s">
        <v>969</v>
      </c>
      <c r="G4" s="48"/>
      <c r="H4" s="103"/>
      <c r="I4" s="102" t="s">
        <v>960</v>
      </c>
      <c r="J4" s="48"/>
      <c r="K4" s="103"/>
      <c r="L4" s="101"/>
      <c r="M4" s="695" t="s">
        <v>936</v>
      </c>
      <c r="N4" s="569" t="s">
        <v>970</v>
      </c>
      <c r="O4" s="46" t="s">
        <v>358</v>
      </c>
      <c r="P4" s="700" t="s">
        <v>936</v>
      </c>
      <c r="Q4" s="864" t="s">
        <v>970</v>
      </c>
      <c r="R4" s="865"/>
      <c r="S4" s="46" t="s">
        <v>358</v>
      </c>
    </row>
    <row r="5" spans="1:19" ht="26.25" customHeight="1">
      <c r="A5" s="101"/>
      <c r="B5" s="568"/>
      <c r="C5" s="222" t="s">
        <v>971</v>
      </c>
      <c r="D5" s="568" t="s">
        <v>971</v>
      </c>
      <c r="E5" s="58"/>
      <c r="F5" s="101"/>
      <c r="G5" s="113" t="s">
        <v>972</v>
      </c>
      <c r="H5" s="103" t="s">
        <v>973</v>
      </c>
      <c r="I5" s="101"/>
      <c r="J5" s="113" t="s">
        <v>974</v>
      </c>
      <c r="K5" s="103" t="s">
        <v>975</v>
      </c>
      <c r="L5" s="101"/>
      <c r="M5" s="696" t="s">
        <v>976</v>
      </c>
      <c r="N5" s="569" t="s">
        <v>977</v>
      </c>
      <c r="O5" s="46" t="s">
        <v>358</v>
      </c>
      <c r="P5" s="701" t="s">
        <v>978</v>
      </c>
      <c r="Q5" s="570" t="s">
        <v>979</v>
      </c>
      <c r="R5" s="113" t="s">
        <v>980</v>
      </c>
    </row>
    <row r="6" spans="1:19">
      <c r="A6" s="101" t="s">
        <v>981</v>
      </c>
      <c r="B6" s="571">
        <f t="shared" ref="B6:B22" si="0">C6+D6</f>
        <v>12058558.243932338</v>
      </c>
      <c r="C6" s="572">
        <v>11253732.840778444</v>
      </c>
      <c r="D6" s="663">
        <f>I6</f>
        <v>804825.40315389424</v>
      </c>
      <c r="E6" s="574">
        <f t="shared" ref="E6:E17" si="1">F6+I6</f>
        <v>2827998.4031538945</v>
      </c>
      <c r="F6" s="294">
        <f t="shared" ref="F6:F17" si="2">G6+H6</f>
        <v>2023173</v>
      </c>
      <c r="G6" s="573">
        <v>2047359</v>
      </c>
      <c r="H6" s="575">
        <v>-24186</v>
      </c>
      <c r="I6" s="294">
        <f t="shared" ref="I6:I22" si="3">J6+K6</f>
        <v>804825.40315389424</v>
      </c>
      <c r="J6" s="573">
        <v>13957.322680260182</v>
      </c>
      <c r="K6" s="575">
        <v>790868.08047363407</v>
      </c>
      <c r="L6" s="576">
        <f t="shared" ref="L6:L22" si="4">N6</f>
        <v>1017843.885</v>
      </c>
      <c r="M6" s="697">
        <f t="shared" ref="M6:M22" si="5">L6/B6</f>
        <v>8.4408422998011531E-2</v>
      </c>
      <c r="N6" s="577">
        <v>1017843.885</v>
      </c>
      <c r="O6" s="246">
        <f t="shared" ref="O6:O22" si="6">Q6+R6</f>
        <v>853107</v>
      </c>
      <c r="P6" s="702">
        <f t="shared" ref="P6:P22" si="7">O6/F6</f>
        <v>0.42166784550802133</v>
      </c>
      <c r="Q6" s="578">
        <v>773759</v>
      </c>
      <c r="R6" s="579">
        <v>79348</v>
      </c>
    </row>
    <row r="7" spans="1:19">
      <c r="A7" s="101" t="s">
        <v>982</v>
      </c>
      <c r="B7" s="571">
        <f t="shared" si="0"/>
        <v>12018099.983147586</v>
      </c>
      <c r="C7" s="572">
        <v>11246878.561009759</v>
      </c>
      <c r="D7" s="573">
        <f t="shared" ref="D7:D22" si="8">I7</f>
        <v>771221.42213782691</v>
      </c>
      <c r="E7" s="574">
        <f t="shared" si="1"/>
        <v>3064099.4221378267</v>
      </c>
      <c r="F7" s="294">
        <f t="shared" si="2"/>
        <v>2292878</v>
      </c>
      <c r="G7" s="573">
        <v>2333255</v>
      </c>
      <c r="H7" s="575">
        <v>-40377</v>
      </c>
      <c r="I7" s="294">
        <f t="shared" si="3"/>
        <v>771221.42213782691</v>
      </c>
      <c r="J7" s="573">
        <v>5676.3175722651977</v>
      </c>
      <c r="K7" s="575">
        <v>765545.10456556175</v>
      </c>
      <c r="L7" s="576">
        <f t="shared" si="4"/>
        <v>1110483.6529999999</v>
      </c>
      <c r="M7" s="697">
        <f t="shared" si="5"/>
        <v>9.2400933138946983E-2</v>
      </c>
      <c r="N7" s="577">
        <v>1110483.6529999999</v>
      </c>
      <c r="O7" s="246">
        <f t="shared" si="6"/>
        <v>831335</v>
      </c>
      <c r="P7" s="702">
        <f t="shared" si="7"/>
        <v>0.36257271429182014</v>
      </c>
      <c r="Q7" s="578">
        <v>766549</v>
      </c>
      <c r="R7" s="579">
        <v>64786</v>
      </c>
    </row>
    <row r="8" spans="1:19">
      <c r="A8" s="101" t="s">
        <v>983</v>
      </c>
      <c r="B8" s="571">
        <f t="shared" si="0"/>
        <v>11845984.114358529</v>
      </c>
      <c r="C8" s="572">
        <v>11190681.119564332</v>
      </c>
      <c r="D8" s="573">
        <f t="shared" si="8"/>
        <v>655302.9947941982</v>
      </c>
      <c r="E8" s="574">
        <f t="shared" si="1"/>
        <v>2814818.9947941983</v>
      </c>
      <c r="F8" s="294">
        <f t="shared" si="2"/>
        <v>2159516</v>
      </c>
      <c r="G8" s="573">
        <v>2231873</v>
      </c>
      <c r="H8" s="575">
        <v>-72357</v>
      </c>
      <c r="I8" s="294">
        <f t="shared" si="3"/>
        <v>655302.9947941982</v>
      </c>
      <c r="J8" s="573">
        <v>5491.4724263347571</v>
      </c>
      <c r="K8" s="575">
        <v>649811.52236786345</v>
      </c>
      <c r="L8" s="576">
        <f t="shared" si="4"/>
        <v>1095578.8525</v>
      </c>
      <c r="M8" s="697">
        <f t="shared" si="5"/>
        <v>9.248525423666977E-2</v>
      </c>
      <c r="N8" s="577">
        <v>1095578.8525</v>
      </c>
      <c r="O8" s="246">
        <f t="shared" si="6"/>
        <v>674339</v>
      </c>
      <c r="P8" s="702">
        <f t="shared" si="7"/>
        <v>0.31226395173733373</v>
      </c>
      <c r="Q8" s="578">
        <v>615554</v>
      </c>
      <c r="R8" s="579">
        <v>58785</v>
      </c>
    </row>
    <row r="9" spans="1:19">
      <c r="A9" s="101" t="s">
        <v>984</v>
      </c>
      <c r="B9" s="571">
        <f t="shared" si="0"/>
        <v>11643081.483509356</v>
      </c>
      <c r="C9" s="572">
        <v>11008586.542283315</v>
      </c>
      <c r="D9" s="573">
        <f t="shared" si="8"/>
        <v>634494.94122604094</v>
      </c>
      <c r="E9" s="574">
        <f t="shared" si="1"/>
        <v>1696670.9412260409</v>
      </c>
      <c r="F9" s="294">
        <f t="shared" si="2"/>
        <v>1062176</v>
      </c>
      <c r="G9" s="573">
        <v>1156796</v>
      </c>
      <c r="H9" s="575">
        <v>-94620</v>
      </c>
      <c r="I9" s="294">
        <f t="shared" si="3"/>
        <v>634494.94122604094</v>
      </c>
      <c r="J9" s="573">
        <v>11483.430448506018</v>
      </c>
      <c r="K9" s="575">
        <v>623011.51077753492</v>
      </c>
      <c r="L9" s="576">
        <f t="shared" si="4"/>
        <v>1032348.8325</v>
      </c>
      <c r="M9" s="697">
        <f t="shared" si="5"/>
        <v>8.8666289415062854E-2</v>
      </c>
      <c r="N9" s="577">
        <v>1032348.8325</v>
      </c>
      <c r="O9" s="246">
        <f t="shared" si="6"/>
        <v>462187</v>
      </c>
      <c r="P9" s="702">
        <f t="shared" si="7"/>
        <v>0.43513221914259032</v>
      </c>
      <c r="Q9" s="578">
        <v>417275</v>
      </c>
      <c r="R9" s="579">
        <v>44912</v>
      </c>
    </row>
    <row r="10" spans="1:19">
      <c r="A10" s="101" t="s">
        <v>985</v>
      </c>
      <c r="B10" s="580">
        <f t="shared" si="0"/>
        <v>10881948.118005233</v>
      </c>
      <c r="C10" s="572">
        <v>10254089.861601006</v>
      </c>
      <c r="D10" s="573">
        <f t="shared" si="8"/>
        <v>627858.25640422734</v>
      </c>
      <c r="E10" s="581">
        <f t="shared" si="1"/>
        <v>3228775.2564042276</v>
      </c>
      <c r="F10" s="582">
        <f t="shared" si="2"/>
        <v>2600917</v>
      </c>
      <c r="G10" s="573">
        <v>2682278</v>
      </c>
      <c r="H10" s="575">
        <v>-81361</v>
      </c>
      <c r="I10" s="582">
        <f t="shared" si="3"/>
        <v>627858.25640422734</v>
      </c>
      <c r="J10" s="573">
        <v>6501.3418231666974</v>
      </c>
      <c r="K10" s="575">
        <v>621356.91458106064</v>
      </c>
      <c r="L10" s="576">
        <f t="shared" si="4"/>
        <v>986220.58100000001</v>
      </c>
      <c r="M10" s="697">
        <f t="shared" si="5"/>
        <v>9.06290464083543E-2</v>
      </c>
      <c r="N10" s="577">
        <v>986220.58100000001</v>
      </c>
      <c r="O10" s="583">
        <f t="shared" si="6"/>
        <v>584538</v>
      </c>
      <c r="P10" s="702">
        <f t="shared" si="7"/>
        <v>0.22474304254999294</v>
      </c>
      <c r="Q10" s="578">
        <v>523817</v>
      </c>
      <c r="R10" s="579">
        <v>60721</v>
      </c>
    </row>
    <row r="11" spans="1:19">
      <c r="A11" s="101" t="s">
        <v>986</v>
      </c>
      <c r="B11" s="580">
        <f t="shared" si="0"/>
        <v>11086905.716593064</v>
      </c>
      <c r="C11" s="572">
        <v>10478372.441725221</v>
      </c>
      <c r="D11" s="573">
        <f t="shared" si="8"/>
        <v>608533.27486784477</v>
      </c>
      <c r="E11" s="581">
        <f t="shared" si="1"/>
        <v>2515893.2748678448</v>
      </c>
      <c r="F11" s="582">
        <f t="shared" si="2"/>
        <v>1907360</v>
      </c>
      <c r="G11" s="573">
        <v>1933040</v>
      </c>
      <c r="H11" s="575">
        <v>-25680</v>
      </c>
      <c r="I11" s="582">
        <f t="shared" si="3"/>
        <v>608533.27486784477</v>
      </c>
      <c r="J11" s="573">
        <v>1922.0861948982758</v>
      </c>
      <c r="K11" s="575">
        <v>606611.18867294653</v>
      </c>
      <c r="L11" s="576">
        <f t="shared" si="4"/>
        <v>984443.04949999996</v>
      </c>
      <c r="M11" s="697">
        <f t="shared" si="5"/>
        <v>8.879330939259697E-2</v>
      </c>
      <c r="N11" s="577">
        <v>984443.04949999996</v>
      </c>
      <c r="O11" s="583">
        <f t="shared" si="6"/>
        <v>604138</v>
      </c>
      <c r="P11" s="702">
        <f t="shared" si="7"/>
        <v>0.31674041607247716</v>
      </c>
      <c r="Q11" s="578">
        <v>548165</v>
      </c>
      <c r="R11" s="579">
        <v>55973</v>
      </c>
    </row>
    <row r="12" spans="1:19">
      <c r="A12" s="101" t="s">
        <v>987</v>
      </c>
      <c r="B12" s="580">
        <f t="shared" si="0"/>
        <v>11178199.184027385</v>
      </c>
      <c r="C12" s="572">
        <v>10576543.843496399</v>
      </c>
      <c r="D12" s="573">
        <f t="shared" si="8"/>
        <v>601655.34053098678</v>
      </c>
      <c r="E12" s="581">
        <f t="shared" si="1"/>
        <v>2432257.3405309869</v>
      </c>
      <c r="F12" s="582">
        <f t="shared" si="2"/>
        <v>1830602</v>
      </c>
      <c r="G12" s="573">
        <v>1874932</v>
      </c>
      <c r="H12" s="575">
        <v>-44330</v>
      </c>
      <c r="I12" s="582">
        <f t="shared" si="3"/>
        <v>601655.34053098678</v>
      </c>
      <c r="J12" s="573">
        <v>15069.179725726672</v>
      </c>
      <c r="K12" s="575">
        <v>586586.16080526006</v>
      </c>
      <c r="L12" s="576">
        <f t="shared" si="4"/>
        <v>1022576.7985</v>
      </c>
      <c r="M12" s="697">
        <f t="shared" si="5"/>
        <v>9.1479564969746463E-2</v>
      </c>
      <c r="N12" s="577">
        <v>1022576.7985</v>
      </c>
      <c r="O12" s="583">
        <f t="shared" si="6"/>
        <v>640520</v>
      </c>
      <c r="P12" s="702">
        <f t="shared" si="7"/>
        <v>0.34989582661878443</v>
      </c>
      <c r="Q12" s="578">
        <v>577506</v>
      </c>
      <c r="R12" s="579">
        <v>63014</v>
      </c>
    </row>
    <row r="13" spans="1:19">
      <c r="A13" s="101" t="s">
        <v>988</v>
      </c>
      <c r="B13" s="580">
        <f t="shared" si="0"/>
        <v>11390185.393447841</v>
      </c>
      <c r="C13" s="572">
        <v>10717698.67686028</v>
      </c>
      <c r="D13" s="573">
        <f t="shared" si="8"/>
        <v>672486.71658756002</v>
      </c>
      <c r="E13" s="581">
        <f t="shared" si="1"/>
        <v>2976098.7165875603</v>
      </c>
      <c r="F13" s="582">
        <f t="shared" si="2"/>
        <v>2303612</v>
      </c>
      <c r="G13" s="573">
        <v>2328902</v>
      </c>
      <c r="H13" s="575">
        <v>-25290</v>
      </c>
      <c r="I13" s="582">
        <f t="shared" si="3"/>
        <v>672486.71658756002</v>
      </c>
      <c r="J13" s="573">
        <v>21469.169945471116</v>
      </c>
      <c r="K13" s="575">
        <v>651017.54664208891</v>
      </c>
      <c r="L13" s="576">
        <f t="shared" si="4"/>
        <v>1064368.4265000001</v>
      </c>
      <c r="M13" s="697">
        <f t="shared" si="5"/>
        <v>9.3446102037309575E-2</v>
      </c>
      <c r="N13" s="584">
        <v>1064368.4265000001</v>
      </c>
      <c r="O13" s="583">
        <f t="shared" si="6"/>
        <v>686171</v>
      </c>
      <c r="P13" s="702">
        <f t="shared" si="7"/>
        <v>0.29786743600918902</v>
      </c>
      <c r="Q13" s="578">
        <v>590766</v>
      </c>
      <c r="R13" s="579">
        <v>95405</v>
      </c>
    </row>
    <row r="14" spans="1:19">
      <c r="A14" s="101" t="s">
        <v>989</v>
      </c>
      <c r="B14" s="580">
        <f t="shared" si="0"/>
        <v>11465493.154877227</v>
      </c>
      <c r="C14" s="572">
        <v>10818281.094991375</v>
      </c>
      <c r="D14" s="573">
        <f t="shared" si="8"/>
        <v>647212.05988585204</v>
      </c>
      <c r="E14" s="580">
        <f t="shared" si="1"/>
        <v>2758175.059885852</v>
      </c>
      <c r="F14" s="582">
        <f t="shared" si="2"/>
        <v>2110963</v>
      </c>
      <c r="G14" s="573">
        <v>2174712</v>
      </c>
      <c r="H14" s="572">
        <v>-63749</v>
      </c>
      <c r="I14" s="582">
        <f t="shared" si="3"/>
        <v>647212.05988585204</v>
      </c>
      <c r="J14" s="573">
        <v>21453.357188829283</v>
      </c>
      <c r="K14" s="572">
        <v>625758.7026970227</v>
      </c>
      <c r="L14" s="576">
        <f t="shared" si="4"/>
        <v>1070541.8829999999</v>
      </c>
      <c r="M14" s="697">
        <f t="shared" si="5"/>
        <v>9.3370766397833441E-2</v>
      </c>
      <c r="N14" s="584">
        <v>1070541.8829999999</v>
      </c>
      <c r="O14" s="583">
        <f t="shared" si="6"/>
        <v>737866</v>
      </c>
      <c r="P14" s="702">
        <f t="shared" si="7"/>
        <v>0.34953999667450353</v>
      </c>
      <c r="Q14" s="578">
        <v>642037</v>
      </c>
      <c r="R14" s="585">
        <v>95829</v>
      </c>
    </row>
    <row r="15" spans="1:19">
      <c r="A15" s="101" t="s">
        <v>990</v>
      </c>
      <c r="B15" s="580">
        <f t="shared" si="0"/>
        <v>11368005.368609501</v>
      </c>
      <c r="C15" s="572">
        <v>10652547.140506091</v>
      </c>
      <c r="D15" s="573">
        <f t="shared" si="8"/>
        <v>715458.22810340975</v>
      </c>
      <c r="E15" s="580">
        <f t="shared" si="1"/>
        <v>3593249.2281034095</v>
      </c>
      <c r="F15" s="582">
        <f t="shared" si="2"/>
        <v>2877791</v>
      </c>
      <c r="G15" s="573">
        <v>2950996</v>
      </c>
      <c r="H15" s="572">
        <v>-73205</v>
      </c>
      <c r="I15" s="582">
        <f t="shared" si="3"/>
        <v>715458.22810340975</v>
      </c>
      <c r="J15" s="573">
        <v>27429.85319845358</v>
      </c>
      <c r="K15" s="572">
        <v>688028.3749049562</v>
      </c>
      <c r="L15" s="576">
        <f t="shared" si="4"/>
        <v>1080775.2834999999</v>
      </c>
      <c r="M15" s="697">
        <f t="shared" si="5"/>
        <v>9.507167251031981E-2</v>
      </c>
      <c r="N15" s="584">
        <v>1080775.2834999999</v>
      </c>
      <c r="O15" s="583">
        <f t="shared" si="6"/>
        <v>734981</v>
      </c>
      <c r="P15" s="702">
        <f t="shared" si="7"/>
        <v>0.25539762964023449</v>
      </c>
      <c r="Q15" s="578">
        <v>634731</v>
      </c>
      <c r="R15" s="585">
        <v>100250</v>
      </c>
    </row>
    <row r="16" spans="1:19">
      <c r="A16" s="101" t="s">
        <v>991</v>
      </c>
      <c r="B16" s="580">
        <f t="shared" si="0"/>
        <v>11491332.569927182</v>
      </c>
      <c r="C16" s="572">
        <v>10855902.398679333</v>
      </c>
      <c r="D16" s="573">
        <f t="shared" si="8"/>
        <v>635430.17124784843</v>
      </c>
      <c r="E16" s="580">
        <f t="shared" si="1"/>
        <v>3590690.1712478483</v>
      </c>
      <c r="F16" s="582">
        <f t="shared" si="2"/>
        <v>2955260</v>
      </c>
      <c r="G16" s="573">
        <v>3004298</v>
      </c>
      <c r="H16" s="572">
        <v>-49038</v>
      </c>
      <c r="I16" s="582">
        <f t="shared" si="3"/>
        <v>635430.17124784843</v>
      </c>
      <c r="J16" s="573">
        <v>22803.626256461739</v>
      </c>
      <c r="K16" s="572">
        <v>612626.54499138671</v>
      </c>
      <c r="L16" s="576">
        <f t="shared" si="4"/>
        <v>1113677.3255</v>
      </c>
      <c r="M16" s="697">
        <f t="shared" si="5"/>
        <v>9.6914550050922171E-2</v>
      </c>
      <c r="N16" s="584">
        <v>1113677.3255</v>
      </c>
      <c r="O16" s="583">
        <f t="shared" si="6"/>
        <v>683215</v>
      </c>
      <c r="P16" s="702">
        <f t="shared" si="7"/>
        <v>0.2311860885336654</v>
      </c>
      <c r="Q16" s="578">
        <v>598284</v>
      </c>
      <c r="R16" s="585">
        <v>84931</v>
      </c>
    </row>
    <row r="17" spans="1:29">
      <c r="A17" s="206" t="s">
        <v>992</v>
      </c>
      <c r="B17" s="580">
        <f t="shared" si="0"/>
        <v>11592518.528587932</v>
      </c>
      <c r="C17" s="572">
        <v>10957545.065269869</v>
      </c>
      <c r="D17" s="573">
        <f t="shared" si="8"/>
        <v>634973.46331806236</v>
      </c>
      <c r="E17" s="580">
        <f t="shared" si="1"/>
        <v>3769869.4633180625</v>
      </c>
      <c r="F17" s="582">
        <f t="shared" si="2"/>
        <v>3134896</v>
      </c>
      <c r="G17" s="573">
        <v>3179288</v>
      </c>
      <c r="H17" s="572">
        <v>-44392</v>
      </c>
      <c r="I17" s="582">
        <f t="shared" si="3"/>
        <v>634973.46331806236</v>
      </c>
      <c r="J17" s="573">
        <v>24099.436814815661</v>
      </c>
      <c r="K17" s="572">
        <v>610874.02650324674</v>
      </c>
      <c r="L17" s="576">
        <f t="shared" si="4"/>
        <v>1140123.7235000001</v>
      </c>
      <c r="M17" s="697">
        <f t="shared" si="5"/>
        <v>9.8349959129966288E-2</v>
      </c>
      <c r="N17" s="584">
        <v>1140123.7235000001</v>
      </c>
      <c r="O17" s="583">
        <f t="shared" si="6"/>
        <v>779022</v>
      </c>
      <c r="P17" s="702">
        <f t="shared" si="7"/>
        <v>0.24850010973250788</v>
      </c>
      <c r="Q17" s="578">
        <v>688088</v>
      </c>
      <c r="R17" s="585">
        <v>90934</v>
      </c>
    </row>
    <row r="18" spans="1:29">
      <c r="A18" s="102" t="s">
        <v>1038</v>
      </c>
      <c r="B18" s="662">
        <f t="shared" si="0"/>
        <v>11978436.992733499</v>
      </c>
      <c r="C18" s="656">
        <v>11331752.101485454</v>
      </c>
      <c r="D18" s="663">
        <f t="shared" si="8"/>
        <v>646684.89124804607</v>
      </c>
      <c r="E18" s="655">
        <f t="shared" ref="E18:E22" si="9">F18+I18</f>
        <v>3398854.891248046</v>
      </c>
      <c r="F18" s="662">
        <f t="shared" ref="F18:F22" si="10">G18+H18</f>
        <v>2752170</v>
      </c>
      <c r="G18" s="656">
        <v>2803843</v>
      </c>
      <c r="H18" s="663">
        <v>-51673</v>
      </c>
      <c r="I18" s="655">
        <f t="shared" si="3"/>
        <v>646684.89124804607</v>
      </c>
      <c r="J18" s="663">
        <v>-2228.0051154190414</v>
      </c>
      <c r="K18" s="656">
        <v>648912.89636346512</v>
      </c>
      <c r="L18" s="664">
        <f t="shared" si="4"/>
        <v>1148652.0738595093</v>
      </c>
      <c r="M18" s="698">
        <f t="shared" si="5"/>
        <v>9.5893318515288609E-2</v>
      </c>
      <c r="N18" s="666">
        <v>1148652.0738595093</v>
      </c>
      <c r="O18" s="658">
        <f t="shared" si="6"/>
        <v>806065</v>
      </c>
      <c r="P18" s="703">
        <f t="shared" si="7"/>
        <v>0.29288343379951093</v>
      </c>
      <c r="Q18" s="657">
        <v>722614</v>
      </c>
      <c r="R18" s="667">
        <v>83451</v>
      </c>
    </row>
    <row r="19" spans="1:29">
      <c r="A19" s="101" t="s">
        <v>1039</v>
      </c>
      <c r="B19" s="580">
        <f t="shared" si="0"/>
        <v>12453130.609298632</v>
      </c>
      <c r="C19" s="572">
        <v>11844698.377108311</v>
      </c>
      <c r="D19" s="573">
        <f t="shared" si="8"/>
        <v>608432.23219031934</v>
      </c>
      <c r="E19" s="581">
        <f t="shared" si="9"/>
        <v>3029529.2321903193</v>
      </c>
      <c r="F19" s="580">
        <f t="shared" si="10"/>
        <v>2421097</v>
      </c>
      <c r="G19" s="572">
        <v>2481947</v>
      </c>
      <c r="H19" s="573">
        <v>-60850</v>
      </c>
      <c r="I19" s="581">
        <f t="shared" si="3"/>
        <v>608432.23219031934</v>
      </c>
      <c r="J19" s="573">
        <v>6979.8338507960725</v>
      </c>
      <c r="K19" s="572">
        <v>601452.39833952324</v>
      </c>
      <c r="L19" s="296">
        <f t="shared" si="4"/>
        <v>1144871.9107076339</v>
      </c>
      <c r="M19" s="699">
        <f t="shared" si="5"/>
        <v>9.1934465848512767E-2</v>
      </c>
      <c r="N19" s="584">
        <v>1144871.9107076339</v>
      </c>
      <c r="O19" s="583">
        <f t="shared" si="6"/>
        <v>738206</v>
      </c>
      <c r="P19" s="697">
        <f t="shared" si="7"/>
        <v>0.3049055861867575</v>
      </c>
      <c r="Q19" s="650">
        <v>657543</v>
      </c>
      <c r="R19" s="585">
        <v>80663</v>
      </c>
    </row>
    <row r="20" spans="1:29">
      <c r="A20" s="101" t="s">
        <v>1040</v>
      </c>
      <c r="B20" s="580">
        <f t="shared" si="0"/>
        <v>12334648.466806076</v>
      </c>
      <c r="C20" s="572">
        <v>11715739.726989474</v>
      </c>
      <c r="D20" s="573">
        <f t="shared" si="8"/>
        <v>618908.73981660162</v>
      </c>
      <c r="E20" s="581">
        <f t="shared" si="9"/>
        <v>2222227.7398166014</v>
      </c>
      <c r="F20" s="580">
        <f t="shared" si="10"/>
        <v>1603319</v>
      </c>
      <c r="G20" s="572">
        <v>1697581</v>
      </c>
      <c r="H20" s="573">
        <v>-94262</v>
      </c>
      <c r="I20" s="581">
        <f t="shared" si="3"/>
        <v>618908.73981660162</v>
      </c>
      <c r="J20" s="573">
        <v>12768.302461205623</v>
      </c>
      <c r="K20" s="572">
        <v>606140.43735539599</v>
      </c>
      <c r="L20" s="296">
        <f t="shared" si="4"/>
        <v>1136673.9968228401</v>
      </c>
      <c r="M20" s="764">
        <f t="shared" si="5"/>
        <v>9.2152930007025124E-2</v>
      </c>
      <c r="N20" s="584">
        <v>1136673.9968228401</v>
      </c>
      <c r="O20" s="583">
        <f t="shared" si="6"/>
        <v>743228</v>
      </c>
      <c r="P20" s="766">
        <f t="shared" si="7"/>
        <v>0.4635559112066906</v>
      </c>
      <c r="Q20" s="650">
        <v>663669</v>
      </c>
      <c r="R20" s="585">
        <v>79559</v>
      </c>
    </row>
    <row r="21" spans="1:29">
      <c r="A21" s="101" t="s">
        <v>1041</v>
      </c>
      <c r="B21" s="580">
        <f t="shared" si="0"/>
        <v>12403106.9395962</v>
      </c>
      <c r="C21" s="572">
        <v>11745875.169486769</v>
      </c>
      <c r="D21" s="573">
        <f t="shared" si="8"/>
        <v>657231.77010943147</v>
      </c>
      <c r="E21" s="581">
        <f t="shared" si="9"/>
        <v>2695512.7701094314</v>
      </c>
      <c r="F21" s="580">
        <f t="shared" si="10"/>
        <v>2038281</v>
      </c>
      <c r="G21" s="572">
        <v>2076218</v>
      </c>
      <c r="H21" s="573">
        <v>-37937</v>
      </c>
      <c r="I21" s="581">
        <f t="shared" si="3"/>
        <v>657231.77010943147</v>
      </c>
      <c r="J21" s="573">
        <v>-641.34449433133204</v>
      </c>
      <c r="K21" s="572">
        <v>657873.11460376275</v>
      </c>
      <c r="L21" s="296">
        <f t="shared" si="4"/>
        <v>1200197.0462092329</v>
      </c>
      <c r="M21" s="764">
        <f t="shared" si="5"/>
        <v>9.6765838757519165E-2</v>
      </c>
      <c r="N21" s="584">
        <v>1200197.0462092329</v>
      </c>
      <c r="O21" s="583">
        <f t="shared" si="6"/>
        <v>864814</v>
      </c>
      <c r="P21" s="766">
        <f t="shared" si="7"/>
        <v>0.42428595468436392</v>
      </c>
      <c r="Q21" s="650">
        <v>766277</v>
      </c>
      <c r="R21" s="585">
        <v>98537</v>
      </c>
    </row>
    <row r="22" spans="1:29">
      <c r="A22" s="51" t="s">
        <v>1042</v>
      </c>
      <c r="B22" s="586">
        <f t="shared" si="0"/>
        <v>12441295.899823748</v>
      </c>
      <c r="C22" s="587">
        <v>11813971.891427942</v>
      </c>
      <c r="D22" s="588">
        <f t="shared" si="8"/>
        <v>627324.00839580689</v>
      </c>
      <c r="E22" s="659">
        <f t="shared" si="9"/>
        <v>3233292.0083958069</v>
      </c>
      <c r="F22" s="586">
        <f t="shared" si="10"/>
        <v>2605968</v>
      </c>
      <c r="G22" s="587">
        <v>2670387</v>
      </c>
      <c r="H22" s="588">
        <v>-64419</v>
      </c>
      <c r="I22" s="659">
        <f t="shared" si="3"/>
        <v>627324.00839580689</v>
      </c>
      <c r="J22" s="588">
        <v>-871.22100004029699</v>
      </c>
      <c r="K22" s="587">
        <v>628195.22939584719</v>
      </c>
      <c r="L22" s="665">
        <f t="shared" si="4"/>
        <v>1214776.6961471236</v>
      </c>
      <c r="M22" s="765">
        <f t="shared" si="5"/>
        <v>9.7640688391981173E-2</v>
      </c>
      <c r="N22" s="589">
        <v>1214776.6961471236</v>
      </c>
      <c r="O22" s="590">
        <f t="shared" si="6"/>
        <v>936452</v>
      </c>
      <c r="P22" s="767">
        <f t="shared" si="7"/>
        <v>0.35934900198314024</v>
      </c>
      <c r="Q22" s="599">
        <v>836549</v>
      </c>
      <c r="R22" s="591">
        <v>99903</v>
      </c>
    </row>
    <row r="23" spans="1:29">
      <c r="A23" s="46" t="s">
        <v>1043</v>
      </c>
      <c r="B23" s="282"/>
      <c r="C23" s="282"/>
      <c r="D23" s="282"/>
      <c r="E23" s="282"/>
      <c r="F23" s="282"/>
      <c r="G23" s="282"/>
      <c r="H23" s="282"/>
      <c r="I23" s="282"/>
      <c r="J23" s="282"/>
      <c r="K23" s="282"/>
      <c r="L23" s="240" t="s">
        <v>1046</v>
      </c>
      <c r="M23" s="768">
        <f>AVERAGE(M20:M22)</f>
        <v>9.5519819052175145E-2</v>
      </c>
      <c r="N23" s="282"/>
      <c r="O23" s="240" t="s">
        <v>1046</v>
      </c>
      <c r="P23" s="769">
        <f>AVERAGE(P20:P22)</f>
        <v>0.41573028929139827</v>
      </c>
    </row>
    <row r="24" spans="1:29">
      <c r="B24" s="282"/>
      <c r="C24" s="282"/>
      <c r="D24" s="282"/>
      <c r="E24" s="282"/>
      <c r="F24" s="282"/>
      <c r="G24" s="282"/>
      <c r="H24" s="282"/>
      <c r="I24" s="282"/>
      <c r="J24" s="282"/>
      <c r="K24" s="282"/>
      <c r="L24" s="282"/>
      <c r="M24" s="282"/>
      <c r="N24" s="282"/>
    </row>
    <row r="25" spans="1:29">
      <c r="B25" s="592"/>
      <c r="C25" s="592"/>
      <c r="D25" s="592"/>
      <c r="E25" s="592"/>
      <c r="F25" s="592"/>
      <c r="G25" s="592"/>
      <c r="H25" s="593"/>
      <c r="I25" s="593"/>
      <c r="J25" s="593"/>
      <c r="K25" s="593"/>
      <c r="L25" s="593"/>
      <c r="M25" s="593"/>
      <c r="N25" s="593"/>
      <c r="O25" s="593"/>
      <c r="P25" s="593"/>
      <c r="Q25" s="593"/>
      <c r="R25" s="593"/>
      <c r="S25" s="593"/>
      <c r="T25" s="593"/>
      <c r="U25" s="593"/>
      <c r="V25" s="593"/>
      <c r="W25" s="593"/>
      <c r="X25" s="593"/>
      <c r="Y25" s="593"/>
      <c r="Z25" s="593"/>
      <c r="AA25" s="593"/>
      <c r="AB25" s="593"/>
      <c r="AC25" s="593"/>
    </row>
    <row r="26" spans="1:29">
      <c r="F26" s="592"/>
      <c r="G26" s="592"/>
      <c r="H26" s="593"/>
      <c r="I26" s="593"/>
      <c r="J26" s="593"/>
      <c r="K26" s="593"/>
      <c r="L26" s="593"/>
      <c r="M26" s="593"/>
      <c r="N26" s="593"/>
      <c r="O26" s="593"/>
      <c r="P26" s="593"/>
      <c r="Q26" s="593"/>
      <c r="R26" s="593"/>
      <c r="S26" s="593"/>
      <c r="T26" s="593"/>
      <c r="U26" s="593"/>
      <c r="V26" s="593"/>
      <c r="W26" s="593"/>
      <c r="X26" s="593"/>
      <c r="Y26" s="593"/>
      <c r="Z26" s="593"/>
      <c r="AA26" s="593"/>
      <c r="AB26" s="593"/>
      <c r="AC26" s="593"/>
    </row>
    <row r="27" spans="1:29">
      <c r="C27" s="593"/>
      <c r="D27" s="593"/>
      <c r="E27" s="593"/>
      <c r="F27" s="593"/>
      <c r="G27" s="593"/>
      <c r="H27" s="593"/>
      <c r="I27" s="593"/>
      <c r="J27" s="593"/>
      <c r="K27" s="593"/>
      <c r="L27" s="593"/>
      <c r="M27" s="593"/>
      <c r="N27" s="593"/>
      <c r="O27" s="593"/>
      <c r="P27" s="593"/>
      <c r="Q27" s="593"/>
      <c r="R27" s="593"/>
      <c r="S27" s="593"/>
      <c r="T27" s="593"/>
    </row>
  </sheetData>
  <mergeCells count="1">
    <mergeCell ref="Q4:R4"/>
  </mergeCells>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FDA8-5EAE-4E2C-91E2-149DEC08CE75}">
  <sheetPr>
    <tabColor theme="9" tint="0.79998168889431442"/>
  </sheetPr>
  <dimension ref="A1:AP89"/>
  <sheetViews>
    <sheetView workbookViewId="0">
      <pane xSplit="1" ySplit="5" topLeftCell="I63" activePane="bottomRight" state="frozen"/>
      <selection pane="topRight" activeCell="B1" sqref="B1"/>
      <selection pane="bottomLeft" activeCell="A6" sqref="A6"/>
      <selection pane="bottomRight" activeCell="X68" sqref="X68"/>
    </sheetView>
  </sheetViews>
  <sheetFormatPr defaultColWidth="9" defaultRowHeight="12"/>
  <cols>
    <col min="1" max="1" width="11.26953125" style="46" customWidth="1"/>
    <col min="2" max="2" width="12.26953125" style="46" customWidth="1"/>
    <col min="3" max="3" width="9.36328125" style="46" bestFit="1" customWidth="1"/>
    <col min="4" max="4" width="10.7265625" style="46" bestFit="1" customWidth="1"/>
    <col min="5" max="5" width="9.26953125" style="46" bestFit="1" customWidth="1"/>
    <col min="6" max="9" width="10.6328125" style="46" bestFit="1" customWidth="1"/>
    <col min="10" max="10" width="9.26953125" style="46" bestFit="1" customWidth="1"/>
    <col min="11" max="11" width="9.36328125" style="46" bestFit="1" customWidth="1"/>
    <col min="12" max="13" width="9.26953125" style="46" customWidth="1"/>
    <col min="14" max="14" width="9.08984375" style="46" bestFit="1" customWidth="1"/>
    <col min="15" max="15" width="10.08984375" style="46" bestFit="1" customWidth="1"/>
    <col min="16" max="20" width="9.08984375" style="46" bestFit="1" customWidth="1"/>
    <col min="21" max="21" width="8.90625" style="46" customWidth="1"/>
    <col min="22" max="16384" width="9" style="46"/>
  </cols>
  <sheetData>
    <row r="1" spans="1:42">
      <c r="A1" s="55" t="s">
        <v>993</v>
      </c>
    </row>
    <row r="2" spans="1:42">
      <c r="T2" s="213" t="s">
        <v>826</v>
      </c>
    </row>
    <row r="3" spans="1:42">
      <c r="A3" s="610"/>
      <c r="B3" s="103" t="s">
        <v>994</v>
      </c>
      <c r="C3" s="48" t="s">
        <v>995</v>
      </c>
      <c r="D3" s="48"/>
      <c r="E3" s="48"/>
      <c r="F3" s="48"/>
      <c r="G3" s="48"/>
      <c r="H3" s="48"/>
      <c r="I3" s="48"/>
      <c r="J3" s="48"/>
      <c r="K3" s="48"/>
      <c r="L3" s="48"/>
      <c r="M3" s="48"/>
      <c r="N3" s="48"/>
      <c r="O3" s="48"/>
      <c r="P3" s="48"/>
      <c r="Q3" s="48"/>
      <c r="R3" s="48"/>
      <c r="S3" s="48"/>
      <c r="T3" s="103"/>
    </row>
    <row r="4" spans="1:42">
      <c r="A4" s="206"/>
      <c r="B4" s="162" t="s">
        <v>88</v>
      </c>
      <c r="C4" s="867" t="s">
        <v>827</v>
      </c>
      <c r="D4" s="868" t="s">
        <v>828</v>
      </c>
      <c r="E4" s="868" t="s">
        <v>829</v>
      </c>
      <c r="F4" s="868" t="s">
        <v>830</v>
      </c>
      <c r="G4" s="868" t="s">
        <v>431</v>
      </c>
      <c r="H4" s="866" t="s">
        <v>996</v>
      </c>
      <c r="I4" s="868" t="s">
        <v>831</v>
      </c>
      <c r="J4" s="868" t="s">
        <v>997</v>
      </c>
      <c r="K4" s="868" t="s">
        <v>998</v>
      </c>
      <c r="L4" s="866" t="s">
        <v>832</v>
      </c>
      <c r="M4" s="868" t="s">
        <v>999</v>
      </c>
      <c r="N4" s="868" t="s">
        <v>1000</v>
      </c>
      <c r="O4" s="868" t="s">
        <v>833</v>
      </c>
      <c r="P4" s="866" t="s">
        <v>834</v>
      </c>
      <c r="Q4" s="868" t="s">
        <v>835</v>
      </c>
      <c r="R4" s="868" t="s">
        <v>836</v>
      </c>
      <c r="S4" s="866" t="s">
        <v>837</v>
      </c>
      <c r="T4" s="869" t="s">
        <v>838</v>
      </c>
      <c r="U4" s="46" t="s">
        <v>358</v>
      </c>
    </row>
    <row r="5" spans="1:42">
      <c r="A5" s="206"/>
      <c r="B5" s="162"/>
      <c r="C5" s="867"/>
      <c r="D5" s="868"/>
      <c r="E5" s="868"/>
      <c r="F5" s="868"/>
      <c r="G5" s="868"/>
      <c r="H5" s="866"/>
      <c r="I5" s="868"/>
      <c r="J5" s="868"/>
      <c r="K5" s="868"/>
      <c r="L5" s="866"/>
      <c r="M5" s="868"/>
      <c r="N5" s="868"/>
      <c r="O5" s="868"/>
      <c r="P5" s="866"/>
      <c r="Q5" s="868"/>
      <c r="R5" s="868"/>
      <c r="S5" s="866"/>
      <c r="T5" s="869"/>
    </row>
    <row r="6" spans="1:42">
      <c r="A6" s="206" t="s">
        <v>981</v>
      </c>
      <c r="B6" s="609">
        <f t="shared" ref="B6:B22" si="0">SUM(C6:T6)</f>
        <v>1371546.9636535018</v>
      </c>
      <c r="C6" s="595">
        <v>5050</v>
      </c>
      <c r="D6" s="595">
        <v>495</v>
      </c>
      <c r="E6" s="595">
        <v>1411</v>
      </c>
      <c r="F6" s="595">
        <v>615</v>
      </c>
      <c r="G6" s="595">
        <v>533784</v>
      </c>
      <c r="H6" s="595">
        <v>66002</v>
      </c>
      <c r="I6" s="595">
        <v>62714</v>
      </c>
      <c r="J6" s="595">
        <v>170130</v>
      </c>
      <c r="K6" s="595">
        <v>87757.034</v>
      </c>
      <c r="L6" s="595">
        <v>40320</v>
      </c>
      <c r="M6" s="595">
        <v>33256</v>
      </c>
      <c r="N6" s="595">
        <v>30237</v>
      </c>
      <c r="O6" s="595">
        <v>102759</v>
      </c>
      <c r="P6" s="595">
        <v>72288.750697353476</v>
      </c>
      <c r="Q6" s="595">
        <v>360.35202137799996</v>
      </c>
      <c r="R6" s="595">
        <v>25058.123129403306</v>
      </c>
      <c r="S6" s="595">
        <v>34819.335452005369</v>
      </c>
      <c r="T6" s="596">
        <v>104490.36835336186</v>
      </c>
      <c r="AE6" s="282"/>
      <c r="AF6" s="282"/>
      <c r="AG6" s="282"/>
      <c r="AH6" s="282"/>
      <c r="AI6" s="282"/>
      <c r="AJ6" s="282"/>
      <c r="AK6" s="282"/>
      <c r="AL6" s="282"/>
      <c r="AM6" s="282"/>
      <c r="AN6" s="282"/>
      <c r="AO6" s="282"/>
      <c r="AP6" s="282"/>
    </row>
    <row r="7" spans="1:42">
      <c r="A7" s="206" t="s">
        <v>982</v>
      </c>
      <c r="B7" s="609">
        <f t="shared" si="0"/>
        <v>1376037.0574193189</v>
      </c>
      <c r="C7" s="595">
        <v>4652</v>
      </c>
      <c r="D7" s="595">
        <v>472</v>
      </c>
      <c r="E7" s="595">
        <v>1541</v>
      </c>
      <c r="F7" s="595">
        <v>609</v>
      </c>
      <c r="G7" s="595">
        <v>541982</v>
      </c>
      <c r="H7" s="595">
        <v>63102</v>
      </c>
      <c r="I7" s="595">
        <v>55840</v>
      </c>
      <c r="J7" s="595">
        <v>172126</v>
      </c>
      <c r="K7" s="595">
        <v>89770.983999999997</v>
      </c>
      <c r="L7" s="595">
        <v>41160</v>
      </c>
      <c r="M7" s="595">
        <v>32689</v>
      </c>
      <c r="N7" s="595">
        <v>29244</v>
      </c>
      <c r="O7" s="595">
        <v>102105</v>
      </c>
      <c r="P7" s="595">
        <v>78746.35932815171</v>
      </c>
      <c r="Q7" s="595">
        <v>367.44762821168001</v>
      </c>
      <c r="R7" s="595">
        <v>24805.918872718805</v>
      </c>
      <c r="S7" s="595">
        <v>34485.3886425905</v>
      </c>
      <c r="T7" s="596">
        <v>102338.95894764642</v>
      </c>
      <c r="AE7" s="282"/>
      <c r="AF7" s="282"/>
      <c r="AG7" s="282"/>
      <c r="AH7" s="282"/>
      <c r="AI7" s="282"/>
      <c r="AJ7" s="282"/>
      <c r="AK7" s="282"/>
      <c r="AL7" s="282"/>
      <c r="AM7" s="282"/>
      <c r="AN7" s="282"/>
      <c r="AO7" s="282"/>
      <c r="AP7" s="282"/>
    </row>
    <row r="8" spans="1:42">
      <c r="A8" s="206" t="s">
        <v>983</v>
      </c>
      <c r="B8" s="609">
        <f t="shared" si="0"/>
        <v>1368700.1866000001</v>
      </c>
      <c r="C8" s="595">
        <v>4734</v>
      </c>
      <c r="D8" s="595">
        <v>472</v>
      </c>
      <c r="E8" s="595">
        <v>1300</v>
      </c>
      <c r="F8" s="595">
        <v>575</v>
      </c>
      <c r="G8" s="595">
        <v>535491</v>
      </c>
      <c r="H8" s="595">
        <v>61412</v>
      </c>
      <c r="I8" s="595">
        <v>65507</v>
      </c>
      <c r="J8" s="595">
        <v>169390</v>
      </c>
      <c r="K8" s="595">
        <v>87963.495999999999</v>
      </c>
      <c r="L8" s="595">
        <v>38530</v>
      </c>
      <c r="M8" s="595">
        <v>33779</v>
      </c>
      <c r="N8" s="595">
        <v>23607</v>
      </c>
      <c r="O8" s="595">
        <v>103004</v>
      </c>
      <c r="P8" s="595">
        <v>81612.330293424762</v>
      </c>
      <c r="Q8" s="595">
        <v>268.36144802140001</v>
      </c>
      <c r="R8" s="595">
        <v>24874.51196100509</v>
      </c>
      <c r="S8" s="595">
        <v>35737.574400440732</v>
      </c>
      <c r="T8" s="596">
        <v>100442.91249710802</v>
      </c>
      <c r="AE8" s="282"/>
      <c r="AF8" s="282"/>
      <c r="AG8" s="282"/>
      <c r="AH8" s="282"/>
      <c r="AI8" s="282"/>
      <c r="AJ8" s="282"/>
      <c r="AK8" s="282"/>
      <c r="AL8" s="282"/>
      <c r="AM8" s="282"/>
      <c r="AN8" s="282"/>
      <c r="AO8" s="282"/>
      <c r="AP8" s="282"/>
    </row>
    <row r="9" spans="1:42">
      <c r="A9" s="206" t="s">
        <v>984</v>
      </c>
      <c r="B9" s="609">
        <f t="shared" si="0"/>
        <v>1320516.770763133</v>
      </c>
      <c r="C9" s="595">
        <v>4821</v>
      </c>
      <c r="D9" s="595">
        <v>442</v>
      </c>
      <c r="E9" s="595">
        <v>1468</v>
      </c>
      <c r="F9" s="595">
        <v>510</v>
      </c>
      <c r="G9" s="595">
        <v>495670</v>
      </c>
      <c r="H9" s="595">
        <v>65418</v>
      </c>
      <c r="I9" s="595">
        <v>50636</v>
      </c>
      <c r="J9" s="595">
        <v>163483</v>
      </c>
      <c r="K9" s="595">
        <v>83921.044999999998</v>
      </c>
      <c r="L9" s="595">
        <v>39563</v>
      </c>
      <c r="M9" s="595">
        <v>35750</v>
      </c>
      <c r="N9" s="595">
        <v>25394</v>
      </c>
      <c r="O9" s="595">
        <v>107565</v>
      </c>
      <c r="P9" s="595">
        <v>78958.498658413606</v>
      </c>
      <c r="Q9" s="595">
        <v>264.87454456300003</v>
      </c>
      <c r="R9" s="595">
        <v>25835.987720135749</v>
      </c>
      <c r="S9" s="595">
        <v>39309.757431068465</v>
      </c>
      <c r="T9" s="596">
        <v>101506.60740895217</v>
      </c>
      <c r="AE9" s="282"/>
      <c r="AF9" s="282"/>
      <c r="AG9" s="282"/>
      <c r="AH9" s="282"/>
      <c r="AI9" s="282"/>
      <c r="AJ9" s="282"/>
      <c r="AK9" s="282"/>
      <c r="AL9" s="282"/>
      <c r="AM9" s="282"/>
      <c r="AN9" s="282"/>
      <c r="AO9" s="282"/>
      <c r="AP9" s="282"/>
    </row>
    <row r="10" spans="1:42">
      <c r="A10" s="206" t="s">
        <v>985</v>
      </c>
      <c r="B10" s="597">
        <f t="shared" si="0"/>
        <v>1337356.0526199264</v>
      </c>
      <c r="C10" s="598">
        <v>4750</v>
      </c>
      <c r="D10" s="595">
        <v>433</v>
      </c>
      <c r="E10" s="595">
        <v>1352</v>
      </c>
      <c r="F10" s="595">
        <v>514</v>
      </c>
      <c r="G10" s="595">
        <v>514664</v>
      </c>
      <c r="H10" s="595">
        <v>69018</v>
      </c>
      <c r="I10" s="595">
        <v>48899</v>
      </c>
      <c r="J10" s="595">
        <v>172975</v>
      </c>
      <c r="K10" s="595">
        <v>86932.478000000003</v>
      </c>
      <c r="L10" s="595">
        <v>38392</v>
      </c>
      <c r="M10" s="595">
        <v>35327</v>
      </c>
      <c r="N10" s="595">
        <v>24087</v>
      </c>
      <c r="O10" s="595">
        <v>102756</v>
      </c>
      <c r="P10" s="595">
        <v>78549.828337867701</v>
      </c>
      <c r="Q10" s="595">
        <v>274.81445415899998</v>
      </c>
      <c r="R10" s="595">
        <v>25560.834866058321</v>
      </c>
      <c r="S10" s="595">
        <v>39690.276802153283</v>
      </c>
      <c r="T10" s="596">
        <v>93180.820159687893</v>
      </c>
      <c r="AE10" s="282"/>
      <c r="AF10" s="282"/>
      <c r="AG10" s="282"/>
      <c r="AH10" s="282"/>
      <c r="AI10" s="282"/>
      <c r="AJ10" s="282"/>
      <c r="AK10" s="282"/>
      <c r="AL10" s="282"/>
      <c r="AM10" s="282"/>
      <c r="AN10" s="282"/>
      <c r="AO10" s="282"/>
      <c r="AP10" s="282"/>
    </row>
    <row r="11" spans="1:42">
      <c r="A11" s="206" t="s">
        <v>986</v>
      </c>
      <c r="B11" s="597">
        <f t="shared" si="0"/>
        <v>1298089.0591344831</v>
      </c>
      <c r="C11" s="598">
        <v>4671</v>
      </c>
      <c r="D11" s="595">
        <v>401</v>
      </c>
      <c r="E11" s="595">
        <v>1168</v>
      </c>
      <c r="F11" s="595">
        <v>540</v>
      </c>
      <c r="G11" s="595">
        <v>497709</v>
      </c>
      <c r="H11" s="595">
        <v>51193</v>
      </c>
      <c r="I11" s="595">
        <v>48200</v>
      </c>
      <c r="J11" s="595">
        <v>178055</v>
      </c>
      <c r="K11" s="595">
        <v>79832.106</v>
      </c>
      <c r="L11" s="595">
        <v>35617</v>
      </c>
      <c r="M11" s="595">
        <v>36170</v>
      </c>
      <c r="N11" s="595">
        <v>22984</v>
      </c>
      <c r="O11" s="595">
        <v>107591</v>
      </c>
      <c r="P11" s="595">
        <v>74609.834122118933</v>
      </c>
      <c r="Q11" s="595">
        <v>210.13150141700001</v>
      </c>
      <c r="R11" s="595">
        <v>27127.119571258681</v>
      </c>
      <c r="S11" s="595">
        <v>41950.890335260345</v>
      </c>
      <c r="T11" s="596">
        <v>90059.977604427811</v>
      </c>
      <c r="AE11" s="282"/>
      <c r="AF11" s="282"/>
      <c r="AG11" s="282"/>
      <c r="AH11" s="282"/>
      <c r="AI11" s="282"/>
      <c r="AJ11" s="282"/>
      <c r="AK11" s="282"/>
      <c r="AL11" s="282"/>
      <c r="AM11" s="282"/>
      <c r="AN11" s="282"/>
      <c r="AO11" s="282"/>
      <c r="AP11" s="282"/>
    </row>
    <row r="12" spans="1:42">
      <c r="A12" s="206" t="s">
        <v>987</v>
      </c>
      <c r="B12" s="597">
        <f t="shared" si="0"/>
        <v>1246218.5422299269</v>
      </c>
      <c r="C12" s="598">
        <v>4799</v>
      </c>
      <c r="D12" s="595">
        <v>374</v>
      </c>
      <c r="E12" s="595">
        <v>1517</v>
      </c>
      <c r="F12" s="595">
        <v>519</v>
      </c>
      <c r="G12" s="595">
        <v>449069</v>
      </c>
      <c r="H12" s="595">
        <v>48414</v>
      </c>
      <c r="I12" s="595">
        <v>50076</v>
      </c>
      <c r="J12" s="595">
        <v>180945</v>
      </c>
      <c r="K12" s="595">
        <v>82436.619000000006</v>
      </c>
      <c r="L12" s="595">
        <v>34101</v>
      </c>
      <c r="M12" s="595">
        <v>34575</v>
      </c>
      <c r="N12" s="595">
        <v>22671</v>
      </c>
      <c r="O12" s="595">
        <v>106111</v>
      </c>
      <c r="P12" s="595">
        <v>73699.658794234885</v>
      </c>
      <c r="Q12" s="595">
        <v>333.14919289800002</v>
      </c>
      <c r="R12" s="595">
        <v>25555.718282581034</v>
      </c>
      <c r="S12" s="595">
        <v>42338.986826579647</v>
      </c>
      <c r="T12" s="596">
        <v>88683.410133633195</v>
      </c>
      <c r="AE12" s="282"/>
      <c r="AF12" s="282"/>
      <c r="AG12" s="282"/>
      <c r="AH12" s="282"/>
      <c r="AI12" s="282"/>
      <c r="AJ12" s="282"/>
      <c r="AK12" s="282"/>
      <c r="AL12" s="282"/>
      <c r="AM12" s="282"/>
      <c r="AN12" s="282"/>
      <c r="AO12" s="282"/>
      <c r="AP12" s="282"/>
    </row>
    <row r="13" spans="1:42">
      <c r="A13" s="206" t="s">
        <v>988</v>
      </c>
      <c r="B13" s="597">
        <f t="shared" si="0"/>
        <v>1246780.6617985866</v>
      </c>
      <c r="C13" s="598">
        <v>4291</v>
      </c>
      <c r="D13" s="595">
        <v>373</v>
      </c>
      <c r="E13" s="595">
        <v>1113</v>
      </c>
      <c r="F13" s="595">
        <v>578</v>
      </c>
      <c r="G13" s="595">
        <v>442767</v>
      </c>
      <c r="H13" s="595">
        <v>53703</v>
      </c>
      <c r="I13" s="595">
        <v>55139</v>
      </c>
      <c r="J13" s="595">
        <v>185455</v>
      </c>
      <c r="K13" s="595">
        <v>75996.573000000004</v>
      </c>
      <c r="L13" s="595">
        <v>34303</v>
      </c>
      <c r="M13" s="595">
        <v>33898</v>
      </c>
      <c r="N13" s="595">
        <v>23160</v>
      </c>
      <c r="O13" s="595">
        <v>104954</v>
      </c>
      <c r="P13" s="595">
        <v>75457.305609992574</v>
      </c>
      <c r="Q13" s="595">
        <v>342.45165214900004</v>
      </c>
      <c r="R13" s="595">
        <v>24273.067573480334</v>
      </c>
      <c r="S13" s="595">
        <v>42090.068420201074</v>
      </c>
      <c r="T13" s="596">
        <v>88887.195542763598</v>
      </c>
      <c r="AE13" s="282"/>
      <c r="AF13" s="282"/>
      <c r="AG13" s="282"/>
      <c r="AH13" s="282"/>
      <c r="AI13" s="282"/>
      <c r="AJ13" s="282"/>
      <c r="AK13" s="282"/>
      <c r="AL13" s="282"/>
      <c r="AM13" s="282"/>
      <c r="AN13" s="282"/>
      <c r="AO13" s="282"/>
      <c r="AP13" s="282"/>
    </row>
    <row r="14" spans="1:42">
      <c r="A14" s="206" t="s">
        <v>989</v>
      </c>
      <c r="B14" s="597">
        <f t="shared" si="0"/>
        <v>1438686.3748093646</v>
      </c>
      <c r="C14" s="598">
        <v>4924</v>
      </c>
      <c r="D14" s="595">
        <v>454</v>
      </c>
      <c r="E14" s="595">
        <v>1494</v>
      </c>
      <c r="F14" s="595">
        <v>763</v>
      </c>
      <c r="G14" s="595">
        <v>518685</v>
      </c>
      <c r="H14" s="595">
        <v>63478</v>
      </c>
      <c r="I14" s="595">
        <v>68574</v>
      </c>
      <c r="J14" s="595">
        <v>214581</v>
      </c>
      <c r="K14" s="595">
        <v>102292.272</v>
      </c>
      <c r="L14" s="595">
        <v>38877</v>
      </c>
      <c r="M14" s="595">
        <v>39487</v>
      </c>
      <c r="N14" s="595">
        <v>25512</v>
      </c>
      <c r="O14" s="595">
        <v>113397</v>
      </c>
      <c r="P14" s="595">
        <v>85291.914104214709</v>
      </c>
      <c r="Q14" s="595">
        <v>464.57476856200003</v>
      </c>
      <c r="R14" s="595">
        <v>23649.78028634873</v>
      </c>
      <c r="S14" s="595">
        <v>43016.195910945688</v>
      </c>
      <c r="T14" s="596">
        <v>93745.637739293423</v>
      </c>
      <c r="AE14" s="282"/>
      <c r="AF14" s="282"/>
      <c r="AG14" s="282"/>
      <c r="AH14" s="282"/>
      <c r="AI14" s="282"/>
      <c r="AJ14" s="282"/>
      <c r="AK14" s="282"/>
      <c r="AL14" s="282"/>
      <c r="AM14" s="282"/>
      <c r="AN14" s="282"/>
      <c r="AO14" s="282"/>
      <c r="AP14" s="282"/>
    </row>
    <row r="15" spans="1:42">
      <c r="A15" s="206" t="s">
        <v>990</v>
      </c>
      <c r="B15" s="597">
        <f t="shared" si="0"/>
        <v>1593540.8304233125</v>
      </c>
      <c r="C15" s="598">
        <v>5984</v>
      </c>
      <c r="D15" s="595">
        <v>499</v>
      </c>
      <c r="E15" s="595">
        <v>1931</v>
      </c>
      <c r="F15" s="595">
        <v>763</v>
      </c>
      <c r="G15" s="595">
        <v>585163</v>
      </c>
      <c r="H15" s="595">
        <v>82808</v>
      </c>
      <c r="I15" s="595">
        <v>74955</v>
      </c>
      <c r="J15" s="595">
        <v>229690</v>
      </c>
      <c r="K15" s="595">
        <v>112262.257</v>
      </c>
      <c r="L15" s="595">
        <v>42754</v>
      </c>
      <c r="M15" s="595">
        <v>43815</v>
      </c>
      <c r="N15" s="595">
        <v>26071</v>
      </c>
      <c r="O15" s="595">
        <v>116668</v>
      </c>
      <c r="P15" s="595">
        <v>103669.76149047032</v>
      </c>
      <c r="Q15" s="595">
        <v>378.70334836500001</v>
      </c>
      <c r="R15" s="595">
        <v>23548.37603994376</v>
      </c>
      <c r="S15" s="595">
        <v>43487.244538367057</v>
      </c>
      <c r="T15" s="596">
        <v>99093.48800616675</v>
      </c>
      <c r="AE15" s="282"/>
      <c r="AF15" s="282"/>
      <c r="AG15" s="282"/>
      <c r="AH15" s="282"/>
      <c r="AI15" s="282"/>
      <c r="AJ15" s="282"/>
      <c r="AK15" s="282"/>
      <c r="AL15" s="282"/>
      <c r="AM15" s="282"/>
      <c r="AN15" s="282"/>
      <c r="AO15" s="282"/>
      <c r="AP15" s="282"/>
    </row>
    <row r="16" spans="1:42">
      <c r="A16" s="206" t="s">
        <v>991</v>
      </c>
      <c r="B16" s="597">
        <f t="shared" si="0"/>
        <v>1592917.9988835072</v>
      </c>
      <c r="C16" s="598">
        <v>6490</v>
      </c>
      <c r="D16" s="595">
        <v>455</v>
      </c>
      <c r="E16" s="595">
        <v>2188</v>
      </c>
      <c r="F16" s="595">
        <v>620</v>
      </c>
      <c r="G16" s="595">
        <v>577536</v>
      </c>
      <c r="H16" s="595">
        <v>85232</v>
      </c>
      <c r="I16" s="595">
        <v>81216</v>
      </c>
      <c r="J16" s="595">
        <v>225994</v>
      </c>
      <c r="K16" s="595">
        <v>105188.25199999999</v>
      </c>
      <c r="L16" s="595">
        <v>46491</v>
      </c>
      <c r="M16" s="595">
        <v>43200</v>
      </c>
      <c r="N16" s="595">
        <v>24488</v>
      </c>
      <c r="O16" s="595">
        <v>117827</v>
      </c>
      <c r="P16" s="595">
        <v>109927.64421743521</v>
      </c>
      <c r="Q16" s="595">
        <v>568.41153731040004</v>
      </c>
      <c r="R16" s="595">
        <v>24412.521380248538</v>
      </c>
      <c r="S16" s="595">
        <v>44642.568760970615</v>
      </c>
      <c r="T16" s="596">
        <v>96441.600987542537</v>
      </c>
      <c r="AE16" s="282"/>
      <c r="AF16" s="282"/>
      <c r="AG16" s="282"/>
      <c r="AH16" s="282"/>
      <c r="AI16" s="282"/>
      <c r="AJ16" s="282"/>
      <c r="AK16" s="282"/>
      <c r="AL16" s="282"/>
      <c r="AM16" s="282"/>
      <c r="AN16" s="282"/>
      <c r="AO16" s="282"/>
      <c r="AP16" s="282"/>
    </row>
    <row r="17" spans="1:42">
      <c r="A17" s="206" t="s">
        <v>992</v>
      </c>
      <c r="B17" s="597">
        <f t="shared" si="0"/>
        <v>1616884.1978237394</v>
      </c>
      <c r="C17" s="578">
        <v>6447</v>
      </c>
      <c r="D17" s="650">
        <v>466</v>
      </c>
      <c r="E17" s="650">
        <v>2151</v>
      </c>
      <c r="F17" s="650">
        <v>645</v>
      </c>
      <c r="G17" s="650">
        <v>584498</v>
      </c>
      <c r="H17" s="650">
        <v>85296</v>
      </c>
      <c r="I17" s="650">
        <v>78773</v>
      </c>
      <c r="J17" s="650">
        <v>233417</v>
      </c>
      <c r="K17" s="650">
        <v>107534.242</v>
      </c>
      <c r="L17" s="650">
        <v>48950</v>
      </c>
      <c r="M17" s="650">
        <v>43142</v>
      </c>
      <c r="N17" s="650">
        <v>24736</v>
      </c>
      <c r="O17" s="650">
        <v>117956</v>
      </c>
      <c r="P17" s="650">
        <v>114247.48855174368</v>
      </c>
      <c r="Q17" s="650">
        <v>589.31610800576004</v>
      </c>
      <c r="R17" s="650">
        <v>25250.230301030628</v>
      </c>
      <c r="S17" s="650">
        <v>44360.70448731145</v>
      </c>
      <c r="T17" s="577">
        <v>98425.216375647622</v>
      </c>
      <c r="AE17" s="282"/>
      <c r="AF17" s="282"/>
      <c r="AG17" s="282"/>
      <c r="AH17" s="282"/>
      <c r="AI17" s="282"/>
      <c r="AJ17" s="282"/>
      <c r="AK17" s="282"/>
      <c r="AL17" s="282"/>
      <c r="AM17" s="282"/>
      <c r="AN17" s="282"/>
      <c r="AO17" s="282"/>
      <c r="AP17" s="282"/>
    </row>
    <row r="18" spans="1:42">
      <c r="A18" s="113" t="s">
        <v>1038</v>
      </c>
      <c r="B18" s="668">
        <f t="shared" si="0"/>
        <v>1615784.661077738</v>
      </c>
      <c r="C18" s="657">
        <v>5751</v>
      </c>
      <c r="D18" s="657">
        <v>456</v>
      </c>
      <c r="E18" s="657">
        <v>2166</v>
      </c>
      <c r="F18" s="657">
        <v>616</v>
      </c>
      <c r="G18" s="657">
        <v>584493</v>
      </c>
      <c r="H18" s="657">
        <v>82513</v>
      </c>
      <c r="I18" s="657">
        <v>78537</v>
      </c>
      <c r="J18" s="657">
        <v>233270</v>
      </c>
      <c r="K18" s="657">
        <v>104309.247</v>
      </c>
      <c r="L18" s="657">
        <v>49319</v>
      </c>
      <c r="M18" s="657">
        <v>43607</v>
      </c>
      <c r="N18" s="657">
        <v>24376</v>
      </c>
      <c r="O18" s="657">
        <v>119009</v>
      </c>
      <c r="P18" s="657">
        <v>117953.80863432852</v>
      </c>
      <c r="Q18" s="657">
        <v>470.82834395999998</v>
      </c>
      <c r="R18" s="657">
        <v>24923.256665306675</v>
      </c>
      <c r="S18" s="657">
        <v>44151.345531185012</v>
      </c>
      <c r="T18" s="660">
        <v>99863.174902958053</v>
      </c>
      <c r="AE18" s="282"/>
      <c r="AF18" s="282"/>
      <c r="AG18" s="282"/>
      <c r="AH18" s="282"/>
      <c r="AI18" s="282"/>
      <c r="AJ18" s="282"/>
      <c r="AK18" s="282"/>
      <c r="AL18" s="282"/>
      <c r="AM18" s="282"/>
      <c r="AN18" s="282"/>
      <c r="AO18" s="282"/>
      <c r="AP18" s="282"/>
    </row>
    <row r="19" spans="1:42">
      <c r="A19" s="206" t="s">
        <v>1039</v>
      </c>
      <c r="B19" s="669">
        <f t="shared" si="0"/>
        <v>1663605.5040120902</v>
      </c>
      <c r="C19" s="650">
        <v>5921</v>
      </c>
      <c r="D19" s="650">
        <v>471</v>
      </c>
      <c r="E19" s="650">
        <v>2009</v>
      </c>
      <c r="F19" s="650">
        <v>612</v>
      </c>
      <c r="G19" s="650">
        <v>606869</v>
      </c>
      <c r="H19" s="650">
        <v>86013</v>
      </c>
      <c r="I19" s="650">
        <v>81190</v>
      </c>
      <c r="J19" s="650">
        <v>234927</v>
      </c>
      <c r="K19" s="650">
        <v>109290.2577323818</v>
      </c>
      <c r="L19" s="650">
        <v>47490</v>
      </c>
      <c r="M19" s="650">
        <v>44543</v>
      </c>
      <c r="N19" s="650">
        <v>25979</v>
      </c>
      <c r="O19" s="650">
        <v>122691</v>
      </c>
      <c r="P19" s="650">
        <v>125919.21600031383</v>
      </c>
      <c r="Q19" s="650">
        <v>399.184741659304</v>
      </c>
      <c r="R19" s="650">
        <v>25665.940010831688</v>
      </c>
      <c r="S19" s="650">
        <v>46419.086355102845</v>
      </c>
      <c r="T19" s="577">
        <v>97196.819171800438</v>
      </c>
      <c r="AE19" s="282"/>
      <c r="AF19" s="282"/>
      <c r="AG19" s="282"/>
      <c r="AH19" s="282"/>
      <c r="AI19" s="282"/>
      <c r="AJ19" s="282"/>
      <c r="AK19" s="282"/>
      <c r="AL19" s="282"/>
      <c r="AM19" s="282"/>
      <c r="AN19" s="282"/>
      <c r="AO19" s="282"/>
      <c r="AP19" s="282"/>
    </row>
    <row r="20" spans="1:42">
      <c r="A20" s="206" t="s">
        <v>1040</v>
      </c>
      <c r="B20" s="669">
        <f t="shared" si="0"/>
        <v>1774421.5870863334</v>
      </c>
      <c r="C20" s="650">
        <v>6589</v>
      </c>
      <c r="D20" s="650">
        <v>504</v>
      </c>
      <c r="E20" s="650">
        <v>2216</v>
      </c>
      <c r="F20" s="650">
        <v>653</v>
      </c>
      <c r="G20" s="650">
        <v>668999</v>
      </c>
      <c r="H20" s="650">
        <v>94578</v>
      </c>
      <c r="I20" s="650">
        <v>105288</v>
      </c>
      <c r="J20" s="650">
        <v>241695</v>
      </c>
      <c r="K20" s="650">
        <v>95033.257732381797</v>
      </c>
      <c r="L20" s="650">
        <v>33007</v>
      </c>
      <c r="M20" s="650">
        <v>53046</v>
      </c>
      <c r="N20" s="650">
        <v>28055</v>
      </c>
      <c r="O20" s="650">
        <v>128130</v>
      </c>
      <c r="P20" s="650">
        <v>142109.94802579167</v>
      </c>
      <c r="Q20" s="650">
        <v>514.93587749159997</v>
      </c>
      <c r="R20" s="650">
        <v>26546.300464966753</v>
      </c>
      <c r="S20" s="650">
        <v>47288.193271057142</v>
      </c>
      <c r="T20" s="577">
        <v>100168.95171464441</v>
      </c>
      <c r="AE20" s="282"/>
      <c r="AF20" s="282"/>
      <c r="AG20" s="282"/>
      <c r="AH20" s="282"/>
      <c r="AI20" s="282"/>
      <c r="AJ20" s="282"/>
      <c r="AK20" s="282"/>
      <c r="AL20" s="282"/>
      <c r="AM20" s="282"/>
      <c r="AN20" s="282"/>
      <c r="AO20" s="282"/>
      <c r="AP20" s="282"/>
    </row>
    <row r="21" spans="1:42">
      <c r="A21" s="206" t="s">
        <v>1041</v>
      </c>
      <c r="B21" s="669">
        <f t="shared" si="0"/>
        <v>1792764.4036363538</v>
      </c>
      <c r="C21" s="650">
        <v>6366</v>
      </c>
      <c r="D21" s="650">
        <v>556</v>
      </c>
      <c r="E21" s="650">
        <v>1735</v>
      </c>
      <c r="F21" s="650">
        <v>602</v>
      </c>
      <c r="G21" s="650">
        <v>670190</v>
      </c>
      <c r="H21" s="650">
        <v>94417</v>
      </c>
      <c r="I21" s="650">
        <v>103629</v>
      </c>
      <c r="J21" s="650">
        <v>249067</v>
      </c>
      <c r="K21" s="650">
        <v>101857.592</v>
      </c>
      <c r="L21" s="650">
        <v>29291</v>
      </c>
      <c r="M21" s="650">
        <v>51445</v>
      </c>
      <c r="N21" s="650">
        <v>28827</v>
      </c>
      <c r="O21" s="650">
        <v>126166</v>
      </c>
      <c r="P21" s="650">
        <v>151945.28447560529</v>
      </c>
      <c r="Q21" s="650">
        <v>326.99482337851481</v>
      </c>
      <c r="R21" s="650">
        <v>26287.771785970101</v>
      </c>
      <c r="S21" s="650">
        <v>46125.155854418961</v>
      </c>
      <c r="T21" s="577">
        <v>103930.60469698113</v>
      </c>
      <c r="AE21" s="282"/>
      <c r="AF21" s="282"/>
      <c r="AG21" s="282"/>
      <c r="AH21" s="282"/>
      <c r="AI21" s="282"/>
      <c r="AJ21" s="282"/>
      <c r="AK21" s="282"/>
      <c r="AL21" s="282"/>
      <c r="AM21" s="282"/>
      <c r="AN21" s="282"/>
      <c r="AO21" s="282"/>
      <c r="AP21" s="282"/>
    </row>
    <row r="22" spans="1:42">
      <c r="A22" s="114" t="s">
        <v>1042</v>
      </c>
      <c r="B22" s="670">
        <f t="shared" si="0"/>
        <v>1886545.3397754102</v>
      </c>
      <c r="C22" s="599">
        <v>6845</v>
      </c>
      <c r="D22" s="599">
        <v>596</v>
      </c>
      <c r="E22" s="599">
        <v>1839</v>
      </c>
      <c r="F22" s="599">
        <v>719</v>
      </c>
      <c r="G22" s="599">
        <v>730542</v>
      </c>
      <c r="H22" s="599">
        <v>88997</v>
      </c>
      <c r="I22" s="599">
        <v>98470</v>
      </c>
      <c r="J22" s="599">
        <v>260347</v>
      </c>
      <c r="K22" s="599">
        <v>110090.951</v>
      </c>
      <c r="L22" s="599">
        <v>37453</v>
      </c>
      <c r="M22" s="599">
        <v>51030</v>
      </c>
      <c r="N22" s="599">
        <v>31186</v>
      </c>
      <c r="O22" s="599">
        <v>128439</v>
      </c>
      <c r="P22" s="599">
        <v>157140.34956133875</v>
      </c>
      <c r="Q22" s="599">
        <v>491.9653940882485</v>
      </c>
      <c r="R22" s="599">
        <v>26773.490230876818</v>
      </c>
      <c r="S22" s="599">
        <v>47025.989987764333</v>
      </c>
      <c r="T22" s="600">
        <v>108559.59360134228</v>
      </c>
      <c r="AE22" s="282"/>
      <c r="AF22" s="282"/>
      <c r="AG22" s="282"/>
      <c r="AH22" s="282"/>
      <c r="AI22" s="282"/>
      <c r="AJ22" s="282"/>
      <c r="AK22" s="282"/>
      <c r="AL22" s="282"/>
      <c r="AM22" s="282"/>
      <c r="AN22" s="282"/>
      <c r="AO22" s="282"/>
      <c r="AP22" s="282"/>
    </row>
    <row r="23" spans="1:42">
      <c r="A23" s="46" t="s">
        <v>1043</v>
      </c>
      <c r="AE23" s="282"/>
      <c r="AF23" s="282"/>
      <c r="AG23" s="282"/>
      <c r="AH23" s="282"/>
      <c r="AI23" s="282"/>
      <c r="AJ23" s="282"/>
      <c r="AK23" s="282"/>
      <c r="AL23" s="282"/>
      <c r="AM23" s="282"/>
      <c r="AN23" s="282"/>
      <c r="AO23" s="282"/>
      <c r="AP23" s="282"/>
    </row>
    <row r="24" spans="1:42">
      <c r="AE24" s="282"/>
      <c r="AF24" s="282"/>
      <c r="AG24" s="282"/>
      <c r="AH24" s="282"/>
      <c r="AI24" s="282"/>
      <c r="AJ24" s="282"/>
      <c r="AK24" s="282"/>
      <c r="AL24" s="282"/>
      <c r="AM24" s="282"/>
      <c r="AN24" s="282"/>
      <c r="AO24" s="282"/>
      <c r="AP24" s="282"/>
    </row>
    <row r="25" spans="1:42">
      <c r="AE25" s="282"/>
      <c r="AF25" s="282"/>
      <c r="AG25" s="282"/>
      <c r="AH25" s="282"/>
      <c r="AI25" s="282"/>
      <c r="AJ25" s="282"/>
      <c r="AK25" s="282"/>
      <c r="AL25" s="282"/>
      <c r="AM25" s="282"/>
      <c r="AN25" s="282"/>
      <c r="AO25" s="282"/>
      <c r="AP25" s="282"/>
    </row>
    <row r="26" spans="1:42">
      <c r="A26" s="55" t="s">
        <v>1001</v>
      </c>
    </row>
    <row r="28" spans="1:42">
      <c r="A28" s="610"/>
      <c r="B28" s="113" t="s">
        <v>840</v>
      </c>
      <c r="C28" s="48" t="s">
        <v>1002</v>
      </c>
      <c r="D28" s="48"/>
      <c r="E28" s="48"/>
      <c r="F28" s="48"/>
      <c r="G28" s="48"/>
      <c r="H28" s="48"/>
      <c r="I28" s="48"/>
      <c r="J28" s="48"/>
      <c r="K28" s="48"/>
      <c r="L28" s="48"/>
      <c r="M28" s="48"/>
      <c r="N28" s="48"/>
      <c r="O28" s="48"/>
      <c r="P28" s="48"/>
      <c r="Q28" s="48"/>
      <c r="R28" s="48"/>
      <c r="S28" s="48"/>
      <c r="T28" s="103"/>
    </row>
    <row r="29" spans="1:42">
      <c r="A29" s="206"/>
      <c r="B29" s="206" t="s">
        <v>839</v>
      </c>
      <c r="C29" s="867" t="s">
        <v>827</v>
      </c>
      <c r="D29" s="868" t="s">
        <v>828</v>
      </c>
      <c r="E29" s="868" t="s">
        <v>829</v>
      </c>
      <c r="F29" s="868" t="s">
        <v>830</v>
      </c>
      <c r="G29" s="868" t="s">
        <v>431</v>
      </c>
      <c r="H29" s="866" t="s">
        <v>996</v>
      </c>
      <c r="I29" s="868" t="s">
        <v>831</v>
      </c>
      <c r="J29" s="868" t="s">
        <v>997</v>
      </c>
      <c r="K29" s="868" t="s">
        <v>998</v>
      </c>
      <c r="L29" s="866" t="s">
        <v>832</v>
      </c>
      <c r="M29" s="868" t="s">
        <v>999</v>
      </c>
      <c r="N29" s="868" t="s">
        <v>1000</v>
      </c>
      <c r="O29" s="868" t="s">
        <v>833</v>
      </c>
      <c r="P29" s="866" t="s">
        <v>834</v>
      </c>
      <c r="Q29" s="868" t="s">
        <v>835</v>
      </c>
      <c r="R29" s="868" t="s">
        <v>836</v>
      </c>
      <c r="S29" s="866" t="s">
        <v>837</v>
      </c>
      <c r="T29" s="869" t="s">
        <v>838</v>
      </c>
      <c r="U29" s="46" t="s">
        <v>358</v>
      </c>
    </row>
    <row r="30" spans="1:42">
      <c r="A30" s="114"/>
      <c r="B30" s="601" t="s">
        <v>1003</v>
      </c>
      <c r="C30" s="870"/>
      <c r="D30" s="871"/>
      <c r="E30" s="871"/>
      <c r="F30" s="871"/>
      <c r="G30" s="871"/>
      <c r="H30" s="872"/>
      <c r="I30" s="871"/>
      <c r="J30" s="871"/>
      <c r="K30" s="871"/>
      <c r="L30" s="872"/>
      <c r="M30" s="871"/>
      <c r="N30" s="871"/>
      <c r="O30" s="871"/>
      <c r="P30" s="872"/>
      <c r="Q30" s="871"/>
      <c r="R30" s="871"/>
      <c r="S30" s="872"/>
      <c r="T30" s="873"/>
    </row>
    <row r="31" spans="1:42">
      <c r="A31" s="206" t="s">
        <v>981</v>
      </c>
      <c r="B31" s="594">
        <f>SUM(C31:T31)</f>
        <v>20657484.994731203</v>
      </c>
      <c r="C31" s="598">
        <v>75497.793140502705</v>
      </c>
      <c r="D31" s="595">
        <v>6491</v>
      </c>
      <c r="E31" s="595">
        <v>20741</v>
      </c>
      <c r="F31" s="595">
        <v>7340</v>
      </c>
      <c r="G31" s="595">
        <v>5447248</v>
      </c>
      <c r="H31" s="595">
        <v>882101.37840201962</v>
      </c>
      <c r="I31" s="595">
        <v>970186</v>
      </c>
      <c r="J31" s="595">
        <v>1952044.4966511652</v>
      </c>
      <c r="K31" s="595">
        <v>1230878.2251731141</v>
      </c>
      <c r="L31" s="595">
        <v>617189</v>
      </c>
      <c r="M31" s="595">
        <v>548320</v>
      </c>
      <c r="N31" s="595">
        <v>945460</v>
      </c>
      <c r="O31" s="595">
        <v>2703998.1013644021</v>
      </c>
      <c r="P31" s="595">
        <v>1070782</v>
      </c>
      <c r="Q31" s="595">
        <v>736226</v>
      </c>
      <c r="R31" s="595">
        <v>903434</v>
      </c>
      <c r="S31" s="595">
        <v>1439759</v>
      </c>
      <c r="T31" s="596">
        <v>1099789</v>
      </c>
      <c r="U31" s="46" t="s">
        <v>358</v>
      </c>
      <c r="AE31" s="282"/>
      <c r="AF31" s="282"/>
      <c r="AG31" s="282"/>
      <c r="AH31" s="282"/>
      <c r="AI31" s="282"/>
      <c r="AJ31" s="282"/>
      <c r="AK31" s="282"/>
      <c r="AL31" s="282"/>
      <c r="AM31" s="282"/>
      <c r="AN31" s="282"/>
      <c r="AO31" s="282"/>
      <c r="AP31" s="282"/>
    </row>
    <row r="32" spans="1:42">
      <c r="A32" s="206" t="s">
        <v>982</v>
      </c>
      <c r="B32" s="594">
        <f t="shared" ref="B32:B47" si="1">SUM(C32:T32)</f>
        <v>21216118.09856981</v>
      </c>
      <c r="C32" s="598">
        <v>71349.256679443322</v>
      </c>
      <c r="D32" s="595">
        <v>6438</v>
      </c>
      <c r="E32" s="595">
        <v>23416</v>
      </c>
      <c r="F32" s="595">
        <v>7212</v>
      </c>
      <c r="G32" s="595">
        <v>5758942</v>
      </c>
      <c r="H32" s="595">
        <v>863304.31683110539</v>
      </c>
      <c r="I32" s="595">
        <v>886921</v>
      </c>
      <c r="J32" s="595">
        <v>2031099.850838087</v>
      </c>
      <c r="K32" s="595">
        <v>1310590.9932119627</v>
      </c>
      <c r="L32" s="595">
        <v>643221</v>
      </c>
      <c r="M32" s="595">
        <v>555697</v>
      </c>
      <c r="N32" s="595">
        <v>940494</v>
      </c>
      <c r="O32" s="595">
        <v>2694599.681009213</v>
      </c>
      <c r="P32" s="595">
        <v>1207006</v>
      </c>
      <c r="Q32" s="595">
        <v>737825</v>
      </c>
      <c r="R32" s="595">
        <v>905551</v>
      </c>
      <c r="S32" s="595">
        <v>1455930</v>
      </c>
      <c r="T32" s="596">
        <v>1116521</v>
      </c>
      <c r="AE32" s="282"/>
      <c r="AF32" s="282"/>
      <c r="AG32" s="282"/>
      <c r="AH32" s="282"/>
      <c r="AI32" s="282"/>
      <c r="AJ32" s="282"/>
      <c r="AK32" s="282"/>
      <c r="AL32" s="282"/>
      <c r="AM32" s="282"/>
      <c r="AN32" s="282"/>
      <c r="AO32" s="282"/>
      <c r="AP32" s="282"/>
    </row>
    <row r="33" spans="1:42">
      <c r="A33" s="206" t="s">
        <v>983</v>
      </c>
      <c r="B33" s="594">
        <f t="shared" si="1"/>
        <v>20848575.292038862</v>
      </c>
      <c r="C33" s="598">
        <v>70999.645259941521</v>
      </c>
      <c r="D33" s="595">
        <v>6371</v>
      </c>
      <c r="E33" s="595">
        <v>19239</v>
      </c>
      <c r="F33" s="595">
        <v>6443</v>
      </c>
      <c r="G33" s="595">
        <v>5658591</v>
      </c>
      <c r="H33" s="595">
        <v>819787.20599196735</v>
      </c>
      <c r="I33" s="595">
        <v>1023615</v>
      </c>
      <c r="J33" s="595">
        <v>1993106.2221629601</v>
      </c>
      <c r="K33" s="595">
        <v>1264868.4609142034</v>
      </c>
      <c r="L33" s="595">
        <v>587872</v>
      </c>
      <c r="M33" s="595">
        <v>562925</v>
      </c>
      <c r="N33" s="595">
        <v>742086</v>
      </c>
      <c r="O33" s="595">
        <v>2698131.7577097872</v>
      </c>
      <c r="P33" s="595">
        <v>1242423</v>
      </c>
      <c r="Q33" s="595">
        <v>726369</v>
      </c>
      <c r="R33" s="595">
        <v>884764</v>
      </c>
      <c r="S33" s="595">
        <v>1466432</v>
      </c>
      <c r="T33" s="596">
        <v>1074552</v>
      </c>
      <c r="AE33" s="282"/>
      <c r="AF33" s="282"/>
      <c r="AG33" s="282"/>
      <c r="AH33" s="282"/>
      <c r="AI33" s="282"/>
      <c r="AJ33" s="282"/>
      <c r="AK33" s="282"/>
      <c r="AL33" s="282"/>
      <c r="AM33" s="282"/>
      <c r="AN33" s="282"/>
      <c r="AO33" s="282"/>
      <c r="AP33" s="282"/>
    </row>
    <row r="34" spans="1:42">
      <c r="A34" s="206" t="s">
        <v>984</v>
      </c>
      <c r="B34" s="594">
        <f t="shared" si="1"/>
        <v>19414401.680177946</v>
      </c>
      <c r="C34" s="598">
        <v>69508.64746445723</v>
      </c>
      <c r="D34" s="595">
        <v>5727</v>
      </c>
      <c r="E34" s="595">
        <v>21026</v>
      </c>
      <c r="F34" s="595">
        <v>5288</v>
      </c>
      <c r="G34" s="595">
        <v>4791855</v>
      </c>
      <c r="H34" s="595">
        <v>842053.11117263278</v>
      </c>
      <c r="I34" s="595">
        <v>755022</v>
      </c>
      <c r="J34" s="595">
        <v>1867220.5007295175</v>
      </c>
      <c r="K34" s="595">
        <v>1138704.1111333254</v>
      </c>
      <c r="L34" s="595">
        <v>578107</v>
      </c>
      <c r="M34" s="595">
        <v>561279</v>
      </c>
      <c r="N34" s="595">
        <v>733687</v>
      </c>
      <c r="O34" s="595">
        <v>2758518.309678012</v>
      </c>
      <c r="P34" s="595">
        <v>1154955</v>
      </c>
      <c r="Q34" s="595">
        <v>701740</v>
      </c>
      <c r="R34" s="595">
        <v>863373</v>
      </c>
      <c r="S34" s="595">
        <v>1556567</v>
      </c>
      <c r="T34" s="596">
        <v>1009771</v>
      </c>
      <c r="AE34" s="282"/>
      <c r="AF34" s="282"/>
      <c r="AG34" s="282"/>
      <c r="AH34" s="282"/>
      <c r="AI34" s="282"/>
      <c r="AJ34" s="282"/>
      <c r="AK34" s="282"/>
      <c r="AL34" s="282"/>
      <c r="AM34" s="282"/>
      <c r="AN34" s="282"/>
      <c r="AO34" s="282"/>
      <c r="AP34" s="282"/>
    </row>
    <row r="35" spans="1:42">
      <c r="A35" s="206" t="s">
        <v>985</v>
      </c>
      <c r="B35" s="594">
        <f t="shared" si="1"/>
        <v>20455170.727933899</v>
      </c>
      <c r="C35" s="598">
        <v>70952.381215099158</v>
      </c>
      <c r="D35" s="595">
        <v>5827</v>
      </c>
      <c r="E35" s="595">
        <v>19908</v>
      </c>
      <c r="F35" s="595">
        <v>5679</v>
      </c>
      <c r="G35" s="595">
        <v>5383375</v>
      </c>
      <c r="H35" s="595">
        <v>908625.78947423282</v>
      </c>
      <c r="I35" s="595">
        <v>750941</v>
      </c>
      <c r="J35" s="595">
        <v>1961703.8221060343</v>
      </c>
      <c r="K35" s="595">
        <v>1237564.4836541298</v>
      </c>
      <c r="L35" s="595">
        <v>580116</v>
      </c>
      <c r="M35" s="595">
        <v>577171</v>
      </c>
      <c r="N35" s="595">
        <v>721832</v>
      </c>
      <c r="O35" s="595">
        <v>2791966.2514844011</v>
      </c>
      <c r="P35" s="595">
        <v>1200481</v>
      </c>
      <c r="Q35" s="595">
        <v>695765</v>
      </c>
      <c r="R35" s="595">
        <v>873760</v>
      </c>
      <c r="S35" s="595">
        <v>1636855</v>
      </c>
      <c r="T35" s="596">
        <v>1032648</v>
      </c>
      <c r="AE35" s="282"/>
      <c r="AF35" s="282"/>
      <c r="AG35" s="282"/>
      <c r="AH35" s="282"/>
      <c r="AI35" s="282"/>
      <c r="AJ35" s="282"/>
      <c r="AK35" s="282"/>
      <c r="AL35" s="282"/>
      <c r="AM35" s="282"/>
      <c r="AN35" s="282"/>
      <c r="AO35" s="282"/>
      <c r="AP35" s="282"/>
    </row>
    <row r="36" spans="1:42">
      <c r="A36" s="206" t="s">
        <v>986</v>
      </c>
      <c r="B36" s="594">
        <f t="shared" si="1"/>
        <v>19881757.640871737</v>
      </c>
      <c r="C36" s="598">
        <v>70767.484997631938</v>
      </c>
      <c r="D36" s="595">
        <v>5455</v>
      </c>
      <c r="E36" s="595">
        <v>17477</v>
      </c>
      <c r="F36" s="595">
        <v>5931</v>
      </c>
      <c r="G36" s="595">
        <v>5209302</v>
      </c>
      <c r="H36" s="595">
        <v>612287</v>
      </c>
      <c r="I36" s="595">
        <v>688792</v>
      </c>
      <c r="J36" s="595">
        <v>2042465.0149832007</v>
      </c>
      <c r="K36" s="595">
        <v>1154703.3220412126</v>
      </c>
      <c r="L36" s="595">
        <v>540093</v>
      </c>
      <c r="M36" s="595">
        <v>590895</v>
      </c>
      <c r="N36" s="595">
        <v>687097</v>
      </c>
      <c r="O36" s="595">
        <v>2820869.8188496903</v>
      </c>
      <c r="P36" s="595">
        <v>1184149</v>
      </c>
      <c r="Q36" s="595">
        <v>697904</v>
      </c>
      <c r="R36" s="595">
        <v>884384</v>
      </c>
      <c r="S36" s="595">
        <v>1671626</v>
      </c>
      <c r="T36" s="596">
        <v>997560</v>
      </c>
      <c r="AE36" s="282"/>
      <c r="AF36" s="282"/>
      <c r="AG36" s="282"/>
      <c r="AH36" s="282"/>
      <c r="AI36" s="282"/>
      <c r="AJ36" s="282"/>
      <c r="AK36" s="282"/>
      <c r="AL36" s="282"/>
      <c r="AM36" s="282"/>
      <c r="AN36" s="282"/>
      <c r="AO36" s="282"/>
      <c r="AP36" s="282"/>
    </row>
    <row r="37" spans="1:42">
      <c r="A37" s="206" t="s">
        <v>987</v>
      </c>
      <c r="B37" s="594">
        <f t="shared" si="1"/>
        <v>19767777.144184083</v>
      </c>
      <c r="C37" s="598">
        <v>74430.262038895395</v>
      </c>
      <c r="D37" s="595">
        <v>5145</v>
      </c>
      <c r="E37" s="595">
        <v>23203</v>
      </c>
      <c r="F37" s="595">
        <v>5858</v>
      </c>
      <c r="G37" s="595">
        <v>4904953</v>
      </c>
      <c r="H37" s="595">
        <v>579943</v>
      </c>
      <c r="I37" s="595">
        <v>727769</v>
      </c>
      <c r="J37" s="595">
        <v>2131203.6861013705</v>
      </c>
      <c r="K37" s="595">
        <v>1225780.8697461956</v>
      </c>
      <c r="L37" s="595">
        <v>524225</v>
      </c>
      <c r="M37" s="595">
        <v>574788</v>
      </c>
      <c r="N37" s="595">
        <v>687302</v>
      </c>
      <c r="O37" s="595">
        <v>2836241.3262976198</v>
      </c>
      <c r="P37" s="595">
        <v>1183387</v>
      </c>
      <c r="Q37" s="595">
        <v>669247</v>
      </c>
      <c r="R37" s="595">
        <v>859852</v>
      </c>
      <c r="S37" s="595">
        <v>1752806</v>
      </c>
      <c r="T37" s="596">
        <v>1001643</v>
      </c>
      <c r="AE37" s="282"/>
      <c r="AF37" s="282"/>
      <c r="AG37" s="282"/>
      <c r="AH37" s="282"/>
      <c r="AI37" s="282"/>
      <c r="AJ37" s="282"/>
      <c r="AK37" s="282"/>
      <c r="AL37" s="282"/>
      <c r="AM37" s="282"/>
      <c r="AN37" s="282"/>
      <c r="AO37" s="282"/>
      <c r="AP37" s="282"/>
    </row>
    <row r="38" spans="1:42">
      <c r="A38" s="206" t="s">
        <v>988</v>
      </c>
      <c r="B38" s="594">
        <f t="shared" si="1"/>
        <v>20399125.890284039</v>
      </c>
      <c r="C38" s="598">
        <v>68117.709723609238</v>
      </c>
      <c r="D38" s="595">
        <v>5274</v>
      </c>
      <c r="E38" s="595">
        <v>17436</v>
      </c>
      <c r="F38" s="595">
        <v>7050</v>
      </c>
      <c r="G38" s="595">
        <v>5167105</v>
      </c>
      <c r="H38" s="595">
        <v>686295</v>
      </c>
      <c r="I38" s="595">
        <v>825444</v>
      </c>
      <c r="J38" s="595">
        <v>2254879.2974069095</v>
      </c>
      <c r="K38" s="595">
        <v>1159756.7997038243</v>
      </c>
      <c r="L38" s="595">
        <v>548553</v>
      </c>
      <c r="M38" s="595">
        <v>580085</v>
      </c>
      <c r="N38" s="595">
        <v>710774</v>
      </c>
      <c r="O38" s="595">
        <v>2818338.0834496929</v>
      </c>
      <c r="P38" s="595">
        <v>1244997</v>
      </c>
      <c r="Q38" s="595">
        <v>640703</v>
      </c>
      <c r="R38" s="595">
        <v>844254</v>
      </c>
      <c r="S38" s="595">
        <v>1817023</v>
      </c>
      <c r="T38" s="596">
        <v>1003041</v>
      </c>
      <c r="AE38" s="282"/>
      <c r="AF38" s="282"/>
      <c r="AG38" s="282"/>
      <c r="AH38" s="282"/>
      <c r="AI38" s="282"/>
      <c r="AJ38" s="282"/>
      <c r="AK38" s="282"/>
      <c r="AL38" s="282"/>
      <c r="AM38" s="282"/>
      <c r="AN38" s="282"/>
      <c r="AO38" s="282"/>
      <c r="AP38" s="282"/>
    </row>
    <row r="39" spans="1:42">
      <c r="A39" s="206" t="s">
        <v>989</v>
      </c>
      <c r="B39" s="594">
        <f t="shared" si="1"/>
        <v>20522454.740657449</v>
      </c>
      <c r="C39" s="598">
        <v>64085.996634055089</v>
      </c>
      <c r="D39" s="595">
        <v>5383</v>
      </c>
      <c r="E39" s="595">
        <v>19375</v>
      </c>
      <c r="F39" s="595">
        <v>8072</v>
      </c>
      <c r="G39" s="595">
        <v>5379438</v>
      </c>
      <c r="H39" s="595">
        <v>715023</v>
      </c>
      <c r="I39" s="595">
        <v>851189</v>
      </c>
      <c r="J39" s="595">
        <v>2227916.5175318453</v>
      </c>
      <c r="K39" s="595">
        <v>1303914.9007561002</v>
      </c>
      <c r="L39" s="595">
        <v>511689</v>
      </c>
      <c r="M39" s="595">
        <v>546723</v>
      </c>
      <c r="N39" s="595">
        <v>691390</v>
      </c>
      <c r="O39" s="595">
        <v>2817336.3257354498</v>
      </c>
      <c r="P39" s="595">
        <v>1153122</v>
      </c>
      <c r="Q39" s="595">
        <v>657083</v>
      </c>
      <c r="R39" s="595">
        <v>823333</v>
      </c>
      <c r="S39" s="595">
        <v>1825426</v>
      </c>
      <c r="T39" s="596">
        <v>921955</v>
      </c>
      <c r="AE39" s="282"/>
      <c r="AF39" s="282"/>
      <c r="AG39" s="282"/>
      <c r="AH39" s="282"/>
      <c r="AI39" s="282"/>
      <c r="AJ39" s="282"/>
      <c r="AK39" s="282"/>
      <c r="AL39" s="282"/>
      <c r="AM39" s="282"/>
      <c r="AN39" s="282"/>
      <c r="AO39" s="282"/>
      <c r="AP39" s="282"/>
    </row>
    <row r="40" spans="1:42">
      <c r="A40" s="206" t="s">
        <v>990</v>
      </c>
      <c r="B40" s="594">
        <f t="shared" si="1"/>
        <v>21540445.680007942</v>
      </c>
      <c r="C40" s="598">
        <v>72360.536508955265</v>
      </c>
      <c r="D40" s="595">
        <v>5523</v>
      </c>
      <c r="E40" s="595">
        <v>23325</v>
      </c>
      <c r="F40" s="595">
        <v>7516</v>
      </c>
      <c r="G40" s="595">
        <v>5745608</v>
      </c>
      <c r="H40" s="595">
        <v>918007</v>
      </c>
      <c r="I40" s="595">
        <v>864466</v>
      </c>
      <c r="J40" s="595">
        <v>2243425.2487306618</v>
      </c>
      <c r="K40" s="595">
        <v>1338191.5080113043</v>
      </c>
      <c r="L40" s="595">
        <v>521766</v>
      </c>
      <c r="M40" s="595">
        <v>560142</v>
      </c>
      <c r="N40" s="595">
        <v>697724</v>
      </c>
      <c r="O40" s="595">
        <v>2838199.3867570208</v>
      </c>
      <c r="P40" s="595">
        <v>1292877</v>
      </c>
      <c r="Q40" s="595">
        <v>666614</v>
      </c>
      <c r="R40" s="595">
        <v>847780</v>
      </c>
      <c r="S40" s="595">
        <v>1952549</v>
      </c>
      <c r="T40" s="596">
        <v>944372</v>
      </c>
      <c r="AE40" s="282"/>
      <c r="AF40" s="282"/>
      <c r="AG40" s="282"/>
      <c r="AH40" s="282"/>
      <c r="AI40" s="282"/>
      <c r="AJ40" s="282"/>
      <c r="AK40" s="282"/>
      <c r="AL40" s="282"/>
      <c r="AM40" s="282"/>
      <c r="AN40" s="282"/>
      <c r="AO40" s="282"/>
      <c r="AP40" s="282"/>
    </row>
    <row r="41" spans="1:42">
      <c r="A41" s="206" t="s">
        <v>991</v>
      </c>
      <c r="B41" s="594">
        <f t="shared" si="1"/>
        <v>21762461.940672409</v>
      </c>
      <c r="C41" s="598">
        <v>80166.516785295025</v>
      </c>
      <c r="D41" s="595">
        <v>5041</v>
      </c>
      <c r="E41" s="595">
        <v>26867</v>
      </c>
      <c r="F41" s="595">
        <v>5912</v>
      </c>
      <c r="G41" s="595">
        <v>5753987</v>
      </c>
      <c r="H41" s="595">
        <v>952391</v>
      </c>
      <c r="I41" s="595">
        <v>945944</v>
      </c>
      <c r="J41" s="595">
        <v>2224308.4688450908</v>
      </c>
      <c r="K41" s="595">
        <v>1262868.9089955022</v>
      </c>
      <c r="L41" s="595">
        <v>576507</v>
      </c>
      <c r="M41" s="595">
        <v>557875</v>
      </c>
      <c r="N41" s="595">
        <v>662436</v>
      </c>
      <c r="O41" s="595">
        <v>2830812.0460465206</v>
      </c>
      <c r="P41" s="595">
        <v>1377914</v>
      </c>
      <c r="Q41" s="595">
        <v>678941</v>
      </c>
      <c r="R41" s="595">
        <v>881187</v>
      </c>
      <c r="S41" s="595">
        <v>2010242</v>
      </c>
      <c r="T41" s="596">
        <v>929062</v>
      </c>
      <c r="AE41" s="282"/>
      <c r="AF41" s="282"/>
      <c r="AG41" s="282"/>
      <c r="AH41" s="282"/>
      <c r="AI41" s="282"/>
      <c r="AJ41" s="282"/>
      <c r="AK41" s="282"/>
      <c r="AL41" s="282"/>
      <c r="AM41" s="282"/>
      <c r="AN41" s="282"/>
      <c r="AO41" s="282"/>
      <c r="AP41" s="282"/>
    </row>
    <row r="42" spans="1:42">
      <c r="A42" s="114" t="s">
        <v>992</v>
      </c>
      <c r="B42" s="594">
        <f t="shared" si="1"/>
        <v>22050789.078307662</v>
      </c>
      <c r="C42" s="599">
        <v>78829.942269942519</v>
      </c>
      <c r="D42" s="599">
        <v>5088</v>
      </c>
      <c r="E42" s="599">
        <v>26141</v>
      </c>
      <c r="F42" s="599">
        <v>6167</v>
      </c>
      <c r="G42" s="599">
        <v>5869262</v>
      </c>
      <c r="H42" s="599">
        <v>943771</v>
      </c>
      <c r="I42" s="599">
        <v>906492</v>
      </c>
      <c r="J42" s="599">
        <v>2298575.4372905968</v>
      </c>
      <c r="K42" s="599">
        <v>1283961.3098451495</v>
      </c>
      <c r="L42" s="599">
        <v>603881</v>
      </c>
      <c r="M42" s="599">
        <v>552803</v>
      </c>
      <c r="N42" s="599">
        <v>661411</v>
      </c>
      <c r="O42" s="599">
        <v>2833121.3889019722</v>
      </c>
      <c r="P42" s="599">
        <v>1414712</v>
      </c>
      <c r="Q42" s="599">
        <v>672693</v>
      </c>
      <c r="R42" s="599">
        <v>912749</v>
      </c>
      <c r="S42" s="599">
        <v>2016616</v>
      </c>
      <c r="T42" s="600">
        <v>964515</v>
      </c>
      <c r="AE42" s="282"/>
      <c r="AF42" s="282"/>
      <c r="AG42" s="282"/>
      <c r="AH42" s="282"/>
      <c r="AI42" s="282"/>
      <c r="AJ42" s="282"/>
      <c r="AK42" s="282"/>
      <c r="AL42" s="282"/>
      <c r="AM42" s="282"/>
      <c r="AN42" s="282"/>
      <c r="AO42" s="282"/>
      <c r="AP42" s="282"/>
    </row>
    <row r="43" spans="1:42">
      <c r="A43" s="102" t="s">
        <v>1038</v>
      </c>
      <c r="B43" s="671">
        <f t="shared" si="1"/>
        <v>22012674.987449795</v>
      </c>
      <c r="C43" s="657">
        <v>70198.269056097648</v>
      </c>
      <c r="D43" s="657">
        <v>4945</v>
      </c>
      <c r="E43" s="657">
        <v>26303</v>
      </c>
      <c r="F43" s="657">
        <v>6046</v>
      </c>
      <c r="G43" s="657">
        <v>5860185</v>
      </c>
      <c r="H43" s="657">
        <v>915619</v>
      </c>
      <c r="I43" s="657">
        <v>899528</v>
      </c>
      <c r="J43" s="657">
        <v>2281360.8105339231</v>
      </c>
      <c r="K43" s="657">
        <v>1239893.6832276029</v>
      </c>
      <c r="L43" s="657">
        <v>608967</v>
      </c>
      <c r="M43" s="657">
        <v>557539</v>
      </c>
      <c r="N43" s="657">
        <v>655959</v>
      </c>
      <c r="O43" s="657">
        <v>2851337.2246321696</v>
      </c>
      <c r="P43" s="657">
        <v>1455611</v>
      </c>
      <c r="Q43" s="657">
        <v>674464</v>
      </c>
      <c r="R43" s="657">
        <v>911985</v>
      </c>
      <c r="S43" s="657">
        <v>2037274</v>
      </c>
      <c r="T43" s="660">
        <v>955460</v>
      </c>
      <c r="AE43" s="282"/>
      <c r="AF43" s="282"/>
      <c r="AG43" s="282"/>
      <c r="AH43" s="282"/>
      <c r="AI43" s="282"/>
      <c r="AJ43" s="282"/>
      <c r="AK43" s="282"/>
      <c r="AL43" s="282"/>
      <c r="AM43" s="282"/>
      <c r="AN43" s="282"/>
      <c r="AO43" s="282"/>
      <c r="AP43" s="282"/>
    </row>
    <row r="44" spans="1:42">
      <c r="A44" s="101" t="s">
        <v>1039</v>
      </c>
      <c r="B44" s="594">
        <f t="shared" si="1"/>
        <v>22246394.581492573</v>
      </c>
      <c r="C44" s="650">
        <v>70182.27652458052</v>
      </c>
      <c r="D44" s="650">
        <v>4948</v>
      </c>
      <c r="E44" s="650">
        <v>23587</v>
      </c>
      <c r="F44" s="650">
        <v>5962</v>
      </c>
      <c r="G44" s="650">
        <v>5936756</v>
      </c>
      <c r="H44" s="650">
        <v>927149</v>
      </c>
      <c r="I44" s="650">
        <v>898877</v>
      </c>
      <c r="J44" s="650">
        <v>2218660.2793597947</v>
      </c>
      <c r="K44" s="650">
        <v>1257567.1667724396</v>
      </c>
      <c r="L44" s="650">
        <v>565390</v>
      </c>
      <c r="M44" s="650">
        <v>547379</v>
      </c>
      <c r="N44" s="650">
        <v>694941</v>
      </c>
      <c r="O44" s="650">
        <v>2895031.8588357577</v>
      </c>
      <c r="P44" s="650">
        <v>1494900</v>
      </c>
      <c r="Q44" s="650">
        <v>692493</v>
      </c>
      <c r="R44" s="650">
        <v>936201</v>
      </c>
      <c r="S44" s="650">
        <v>2127864</v>
      </c>
      <c r="T44" s="577">
        <v>948506</v>
      </c>
      <c r="AE44" s="282"/>
      <c r="AF44" s="282"/>
      <c r="AG44" s="282"/>
      <c r="AH44" s="282"/>
      <c r="AI44" s="282"/>
      <c r="AJ44" s="282"/>
      <c r="AK44" s="282"/>
      <c r="AL44" s="282"/>
      <c r="AM44" s="282"/>
      <c r="AN44" s="282"/>
      <c r="AO44" s="282"/>
      <c r="AP44" s="282"/>
    </row>
    <row r="45" spans="1:42">
      <c r="A45" s="101" t="s">
        <v>1040</v>
      </c>
      <c r="B45" s="594">
        <f t="shared" si="1"/>
        <v>21751675.076887973</v>
      </c>
      <c r="C45" s="650">
        <v>69792.030630774418</v>
      </c>
      <c r="D45" s="650">
        <v>4746</v>
      </c>
      <c r="E45" s="650">
        <v>23226</v>
      </c>
      <c r="F45" s="650">
        <v>5880</v>
      </c>
      <c r="G45" s="650">
        <v>6020923</v>
      </c>
      <c r="H45" s="650">
        <v>924350</v>
      </c>
      <c r="I45" s="650">
        <v>1044959</v>
      </c>
      <c r="J45" s="650">
        <v>2063891.6300481712</v>
      </c>
      <c r="K45" s="650">
        <v>978371.84702509525</v>
      </c>
      <c r="L45" s="650">
        <v>345370</v>
      </c>
      <c r="M45" s="650">
        <v>577015</v>
      </c>
      <c r="N45" s="650">
        <v>680953</v>
      </c>
      <c r="O45" s="650">
        <v>2936155.5691839326</v>
      </c>
      <c r="P45" s="650">
        <v>1504966</v>
      </c>
      <c r="Q45" s="650">
        <v>678190</v>
      </c>
      <c r="R45" s="650">
        <v>944503</v>
      </c>
      <c r="S45" s="650">
        <v>2111301</v>
      </c>
      <c r="T45" s="577">
        <v>837082</v>
      </c>
      <c r="AE45" s="282"/>
      <c r="AF45" s="282"/>
      <c r="AG45" s="282"/>
      <c r="AH45" s="282"/>
      <c r="AI45" s="282"/>
      <c r="AJ45" s="282"/>
      <c r="AK45" s="282"/>
      <c r="AL45" s="282"/>
      <c r="AM45" s="282"/>
      <c r="AN45" s="282"/>
      <c r="AO45" s="282"/>
      <c r="AP45" s="282"/>
    </row>
    <row r="46" spans="1:42">
      <c r="A46" s="101" t="s">
        <v>1041</v>
      </c>
      <c r="B46" s="594">
        <f t="shared" si="1"/>
        <v>22379149.469123457</v>
      </c>
      <c r="C46" s="650">
        <v>68838.343349790273</v>
      </c>
      <c r="D46" s="650">
        <v>5372</v>
      </c>
      <c r="E46" s="650">
        <v>18543</v>
      </c>
      <c r="F46" s="650">
        <v>5514</v>
      </c>
      <c r="G46" s="650">
        <v>6170941</v>
      </c>
      <c r="H46" s="650">
        <v>934527</v>
      </c>
      <c r="I46" s="650">
        <v>1042659</v>
      </c>
      <c r="J46" s="650">
        <v>2184573.7889616978</v>
      </c>
      <c r="K46" s="650">
        <v>1067016.5137546016</v>
      </c>
      <c r="L46" s="650">
        <v>309867</v>
      </c>
      <c r="M46" s="650">
        <v>570018</v>
      </c>
      <c r="N46" s="650">
        <v>716581</v>
      </c>
      <c r="O46" s="650">
        <v>2937463.8230573689</v>
      </c>
      <c r="P46" s="650">
        <v>1642480</v>
      </c>
      <c r="Q46" s="650">
        <v>670661</v>
      </c>
      <c r="R46" s="650">
        <v>967681</v>
      </c>
      <c r="S46" s="650">
        <v>2153815</v>
      </c>
      <c r="T46" s="577">
        <v>912598</v>
      </c>
      <c r="AE46" s="282"/>
      <c r="AF46" s="282"/>
      <c r="AG46" s="282"/>
      <c r="AH46" s="282"/>
      <c r="AI46" s="282"/>
      <c r="AJ46" s="282"/>
      <c r="AK46" s="282"/>
      <c r="AL46" s="282"/>
      <c r="AM46" s="282"/>
      <c r="AN46" s="282"/>
      <c r="AO46" s="282"/>
      <c r="AP46" s="282"/>
    </row>
    <row r="47" spans="1:42">
      <c r="A47" s="51" t="s">
        <v>1042</v>
      </c>
      <c r="B47" s="602">
        <f t="shared" si="1"/>
        <v>23129001.108257689</v>
      </c>
      <c r="C47" s="599">
        <v>72816.871339027042</v>
      </c>
      <c r="D47" s="599">
        <v>5686</v>
      </c>
      <c r="E47" s="599">
        <v>19333</v>
      </c>
      <c r="F47" s="599">
        <v>6751</v>
      </c>
      <c r="G47" s="599">
        <v>6655174</v>
      </c>
      <c r="H47" s="599">
        <v>861484</v>
      </c>
      <c r="I47" s="599">
        <v>959677</v>
      </c>
      <c r="J47" s="599">
        <v>2282082.3418995133</v>
      </c>
      <c r="K47" s="599">
        <v>1138619.7644610922</v>
      </c>
      <c r="L47" s="599">
        <v>392997</v>
      </c>
      <c r="M47" s="599">
        <v>556108</v>
      </c>
      <c r="N47" s="599">
        <v>773712</v>
      </c>
      <c r="O47" s="599">
        <v>2942932.1305580549</v>
      </c>
      <c r="P47" s="599">
        <v>1672408</v>
      </c>
      <c r="Q47" s="599">
        <v>680809</v>
      </c>
      <c r="R47" s="599">
        <v>982585</v>
      </c>
      <c r="S47" s="599">
        <v>2199811</v>
      </c>
      <c r="T47" s="600">
        <v>926015</v>
      </c>
      <c r="AE47" s="282"/>
      <c r="AF47" s="282"/>
      <c r="AG47" s="282"/>
      <c r="AH47" s="282"/>
      <c r="AI47" s="282"/>
      <c r="AJ47" s="282"/>
      <c r="AK47" s="282"/>
      <c r="AL47" s="282"/>
      <c r="AM47" s="282"/>
      <c r="AN47" s="282"/>
      <c r="AO47" s="282"/>
      <c r="AP47" s="282"/>
    </row>
    <row r="48" spans="1:42">
      <c r="A48" s="46" t="s">
        <v>1043</v>
      </c>
      <c r="AE48" s="282"/>
      <c r="AF48" s="282"/>
      <c r="AG48" s="282"/>
      <c r="AH48" s="282"/>
      <c r="AI48" s="282"/>
      <c r="AJ48" s="282"/>
      <c r="AK48" s="282"/>
      <c r="AL48" s="282"/>
      <c r="AM48" s="282"/>
      <c r="AN48" s="282"/>
      <c r="AO48" s="282"/>
      <c r="AP48" s="282"/>
    </row>
    <row r="49" spans="1:42">
      <c r="AE49" s="282"/>
      <c r="AF49" s="282"/>
      <c r="AG49" s="282"/>
      <c r="AH49" s="282"/>
      <c r="AI49" s="282"/>
      <c r="AJ49" s="282"/>
      <c r="AK49" s="282"/>
      <c r="AL49" s="282"/>
      <c r="AM49" s="282"/>
      <c r="AN49" s="282"/>
      <c r="AO49" s="282"/>
      <c r="AP49" s="282"/>
    </row>
    <row r="50" spans="1:42">
      <c r="AE50" s="282"/>
      <c r="AF50" s="282"/>
      <c r="AG50" s="282"/>
      <c r="AH50" s="282"/>
      <c r="AI50" s="282"/>
      <c r="AJ50" s="282"/>
      <c r="AK50" s="282"/>
      <c r="AL50" s="282"/>
      <c r="AM50" s="282"/>
      <c r="AN50" s="282"/>
      <c r="AO50" s="282"/>
      <c r="AP50" s="282"/>
    </row>
    <row r="51" spans="1:42">
      <c r="A51" s="55" t="s">
        <v>1004</v>
      </c>
    </row>
    <row r="53" spans="1:42">
      <c r="A53" s="47"/>
      <c r="B53" s="704" t="s">
        <v>994</v>
      </c>
      <c r="C53" s="102" t="s">
        <v>995</v>
      </c>
      <c r="D53" s="48"/>
      <c r="E53" s="48"/>
      <c r="F53" s="48"/>
      <c r="G53" s="48"/>
      <c r="H53" s="48"/>
      <c r="I53" s="48"/>
      <c r="J53" s="48"/>
      <c r="K53" s="48"/>
      <c r="L53" s="48"/>
      <c r="M53" s="48"/>
      <c r="N53" s="48"/>
      <c r="O53" s="48"/>
      <c r="P53" s="48"/>
      <c r="Q53" s="48"/>
      <c r="R53" s="48"/>
      <c r="S53" s="48"/>
      <c r="T53" s="103"/>
    </row>
    <row r="54" spans="1:42">
      <c r="A54" s="101"/>
      <c r="B54" s="705" t="s">
        <v>1005</v>
      </c>
      <c r="C54" s="867" t="s">
        <v>827</v>
      </c>
      <c r="D54" s="868" t="s">
        <v>828</v>
      </c>
      <c r="E54" s="868" t="s">
        <v>829</v>
      </c>
      <c r="F54" s="868" t="s">
        <v>830</v>
      </c>
      <c r="G54" s="868" t="s">
        <v>431</v>
      </c>
      <c r="H54" s="866" t="s">
        <v>996</v>
      </c>
      <c r="I54" s="868" t="s">
        <v>831</v>
      </c>
      <c r="J54" s="868" t="s">
        <v>997</v>
      </c>
      <c r="K54" s="868" t="s">
        <v>998</v>
      </c>
      <c r="L54" s="866" t="s">
        <v>832</v>
      </c>
      <c r="M54" s="868" t="s">
        <v>999</v>
      </c>
      <c r="N54" s="868" t="s">
        <v>1000</v>
      </c>
      <c r="O54" s="868" t="s">
        <v>833</v>
      </c>
      <c r="P54" s="866" t="s">
        <v>834</v>
      </c>
      <c r="Q54" s="868" t="s">
        <v>835</v>
      </c>
      <c r="R54" s="868" t="s">
        <v>836</v>
      </c>
      <c r="S54" s="866" t="s">
        <v>837</v>
      </c>
      <c r="T54" s="869" t="s">
        <v>838</v>
      </c>
      <c r="U54" s="46" t="s">
        <v>358</v>
      </c>
    </row>
    <row r="55" spans="1:42" ht="12" customHeight="1">
      <c r="A55" s="51"/>
      <c r="B55" s="706" t="s">
        <v>1006</v>
      </c>
      <c r="C55" s="870"/>
      <c r="D55" s="871"/>
      <c r="E55" s="871"/>
      <c r="F55" s="871"/>
      <c r="G55" s="871"/>
      <c r="H55" s="872"/>
      <c r="I55" s="871"/>
      <c r="J55" s="871"/>
      <c r="K55" s="871"/>
      <c r="L55" s="872"/>
      <c r="M55" s="871"/>
      <c r="N55" s="871"/>
      <c r="O55" s="871"/>
      <c r="P55" s="872"/>
      <c r="Q55" s="871"/>
      <c r="R55" s="871"/>
      <c r="S55" s="872"/>
      <c r="T55" s="873"/>
    </row>
    <row r="56" spans="1:42">
      <c r="A56" s="101" t="s">
        <v>981</v>
      </c>
      <c r="B56" s="707">
        <f t="shared" ref="B56:T56" si="2">B6/B31</f>
        <v>6.6394673117435243E-2</v>
      </c>
      <c r="C56" s="672">
        <f t="shared" si="2"/>
        <v>6.6889372390022878E-2</v>
      </c>
      <c r="D56" s="672">
        <f t="shared" si="2"/>
        <v>7.625943614235095E-2</v>
      </c>
      <c r="E56" s="672">
        <f t="shared" si="2"/>
        <v>6.8029506774022461E-2</v>
      </c>
      <c r="F56" s="672">
        <f t="shared" si="2"/>
        <v>8.3787465940054498E-2</v>
      </c>
      <c r="G56" s="672">
        <f t="shared" si="2"/>
        <v>9.7991499560879186E-2</v>
      </c>
      <c r="H56" s="672">
        <f t="shared" si="2"/>
        <v>7.4823599209839858E-2</v>
      </c>
      <c r="I56" s="672">
        <f t="shared" si="2"/>
        <v>6.4641213128204283E-2</v>
      </c>
      <c r="J56" s="672">
        <f t="shared" si="2"/>
        <v>8.7154775565755266E-2</v>
      </c>
      <c r="K56" s="672">
        <f t="shared" si="2"/>
        <v>7.1296276272705697E-2</v>
      </c>
      <c r="L56" s="672">
        <f t="shared" si="2"/>
        <v>6.53284488219978E-2</v>
      </c>
      <c r="M56" s="672">
        <f t="shared" si="2"/>
        <v>6.0650714911000873E-2</v>
      </c>
      <c r="N56" s="672">
        <f t="shared" si="2"/>
        <v>3.1981257800435765E-2</v>
      </c>
      <c r="O56" s="672">
        <f t="shared" si="2"/>
        <v>3.8002615441242046E-2</v>
      </c>
      <c r="P56" s="672">
        <f t="shared" si="2"/>
        <v>6.7510240830863308E-2</v>
      </c>
      <c r="Q56" s="672">
        <f t="shared" si="2"/>
        <v>4.8945842903945253E-4</v>
      </c>
      <c r="R56" s="672">
        <f t="shared" si="2"/>
        <v>2.7736528766244471E-2</v>
      </c>
      <c r="S56" s="672">
        <f t="shared" si="2"/>
        <v>2.4184141548693475E-2</v>
      </c>
      <c r="T56" s="673">
        <f t="shared" si="2"/>
        <v>9.5009468501105088E-2</v>
      </c>
      <c r="AE56" s="282"/>
      <c r="AF56" s="282"/>
      <c r="AG56" s="282"/>
      <c r="AH56" s="282"/>
      <c r="AI56" s="282"/>
      <c r="AJ56" s="282"/>
      <c r="AK56" s="282"/>
      <c r="AL56" s="282"/>
      <c r="AM56" s="282"/>
      <c r="AN56" s="282"/>
      <c r="AO56" s="282"/>
      <c r="AP56" s="282"/>
    </row>
    <row r="57" spans="1:42">
      <c r="A57" s="101" t="s">
        <v>982</v>
      </c>
      <c r="B57" s="708">
        <f t="shared" ref="B57:T57" si="3">B7/B32</f>
        <v>6.4858097557068103E-2</v>
      </c>
      <c r="C57" s="672">
        <f t="shared" si="3"/>
        <v>6.5200398945996357E-2</v>
      </c>
      <c r="D57" s="672">
        <f t="shared" si="3"/>
        <v>7.3314694004349173E-2</v>
      </c>
      <c r="E57" s="672">
        <f t="shared" si="3"/>
        <v>6.5809702767338565E-2</v>
      </c>
      <c r="F57" s="672">
        <f t="shared" si="3"/>
        <v>8.4442595673876866E-2</v>
      </c>
      <c r="G57" s="672">
        <f t="shared" si="3"/>
        <v>9.4111383653455796E-2</v>
      </c>
      <c r="H57" s="672">
        <f t="shared" si="3"/>
        <v>7.3093576355121037E-2</v>
      </c>
      <c r="I57" s="672">
        <f t="shared" si="3"/>
        <v>6.2959384206710628E-2</v>
      </c>
      <c r="J57" s="672">
        <f t="shared" si="3"/>
        <v>8.474521817771595E-2</v>
      </c>
      <c r="K57" s="672">
        <f t="shared" si="3"/>
        <v>6.8496567170808625E-2</v>
      </c>
      <c r="L57" s="672">
        <f t="shared" si="3"/>
        <v>6.3990448073057316E-2</v>
      </c>
      <c r="M57" s="672">
        <f t="shared" si="3"/>
        <v>5.8825223098199202E-2</v>
      </c>
      <c r="N57" s="672">
        <f t="shared" si="3"/>
        <v>3.109429725229507E-2</v>
      </c>
      <c r="O57" s="672">
        <f t="shared" si="3"/>
        <v>3.7892456055572024E-2</v>
      </c>
      <c r="P57" s="672">
        <f t="shared" si="3"/>
        <v>6.5241067010563092E-2</v>
      </c>
      <c r="Q57" s="672">
        <f t="shared" si="3"/>
        <v>4.9801460808684983E-4</v>
      </c>
      <c r="R57" s="672">
        <f t="shared" si="3"/>
        <v>2.7393177052113912E-2</v>
      </c>
      <c r="S57" s="672">
        <f t="shared" si="3"/>
        <v>2.3686158429725674E-2</v>
      </c>
      <c r="T57" s="673">
        <f t="shared" si="3"/>
        <v>9.1658785591714281E-2</v>
      </c>
      <c r="AE57" s="282"/>
      <c r="AF57" s="282"/>
      <c r="AG57" s="282"/>
      <c r="AH57" s="282"/>
      <c r="AI57" s="282"/>
      <c r="AJ57" s="282"/>
      <c r="AK57" s="282"/>
      <c r="AL57" s="282"/>
      <c r="AM57" s="282"/>
      <c r="AN57" s="282"/>
      <c r="AO57" s="282"/>
      <c r="AP57" s="282"/>
    </row>
    <row r="58" spans="1:42">
      <c r="A58" s="101" t="s">
        <v>983</v>
      </c>
      <c r="B58" s="708">
        <f t="shared" ref="B58:T58" si="4">B8/B33</f>
        <v>6.5649578804679545E-2</v>
      </c>
      <c r="C58" s="672">
        <f t="shared" si="4"/>
        <v>6.6676389475863407E-2</v>
      </c>
      <c r="D58" s="672">
        <f t="shared" si="4"/>
        <v>7.4085700831894516E-2</v>
      </c>
      <c r="E58" s="672">
        <f t="shared" si="4"/>
        <v>6.7571079577940646E-2</v>
      </c>
      <c r="F58" s="672">
        <f t="shared" si="4"/>
        <v>8.9244140928139065E-2</v>
      </c>
      <c r="G58" s="672">
        <f t="shared" si="4"/>
        <v>9.4633275315356771E-2</v>
      </c>
      <c r="H58" s="672">
        <f t="shared" si="4"/>
        <v>7.4912122988903707E-2</v>
      </c>
      <c r="I58" s="672">
        <f t="shared" si="4"/>
        <v>6.3995740586060182E-2</v>
      </c>
      <c r="J58" s="672">
        <f t="shared" si="4"/>
        <v>8.4987944002389626E-2</v>
      </c>
      <c r="K58" s="672">
        <f t="shared" si="4"/>
        <v>6.9543591858099621E-2</v>
      </c>
      <c r="L58" s="672">
        <f t="shared" si="4"/>
        <v>6.5541478417070378E-2</v>
      </c>
      <c r="M58" s="672">
        <f t="shared" si="4"/>
        <v>6.0006217524537019E-2</v>
      </c>
      <c r="N58" s="672">
        <f t="shared" si="4"/>
        <v>3.1811676813738567E-2</v>
      </c>
      <c r="O58" s="672">
        <f t="shared" si="4"/>
        <v>3.8176045223021753E-2</v>
      </c>
      <c r="P58" s="672">
        <f t="shared" si="4"/>
        <v>6.5688038851039271E-2</v>
      </c>
      <c r="Q58" s="672">
        <f t="shared" si="4"/>
        <v>3.6945608639878629E-4</v>
      </c>
      <c r="R58" s="672">
        <f t="shared" si="4"/>
        <v>2.8114290320362369E-2</v>
      </c>
      <c r="S58" s="672">
        <f t="shared" si="4"/>
        <v>2.4370427268663484E-2</v>
      </c>
      <c r="T58" s="673">
        <f t="shared" si="4"/>
        <v>9.3474222277849767E-2</v>
      </c>
      <c r="AE58" s="282"/>
      <c r="AF58" s="282"/>
      <c r="AG58" s="282"/>
      <c r="AH58" s="282"/>
      <c r="AI58" s="282"/>
      <c r="AJ58" s="282"/>
      <c r="AK58" s="282"/>
      <c r="AL58" s="282"/>
      <c r="AM58" s="282"/>
      <c r="AN58" s="282"/>
      <c r="AO58" s="282"/>
      <c r="AP58" s="282"/>
    </row>
    <row r="59" spans="1:42">
      <c r="A59" s="101" t="s">
        <v>984</v>
      </c>
      <c r="B59" s="708">
        <f t="shared" ref="B59:T59" si="5">B9/B34</f>
        <v>6.8017381762085272E-2</v>
      </c>
      <c r="C59" s="672">
        <f t="shared" si="5"/>
        <v>6.9358276644142514E-2</v>
      </c>
      <c r="D59" s="672">
        <f t="shared" si="5"/>
        <v>7.7178278330714167E-2</v>
      </c>
      <c r="E59" s="672">
        <f t="shared" si="5"/>
        <v>6.9818320175021403E-2</v>
      </c>
      <c r="F59" s="672">
        <f t="shared" si="5"/>
        <v>9.6444780635400906E-2</v>
      </c>
      <c r="G59" s="672">
        <f t="shared" si="5"/>
        <v>0.10344010826704898</v>
      </c>
      <c r="H59" s="672">
        <f t="shared" si="5"/>
        <v>7.7688686297827103E-2</v>
      </c>
      <c r="I59" s="672">
        <f t="shared" si="5"/>
        <v>6.7065595439603082E-2</v>
      </c>
      <c r="J59" s="672">
        <f t="shared" si="5"/>
        <v>8.7554201518314348E-2</v>
      </c>
      <c r="K59" s="672">
        <f t="shared" si="5"/>
        <v>7.3698728387373041E-2</v>
      </c>
      <c r="L59" s="672">
        <f t="shared" si="5"/>
        <v>6.8435428043597465E-2</v>
      </c>
      <c r="M59" s="672">
        <f t="shared" si="5"/>
        <v>6.3693813593596049E-2</v>
      </c>
      <c r="N59" s="672">
        <f t="shared" si="5"/>
        <v>3.4611489640677839E-2</v>
      </c>
      <c r="O59" s="672">
        <f t="shared" si="5"/>
        <v>3.8993759665331175E-2</v>
      </c>
      <c r="P59" s="672">
        <f t="shared" si="5"/>
        <v>6.836500007222239E-2</v>
      </c>
      <c r="Q59" s="672">
        <f t="shared" si="5"/>
        <v>3.7745396380853312E-4</v>
      </c>
      <c r="R59" s="672">
        <f t="shared" si="5"/>
        <v>2.9924479593565874E-2</v>
      </c>
      <c r="S59" s="672">
        <f t="shared" si="5"/>
        <v>2.5254137747407254E-2</v>
      </c>
      <c r="T59" s="673">
        <f t="shared" si="5"/>
        <v>0.10052438365624698</v>
      </c>
      <c r="AE59" s="282"/>
      <c r="AF59" s="282"/>
      <c r="AG59" s="282"/>
      <c r="AH59" s="282"/>
      <c r="AI59" s="282"/>
      <c r="AJ59" s="282"/>
      <c r="AK59" s="282"/>
      <c r="AL59" s="282"/>
      <c r="AM59" s="282"/>
      <c r="AN59" s="282"/>
      <c r="AO59" s="282"/>
      <c r="AP59" s="282"/>
    </row>
    <row r="60" spans="1:42">
      <c r="A60" s="101" t="s">
        <v>985</v>
      </c>
      <c r="B60" s="708">
        <f t="shared" ref="B60:T60" si="6">B10/B35</f>
        <v>6.5379852869847335E-2</v>
      </c>
      <c r="C60" s="672">
        <f t="shared" si="6"/>
        <v>6.694630847694745E-2</v>
      </c>
      <c r="D60" s="672">
        <f t="shared" si="6"/>
        <v>7.4309250042903729E-2</v>
      </c>
      <c r="E60" s="672">
        <f t="shared" si="6"/>
        <v>6.7912397026321084E-2</v>
      </c>
      <c r="F60" s="672">
        <f t="shared" si="6"/>
        <v>9.0508892410635672E-2</v>
      </c>
      <c r="G60" s="672">
        <f t="shared" si="6"/>
        <v>9.5602479856967057E-2</v>
      </c>
      <c r="H60" s="672">
        <f t="shared" si="6"/>
        <v>7.595866285056313E-2</v>
      </c>
      <c r="I60" s="672">
        <f t="shared" si="6"/>
        <v>6.5116966579265217E-2</v>
      </c>
      <c r="J60" s="672">
        <f t="shared" si="6"/>
        <v>8.8175899975715261E-2</v>
      </c>
      <c r="K60" s="672">
        <f t="shared" si="6"/>
        <v>7.0244806754082303E-2</v>
      </c>
      <c r="L60" s="672">
        <f t="shared" si="6"/>
        <v>6.6179867474780912E-2</v>
      </c>
      <c r="M60" s="672">
        <f t="shared" si="6"/>
        <v>6.1207163908096558E-2</v>
      </c>
      <c r="N60" s="672">
        <f t="shared" si="6"/>
        <v>3.3369260437331676E-2</v>
      </c>
      <c r="O60" s="672">
        <f t="shared" si="6"/>
        <v>3.6804169801611268E-2</v>
      </c>
      <c r="P60" s="672">
        <f t="shared" si="6"/>
        <v>6.5431962969732721E-2</v>
      </c>
      <c r="Q60" s="672">
        <f t="shared" si="6"/>
        <v>3.9498171675637607E-4</v>
      </c>
      <c r="R60" s="672">
        <f t="shared" si="6"/>
        <v>2.9253839573862756E-2</v>
      </c>
      <c r="S60" s="672">
        <f t="shared" si="6"/>
        <v>2.424788805493051E-2</v>
      </c>
      <c r="T60" s="673">
        <f t="shared" si="6"/>
        <v>9.0234833321410482E-2</v>
      </c>
      <c r="AE60" s="282"/>
      <c r="AF60" s="282"/>
      <c r="AG60" s="282"/>
      <c r="AH60" s="282"/>
      <c r="AI60" s="282"/>
      <c r="AJ60" s="282"/>
      <c r="AK60" s="282"/>
      <c r="AL60" s="282"/>
      <c r="AM60" s="282"/>
      <c r="AN60" s="282"/>
      <c r="AO60" s="282"/>
      <c r="AP60" s="282"/>
    </row>
    <row r="61" spans="1:42">
      <c r="A61" s="101" t="s">
        <v>986</v>
      </c>
      <c r="B61" s="708">
        <f t="shared" ref="B61:T61" si="7">B11/B36</f>
        <v>6.5290457844931607E-2</v>
      </c>
      <c r="C61" s="672">
        <f t="shared" si="7"/>
        <v>6.6004889111946019E-2</v>
      </c>
      <c r="D61" s="672">
        <f t="shared" si="7"/>
        <v>7.3510540788267645E-2</v>
      </c>
      <c r="E61" s="672">
        <f t="shared" si="7"/>
        <v>6.6830691766321448E-2</v>
      </c>
      <c r="F61" s="672">
        <f t="shared" si="7"/>
        <v>9.1047040971168433E-2</v>
      </c>
      <c r="G61" s="672">
        <f t="shared" si="7"/>
        <v>9.554235864996885E-2</v>
      </c>
      <c r="H61" s="672">
        <f t="shared" si="7"/>
        <v>8.3609483787831521E-2</v>
      </c>
      <c r="I61" s="672">
        <f t="shared" si="7"/>
        <v>6.9977583944064392E-2</v>
      </c>
      <c r="J61" s="672">
        <f t="shared" si="7"/>
        <v>8.7176523805214109E-2</v>
      </c>
      <c r="K61" s="672">
        <f t="shared" si="7"/>
        <v>6.9136465164816335E-2</v>
      </c>
      <c r="L61" s="672">
        <f t="shared" si="7"/>
        <v>6.5946050032124101E-2</v>
      </c>
      <c r="M61" s="672">
        <f t="shared" si="7"/>
        <v>6.1212228906997013E-2</v>
      </c>
      <c r="N61" s="672">
        <f t="shared" si="7"/>
        <v>3.3450881025532057E-2</v>
      </c>
      <c r="O61" s="672">
        <f t="shared" si="7"/>
        <v>3.814107240293494E-2</v>
      </c>
      <c r="P61" s="672">
        <f t="shared" si="7"/>
        <v>6.3007133495969619E-2</v>
      </c>
      <c r="Q61" s="672">
        <f t="shared" si="7"/>
        <v>3.0108940687687707E-4</v>
      </c>
      <c r="R61" s="672">
        <f t="shared" si="7"/>
        <v>3.0673462626255883E-2</v>
      </c>
      <c r="S61" s="672">
        <f t="shared" si="7"/>
        <v>2.5095858963225234E-2</v>
      </c>
      <c r="T61" s="673">
        <f t="shared" si="7"/>
        <v>9.0280261442347132E-2</v>
      </c>
      <c r="AE61" s="282"/>
      <c r="AF61" s="282"/>
      <c r="AG61" s="282"/>
      <c r="AH61" s="282"/>
      <c r="AI61" s="282"/>
      <c r="AJ61" s="282"/>
      <c r="AK61" s="282"/>
      <c r="AL61" s="282"/>
      <c r="AM61" s="282"/>
      <c r="AN61" s="282"/>
      <c r="AO61" s="282"/>
      <c r="AP61" s="282"/>
    </row>
    <row r="62" spans="1:42">
      <c r="A62" s="101" t="s">
        <v>987</v>
      </c>
      <c r="B62" s="708">
        <f t="shared" ref="B62:T62" si="8">B12/B37</f>
        <v>6.3042927545173155E-2</v>
      </c>
      <c r="C62" s="672">
        <f t="shared" si="8"/>
        <v>6.4476462510533183E-2</v>
      </c>
      <c r="D62" s="672">
        <f t="shared" si="8"/>
        <v>7.2691933916423715E-2</v>
      </c>
      <c r="E62" s="672">
        <f t="shared" si="8"/>
        <v>6.5379476791794164E-2</v>
      </c>
      <c r="F62" s="672">
        <f t="shared" si="8"/>
        <v>8.8596790713554113E-2</v>
      </c>
      <c r="G62" s="672">
        <f t="shared" si="8"/>
        <v>9.1554190223637213E-2</v>
      </c>
      <c r="H62" s="672">
        <f t="shared" si="8"/>
        <v>8.3480617922795861E-2</v>
      </c>
      <c r="I62" s="672">
        <f t="shared" si="8"/>
        <v>6.8807547449808937E-2</v>
      </c>
      <c r="J62" s="672">
        <f t="shared" si="8"/>
        <v>8.4902724774751248E-2</v>
      </c>
      <c r="K62" s="672">
        <f t="shared" si="8"/>
        <v>6.7252329543264072E-2</v>
      </c>
      <c r="L62" s="672">
        <f t="shared" si="8"/>
        <v>6.5050312365873428E-2</v>
      </c>
      <c r="M62" s="672">
        <f t="shared" si="8"/>
        <v>6.0152612789411052E-2</v>
      </c>
      <c r="N62" s="672">
        <f t="shared" si="8"/>
        <v>3.2985499823949299E-2</v>
      </c>
      <c r="O62" s="672">
        <f t="shared" si="8"/>
        <v>3.7412542796037548E-2</v>
      </c>
      <c r="P62" s="672">
        <f t="shared" si="8"/>
        <v>6.2278577332888468E-2</v>
      </c>
      <c r="Q62" s="672">
        <f t="shared" si="8"/>
        <v>4.9779706580380643E-4</v>
      </c>
      <c r="R62" s="672">
        <f t="shared" si="8"/>
        <v>2.9721066279523724E-2</v>
      </c>
      <c r="S62" s="672">
        <f t="shared" si="8"/>
        <v>2.4154975979417941E-2</v>
      </c>
      <c r="T62" s="673">
        <f t="shared" si="8"/>
        <v>8.8537942294443422E-2</v>
      </c>
      <c r="AE62" s="282"/>
      <c r="AF62" s="282"/>
      <c r="AG62" s="282"/>
      <c r="AH62" s="282"/>
      <c r="AI62" s="282"/>
      <c r="AJ62" s="282"/>
      <c r="AK62" s="282"/>
      <c r="AL62" s="282"/>
      <c r="AM62" s="282"/>
      <c r="AN62" s="282"/>
      <c r="AO62" s="282"/>
      <c r="AP62" s="282"/>
    </row>
    <row r="63" spans="1:42">
      <c r="A63" s="101" t="s">
        <v>988</v>
      </c>
      <c r="B63" s="708">
        <f t="shared" ref="B63:T63" si="9">B13/B38</f>
        <v>6.1119317979816942E-2</v>
      </c>
      <c r="C63" s="672">
        <f t="shared" si="9"/>
        <v>6.2993897143796107E-2</v>
      </c>
      <c r="D63" s="672">
        <f t="shared" si="9"/>
        <v>7.0724307925673108E-2</v>
      </c>
      <c r="E63" s="672">
        <f t="shared" si="9"/>
        <v>6.3833448038540949E-2</v>
      </c>
      <c r="F63" s="672">
        <f t="shared" si="9"/>
        <v>8.1985815602836881E-2</v>
      </c>
      <c r="G63" s="672">
        <f t="shared" si="9"/>
        <v>8.5689568917217671E-2</v>
      </c>
      <c r="H63" s="672">
        <f t="shared" si="9"/>
        <v>7.8250606517605403E-2</v>
      </c>
      <c r="I63" s="672">
        <f t="shared" si="9"/>
        <v>6.679920139948925E-2</v>
      </c>
      <c r="J63" s="672">
        <f t="shared" si="9"/>
        <v>8.2246087501566728E-2</v>
      </c>
      <c r="K63" s="672">
        <f t="shared" si="9"/>
        <v>6.5528025375154356E-2</v>
      </c>
      <c r="L63" s="672">
        <f t="shared" si="9"/>
        <v>6.253361115516641E-2</v>
      </c>
      <c r="M63" s="672">
        <f t="shared" si="9"/>
        <v>5.8436263651016659E-2</v>
      </c>
      <c r="N63" s="672">
        <f t="shared" si="9"/>
        <v>3.2584196945864646E-2</v>
      </c>
      <c r="O63" s="672">
        <f t="shared" si="9"/>
        <v>3.7239677033897418E-2</v>
      </c>
      <c r="P63" s="672">
        <f t="shared" si="9"/>
        <v>6.0608423642781926E-2</v>
      </c>
      <c r="Q63" s="672">
        <f t="shared" si="9"/>
        <v>5.3449359867052291E-4</v>
      </c>
      <c r="R63" s="672">
        <f t="shared" si="9"/>
        <v>2.8750906212443569E-2</v>
      </c>
      <c r="S63" s="672">
        <f t="shared" si="9"/>
        <v>2.3164301398606993E-2</v>
      </c>
      <c r="T63" s="673">
        <f t="shared" si="9"/>
        <v>8.8617709089422667E-2</v>
      </c>
      <c r="AE63" s="282"/>
      <c r="AF63" s="282"/>
      <c r="AG63" s="282"/>
      <c r="AH63" s="282"/>
      <c r="AI63" s="282"/>
      <c r="AJ63" s="282"/>
      <c r="AK63" s="282"/>
      <c r="AL63" s="282"/>
      <c r="AM63" s="282"/>
      <c r="AN63" s="282"/>
      <c r="AO63" s="282"/>
      <c r="AP63" s="282"/>
    </row>
    <row r="64" spans="1:42">
      <c r="A64" s="101" t="s">
        <v>989</v>
      </c>
      <c r="B64" s="708">
        <f t="shared" ref="B64:T64" si="10">B14/B39</f>
        <v>7.0103035576887102E-2</v>
      </c>
      <c r="C64" s="672">
        <f t="shared" si="10"/>
        <v>7.683425800673907E-2</v>
      </c>
      <c r="D64" s="672">
        <f t="shared" si="10"/>
        <v>8.4339587590562884E-2</v>
      </c>
      <c r="E64" s="672">
        <f t="shared" si="10"/>
        <v>7.7109677419354844E-2</v>
      </c>
      <c r="F64" s="672">
        <f t="shared" si="10"/>
        <v>9.452428146679881E-2</v>
      </c>
      <c r="G64" s="672">
        <f t="shared" si="10"/>
        <v>9.6419923419509626E-2</v>
      </c>
      <c r="H64" s="672">
        <f t="shared" si="10"/>
        <v>8.8777563798647041E-2</v>
      </c>
      <c r="I64" s="672">
        <f t="shared" si="10"/>
        <v>8.0562601255420363E-2</v>
      </c>
      <c r="J64" s="672">
        <f t="shared" si="10"/>
        <v>9.6314650172673197E-2</v>
      </c>
      <c r="K64" s="672">
        <f t="shared" si="10"/>
        <v>7.8450113531706597E-2</v>
      </c>
      <c r="L64" s="672">
        <f t="shared" si="10"/>
        <v>7.597779119738747E-2</v>
      </c>
      <c r="M64" s="672">
        <f t="shared" si="10"/>
        <v>7.2224874387944171E-2</v>
      </c>
      <c r="N64" s="672">
        <f t="shared" si="10"/>
        <v>3.6899579108751933E-2</v>
      </c>
      <c r="O64" s="672">
        <f t="shared" si="10"/>
        <v>4.0249720618782833E-2</v>
      </c>
      <c r="P64" s="672">
        <f t="shared" si="10"/>
        <v>7.3966080002128745E-2</v>
      </c>
      <c r="Q64" s="672">
        <f t="shared" si="10"/>
        <v>7.0702600518047197E-4</v>
      </c>
      <c r="R64" s="672">
        <f t="shared" si="10"/>
        <v>2.8724441126917941E-2</v>
      </c>
      <c r="S64" s="672">
        <f t="shared" si="10"/>
        <v>2.3565017651192482E-2</v>
      </c>
      <c r="T64" s="673">
        <f t="shared" si="10"/>
        <v>0.10168135943651634</v>
      </c>
      <c r="AE64" s="282"/>
      <c r="AF64" s="282"/>
      <c r="AG64" s="282"/>
      <c r="AH64" s="282"/>
      <c r="AI64" s="282"/>
      <c r="AJ64" s="282"/>
      <c r="AK64" s="282"/>
      <c r="AL64" s="282"/>
      <c r="AM64" s="282"/>
      <c r="AN64" s="282"/>
      <c r="AO64" s="282"/>
      <c r="AP64" s="282"/>
    </row>
    <row r="65" spans="1:42">
      <c r="A65" s="101" t="s">
        <v>990</v>
      </c>
      <c r="B65" s="708">
        <f t="shared" ref="B65:T65" si="11">B15/B40</f>
        <v>7.3979009259882919E-2</v>
      </c>
      <c r="C65" s="672">
        <f t="shared" si="11"/>
        <v>8.2697009844024949E-2</v>
      </c>
      <c r="D65" s="672">
        <f t="shared" si="11"/>
        <v>9.0349447763896432E-2</v>
      </c>
      <c r="E65" s="672">
        <f t="shared" si="11"/>
        <v>8.2786709539121109E-2</v>
      </c>
      <c r="F65" s="672">
        <f t="shared" si="11"/>
        <v>0.10151676423629591</v>
      </c>
      <c r="G65" s="672">
        <f t="shared" si="11"/>
        <v>0.10184527033518471</v>
      </c>
      <c r="H65" s="672">
        <f t="shared" si="11"/>
        <v>9.020410519745492E-2</v>
      </c>
      <c r="I65" s="672">
        <f t="shared" si="11"/>
        <v>8.6706706799342018E-2</v>
      </c>
      <c r="J65" s="672">
        <f t="shared" si="11"/>
        <v>0.10238362081819283</v>
      </c>
      <c r="K65" s="672">
        <f t="shared" si="11"/>
        <v>8.3891024810666834E-2</v>
      </c>
      <c r="L65" s="672">
        <f t="shared" si="11"/>
        <v>8.1940946707911202E-2</v>
      </c>
      <c r="M65" s="672">
        <f t="shared" si="11"/>
        <v>7.8221236757822124E-2</v>
      </c>
      <c r="N65" s="672">
        <f t="shared" si="11"/>
        <v>3.7365777872052558E-2</v>
      </c>
      <c r="O65" s="672">
        <f t="shared" si="11"/>
        <v>4.1106343882804874E-2</v>
      </c>
      <c r="P65" s="672">
        <f t="shared" si="11"/>
        <v>8.0185324273283787E-2</v>
      </c>
      <c r="Q65" s="672">
        <f t="shared" si="11"/>
        <v>5.6809990243979279E-4</v>
      </c>
      <c r="R65" s="672">
        <f t="shared" si="11"/>
        <v>2.7776517539861472E-2</v>
      </c>
      <c r="S65" s="672">
        <f t="shared" si="11"/>
        <v>2.2272037494765588E-2</v>
      </c>
      <c r="T65" s="673">
        <f t="shared" si="11"/>
        <v>0.10493056550402463</v>
      </c>
      <c r="AE65" s="282"/>
      <c r="AF65" s="282"/>
      <c r="AG65" s="282"/>
      <c r="AH65" s="282"/>
      <c r="AI65" s="282"/>
      <c r="AJ65" s="282"/>
      <c r="AK65" s="282"/>
      <c r="AL65" s="282"/>
      <c r="AM65" s="282"/>
      <c r="AN65" s="282"/>
      <c r="AO65" s="282"/>
      <c r="AP65" s="282"/>
    </row>
    <row r="66" spans="1:42">
      <c r="A66" s="101" t="s">
        <v>991</v>
      </c>
      <c r="B66" s="708">
        <f t="shared" ref="B66:T66" si="12">B16/B41</f>
        <v>7.3195670748375352E-2</v>
      </c>
      <c r="C66" s="674">
        <f t="shared" si="12"/>
        <v>8.095649231438809E-2</v>
      </c>
      <c r="D66" s="672">
        <f t="shared" si="12"/>
        <v>9.025986907359651E-2</v>
      </c>
      <c r="E66" s="672">
        <f t="shared" si="12"/>
        <v>8.1438195555886397E-2</v>
      </c>
      <c r="F66" s="672">
        <f t="shared" si="12"/>
        <v>0.10487144790257104</v>
      </c>
      <c r="G66" s="672">
        <f t="shared" si="12"/>
        <v>0.10037144678985198</v>
      </c>
      <c r="H66" s="672">
        <f t="shared" si="12"/>
        <v>8.9492655852480757E-2</v>
      </c>
      <c r="I66" s="672">
        <f t="shared" si="12"/>
        <v>8.5857090906015579E-2</v>
      </c>
      <c r="J66" s="672">
        <f t="shared" si="12"/>
        <v>0.10160191500657324</v>
      </c>
      <c r="K66" s="672">
        <f t="shared" si="12"/>
        <v>8.3293088657687933E-2</v>
      </c>
      <c r="L66" s="672">
        <f t="shared" si="12"/>
        <v>8.0642559413849263E-2</v>
      </c>
      <c r="M66" s="672">
        <f t="shared" si="12"/>
        <v>7.7436701770109792E-2</v>
      </c>
      <c r="N66" s="672">
        <f t="shared" si="12"/>
        <v>3.6966589980013162E-2</v>
      </c>
      <c r="O66" s="672">
        <f t="shared" si="12"/>
        <v>4.1623038931375124E-2</v>
      </c>
      <c r="P66" s="672">
        <f t="shared" si="12"/>
        <v>7.9778305625340343E-2</v>
      </c>
      <c r="Q66" s="672">
        <f t="shared" si="12"/>
        <v>8.3720314034709941E-4</v>
      </c>
      <c r="R66" s="672">
        <f t="shared" si="12"/>
        <v>2.770413247159631E-2</v>
      </c>
      <c r="S66" s="672">
        <f t="shared" si="12"/>
        <v>2.2207559468447387E-2</v>
      </c>
      <c r="T66" s="673">
        <f t="shared" si="12"/>
        <v>0.10380534451688105</v>
      </c>
      <c r="AE66" s="282"/>
      <c r="AF66" s="282"/>
      <c r="AG66" s="282"/>
      <c r="AH66" s="282"/>
      <c r="AI66" s="282"/>
      <c r="AJ66" s="282"/>
      <c r="AK66" s="282"/>
      <c r="AL66" s="282"/>
      <c r="AM66" s="282"/>
      <c r="AN66" s="282"/>
      <c r="AO66" s="282"/>
      <c r="AP66" s="282"/>
    </row>
    <row r="67" spans="1:42">
      <c r="A67" s="206" t="s">
        <v>992</v>
      </c>
      <c r="B67" s="708">
        <f t="shared" ref="B67:T67" si="13">B17/B42</f>
        <v>7.3325457519084425E-2</v>
      </c>
      <c r="C67" s="672">
        <f t="shared" si="13"/>
        <v>8.178364482271365E-2</v>
      </c>
      <c r="D67" s="672">
        <f t="shared" si="13"/>
        <v>9.1588050314465402E-2</v>
      </c>
      <c r="E67" s="672">
        <f t="shared" si="13"/>
        <v>8.2284533873991053E-2</v>
      </c>
      <c r="F67" s="672">
        <f t="shared" si="13"/>
        <v>0.10458894113831685</v>
      </c>
      <c r="G67" s="672">
        <f t="shared" si="13"/>
        <v>9.958628529447143E-2</v>
      </c>
      <c r="H67" s="672">
        <f t="shared" si="13"/>
        <v>9.0377856492729697E-2</v>
      </c>
      <c r="I67" s="672">
        <f t="shared" si="13"/>
        <v>8.689872607811211E-2</v>
      </c>
      <c r="J67" s="672">
        <f t="shared" si="13"/>
        <v>0.10154854881558117</v>
      </c>
      <c r="K67" s="672">
        <f t="shared" si="13"/>
        <v>8.3751933314072394E-2</v>
      </c>
      <c r="L67" s="672">
        <f t="shared" si="13"/>
        <v>8.1059016594329014E-2</v>
      </c>
      <c r="M67" s="672">
        <f t="shared" si="13"/>
        <v>7.8042268222133379E-2</v>
      </c>
      <c r="N67" s="672">
        <f t="shared" si="13"/>
        <v>3.7398833705517449E-2</v>
      </c>
      <c r="O67" s="672">
        <f t="shared" si="13"/>
        <v>4.1634643846205265E-2</v>
      </c>
      <c r="P67" s="672">
        <f t="shared" si="13"/>
        <v>8.0756711296535041E-2</v>
      </c>
      <c r="Q67" s="672">
        <f t="shared" si="13"/>
        <v>8.7605506227322123E-4</v>
      </c>
      <c r="R67" s="672">
        <f t="shared" si="13"/>
        <v>2.766393641738378E-2</v>
      </c>
      <c r="S67" s="672">
        <f t="shared" si="13"/>
        <v>2.1997596214307261E-2</v>
      </c>
      <c r="T67" s="673">
        <f t="shared" si="13"/>
        <v>0.10204633041025554</v>
      </c>
      <c r="AE67" s="282"/>
      <c r="AF67" s="282"/>
      <c r="AG67" s="282"/>
      <c r="AH67" s="282"/>
      <c r="AI67" s="282"/>
      <c r="AJ67" s="282"/>
      <c r="AK67" s="282"/>
      <c r="AL67" s="282"/>
      <c r="AM67" s="282"/>
      <c r="AN67" s="282"/>
      <c r="AO67" s="282"/>
      <c r="AP67" s="282"/>
    </row>
    <row r="68" spans="1:42">
      <c r="A68" s="102" t="s">
        <v>1038</v>
      </c>
      <c r="B68" s="707">
        <f t="shared" ref="B68:T68" si="14">B18/B43</f>
        <v>7.3402467532862503E-2</v>
      </c>
      <c r="C68" s="675">
        <f t="shared" si="14"/>
        <v>8.1925096976453865E-2</v>
      </c>
      <c r="D68" s="675">
        <f t="shared" si="14"/>
        <v>9.2214357937310421E-2</v>
      </c>
      <c r="E68" s="675">
        <f t="shared" si="14"/>
        <v>8.2348021138273206E-2</v>
      </c>
      <c r="F68" s="675">
        <f t="shared" si="14"/>
        <v>0.10188554416142905</v>
      </c>
      <c r="G68" s="675">
        <f t="shared" si="14"/>
        <v>9.9739683986085764E-2</v>
      </c>
      <c r="H68" s="675">
        <f t="shared" si="14"/>
        <v>9.0117177559661824E-2</v>
      </c>
      <c r="I68" s="675">
        <f t="shared" si="14"/>
        <v>8.7309122117377111E-2</v>
      </c>
      <c r="J68" s="675">
        <f t="shared" si="14"/>
        <v>0.10225037570685987</v>
      </c>
      <c r="K68" s="675">
        <f t="shared" si="14"/>
        <v>8.412757352587652E-2</v>
      </c>
      <c r="L68" s="675">
        <f t="shared" si="14"/>
        <v>8.0987968149341422E-2</v>
      </c>
      <c r="M68" s="675">
        <f t="shared" si="14"/>
        <v>7.8213362652657478E-2</v>
      </c>
      <c r="N68" s="675">
        <f t="shared" si="14"/>
        <v>3.7160859139062044E-2</v>
      </c>
      <c r="O68" s="675">
        <f t="shared" si="14"/>
        <v>4.1737960340819558E-2</v>
      </c>
      <c r="P68" s="675">
        <f t="shared" si="14"/>
        <v>8.103388105361152E-2</v>
      </c>
      <c r="Q68" s="675">
        <f t="shared" si="14"/>
        <v>6.9807779801442328E-4</v>
      </c>
      <c r="R68" s="675">
        <f t="shared" si="14"/>
        <v>2.7328581791703454E-2</v>
      </c>
      <c r="S68" s="675">
        <f t="shared" si="14"/>
        <v>2.1671775878544079E-2</v>
      </c>
      <c r="T68" s="676">
        <f t="shared" si="14"/>
        <v>0.1045184255782116</v>
      </c>
      <c r="AE68" s="282"/>
      <c r="AF68" s="282"/>
      <c r="AG68" s="282"/>
      <c r="AH68" s="282"/>
      <c r="AI68" s="282"/>
      <c r="AJ68" s="282"/>
      <c r="AK68" s="282"/>
      <c r="AL68" s="282"/>
      <c r="AM68" s="282"/>
      <c r="AN68" s="282"/>
      <c r="AO68" s="282"/>
      <c r="AP68" s="282"/>
    </row>
    <row r="69" spans="1:42">
      <c r="A69" s="101" t="s">
        <v>1039</v>
      </c>
      <c r="B69" s="708">
        <f t="shared" ref="B69:T69" si="15">B19/B44</f>
        <v>7.47809042907156E-2</v>
      </c>
      <c r="C69" s="672">
        <f t="shared" si="15"/>
        <v>8.4366029334004847E-2</v>
      </c>
      <c r="D69" s="672">
        <f t="shared" si="15"/>
        <v>9.5189975747776878E-2</v>
      </c>
      <c r="E69" s="672">
        <f t="shared" si="15"/>
        <v>8.5174036545554749E-2</v>
      </c>
      <c r="F69" s="672">
        <f t="shared" si="15"/>
        <v>0.10265011741026502</v>
      </c>
      <c r="G69" s="672">
        <f t="shared" si="15"/>
        <v>0.10222232478478145</v>
      </c>
      <c r="H69" s="672">
        <f t="shared" si="15"/>
        <v>9.2771496275140239E-2</v>
      </c>
      <c r="I69" s="672">
        <f t="shared" si="15"/>
        <v>9.0323815160472457E-2</v>
      </c>
      <c r="J69" s="672">
        <f t="shared" si="15"/>
        <v>0.10588687334673398</v>
      </c>
      <c r="K69" s="672">
        <f t="shared" si="15"/>
        <v>8.6906099825169961E-2</v>
      </c>
      <c r="L69" s="672">
        <f t="shared" si="15"/>
        <v>8.3995118413838235E-2</v>
      </c>
      <c r="M69" s="672">
        <f t="shared" si="15"/>
        <v>8.1375061885823163E-2</v>
      </c>
      <c r="N69" s="672">
        <f t="shared" si="15"/>
        <v>3.7383029638487296E-2</v>
      </c>
      <c r="O69" s="672">
        <f t="shared" si="15"/>
        <v>4.2379844499998147E-2</v>
      </c>
      <c r="P69" s="672">
        <f t="shared" si="15"/>
        <v>8.423253461791011E-2</v>
      </c>
      <c r="Q69" s="672">
        <f t="shared" si="15"/>
        <v>5.764458870476727E-4</v>
      </c>
      <c r="R69" s="672">
        <f t="shared" si="15"/>
        <v>2.7414988886822048E-2</v>
      </c>
      <c r="S69" s="672">
        <f t="shared" si="15"/>
        <v>2.1814874613745448E-2</v>
      </c>
      <c r="T69" s="673">
        <f t="shared" si="15"/>
        <v>0.10247359444410518</v>
      </c>
      <c r="AE69" s="282"/>
      <c r="AF69" s="282"/>
      <c r="AG69" s="282"/>
      <c r="AH69" s="282"/>
      <c r="AI69" s="282"/>
      <c r="AJ69" s="282"/>
      <c r="AK69" s="282"/>
      <c r="AL69" s="282"/>
      <c r="AM69" s="282"/>
      <c r="AN69" s="282"/>
      <c r="AO69" s="282"/>
      <c r="AP69" s="282"/>
    </row>
    <row r="70" spans="1:42">
      <c r="A70" s="101" t="s">
        <v>1040</v>
      </c>
      <c r="B70" s="770">
        <f t="shared" ref="B70:T70" si="16">B20/B45</f>
        <v>8.15763191025103E-2</v>
      </c>
      <c r="C70" s="771">
        <f t="shared" si="16"/>
        <v>9.4409059894792854E-2</v>
      </c>
      <c r="D70" s="771">
        <f t="shared" si="16"/>
        <v>0.10619469026548672</v>
      </c>
      <c r="E70" s="771">
        <f t="shared" si="16"/>
        <v>9.5410316025144229E-2</v>
      </c>
      <c r="F70" s="771">
        <f t="shared" si="16"/>
        <v>0.11105442176870749</v>
      </c>
      <c r="G70" s="771">
        <f t="shared" si="16"/>
        <v>0.11111236599438325</v>
      </c>
      <c r="H70" s="771">
        <f t="shared" si="16"/>
        <v>0.10231838589278953</v>
      </c>
      <c r="I70" s="771">
        <f t="shared" si="16"/>
        <v>0.10075802017112633</v>
      </c>
      <c r="J70" s="771">
        <f t="shared" si="16"/>
        <v>0.11710643935038335</v>
      </c>
      <c r="K70" s="771">
        <f t="shared" si="16"/>
        <v>9.7134088661020301E-2</v>
      </c>
      <c r="L70" s="771">
        <f t="shared" si="16"/>
        <v>9.5569968439644437E-2</v>
      </c>
      <c r="M70" s="771">
        <f t="shared" si="16"/>
        <v>9.1931752207481607E-2</v>
      </c>
      <c r="N70" s="771">
        <f t="shared" si="16"/>
        <v>4.1199612895456809E-2</v>
      </c>
      <c r="O70" s="771">
        <f t="shared" si="16"/>
        <v>4.3638695900439672E-2</v>
      </c>
      <c r="P70" s="771">
        <f t="shared" si="16"/>
        <v>9.4427347877488049E-2</v>
      </c>
      <c r="Q70" s="771">
        <f t="shared" si="16"/>
        <v>7.5927966719002043E-4</v>
      </c>
      <c r="R70" s="771">
        <f t="shared" si="16"/>
        <v>2.8106104972632964E-2</v>
      </c>
      <c r="S70" s="771">
        <f t="shared" si="16"/>
        <v>2.2397655886610739E-2</v>
      </c>
      <c r="T70" s="772">
        <f t="shared" si="16"/>
        <v>0.11966444352482124</v>
      </c>
      <c r="AE70" s="282"/>
      <c r="AF70" s="282"/>
      <c r="AG70" s="282"/>
      <c r="AH70" s="282"/>
      <c r="AI70" s="282"/>
      <c r="AJ70" s="282"/>
      <c r="AK70" s="282"/>
      <c r="AL70" s="282"/>
      <c r="AM70" s="282"/>
      <c r="AN70" s="282"/>
      <c r="AO70" s="282"/>
      <c r="AP70" s="282"/>
    </row>
    <row r="71" spans="1:42">
      <c r="A71" s="101" t="s">
        <v>1041</v>
      </c>
      <c r="B71" s="770">
        <f t="shared" ref="B71:T71" si="17">B21/B46</f>
        <v>8.0108692517999097E-2</v>
      </c>
      <c r="C71" s="771">
        <f t="shared" si="17"/>
        <v>9.2477530547942721E-2</v>
      </c>
      <c r="D71" s="771">
        <f t="shared" si="17"/>
        <v>0.10349962769918093</v>
      </c>
      <c r="E71" s="771">
        <f t="shared" si="17"/>
        <v>9.3566305344334785E-2</v>
      </c>
      <c r="F71" s="771">
        <f t="shared" si="17"/>
        <v>0.10917664127675009</v>
      </c>
      <c r="G71" s="771">
        <f t="shared" si="17"/>
        <v>0.10860418208503371</v>
      </c>
      <c r="H71" s="771">
        <f t="shared" si="17"/>
        <v>0.10103185889760274</v>
      </c>
      <c r="I71" s="771">
        <f t="shared" si="17"/>
        <v>9.9389157912606135E-2</v>
      </c>
      <c r="J71" s="771">
        <f t="shared" si="17"/>
        <v>0.11401171306663832</v>
      </c>
      <c r="K71" s="771">
        <f t="shared" si="17"/>
        <v>9.5460183312051139E-2</v>
      </c>
      <c r="L71" s="771">
        <f t="shared" si="17"/>
        <v>9.4527652186260552E-2</v>
      </c>
      <c r="M71" s="771">
        <f t="shared" si="17"/>
        <v>9.025153591640965E-2</v>
      </c>
      <c r="N71" s="771">
        <f t="shared" si="17"/>
        <v>4.0228529642845678E-2</v>
      </c>
      <c r="O71" s="771">
        <f t="shared" si="17"/>
        <v>4.2950656620745715E-2</v>
      </c>
      <c r="P71" s="771">
        <f t="shared" si="17"/>
        <v>9.2509671031370422E-2</v>
      </c>
      <c r="Q71" s="771">
        <f t="shared" si="17"/>
        <v>4.8757095369868653E-4</v>
      </c>
      <c r="R71" s="771">
        <f t="shared" si="17"/>
        <v>2.7165741381684771E-2</v>
      </c>
      <c r="S71" s="771">
        <f t="shared" si="17"/>
        <v>2.1415560693197402E-2</v>
      </c>
      <c r="T71" s="772">
        <f t="shared" si="17"/>
        <v>0.11388432222838657</v>
      </c>
      <c r="AE71" s="282"/>
      <c r="AF71" s="282"/>
      <c r="AG71" s="282"/>
      <c r="AH71" s="282"/>
      <c r="AI71" s="282"/>
      <c r="AJ71" s="282"/>
      <c r="AK71" s="282"/>
      <c r="AL71" s="282"/>
      <c r="AM71" s="282"/>
      <c r="AN71" s="282"/>
      <c r="AO71" s="282"/>
      <c r="AP71" s="282"/>
    </row>
    <row r="72" spans="1:42">
      <c r="A72" s="51" t="s">
        <v>1042</v>
      </c>
      <c r="B72" s="773">
        <f t="shared" ref="B72:T72" si="18">B22/B47</f>
        <v>8.156622635561471E-2</v>
      </c>
      <c r="C72" s="774">
        <f t="shared" si="18"/>
        <v>9.4002940172071683E-2</v>
      </c>
      <c r="D72" s="774">
        <f t="shared" si="18"/>
        <v>0.10481885332395358</v>
      </c>
      <c r="E72" s="774">
        <f t="shared" si="18"/>
        <v>9.5122329695339569E-2</v>
      </c>
      <c r="F72" s="774">
        <f t="shared" si="18"/>
        <v>0.10650274033476521</v>
      </c>
      <c r="G72" s="774">
        <f t="shared" si="18"/>
        <v>0.10977053342256717</v>
      </c>
      <c r="H72" s="774">
        <f t="shared" si="18"/>
        <v>0.10330661973989071</v>
      </c>
      <c r="I72" s="774">
        <f t="shared" si="18"/>
        <v>0.10260743979484764</v>
      </c>
      <c r="J72" s="774">
        <f t="shared" si="18"/>
        <v>0.11408308772210983</v>
      </c>
      <c r="K72" s="774">
        <f t="shared" si="18"/>
        <v>9.6688073083033094E-2</v>
      </c>
      <c r="L72" s="774">
        <f t="shared" si="18"/>
        <v>9.5300981941337973E-2</v>
      </c>
      <c r="M72" s="774">
        <f t="shared" si="18"/>
        <v>9.1762751120285993E-2</v>
      </c>
      <c r="N72" s="774">
        <f t="shared" si="18"/>
        <v>4.0306987612961927E-2</v>
      </c>
      <c r="O72" s="774">
        <f t="shared" si="18"/>
        <v>4.3643208304516588E-2</v>
      </c>
      <c r="P72" s="774">
        <f t="shared" si="18"/>
        <v>9.3960534487600361E-2</v>
      </c>
      <c r="Q72" s="774">
        <f t="shared" si="18"/>
        <v>7.2261881686089421E-4</v>
      </c>
      <c r="R72" s="774">
        <f t="shared" si="18"/>
        <v>2.7248014401682112E-2</v>
      </c>
      <c r="S72" s="774">
        <f t="shared" si="18"/>
        <v>2.1377286497687453E-2</v>
      </c>
      <c r="T72" s="775">
        <f t="shared" si="18"/>
        <v>0.11723308326683939</v>
      </c>
      <c r="AE72" s="282"/>
      <c r="AF72" s="282"/>
      <c r="AG72" s="282"/>
      <c r="AH72" s="282"/>
      <c r="AI72" s="282"/>
      <c r="AJ72" s="282"/>
      <c r="AK72" s="282"/>
      <c r="AL72" s="282"/>
      <c r="AM72" s="282"/>
      <c r="AN72" s="282"/>
      <c r="AO72" s="282"/>
      <c r="AP72" s="282"/>
    </row>
    <row r="73" spans="1:42">
      <c r="A73" s="46" t="s">
        <v>1043</v>
      </c>
      <c r="AE73" s="282"/>
      <c r="AF73" s="282"/>
      <c r="AG73" s="282"/>
      <c r="AH73" s="282"/>
      <c r="AI73" s="282"/>
      <c r="AJ73" s="282"/>
      <c r="AK73" s="282"/>
      <c r="AL73" s="282"/>
      <c r="AM73" s="282"/>
      <c r="AN73" s="282"/>
      <c r="AO73" s="282"/>
      <c r="AP73" s="282"/>
    </row>
    <row r="74" spans="1:42">
      <c r="A74" s="240" t="s">
        <v>1046</v>
      </c>
      <c r="B74" s="776">
        <f>AVERAGE(B70:B72)</f>
        <v>8.1083745992041378E-2</v>
      </c>
      <c r="C74" s="776">
        <f t="shared" ref="C74:T74" si="19">AVERAGE(C70:C72)</f>
        <v>9.3629843538269086E-2</v>
      </c>
      <c r="D74" s="776">
        <f t="shared" si="19"/>
        <v>0.10483772376287374</v>
      </c>
      <c r="E74" s="776">
        <f t="shared" si="19"/>
        <v>9.4699650354939532E-2</v>
      </c>
      <c r="F74" s="776">
        <f t="shared" si="19"/>
        <v>0.1089112677934076</v>
      </c>
      <c r="G74" s="776">
        <f t="shared" si="19"/>
        <v>0.10982902716732805</v>
      </c>
      <c r="H74" s="776">
        <f t="shared" si="19"/>
        <v>0.10221895484342765</v>
      </c>
      <c r="I74" s="776">
        <f t="shared" si="19"/>
        <v>0.10091820595952671</v>
      </c>
      <c r="J74" s="776">
        <f t="shared" si="19"/>
        <v>0.11506708004637717</v>
      </c>
      <c r="K74" s="776">
        <f t="shared" si="19"/>
        <v>9.6427448352034831E-2</v>
      </c>
      <c r="L74" s="776">
        <f t="shared" si="19"/>
        <v>9.513286752241433E-2</v>
      </c>
      <c r="M74" s="776">
        <f t="shared" si="19"/>
        <v>9.1315346414725759E-2</v>
      </c>
      <c r="N74" s="776">
        <f t="shared" si="19"/>
        <v>4.0578376717088138E-2</v>
      </c>
      <c r="O74" s="776">
        <f t="shared" si="19"/>
        <v>4.3410853608567328E-2</v>
      </c>
      <c r="P74" s="776">
        <f t="shared" si="19"/>
        <v>9.3632517798819606E-2</v>
      </c>
      <c r="Q74" s="776">
        <f t="shared" si="19"/>
        <v>6.5648981258320039E-4</v>
      </c>
      <c r="R74" s="776">
        <f t="shared" si="19"/>
        <v>2.7506620251999948E-2</v>
      </c>
      <c r="S74" s="776">
        <f t="shared" si="19"/>
        <v>2.1730167692498529E-2</v>
      </c>
      <c r="T74" s="776">
        <f t="shared" si="19"/>
        <v>0.11692728300668241</v>
      </c>
    </row>
    <row r="76" spans="1:42">
      <c r="B76" s="603"/>
      <c r="C76" s="604"/>
      <c r="D76" s="604"/>
      <c r="E76" s="604"/>
      <c r="F76" s="604"/>
      <c r="G76" s="604"/>
      <c r="H76" s="604"/>
      <c r="I76" s="604"/>
      <c r="J76" s="604"/>
      <c r="K76" s="604"/>
      <c r="L76" s="604"/>
      <c r="M76" s="604"/>
      <c r="N76" s="604"/>
      <c r="O76" s="604"/>
      <c r="P76" s="604"/>
      <c r="Q76" s="604"/>
      <c r="R76" s="604"/>
      <c r="S76" s="604"/>
      <c r="T76" s="604"/>
      <c r="U76" s="604"/>
      <c r="V76" s="604"/>
      <c r="W76" s="604"/>
      <c r="X76" s="604"/>
    </row>
    <row r="77" spans="1:42">
      <c r="B77" s="605"/>
      <c r="C77" s="606"/>
      <c r="D77" s="606"/>
      <c r="E77" s="606"/>
      <c r="F77" s="606"/>
      <c r="G77" s="606"/>
      <c r="H77" s="606"/>
      <c r="I77" s="606"/>
      <c r="J77" s="606"/>
      <c r="K77" s="606"/>
      <c r="L77" s="606"/>
      <c r="M77" s="606"/>
      <c r="N77" s="606"/>
      <c r="O77" s="606"/>
      <c r="P77" s="606"/>
      <c r="Q77" s="606"/>
      <c r="R77" s="606"/>
      <c r="S77" s="606"/>
      <c r="T77" s="606"/>
      <c r="U77" s="606"/>
      <c r="V77" s="606"/>
      <c r="W77" s="606"/>
      <c r="X77" s="606"/>
    </row>
    <row r="78" spans="1:42">
      <c r="B78" s="607"/>
      <c r="C78" s="606"/>
      <c r="D78" s="606"/>
      <c r="E78" s="606"/>
      <c r="F78" s="606"/>
      <c r="G78" s="606"/>
      <c r="H78" s="606"/>
      <c r="I78" s="606"/>
      <c r="J78" s="606"/>
      <c r="K78" s="606"/>
      <c r="L78" s="606"/>
      <c r="M78" s="606"/>
      <c r="N78" s="606"/>
      <c r="O78" s="606"/>
      <c r="P78" s="606"/>
      <c r="Q78" s="606"/>
      <c r="R78" s="606"/>
      <c r="S78" s="606"/>
      <c r="T78" s="606"/>
      <c r="U78" s="606"/>
      <c r="V78" s="606"/>
      <c r="W78" s="606"/>
      <c r="X78" s="608"/>
    </row>
    <row r="79" spans="1:42">
      <c r="B79" s="607"/>
      <c r="C79" s="606"/>
      <c r="D79" s="606"/>
      <c r="E79" s="606"/>
      <c r="F79" s="606"/>
      <c r="G79" s="606"/>
      <c r="H79" s="606"/>
      <c r="I79" s="606"/>
      <c r="J79" s="606"/>
      <c r="K79" s="606"/>
      <c r="L79" s="606"/>
      <c r="M79" s="606"/>
      <c r="N79" s="606"/>
      <c r="O79" s="606"/>
      <c r="P79" s="606"/>
      <c r="Q79" s="606"/>
      <c r="R79" s="606"/>
      <c r="S79" s="606"/>
      <c r="T79" s="606"/>
      <c r="U79" s="606"/>
      <c r="V79" s="606"/>
      <c r="W79" s="606"/>
      <c r="X79" s="592"/>
    </row>
    <row r="80" spans="1:42">
      <c r="B80" s="607"/>
      <c r="C80" s="606"/>
      <c r="D80" s="606"/>
      <c r="E80" s="606"/>
      <c r="F80" s="606"/>
      <c r="G80" s="606"/>
      <c r="H80" s="606"/>
      <c r="I80" s="606"/>
      <c r="J80" s="606"/>
      <c r="K80" s="606"/>
      <c r="L80" s="606"/>
      <c r="M80" s="606"/>
      <c r="N80" s="606"/>
      <c r="O80" s="606"/>
      <c r="P80" s="606"/>
      <c r="Q80" s="606"/>
      <c r="R80" s="606"/>
      <c r="S80" s="606"/>
      <c r="T80" s="606"/>
      <c r="U80" s="606"/>
      <c r="V80" s="606"/>
      <c r="W80" s="606"/>
      <c r="X80" s="592"/>
    </row>
    <row r="81" spans="2:24">
      <c r="B81" s="607"/>
      <c r="C81" s="606"/>
      <c r="D81" s="606"/>
      <c r="E81" s="606"/>
      <c r="F81" s="606"/>
      <c r="G81" s="606"/>
      <c r="H81" s="606"/>
      <c r="I81" s="606"/>
      <c r="J81" s="606"/>
      <c r="K81" s="606"/>
      <c r="L81" s="606"/>
      <c r="M81" s="606"/>
      <c r="N81" s="606"/>
      <c r="O81" s="606"/>
      <c r="P81" s="606"/>
      <c r="Q81" s="606"/>
      <c r="R81" s="606"/>
      <c r="S81" s="606"/>
      <c r="T81" s="606"/>
      <c r="U81" s="606"/>
      <c r="V81" s="606"/>
      <c r="W81" s="606"/>
      <c r="X81" s="592"/>
    </row>
    <row r="82" spans="2:24">
      <c r="B82" s="607"/>
      <c r="C82" s="606"/>
      <c r="D82" s="606"/>
      <c r="E82" s="606"/>
      <c r="F82" s="606"/>
      <c r="G82" s="606"/>
      <c r="H82" s="606"/>
      <c r="I82" s="606"/>
      <c r="J82" s="606"/>
      <c r="K82" s="606"/>
      <c r="L82" s="606"/>
      <c r="M82" s="606"/>
      <c r="N82" s="606"/>
      <c r="O82" s="606"/>
      <c r="P82" s="606"/>
      <c r="Q82" s="606"/>
      <c r="R82" s="606"/>
      <c r="S82" s="606"/>
      <c r="T82" s="606"/>
      <c r="U82" s="606"/>
      <c r="V82" s="606"/>
      <c r="W82" s="606"/>
      <c r="X82" s="592"/>
    </row>
    <row r="83" spans="2:24">
      <c r="B83" s="607"/>
      <c r="C83" s="606"/>
      <c r="D83" s="606"/>
      <c r="E83" s="606"/>
      <c r="F83" s="606"/>
      <c r="G83" s="606"/>
      <c r="H83" s="606"/>
      <c r="I83" s="606"/>
      <c r="J83" s="606"/>
      <c r="K83" s="606"/>
      <c r="L83" s="606"/>
      <c r="M83" s="606"/>
      <c r="N83" s="606"/>
      <c r="O83" s="606"/>
      <c r="P83" s="606"/>
      <c r="Q83" s="606"/>
      <c r="R83" s="606"/>
      <c r="S83" s="606"/>
      <c r="T83" s="606"/>
      <c r="U83" s="606"/>
      <c r="V83" s="606"/>
      <c r="W83" s="606"/>
      <c r="X83" s="592"/>
    </row>
    <row r="84" spans="2:24">
      <c r="B84" s="607"/>
      <c r="C84" s="608"/>
      <c r="D84" s="608"/>
      <c r="E84" s="608"/>
      <c r="F84" s="608"/>
      <c r="G84" s="608"/>
      <c r="H84" s="608"/>
      <c r="I84" s="608"/>
      <c r="J84" s="608"/>
      <c r="K84" s="608"/>
      <c r="L84" s="608"/>
      <c r="M84" s="608"/>
      <c r="N84" s="608"/>
      <c r="O84" s="608"/>
      <c r="P84" s="608"/>
      <c r="Q84" s="608"/>
      <c r="R84" s="608"/>
      <c r="S84" s="608"/>
      <c r="T84" s="608"/>
      <c r="U84" s="608"/>
      <c r="V84" s="608"/>
      <c r="W84" s="608"/>
      <c r="X84" s="592"/>
    </row>
    <row r="85" spans="2:24">
      <c r="B85" s="607"/>
      <c r="C85" s="608"/>
      <c r="D85" s="608"/>
      <c r="E85" s="608"/>
      <c r="F85" s="608"/>
      <c r="G85" s="608"/>
      <c r="H85" s="608"/>
      <c r="I85" s="608"/>
      <c r="J85" s="608"/>
      <c r="K85" s="608"/>
      <c r="L85" s="608"/>
      <c r="M85" s="608"/>
      <c r="N85" s="608"/>
      <c r="O85" s="608"/>
      <c r="P85" s="608"/>
      <c r="Q85" s="608"/>
      <c r="R85" s="608"/>
      <c r="S85" s="608"/>
      <c r="T85" s="608"/>
      <c r="U85" s="608"/>
      <c r="V85" s="608"/>
      <c r="W85" s="608"/>
      <c r="X85" s="592"/>
    </row>
    <row r="86" spans="2:24">
      <c r="B86" s="603"/>
      <c r="C86" s="592"/>
      <c r="D86" s="592"/>
      <c r="E86" s="592"/>
      <c r="F86" s="592"/>
      <c r="G86" s="592"/>
      <c r="H86" s="592"/>
      <c r="I86" s="592"/>
      <c r="J86" s="592"/>
      <c r="K86" s="592"/>
      <c r="L86" s="592"/>
      <c r="M86" s="592"/>
      <c r="N86" s="592"/>
      <c r="O86" s="592"/>
      <c r="P86" s="592"/>
      <c r="Q86" s="592"/>
      <c r="R86" s="592"/>
      <c r="S86" s="592"/>
      <c r="T86" s="592"/>
      <c r="U86" s="592"/>
      <c r="V86" s="592"/>
      <c r="W86" s="592"/>
      <c r="X86" s="592"/>
    </row>
    <row r="87" spans="2:24">
      <c r="B87" s="603"/>
      <c r="C87" s="592"/>
      <c r="D87" s="592"/>
      <c r="E87" s="592"/>
      <c r="F87" s="592"/>
      <c r="G87" s="592"/>
      <c r="H87" s="592"/>
      <c r="I87" s="592"/>
      <c r="J87" s="592"/>
      <c r="K87" s="592"/>
      <c r="L87" s="592"/>
      <c r="M87" s="592"/>
      <c r="N87" s="592"/>
      <c r="O87" s="592"/>
      <c r="P87" s="592"/>
      <c r="Q87" s="592"/>
      <c r="R87" s="592"/>
      <c r="S87" s="592"/>
      <c r="T87" s="592"/>
      <c r="U87" s="592"/>
      <c r="V87" s="592"/>
      <c r="W87" s="592"/>
      <c r="X87" s="592"/>
    </row>
    <row r="88" spans="2:24">
      <c r="B88" s="603"/>
      <c r="C88" s="592"/>
      <c r="D88" s="592"/>
      <c r="E88" s="592"/>
      <c r="F88" s="592"/>
      <c r="G88" s="592"/>
      <c r="H88" s="592"/>
      <c r="I88" s="592"/>
      <c r="J88" s="592"/>
      <c r="K88" s="592"/>
      <c r="L88" s="592"/>
      <c r="M88" s="592"/>
      <c r="N88" s="592"/>
      <c r="O88" s="592"/>
      <c r="P88" s="592"/>
      <c r="Q88" s="592"/>
      <c r="R88" s="592"/>
      <c r="S88" s="592"/>
      <c r="T88" s="592"/>
      <c r="U88" s="592"/>
      <c r="V88" s="592"/>
      <c r="W88" s="592"/>
      <c r="X88" s="592"/>
    </row>
    <row r="89" spans="2:24">
      <c r="B89" s="603"/>
      <c r="C89" s="592"/>
      <c r="D89" s="592"/>
      <c r="E89" s="592"/>
      <c r="F89" s="592"/>
      <c r="G89" s="592"/>
      <c r="H89" s="592"/>
      <c r="I89" s="592"/>
      <c r="J89" s="592"/>
      <c r="K89" s="592"/>
      <c r="L89" s="592"/>
      <c r="M89" s="592"/>
      <c r="N89" s="592"/>
      <c r="O89" s="592"/>
      <c r="P89" s="592"/>
      <c r="Q89" s="592"/>
      <c r="R89" s="592"/>
      <c r="S89" s="592"/>
      <c r="T89" s="592"/>
      <c r="U89" s="592"/>
      <c r="V89" s="592"/>
      <c r="W89" s="592"/>
      <c r="X89" s="592"/>
    </row>
  </sheetData>
  <mergeCells count="54">
    <mergeCell ref="T54:T55"/>
    <mergeCell ref="I54:I55"/>
    <mergeCell ref="J54:J55"/>
    <mergeCell ref="K54:K55"/>
    <mergeCell ref="L54:L55"/>
    <mergeCell ref="M54:M55"/>
    <mergeCell ref="N54:N55"/>
    <mergeCell ref="O54:O55"/>
    <mergeCell ref="P54:P55"/>
    <mergeCell ref="Q54:Q55"/>
    <mergeCell ref="R54:R55"/>
    <mergeCell ref="S54:S55"/>
    <mergeCell ref="C54:C55"/>
    <mergeCell ref="D54:D55"/>
    <mergeCell ref="E54:E55"/>
    <mergeCell ref="F54:F55"/>
    <mergeCell ref="G54:G55"/>
    <mergeCell ref="H54:H55"/>
    <mergeCell ref="O29:O30"/>
    <mergeCell ref="P29:P30"/>
    <mergeCell ref="Q29:Q30"/>
    <mergeCell ref="R29:R30"/>
    <mergeCell ref="H29:H30"/>
    <mergeCell ref="S29:S30"/>
    <mergeCell ref="T29:T30"/>
    <mergeCell ref="I29:I30"/>
    <mergeCell ref="J29:J30"/>
    <mergeCell ref="K29:K30"/>
    <mergeCell ref="L29:L30"/>
    <mergeCell ref="M29:M30"/>
    <mergeCell ref="N29:N30"/>
    <mergeCell ref="C29:C30"/>
    <mergeCell ref="D29:D30"/>
    <mergeCell ref="E29:E30"/>
    <mergeCell ref="F29:F30"/>
    <mergeCell ref="G29:G30"/>
    <mergeCell ref="T4:T5"/>
    <mergeCell ref="I4:I5"/>
    <mergeCell ref="J4:J5"/>
    <mergeCell ref="K4:K5"/>
    <mergeCell ref="L4:L5"/>
    <mergeCell ref="M4:M5"/>
    <mergeCell ref="N4:N5"/>
    <mergeCell ref="O4:O5"/>
    <mergeCell ref="P4:P5"/>
    <mergeCell ref="Q4:Q5"/>
    <mergeCell ref="R4:R5"/>
    <mergeCell ref="S4:S5"/>
    <mergeCell ref="H4:H5"/>
    <mergeCell ref="C4:C5"/>
    <mergeCell ref="D4:D5"/>
    <mergeCell ref="E4:E5"/>
    <mergeCell ref="F4:F5"/>
    <mergeCell ref="G4:G5"/>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60</vt:i4>
      </vt:variant>
      <vt:variant>
        <vt:lpstr>名前付き一覧</vt:lpstr>
      </vt:variant>
      <vt:variant>
        <vt:i4>3</vt:i4>
      </vt:variant>
    </vt:vector>
  </HeadingPairs>
  <TitlesOfParts>
    <vt:vector size="63" baseType="lpstr">
      <vt:lpstr>WS目次</vt:lpstr>
      <vt:lpstr>推計メモ</vt:lpstr>
      <vt:lpstr>利用上の注意</vt:lpstr>
      <vt:lpstr>最終需要_まとめ</vt:lpstr>
      <vt:lpstr>部門別まとめ税収1</vt:lpstr>
      <vt:lpstr>税収2定住効果</vt:lpstr>
      <vt:lpstr>税収係数1</vt:lpstr>
      <vt:lpstr>税収係数2</vt:lpstr>
      <vt:lpstr>税収係数3</vt:lpstr>
      <vt:lpstr>税収係数4</vt:lpstr>
      <vt:lpstr>税収比1</vt:lpstr>
      <vt:lpstr>税収比2</vt:lpstr>
      <vt:lpstr>税収比3</vt:lpstr>
      <vt:lpstr>定住人口比率</vt:lpstr>
      <vt:lpstr>就業1</vt:lpstr>
      <vt:lpstr>就業2</vt:lpstr>
      <vt:lpstr>就業3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取引基本表</vt:lpstr>
      <vt:lpstr>投入係数表</vt:lpstr>
      <vt:lpstr>逆行列係数</vt:lpstr>
      <vt:lpstr>分析係数表</vt:lpstr>
      <vt:lpstr>逆行列係数!Print_Titles</vt:lpstr>
      <vt:lpstr>取引基本表!Print_Titles</vt:lpstr>
      <vt:lpstr>投入係数表!Print_Titles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2019-09-02T00:57:06Z</cp:lastPrinted>
  <dcterms:created xsi:type="dcterms:W3CDTF">2005-01-11T06:44:07Z</dcterms:created>
  <dcterms:modified xsi:type="dcterms:W3CDTF">2025-02-03T23:09:48Z</dcterms:modified>
</cp:coreProperties>
</file>