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1"/>
  </bookViews>
  <sheets>
    <sheet name="H19決算（千円）" sheetId="1" r:id="rId1"/>
    <sheet name="H19決算" sheetId="2" r:id="rId2"/>
  </sheets>
  <definedNames>
    <definedName name="_xlnm.Print_Area" localSheetId="1">'H19決算'!$A$1:$K$88</definedName>
    <definedName name="_xlnm.Print_Area" localSheetId="0">'H19決算（千円）'!$A$1:$K$88</definedName>
  </definedNames>
  <calcPr fullCalcOnLoad="1"/>
</workbook>
</file>

<file path=xl/comments1.xml><?xml version="1.0" encoding="utf-8"?>
<comments xmlns="http://schemas.openxmlformats.org/spreadsheetml/2006/main">
  <authors>
    <author>itamiuser</author>
  </authors>
  <commentList>
    <comment ref="G5" authorId="0">
      <text>
        <r>
          <rPr>
            <b/>
            <sz val="9"/>
            <rFont val="ＭＳ Ｐゴシック"/>
            <family val="3"/>
          </rPr>
          <t>決算統計00表より</t>
        </r>
        <r>
          <rPr>
            <sz val="9"/>
            <rFont val="ＭＳ Ｐゴシック"/>
            <family val="3"/>
          </rPr>
          <t xml:space="preserve">
</t>
        </r>
      </text>
    </comment>
    <comment ref="H5" authorId="0">
      <text>
        <r>
          <rPr>
            <b/>
            <sz val="9"/>
            <rFont val="ＭＳ Ｐゴシック"/>
            <family val="3"/>
          </rPr>
          <t>決算統計00表より</t>
        </r>
        <r>
          <rPr>
            <sz val="9"/>
            <rFont val="ＭＳ Ｐゴシック"/>
            <family val="3"/>
          </rPr>
          <t xml:space="preserve">
</t>
        </r>
      </text>
    </comment>
    <comment ref="I5" authorId="0">
      <text>
        <r>
          <rPr>
            <b/>
            <sz val="9"/>
            <rFont val="ＭＳ Ｐゴシック"/>
            <family val="3"/>
          </rPr>
          <t>決算統計00表より</t>
        </r>
        <r>
          <rPr>
            <sz val="9"/>
            <rFont val="ＭＳ Ｐゴシック"/>
            <family val="3"/>
          </rPr>
          <t xml:space="preserve">
</t>
        </r>
      </text>
    </comment>
    <comment ref="J5" authorId="0">
      <text>
        <r>
          <rPr>
            <b/>
            <sz val="9"/>
            <rFont val="ＭＳ Ｐゴシック"/>
            <family val="3"/>
          </rPr>
          <t>健全化判断比率と一致</t>
        </r>
        <r>
          <rPr>
            <sz val="9"/>
            <rFont val="ＭＳ Ｐゴシック"/>
            <family val="3"/>
          </rPr>
          <t xml:space="preserve">
</t>
        </r>
      </text>
    </comment>
  </commentList>
</comments>
</file>

<file path=xl/sharedStrings.xml><?xml version="1.0" encoding="utf-8"?>
<sst xmlns="http://schemas.openxmlformats.org/spreadsheetml/2006/main" count="255" uniqueCount="114">
  <si>
    <t>法適用企業</t>
  </si>
  <si>
    <t>宅地造成事業会計</t>
  </si>
  <si>
    <t>競艇事業会計</t>
  </si>
  <si>
    <t>交通災害等共済会計</t>
  </si>
  <si>
    <t>農業共済事業会計</t>
  </si>
  <si>
    <t>宮ノ前地区地下駐車場事業会計</t>
  </si>
  <si>
    <t>財政状況等一覧表（平成１９年度）</t>
  </si>
  <si>
    <t>（単位：百万円）</t>
  </si>
  <si>
    <t>団体名　　伊丹市</t>
  </si>
  <si>
    <t>標準税収入額等
A</t>
  </si>
  <si>
    <t>普通交付税額
B</t>
  </si>
  <si>
    <t>臨時財政対策
債発行可能額C</t>
  </si>
  <si>
    <t>標準財政規模
A+B+C</t>
  </si>
  <si>
    <t>１．一般会計等の財政状況</t>
  </si>
  <si>
    <t>会計名</t>
  </si>
  <si>
    <t>歳入</t>
  </si>
  <si>
    <t>歳出</t>
  </si>
  <si>
    <t>形式収支</t>
  </si>
  <si>
    <t>実質収支</t>
  </si>
  <si>
    <t>他会計等からの繰入金</t>
  </si>
  <si>
    <t>地方債現在高</t>
  </si>
  <si>
    <t>備考</t>
  </si>
  <si>
    <t>一般会計</t>
  </si>
  <si>
    <t>中小企業勤労者福祉共済事業特別会計</t>
  </si>
  <si>
    <t>阪神間都市計画昆陽南特定土地区画整理事業特別会計</t>
  </si>
  <si>
    <t>一般会計等</t>
  </si>
  <si>
    <t>２．公営企業会計等の財政状況</t>
  </si>
  <si>
    <t>総収益
（歳入）</t>
  </si>
  <si>
    <t>総費用
（歳出）</t>
  </si>
  <si>
    <t>純損益
（形式収支）</t>
  </si>
  <si>
    <t>資金剰余額／不足額（実質収支）</t>
  </si>
  <si>
    <t>企業債（地方債）現在高</t>
  </si>
  <si>
    <t>左のうち一般会計
等繰入見込額</t>
  </si>
  <si>
    <t>病院事業会計</t>
  </si>
  <si>
    <t>法適用企業</t>
  </si>
  <si>
    <t>水道事業会計</t>
  </si>
  <si>
    <t>工業用水道事業会計</t>
  </si>
  <si>
    <t>交通事業会計</t>
  </si>
  <si>
    <t>公共下水道事業特別会計</t>
  </si>
  <si>
    <t>（歳入）</t>
  </si>
  <si>
    <t>（歳出）</t>
  </si>
  <si>
    <t>（形式収支）</t>
  </si>
  <si>
    <t>公設地方卸売市場事業特別会計</t>
  </si>
  <si>
    <t>国民健康保険事業特別会計</t>
  </si>
  <si>
    <t>（実質収支）</t>
  </si>
  <si>
    <t>老人保健医療事業特別会計</t>
  </si>
  <si>
    <t>介護保険事業会計（保険事業勘定）</t>
  </si>
  <si>
    <t>介護保険事業会計（介護サービス事業勘定）</t>
  </si>
  <si>
    <t>公営企業会計等　計</t>
  </si>
  <si>
    <t>　（注）　１．法適用企業とは、地方公営企業法を適用している公営企業である。</t>
  </si>
  <si>
    <t>　　　　　２．法適用企業に係るもの以外のものについては「総収益」「総費用」「純損益」の欄に、それぞれ「歳入」「歳出」「形式収支」を表示している。</t>
  </si>
  <si>
    <t>　　　　　３．「資金剰余額／不足額（実質収支）」は、地方公共団体財政健全化法に基づくものであり、資金不足額がある場合には負数（△～）で表示している。</t>
  </si>
  <si>
    <t>　　　　　４．「左のうち一般会計等繰入見込額」は、企業債(地方債)現在高のうち将来負担比率に算入される部分の金額である。</t>
  </si>
  <si>
    <t>３．関係する一部事務組合等の財政状況</t>
  </si>
  <si>
    <t>一部事務組合等名</t>
  </si>
  <si>
    <t>左のうち一般会計
等負担見込額</t>
  </si>
  <si>
    <t>一部事務組合等　計</t>
  </si>
  <si>
    <t>４．地方公社・第三セクター等の経営状況及び地方公共団体の財政的支援の状況</t>
  </si>
  <si>
    <t>地方公社・第三セクター等名</t>
  </si>
  <si>
    <t>経常損益</t>
  </si>
  <si>
    <t>純資産又は
正味財産</t>
  </si>
  <si>
    <t>当該団体からの出資金</t>
  </si>
  <si>
    <t>当該団体からの補助金</t>
  </si>
  <si>
    <t>当該団体からの貸付金</t>
  </si>
  <si>
    <t>当該団体からの
債務保証に
係る債務残高</t>
  </si>
  <si>
    <t>当該団体からの
損失補償に
係る債務残高</t>
  </si>
  <si>
    <t>一般会計等
負担見込額</t>
  </si>
  <si>
    <t>地方公社・第三セクター等　計</t>
  </si>
  <si>
    <t>　（注）　損益計算書を作成していない民法法人は「経常損益」の欄には当期正味財産増減額を表示している。</t>
  </si>
  <si>
    <t>５．充当可能基金の状況</t>
  </si>
  <si>
    <t>充当可能基金名</t>
  </si>
  <si>
    <t>平成18年度
A</t>
  </si>
  <si>
    <t>平成19年度
B</t>
  </si>
  <si>
    <t>差引
B-A</t>
  </si>
  <si>
    <t>財政調整基金</t>
  </si>
  <si>
    <t>減債基金</t>
  </si>
  <si>
    <t>その他充当可能基金</t>
  </si>
  <si>
    <t>充当可能基金　計</t>
  </si>
  <si>
    <t>　（注） 「充当可能基金」とは、基金のうち地方債の償還等に充当可能な現金、預金、国債、地方債等の合計額をいい、貸付金及び不動産等を含まない。</t>
  </si>
  <si>
    <t>６．財政指標の状況</t>
  </si>
  <si>
    <t>財政指標名</t>
  </si>
  <si>
    <t>早期健全化
基準</t>
  </si>
  <si>
    <t>財政再生
基準</t>
  </si>
  <si>
    <t>資金不足比率
（公営企業会計名）</t>
  </si>
  <si>
    <t>実質赤字比率</t>
  </si>
  <si>
    <t>連結実質赤字比率</t>
  </si>
  <si>
    <t>実質公債費比率</t>
  </si>
  <si>
    <t>将来負担比率</t>
  </si>
  <si>
    <t>財政力指数</t>
  </si>
  <si>
    <t>経常収支比率</t>
  </si>
  <si>
    <t>　（注）　１．「実質赤字比率」・「連結実質赤字比率」・「資金不足比率」は負数（△～）で表示しており、収支が黒字の場合には便宜的に当該黒字の比率を正数で表示している。</t>
  </si>
  <si>
    <t>丹波少年自然の家事務組合</t>
  </si>
  <si>
    <t>兵庫県後期高齢者医療広域連合</t>
  </si>
  <si>
    <t>豊中市伊丹市クリーンランド事務組合</t>
  </si>
  <si>
    <t>伊丹市土地開発公社</t>
  </si>
  <si>
    <t>（財）伊丹市都市整備公社</t>
  </si>
  <si>
    <t>（財）伊丹スポーツセンター</t>
  </si>
  <si>
    <t>（財）伊丹市公園緑化協会</t>
  </si>
  <si>
    <t>（財）柿衞文庫</t>
  </si>
  <si>
    <t>（財）伊丹市文化振興財団</t>
  </si>
  <si>
    <t>伊丹都市開発（株）</t>
  </si>
  <si>
    <t>伊丹コミュニティ放送（株）</t>
  </si>
  <si>
    <t>（社）伊丹市シルバー人材センター</t>
  </si>
  <si>
    <t>（財）阪神北広域救急医療財団</t>
  </si>
  <si>
    <t>　　　　　２．「資金不足比率」の早期健全化基準に相当する「経営健全化基準」は、公営競技を除き、一律 △20％である（公営競技は0％）。</t>
  </si>
  <si>
    <t>介護保険事業会計
（保険事業勘定）</t>
  </si>
  <si>
    <t>介護保険事業会計
（介護サービス事業勘定）</t>
  </si>
  <si>
    <t>　（注）　一般会計等の欄は、相互間の重複額を控除した純計による歳入歳出等を表示している。</t>
  </si>
  <si>
    <t>中小企業勤労者福祉
共済事業特別会計</t>
  </si>
  <si>
    <t>法適用</t>
  </si>
  <si>
    <t>法適用</t>
  </si>
  <si>
    <t>阪神間都市計画昆陽南特定
土地区画整理事業特別会計</t>
  </si>
  <si>
    <t>公設地方卸売市場
事業特別会計</t>
  </si>
  <si>
    <t xml:space="preserve">団体名　兵庫県　伊丹市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</si>
</sst>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_ #,##0;&quot;△&quot;_ #,##0"/>
    <numFmt numFmtId="178" formatCode="_ #,##0;\-_ \-#,##0"/>
    <numFmt numFmtId="179" formatCode="#,##0;&quot;△&quot;\ #,##0;&quot;－&quot;"/>
    <numFmt numFmtId="180" formatCode="0;&quot;△ &quot;0"/>
    <numFmt numFmtId="181" formatCode="#,##0;&quot;△ &quot;#,##0"/>
    <numFmt numFmtId="182" formatCode="0.00_ "/>
    <numFmt numFmtId="183" formatCode="0.000_ "/>
    <numFmt numFmtId="184" formatCode="0.0_ "/>
    <numFmt numFmtId="185" formatCode="0.0%"/>
    <numFmt numFmtId="186" formatCode="_ #,##0.0;[Red]_ \-#,##0.0"/>
    <numFmt numFmtId="187" formatCode="0_ "/>
    <numFmt numFmtId="188" formatCode="0.00;&quot;△ &quot;0.00"/>
    <numFmt numFmtId="189" formatCode="0.0;&quot;△ &quot;0.0"/>
    <numFmt numFmtId="190" formatCode="#,##0.0;&quot;△ &quot;#,##0.0"/>
    <numFmt numFmtId="191" formatCode="#,##0.00;&quot;△ &quot;#,##0.00"/>
    <numFmt numFmtId="192" formatCode="#,##0;&quot;△ &quot;#,##0;\-"/>
    <numFmt numFmtId="193" formatCode="0.000;&quot;△ &quot;0.000"/>
    <numFmt numFmtId="194" formatCode="#,##0.0;[Red]\-#,##0.0"/>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8"/>
      <name val="ＭＳ ゴシック"/>
      <family val="3"/>
    </font>
    <font>
      <sz val="16"/>
      <name val="ＭＳ Ｐゴシック"/>
      <family val="3"/>
    </font>
    <font>
      <sz val="8"/>
      <name val="ＭＳ Ｐゴシック"/>
      <family val="3"/>
    </font>
    <font>
      <sz val="14"/>
      <name val="ＭＳ Ｐゴシック"/>
      <family val="3"/>
    </font>
    <font>
      <sz val="12"/>
      <name val="ＭＳ Ｐゴシック"/>
      <family val="3"/>
    </font>
    <font>
      <sz val="9"/>
      <name val="ＭＳ Ｐゴシック"/>
      <family val="3"/>
    </font>
    <font>
      <b/>
      <sz val="9"/>
      <name val="ＭＳ Ｐゴシック"/>
      <family val="3"/>
    </font>
    <font>
      <sz val="7"/>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color indexed="63"/>
      </bottom>
    </border>
    <border>
      <left style="hair"/>
      <right style="hair"/>
      <top style="hair"/>
      <bottom>
        <color indexed="63"/>
      </bottom>
    </border>
    <border>
      <left style="hair"/>
      <right style="thin"/>
      <top>
        <color indexed="63"/>
      </top>
      <bottom>
        <color indexed="63"/>
      </bottom>
    </border>
    <border>
      <left style="hair"/>
      <right style="thin"/>
      <top style="hair"/>
      <bottom>
        <color indexed="63"/>
      </bottom>
    </border>
    <border>
      <left style="thin"/>
      <right style="thin">
        <color indexed="8"/>
      </right>
      <top style="hair">
        <color indexed="8"/>
      </top>
      <bottom>
        <color indexed="63"/>
      </bottom>
    </border>
    <border diagonalUp="1">
      <left style="thin"/>
      <right style="hair"/>
      <top style="thin"/>
      <bottom style="thin"/>
      <diagonal style="hair"/>
    </border>
    <border>
      <left style="hair"/>
      <right style="thin"/>
      <top style="double"/>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thin"/>
      <bottom style="double"/>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left style="thin"/>
      <right style="thin"/>
      <top style="hair"/>
      <bottom>
        <color indexed="63"/>
      </bottom>
    </border>
    <border>
      <left style="thin"/>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87">
    <xf numFmtId="0" fontId="0" fillId="0" borderId="0" xfId="0" applyAlignment="1">
      <alignment/>
    </xf>
    <xf numFmtId="0" fontId="21" fillId="24" borderId="0" xfId="0" applyFont="1" applyFill="1" applyAlignment="1">
      <alignment horizontal="centerContinuous" vertical="center"/>
    </xf>
    <xf numFmtId="0" fontId="22" fillId="24" borderId="0" xfId="0" applyFont="1" applyFill="1" applyAlignment="1">
      <alignment horizontal="centerContinuous" vertical="center"/>
    </xf>
    <xf numFmtId="0" fontId="22" fillId="24" borderId="0" xfId="0" applyFont="1" applyFill="1" applyAlignment="1">
      <alignment horizontal="left" vertical="center"/>
    </xf>
    <xf numFmtId="0" fontId="23" fillId="24" borderId="0" xfId="0" applyFont="1" applyFill="1" applyAlignment="1">
      <alignment vertical="center"/>
    </xf>
    <xf numFmtId="0" fontId="20" fillId="24" borderId="0" xfId="0" applyFont="1" applyFill="1" applyAlignment="1">
      <alignment horizontal="right" vertical="center"/>
    </xf>
    <xf numFmtId="0" fontId="24" fillId="24" borderId="10" xfId="0" applyFont="1" applyFill="1" applyBorder="1" applyAlignment="1">
      <alignment vertical="center"/>
    </xf>
    <xf numFmtId="0" fontId="23" fillId="24" borderId="10" xfId="0" applyFont="1" applyFill="1" applyBorder="1" applyAlignment="1">
      <alignment vertical="center"/>
    </xf>
    <xf numFmtId="0" fontId="20" fillId="25" borderId="11" xfId="0" applyFont="1" applyFill="1" applyBorder="1" applyAlignment="1">
      <alignment horizontal="center" vertical="center" wrapText="1"/>
    </xf>
    <xf numFmtId="0" fontId="20" fillId="25" borderId="12" xfId="0" applyFont="1" applyFill="1" applyBorder="1" applyAlignment="1">
      <alignment horizontal="center" vertical="center" wrapText="1"/>
    </xf>
    <xf numFmtId="0" fontId="20" fillId="25" borderId="13" xfId="0" applyFont="1" applyFill="1" applyBorder="1" applyAlignment="1">
      <alignment horizontal="center" vertical="center" wrapText="1"/>
    </xf>
    <xf numFmtId="0" fontId="20" fillId="25" borderId="14" xfId="0" applyFont="1" applyFill="1" applyBorder="1" applyAlignment="1">
      <alignment horizontal="center" vertical="center" wrapText="1"/>
    </xf>
    <xf numFmtId="181" fontId="23" fillId="24" borderId="15" xfId="49" applyNumberFormat="1" applyFont="1" applyFill="1" applyBorder="1" applyAlignment="1">
      <alignment vertical="center" shrinkToFit="1"/>
    </xf>
    <xf numFmtId="181" fontId="23" fillId="24" borderId="16" xfId="49" applyNumberFormat="1" applyFont="1" applyFill="1" applyBorder="1" applyAlignment="1">
      <alignment vertical="center" shrinkToFit="1"/>
    </xf>
    <xf numFmtId="181" fontId="23" fillId="24" borderId="17" xfId="49" applyNumberFormat="1" applyFont="1" applyFill="1" applyBorder="1" applyAlignment="1">
      <alignment vertical="center" shrinkToFit="1"/>
    </xf>
    <xf numFmtId="181" fontId="23" fillId="24" borderId="18" xfId="49" applyNumberFormat="1" applyFont="1" applyFill="1" applyBorder="1" applyAlignment="1">
      <alignment vertical="center" shrinkToFit="1"/>
    </xf>
    <xf numFmtId="0" fontId="25" fillId="24" borderId="0" xfId="0" applyFont="1" applyFill="1" applyAlignment="1">
      <alignment vertical="center"/>
    </xf>
    <xf numFmtId="0" fontId="23" fillId="24" borderId="19" xfId="0" applyFont="1" applyFill="1" applyBorder="1" applyAlignment="1">
      <alignment horizontal="center" vertical="center" shrinkToFit="1"/>
    </xf>
    <xf numFmtId="181" fontId="23" fillId="24" borderId="20" xfId="49" applyNumberFormat="1" applyFont="1" applyFill="1" applyBorder="1" applyAlignment="1">
      <alignment vertical="center" shrinkToFit="1"/>
    </xf>
    <xf numFmtId="181" fontId="23" fillId="24" borderId="21" xfId="49" applyNumberFormat="1" applyFont="1" applyFill="1" applyBorder="1" applyAlignment="1">
      <alignment vertical="center" shrinkToFit="1"/>
    </xf>
    <xf numFmtId="0" fontId="23" fillId="24" borderId="22" xfId="0" applyFont="1" applyFill="1" applyBorder="1" applyAlignment="1">
      <alignment vertical="center" shrinkToFit="1"/>
    </xf>
    <xf numFmtId="0" fontId="23" fillId="24" borderId="23" xfId="0" applyFont="1" applyFill="1" applyBorder="1" applyAlignment="1">
      <alignment horizontal="center" vertical="center" shrinkToFit="1"/>
    </xf>
    <xf numFmtId="181" fontId="23" fillId="24" borderId="24" xfId="49" applyNumberFormat="1" applyFont="1" applyFill="1" applyBorder="1" applyAlignment="1">
      <alignment vertical="center" shrinkToFit="1"/>
    </xf>
    <xf numFmtId="181" fontId="23" fillId="24" borderId="25" xfId="49" applyNumberFormat="1" applyFont="1" applyFill="1" applyBorder="1" applyAlignment="1">
      <alignment vertical="center" shrinkToFit="1"/>
    </xf>
    <xf numFmtId="0" fontId="23" fillId="24" borderId="26" xfId="0" applyFont="1" applyFill="1" applyBorder="1" applyAlignment="1">
      <alignment vertical="center" shrinkToFit="1"/>
    </xf>
    <xf numFmtId="0" fontId="23" fillId="24" borderId="27" xfId="0" applyFont="1" applyFill="1" applyBorder="1" applyAlignment="1">
      <alignment horizontal="center" vertical="center"/>
    </xf>
    <xf numFmtId="181" fontId="23" fillId="24" borderId="28" xfId="49" applyNumberFormat="1" applyFont="1" applyFill="1" applyBorder="1" applyAlignment="1">
      <alignment vertical="center" shrinkToFit="1"/>
    </xf>
    <xf numFmtId="181" fontId="23" fillId="24" borderId="29" xfId="49" applyNumberFormat="1" applyFont="1" applyFill="1" applyBorder="1" applyAlignment="1">
      <alignment vertical="center" shrinkToFit="1"/>
    </xf>
    <xf numFmtId="181" fontId="23" fillId="24" borderId="30" xfId="49" applyNumberFormat="1" applyFont="1" applyFill="1" applyBorder="1" applyAlignment="1">
      <alignment vertical="center" shrinkToFit="1"/>
    </xf>
    <xf numFmtId="0" fontId="23" fillId="24" borderId="31" xfId="0" applyFont="1" applyFill="1" applyBorder="1" applyAlignment="1">
      <alignment vertical="center" shrinkToFit="1"/>
    </xf>
    <xf numFmtId="181" fontId="23" fillId="24" borderId="32" xfId="0" applyNumberFormat="1" applyFont="1" applyFill="1" applyBorder="1" applyAlignment="1">
      <alignment vertical="center" shrinkToFit="1"/>
    </xf>
    <xf numFmtId="181" fontId="23" fillId="24" borderId="33" xfId="0" applyNumberFormat="1" applyFont="1" applyFill="1" applyBorder="1" applyAlignment="1">
      <alignment vertical="center" shrinkToFit="1"/>
    </xf>
    <xf numFmtId="181" fontId="23" fillId="24" borderId="22" xfId="0" applyNumberFormat="1" applyFont="1" applyFill="1" applyBorder="1" applyAlignment="1">
      <alignment horizontal="center" vertical="center" shrinkToFit="1"/>
    </xf>
    <xf numFmtId="181" fontId="23" fillId="24" borderId="24" xfId="0" applyNumberFormat="1" applyFont="1" applyFill="1" applyBorder="1" applyAlignment="1">
      <alignment vertical="center" shrinkToFit="1"/>
    </xf>
    <xf numFmtId="181" fontId="23" fillId="24" borderId="25" xfId="0" applyNumberFormat="1" applyFont="1" applyFill="1" applyBorder="1" applyAlignment="1">
      <alignment vertical="center" shrinkToFit="1"/>
    </xf>
    <xf numFmtId="181" fontId="20" fillId="24" borderId="34" xfId="0" applyNumberFormat="1" applyFont="1" applyFill="1" applyBorder="1" applyAlignment="1">
      <alignment vertical="center" shrinkToFit="1"/>
    </xf>
    <xf numFmtId="181" fontId="20" fillId="24" borderId="35" xfId="0" applyNumberFormat="1" applyFont="1" applyFill="1" applyBorder="1" applyAlignment="1">
      <alignment vertical="center" shrinkToFit="1"/>
    </xf>
    <xf numFmtId="181" fontId="23" fillId="24" borderId="35" xfId="0" applyNumberFormat="1" applyFont="1" applyFill="1" applyBorder="1" applyAlignment="1">
      <alignment vertical="center" shrinkToFit="1"/>
    </xf>
    <xf numFmtId="181" fontId="23" fillId="24" borderId="36" xfId="0" applyNumberFormat="1" applyFont="1" applyFill="1" applyBorder="1" applyAlignment="1">
      <alignment horizontal="center" vertical="center" shrinkToFit="1"/>
    </xf>
    <xf numFmtId="0" fontId="23" fillId="24" borderId="0" xfId="0" applyFont="1" applyFill="1" applyBorder="1" applyAlignment="1">
      <alignment vertical="center"/>
    </xf>
    <xf numFmtId="181" fontId="23" fillId="24" borderId="20" xfId="0" applyNumberFormat="1" applyFont="1" applyFill="1" applyBorder="1" applyAlignment="1">
      <alignment vertical="center" shrinkToFit="1"/>
    </xf>
    <xf numFmtId="181" fontId="23" fillId="24" borderId="21" xfId="0" applyNumberFormat="1" applyFont="1" applyFill="1" applyBorder="1" applyAlignment="1">
      <alignment vertical="center" shrinkToFit="1"/>
    </xf>
    <xf numFmtId="181" fontId="23" fillId="24" borderId="22" xfId="0" applyNumberFormat="1" applyFont="1" applyFill="1" applyBorder="1" applyAlignment="1">
      <alignment vertical="center" shrinkToFit="1"/>
    </xf>
    <xf numFmtId="181" fontId="23" fillId="24" borderId="26" xfId="0" applyNumberFormat="1" applyFont="1" applyFill="1" applyBorder="1" applyAlignment="1">
      <alignment vertical="center" shrinkToFit="1"/>
    </xf>
    <xf numFmtId="181" fontId="23" fillId="24" borderId="34" xfId="0" applyNumberFormat="1" applyFont="1" applyFill="1" applyBorder="1" applyAlignment="1">
      <alignment vertical="center" shrinkToFit="1"/>
    </xf>
    <xf numFmtId="181" fontId="23" fillId="24" borderId="37" xfId="0" applyNumberFormat="1" applyFont="1" applyFill="1" applyBorder="1" applyAlignment="1">
      <alignment vertical="center" shrinkToFit="1"/>
    </xf>
    <xf numFmtId="176" fontId="26" fillId="0" borderId="38" xfId="0" applyNumberFormat="1" applyFont="1" applyBorder="1" applyAlignment="1">
      <alignment horizontal="left" vertical="center" shrinkToFit="1"/>
    </xf>
    <xf numFmtId="181" fontId="23" fillId="24" borderId="39" xfId="0" applyNumberFormat="1" applyFont="1" applyFill="1" applyBorder="1" applyAlignment="1">
      <alignment horizontal="center" vertical="center" shrinkToFit="1"/>
    </xf>
    <xf numFmtId="181" fontId="23" fillId="24" borderId="30" xfId="0" applyNumberFormat="1" applyFont="1" applyFill="1" applyBorder="1" applyAlignment="1">
      <alignment horizontal="center" vertical="center" shrinkToFit="1"/>
    </xf>
    <xf numFmtId="181" fontId="23" fillId="24" borderId="29" xfId="0" applyNumberFormat="1" applyFont="1" applyFill="1" applyBorder="1" applyAlignment="1">
      <alignment vertical="center" shrinkToFit="1"/>
    </xf>
    <xf numFmtId="181" fontId="23" fillId="24" borderId="30" xfId="0" applyNumberFormat="1" applyFont="1" applyFill="1" applyBorder="1" applyAlignment="1">
      <alignment vertical="center" shrinkToFit="1"/>
    </xf>
    <xf numFmtId="181" fontId="23" fillId="24" borderId="31" xfId="0" applyNumberFormat="1" applyFont="1" applyFill="1" applyBorder="1" applyAlignment="1">
      <alignment vertical="center" shrinkToFit="1"/>
    </xf>
    <xf numFmtId="181" fontId="23" fillId="24" borderId="40" xfId="0" applyNumberFormat="1" applyFont="1" applyFill="1" applyBorder="1" applyAlignment="1">
      <alignment vertical="center" shrinkToFit="1"/>
    </xf>
    <xf numFmtId="0" fontId="23" fillId="24" borderId="41" xfId="0" applyFont="1" applyFill="1" applyBorder="1" applyAlignment="1">
      <alignment horizontal="center" vertical="center" shrinkToFit="1"/>
    </xf>
    <xf numFmtId="181" fontId="23" fillId="24" borderId="42" xfId="0" applyNumberFormat="1" applyFont="1" applyFill="1" applyBorder="1" applyAlignment="1">
      <alignment vertical="center" shrinkToFit="1"/>
    </xf>
    <xf numFmtId="181" fontId="23" fillId="24" borderId="43" xfId="0" applyNumberFormat="1" applyFont="1" applyFill="1" applyBorder="1" applyAlignment="1">
      <alignment vertical="center" shrinkToFit="1"/>
    </xf>
    <xf numFmtId="181" fontId="23" fillId="24" borderId="36" xfId="0" applyNumberFormat="1" applyFont="1" applyFill="1" applyBorder="1" applyAlignment="1">
      <alignment vertical="center" shrinkToFit="1"/>
    </xf>
    <xf numFmtId="0" fontId="23" fillId="24" borderId="44" xfId="0" applyFont="1" applyFill="1" applyBorder="1" applyAlignment="1">
      <alignment horizontal="center" vertical="center" shrinkToFit="1"/>
    </xf>
    <xf numFmtId="181" fontId="23" fillId="24" borderId="45" xfId="0" applyNumberFormat="1" applyFont="1" applyFill="1" applyBorder="1" applyAlignment="1">
      <alignment vertical="center" shrinkToFit="1"/>
    </xf>
    <xf numFmtId="181" fontId="23" fillId="24" borderId="46" xfId="0" applyNumberFormat="1" applyFont="1" applyFill="1" applyBorder="1" applyAlignment="1">
      <alignment vertical="center" shrinkToFit="1"/>
    </xf>
    <xf numFmtId="181" fontId="23" fillId="24" borderId="47" xfId="0" applyNumberFormat="1" applyFont="1" applyFill="1" applyBorder="1" applyAlignment="1">
      <alignment vertical="center" shrinkToFit="1"/>
    </xf>
    <xf numFmtId="181" fontId="23" fillId="24" borderId="31" xfId="0" applyNumberFormat="1" applyFont="1" applyFill="1" applyBorder="1" applyAlignment="1">
      <alignment horizontal="center" vertical="center" shrinkToFit="1"/>
    </xf>
    <xf numFmtId="0" fontId="20" fillId="24" borderId="0" xfId="0" applyFont="1" applyFill="1" applyAlignment="1">
      <alignment vertical="center"/>
    </xf>
    <xf numFmtId="0" fontId="23" fillId="24" borderId="27" xfId="0" applyFont="1" applyFill="1" applyBorder="1" applyAlignment="1">
      <alignment horizontal="center" vertical="center" shrinkToFit="1"/>
    </xf>
    <xf numFmtId="181" fontId="23" fillId="24" borderId="39" xfId="0" applyNumberFormat="1" applyFont="1" applyFill="1" applyBorder="1" applyAlignment="1">
      <alignment vertical="center" shrinkToFit="1"/>
    </xf>
    <xf numFmtId="0" fontId="23" fillId="25" borderId="14" xfId="0" applyFont="1" applyFill="1" applyBorder="1" applyAlignment="1">
      <alignment horizontal="center" vertical="center"/>
    </xf>
    <xf numFmtId="0" fontId="23" fillId="25" borderId="11" xfId="0" applyFont="1" applyFill="1" applyBorder="1" applyAlignment="1">
      <alignment horizontal="center" vertical="center" wrapText="1"/>
    </xf>
    <xf numFmtId="0" fontId="23" fillId="25" borderId="12" xfId="0" applyFont="1" applyFill="1" applyBorder="1" applyAlignment="1">
      <alignment horizontal="center" vertical="center" wrapText="1"/>
    </xf>
    <xf numFmtId="0" fontId="23" fillId="25" borderId="48" xfId="0" applyFont="1" applyFill="1" applyBorder="1" applyAlignment="1">
      <alignment horizontal="center" vertical="center" wrapText="1"/>
    </xf>
    <xf numFmtId="0" fontId="23" fillId="24" borderId="19" xfId="0" applyFont="1" applyFill="1" applyBorder="1" applyAlignment="1">
      <alignment horizontal="distributed" vertical="center" indent="1"/>
    </xf>
    <xf numFmtId="181" fontId="23" fillId="24" borderId="49" xfId="0" applyNumberFormat="1" applyFont="1" applyFill="1" applyBorder="1" applyAlignment="1">
      <alignment vertical="center" shrinkToFit="1"/>
    </xf>
    <xf numFmtId="181" fontId="23" fillId="24" borderId="50" xfId="0" applyNumberFormat="1" applyFont="1" applyFill="1" applyBorder="1" applyAlignment="1">
      <alignment vertical="center" shrinkToFit="1"/>
    </xf>
    <xf numFmtId="0" fontId="23" fillId="24" borderId="23" xfId="0" applyFont="1" applyFill="1" applyBorder="1" applyAlignment="1">
      <alignment horizontal="distributed" vertical="center" indent="1"/>
    </xf>
    <xf numFmtId="181" fontId="23" fillId="24" borderId="51" xfId="0" applyNumberFormat="1" applyFont="1" applyFill="1" applyBorder="1" applyAlignment="1">
      <alignment vertical="center" shrinkToFit="1"/>
    </xf>
    <xf numFmtId="181" fontId="23" fillId="24" borderId="52" xfId="0" applyNumberFormat="1" applyFont="1" applyFill="1" applyBorder="1" applyAlignment="1">
      <alignment vertical="center" shrinkToFit="1"/>
    </xf>
    <xf numFmtId="0" fontId="23" fillId="24" borderId="44" xfId="0" applyFont="1" applyFill="1" applyBorder="1" applyAlignment="1">
      <alignment horizontal="center" vertical="center"/>
    </xf>
    <xf numFmtId="181" fontId="23" fillId="24" borderId="53" xfId="0" applyNumberFormat="1" applyFont="1" applyFill="1" applyBorder="1" applyAlignment="1">
      <alignment vertical="center" shrinkToFit="1"/>
    </xf>
    <xf numFmtId="181" fontId="23" fillId="24" borderId="54" xfId="0" applyNumberFormat="1" applyFont="1" applyFill="1" applyBorder="1" applyAlignment="1">
      <alignment vertical="center" shrinkToFit="1"/>
    </xf>
    <xf numFmtId="0" fontId="23" fillId="24" borderId="27" xfId="0" applyFont="1" applyFill="1" applyBorder="1" applyAlignment="1">
      <alignment horizontal="distributed" vertical="center" indent="1"/>
    </xf>
    <xf numFmtId="181" fontId="23" fillId="24" borderId="55" xfId="0" applyNumberFormat="1" applyFont="1" applyFill="1" applyBorder="1" applyAlignment="1">
      <alignment vertical="center" shrinkToFit="1"/>
    </xf>
    <xf numFmtId="0" fontId="23" fillId="24" borderId="0" xfId="0" applyFont="1" applyFill="1" applyBorder="1" applyAlignment="1">
      <alignment horizontal="distributed" vertical="center" indent="2"/>
    </xf>
    <xf numFmtId="0" fontId="23" fillId="25" borderId="56" xfId="0" applyFont="1" applyFill="1" applyBorder="1" applyAlignment="1">
      <alignment horizontal="center" vertical="center" wrapText="1"/>
    </xf>
    <xf numFmtId="188" fontId="23" fillId="24" borderId="57" xfId="0" applyNumberFormat="1" applyFont="1" applyFill="1" applyBorder="1" applyAlignment="1">
      <alignment horizontal="center" vertical="center" shrinkToFit="1"/>
    </xf>
    <xf numFmtId="188" fontId="23" fillId="24" borderId="21" xfId="0" applyNumberFormat="1" applyFont="1" applyFill="1" applyBorder="1" applyAlignment="1">
      <alignment horizontal="center" vertical="center" shrinkToFit="1"/>
    </xf>
    <xf numFmtId="191" fontId="23" fillId="24" borderId="21" xfId="0" applyNumberFormat="1" applyFont="1" applyFill="1" applyBorder="1" applyAlignment="1">
      <alignment horizontal="center" vertical="center"/>
    </xf>
    <xf numFmtId="191" fontId="23" fillId="24" borderId="22" xfId="0" applyNumberFormat="1" applyFont="1" applyFill="1" applyBorder="1" applyAlignment="1">
      <alignment horizontal="center" vertical="center"/>
    </xf>
    <xf numFmtId="188" fontId="23" fillId="24" borderId="49" xfId="0" applyNumberFormat="1" applyFont="1" applyFill="1" applyBorder="1" applyAlignment="1">
      <alignment horizontal="center" vertical="center" shrinkToFit="1"/>
    </xf>
    <xf numFmtId="189" fontId="23" fillId="24" borderId="33" xfId="0" applyNumberFormat="1" applyFont="1" applyFill="1" applyBorder="1" applyAlignment="1">
      <alignment horizontal="center" vertical="center" shrinkToFit="1"/>
    </xf>
    <xf numFmtId="188" fontId="23" fillId="24" borderId="50" xfId="0" applyNumberFormat="1" applyFont="1" applyFill="1" applyBorder="1" applyAlignment="1">
      <alignment horizontal="center" vertical="center" shrinkToFit="1"/>
    </xf>
    <xf numFmtId="188" fontId="23" fillId="24" borderId="51" xfId="0" applyNumberFormat="1" applyFont="1" applyFill="1" applyBorder="1" applyAlignment="1">
      <alignment horizontal="center" vertical="center" shrinkToFit="1"/>
    </xf>
    <xf numFmtId="188" fontId="23" fillId="24" borderId="25" xfId="0" applyNumberFormat="1" applyFont="1" applyFill="1" applyBorder="1" applyAlignment="1">
      <alignment horizontal="center" vertical="center" shrinkToFit="1"/>
    </xf>
    <xf numFmtId="188" fontId="23" fillId="24" borderId="58" xfId="0" applyNumberFormat="1" applyFont="1" applyFill="1" applyBorder="1" applyAlignment="1">
      <alignment horizontal="center" vertical="center" shrinkToFit="1"/>
    </xf>
    <xf numFmtId="191" fontId="23" fillId="24" borderId="25" xfId="0" applyNumberFormat="1" applyFont="1" applyFill="1" applyBorder="1" applyAlignment="1">
      <alignment horizontal="center" vertical="center"/>
    </xf>
    <xf numFmtId="191" fontId="23" fillId="24" borderId="26" xfId="0" applyNumberFormat="1" applyFont="1" applyFill="1" applyBorder="1" applyAlignment="1">
      <alignment horizontal="center" vertical="center"/>
    </xf>
    <xf numFmtId="189" fontId="23" fillId="24" borderId="25" xfId="0" applyNumberFormat="1" applyFont="1" applyFill="1" applyBorder="1" applyAlignment="1">
      <alignment horizontal="center" vertical="center" shrinkToFit="1"/>
    </xf>
    <xf numFmtId="188" fontId="23" fillId="24" borderId="52" xfId="0" applyNumberFormat="1" applyFont="1" applyFill="1" applyBorder="1" applyAlignment="1">
      <alignment horizontal="center" vertical="center" shrinkToFit="1"/>
    </xf>
    <xf numFmtId="189" fontId="23" fillId="24" borderId="59" xfId="0" applyNumberFormat="1" applyFont="1" applyFill="1" applyBorder="1" applyAlignment="1">
      <alignment horizontal="center" vertical="center" shrinkToFit="1"/>
    </xf>
    <xf numFmtId="190" fontId="23" fillId="24" borderId="25" xfId="0" applyNumberFormat="1" applyFont="1" applyFill="1" applyBorder="1" applyAlignment="1">
      <alignment horizontal="center" vertical="center"/>
    </xf>
    <xf numFmtId="190" fontId="23" fillId="24" borderId="26" xfId="0" applyNumberFormat="1" applyFont="1" applyFill="1" applyBorder="1" applyAlignment="1">
      <alignment horizontal="center" vertical="center"/>
    </xf>
    <xf numFmtId="189" fontId="23" fillId="24" borderId="51" xfId="0" applyNumberFormat="1" applyFont="1" applyFill="1" applyBorder="1" applyAlignment="1">
      <alignment horizontal="center" vertical="center" shrinkToFit="1"/>
    </xf>
    <xf numFmtId="189" fontId="23" fillId="24" borderId="58" xfId="0" applyNumberFormat="1" applyFont="1" applyFill="1" applyBorder="1" applyAlignment="1">
      <alignment horizontal="center" vertical="center" shrinkToFit="1"/>
    </xf>
    <xf numFmtId="190" fontId="23" fillId="24" borderId="52" xfId="0" applyNumberFormat="1" applyFont="1" applyFill="1" applyBorder="1" applyAlignment="1">
      <alignment horizontal="center" vertical="center"/>
    </xf>
    <xf numFmtId="188" fontId="23" fillId="24" borderId="59" xfId="0" applyNumberFormat="1" applyFont="1" applyFill="1" applyBorder="1" applyAlignment="1">
      <alignment horizontal="center" vertical="center" shrinkToFit="1"/>
    </xf>
    <xf numFmtId="190" fontId="23" fillId="24" borderId="58" xfId="0" applyNumberFormat="1" applyFont="1" applyFill="1" applyBorder="1" applyAlignment="1">
      <alignment vertical="center"/>
    </xf>
    <xf numFmtId="190" fontId="23" fillId="24" borderId="52" xfId="0" applyNumberFormat="1" applyFont="1" applyFill="1" applyBorder="1" applyAlignment="1">
      <alignment vertical="center"/>
    </xf>
    <xf numFmtId="0" fontId="23" fillId="24" borderId="44" xfId="0" applyFont="1" applyFill="1" applyBorder="1" applyAlignment="1">
      <alignment horizontal="distributed" vertical="center" indent="1"/>
    </xf>
    <xf numFmtId="189" fontId="23" fillId="24" borderId="60" xfId="0" applyNumberFormat="1" applyFont="1" applyFill="1" applyBorder="1" applyAlignment="1">
      <alignment horizontal="center" vertical="center" shrinkToFit="1"/>
    </xf>
    <xf numFmtId="189" fontId="23" fillId="24" borderId="46" xfId="0" applyNumberFormat="1" applyFont="1" applyFill="1" applyBorder="1" applyAlignment="1">
      <alignment horizontal="center" vertical="center" shrinkToFit="1"/>
    </xf>
    <xf numFmtId="188" fontId="23" fillId="24" borderId="53" xfId="0" applyNumberFormat="1" applyFont="1" applyFill="1" applyBorder="1" applyAlignment="1">
      <alignment horizontal="center" vertical="center" shrinkToFit="1"/>
    </xf>
    <xf numFmtId="188" fontId="23" fillId="24" borderId="54" xfId="0" applyNumberFormat="1" applyFont="1" applyFill="1" applyBorder="1" applyAlignment="1">
      <alignment horizontal="center" vertical="center" shrinkToFit="1"/>
    </xf>
    <xf numFmtId="190" fontId="23" fillId="24" borderId="46" xfId="0" applyNumberFormat="1" applyFont="1" applyFill="1" applyBorder="1" applyAlignment="1">
      <alignment vertical="center"/>
    </xf>
    <xf numFmtId="190" fontId="23" fillId="24" borderId="47" xfId="0" applyNumberFormat="1" applyFont="1" applyFill="1" applyBorder="1" applyAlignment="1">
      <alignment vertical="center"/>
    </xf>
    <xf numFmtId="190" fontId="23" fillId="24" borderId="46" xfId="0" applyNumberFormat="1" applyFont="1" applyFill="1" applyBorder="1" applyAlignment="1">
      <alignment horizontal="center" vertical="center" shrinkToFit="1"/>
    </xf>
    <xf numFmtId="192" fontId="23" fillId="24" borderId="15" xfId="49" applyNumberFormat="1" applyFont="1" applyFill="1" applyBorder="1" applyAlignment="1">
      <alignment vertical="center" shrinkToFit="1"/>
    </xf>
    <xf numFmtId="192" fontId="23" fillId="24" borderId="16" xfId="49" applyNumberFormat="1" applyFont="1" applyFill="1" applyBorder="1" applyAlignment="1">
      <alignment vertical="center" shrinkToFit="1"/>
    </xf>
    <xf numFmtId="192" fontId="23" fillId="24" borderId="17" xfId="49" applyNumberFormat="1" applyFont="1" applyFill="1" applyBorder="1" applyAlignment="1">
      <alignment vertical="center" shrinkToFit="1"/>
    </xf>
    <xf numFmtId="192" fontId="23" fillId="24" borderId="18" xfId="49" applyNumberFormat="1" applyFont="1" applyFill="1" applyBorder="1" applyAlignment="1">
      <alignment vertical="center" shrinkToFit="1"/>
    </xf>
    <xf numFmtId="192" fontId="23" fillId="24" borderId="20" xfId="49" applyNumberFormat="1" applyFont="1" applyFill="1" applyBorder="1" applyAlignment="1">
      <alignment vertical="center" shrinkToFit="1"/>
    </xf>
    <xf numFmtId="192" fontId="23" fillId="24" borderId="21" xfId="49" applyNumberFormat="1" applyFont="1" applyFill="1" applyBorder="1" applyAlignment="1">
      <alignment vertical="center" shrinkToFit="1"/>
    </xf>
    <xf numFmtId="192" fontId="23" fillId="24" borderId="24" xfId="49" applyNumberFormat="1" applyFont="1" applyFill="1" applyBorder="1" applyAlignment="1">
      <alignment vertical="center" shrinkToFit="1"/>
    </xf>
    <xf numFmtId="192" fontId="23" fillId="24" borderId="25" xfId="49" applyNumberFormat="1" applyFont="1" applyFill="1" applyBorder="1" applyAlignment="1">
      <alignment vertical="center" shrinkToFit="1"/>
    </xf>
    <xf numFmtId="192" fontId="23" fillId="24" borderId="28" xfId="49" applyNumberFormat="1" applyFont="1" applyFill="1" applyBorder="1" applyAlignment="1">
      <alignment vertical="center" shrinkToFit="1"/>
    </xf>
    <xf numFmtId="192" fontId="23" fillId="24" borderId="29" xfId="49" applyNumberFormat="1" applyFont="1" applyFill="1" applyBorder="1" applyAlignment="1">
      <alignment vertical="center" shrinkToFit="1"/>
    </xf>
    <xf numFmtId="192" fontId="23" fillId="24" borderId="30" xfId="49" applyNumberFormat="1" applyFont="1" applyFill="1" applyBorder="1" applyAlignment="1">
      <alignment vertical="center" shrinkToFit="1"/>
    </xf>
    <xf numFmtId="192" fontId="23" fillId="24" borderId="32" xfId="49" applyNumberFormat="1" applyFont="1" applyFill="1" applyBorder="1" applyAlignment="1">
      <alignment vertical="center" shrinkToFit="1"/>
    </xf>
    <xf numFmtId="192" fontId="23" fillId="24" borderId="33" xfId="49" applyNumberFormat="1" applyFont="1" applyFill="1" applyBorder="1" applyAlignment="1">
      <alignment vertical="center" shrinkToFit="1"/>
    </xf>
    <xf numFmtId="192" fontId="23" fillId="24" borderId="34" xfId="49" applyNumberFormat="1" applyFont="1" applyFill="1" applyBorder="1" applyAlignment="1">
      <alignment vertical="center" shrinkToFit="1"/>
    </xf>
    <xf numFmtId="192" fontId="23" fillId="24" borderId="35" xfId="49" applyNumberFormat="1" applyFont="1" applyFill="1" applyBorder="1" applyAlignment="1">
      <alignment vertical="center" shrinkToFit="1"/>
    </xf>
    <xf numFmtId="192" fontId="23" fillId="24" borderId="39" xfId="49" applyNumberFormat="1" applyFont="1" applyFill="1" applyBorder="1" applyAlignment="1">
      <alignment vertical="center" shrinkToFit="1"/>
    </xf>
    <xf numFmtId="192" fontId="23" fillId="24" borderId="42" xfId="49" applyNumberFormat="1" applyFont="1" applyFill="1" applyBorder="1" applyAlignment="1">
      <alignment vertical="center" shrinkToFit="1"/>
    </xf>
    <xf numFmtId="192" fontId="23" fillId="24" borderId="43" xfId="49" applyNumberFormat="1" applyFont="1" applyFill="1" applyBorder="1" applyAlignment="1">
      <alignment vertical="center" shrinkToFit="1"/>
    </xf>
    <xf numFmtId="192" fontId="23" fillId="24" borderId="45" xfId="49" applyNumberFormat="1" applyFont="1" applyFill="1" applyBorder="1" applyAlignment="1">
      <alignment vertical="center" shrinkToFit="1"/>
    </xf>
    <xf numFmtId="192" fontId="23" fillId="24" borderId="46" xfId="49" applyNumberFormat="1" applyFont="1" applyFill="1" applyBorder="1" applyAlignment="1">
      <alignment vertical="center" shrinkToFit="1"/>
    </xf>
    <xf numFmtId="188" fontId="23" fillId="24" borderId="22" xfId="0" applyNumberFormat="1" applyFont="1" applyFill="1" applyBorder="1" applyAlignment="1">
      <alignment horizontal="center" vertical="center" shrinkToFit="1"/>
    </xf>
    <xf numFmtId="188" fontId="23" fillId="24" borderId="26" xfId="0" applyNumberFormat="1" applyFont="1" applyFill="1" applyBorder="1" applyAlignment="1">
      <alignment horizontal="center" vertical="center" shrinkToFit="1"/>
    </xf>
    <xf numFmtId="192" fontId="20" fillId="24" borderId="34" xfId="49" applyNumberFormat="1" applyFont="1" applyFill="1" applyBorder="1" applyAlignment="1">
      <alignment vertical="center" shrinkToFit="1"/>
    </xf>
    <xf numFmtId="192" fontId="20" fillId="24" borderId="35" xfId="49" applyNumberFormat="1" applyFont="1" applyFill="1" applyBorder="1" applyAlignment="1">
      <alignment vertical="center" shrinkToFit="1"/>
    </xf>
    <xf numFmtId="38" fontId="23" fillId="24" borderId="25" xfId="49" applyFont="1" applyFill="1" applyBorder="1" applyAlignment="1">
      <alignment vertical="center" shrinkToFit="1"/>
    </xf>
    <xf numFmtId="192" fontId="23" fillId="24" borderId="25" xfId="49" applyNumberFormat="1" applyFont="1" applyFill="1" applyBorder="1" applyAlignment="1">
      <alignment horizontal="center" vertical="center" shrinkToFit="1"/>
    </xf>
    <xf numFmtId="192" fontId="23" fillId="24" borderId="35" xfId="49" applyNumberFormat="1" applyFont="1" applyFill="1" applyBorder="1" applyAlignment="1">
      <alignment horizontal="center" vertical="center" shrinkToFit="1"/>
    </xf>
    <xf numFmtId="192" fontId="23" fillId="24" borderId="21" xfId="49" applyNumberFormat="1" applyFont="1" applyFill="1" applyBorder="1" applyAlignment="1">
      <alignment horizontal="center" vertical="center" shrinkToFit="1"/>
    </xf>
    <xf numFmtId="192" fontId="23" fillId="24" borderId="33" xfId="49" applyNumberFormat="1" applyFont="1" applyFill="1" applyBorder="1" applyAlignment="1">
      <alignment horizontal="center" vertical="center" shrinkToFit="1"/>
    </xf>
    <xf numFmtId="192" fontId="23" fillId="24" borderId="43" xfId="49" applyNumberFormat="1" applyFont="1" applyFill="1" applyBorder="1" applyAlignment="1">
      <alignment horizontal="center" vertical="center" shrinkToFit="1"/>
    </xf>
    <xf numFmtId="192" fontId="23" fillId="24" borderId="46" xfId="49" applyNumberFormat="1" applyFont="1" applyFill="1" applyBorder="1" applyAlignment="1">
      <alignment horizontal="center" vertical="center" shrinkToFit="1"/>
    </xf>
    <xf numFmtId="192" fontId="23" fillId="24" borderId="45" xfId="49" applyNumberFormat="1" applyFont="1" applyFill="1" applyBorder="1" applyAlignment="1">
      <alignment horizontal="center" vertical="center" shrinkToFit="1"/>
    </xf>
    <xf numFmtId="189" fontId="23" fillId="24" borderId="26" xfId="0" applyNumberFormat="1" applyFont="1" applyFill="1" applyBorder="1" applyAlignment="1">
      <alignment horizontal="center" vertical="center" shrinkToFit="1"/>
    </xf>
    <xf numFmtId="192" fontId="23" fillId="24" borderId="33" xfId="49" applyNumberFormat="1" applyFont="1" applyFill="1" applyBorder="1" applyAlignment="1">
      <alignment horizontal="right" vertical="center" shrinkToFit="1"/>
    </xf>
    <xf numFmtId="192" fontId="23" fillId="24" borderId="21" xfId="49" applyNumberFormat="1" applyFont="1" applyFill="1" applyBorder="1" applyAlignment="1">
      <alignment horizontal="right" vertical="center" shrinkToFit="1"/>
    </xf>
    <xf numFmtId="192" fontId="23" fillId="24" borderId="25" xfId="49" applyNumberFormat="1" applyFont="1" applyFill="1" applyBorder="1" applyAlignment="1">
      <alignment horizontal="right" vertical="center" shrinkToFit="1"/>
    </xf>
    <xf numFmtId="188" fontId="23" fillId="24" borderId="61" xfId="0" applyNumberFormat="1" applyFont="1" applyFill="1" applyBorder="1" applyAlignment="1">
      <alignment horizontal="center" vertical="center" shrinkToFit="1"/>
    </xf>
    <xf numFmtId="189" fontId="23" fillId="24" borderId="62" xfId="0" applyNumberFormat="1" applyFont="1" applyFill="1" applyBorder="1" applyAlignment="1">
      <alignment horizontal="center" vertical="center" shrinkToFit="1"/>
    </xf>
    <xf numFmtId="190" fontId="23" fillId="24" borderId="62" xfId="0" applyNumberFormat="1" applyFont="1" applyFill="1" applyBorder="1" applyAlignment="1">
      <alignment vertical="center"/>
    </xf>
    <xf numFmtId="190" fontId="23" fillId="24" borderId="63" xfId="0" applyNumberFormat="1" applyFont="1" applyFill="1" applyBorder="1" applyAlignment="1">
      <alignment vertical="center"/>
    </xf>
    <xf numFmtId="194" fontId="23" fillId="24" borderId="46" xfId="49" applyNumberFormat="1" applyFont="1" applyFill="1" applyBorder="1" applyAlignment="1">
      <alignment horizontal="center" vertical="center" shrinkToFit="1"/>
    </xf>
    <xf numFmtId="0" fontId="23" fillId="24" borderId="62" xfId="0" applyFont="1" applyFill="1" applyBorder="1" applyAlignment="1">
      <alignment horizontal="distributed" vertical="center" indent="1"/>
    </xf>
    <xf numFmtId="0" fontId="23" fillId="24" borderId="23" xfId="0" applyFont="1" applyFill="1" applyBorder="1" applyAlignment="1">
      <alignment horizontal="center" vertical="center" wrapText="1" shrinkToFit="1"/>
    </xf>
    <xf numFmtId="0" fontId="23" fillId="24" borderId="23" xfId="0" applyFont="1" applyFill="1" applyBorder="1" applyAlignment="1">
      <alignment horizontal="center" vertical="center" wrapText="1"/>
    </xf>
    <xf numFmtId="176" fontId="23" fillId="0" borderId="38" xfId="0" applyNumberFormat="1" applyFont="1" applyBorder="1" applyAlignment="1">
      <alignment horizontal="center" vertical="center" wrapText="1"/>
    </xf>
    <xf numFmtId="0" fontId="23" fillId="24" borderId="64" xfId="0" applyFont="1" applyFill="1" applyBorder="1" applyAlignment="1">
      <alignment horizontal="center" vertical="center" shrinkToFit="1"/>
    </xf>
    <xf numFmtId="0" fontId="23" fillId="24" borderId="65" xfId="0" applyFont="1" applyFill="1" applyBorder="1" applyAlignment="1">
      <alignment horizontal="center" vertical="center" shrinkToFit="1"/>
    </xf>
    <xf numFmtId="0" fontId="23" fillId="25" borderId="66" xfId="0" applyFont="1" applyFill="1" applyBorder="1" applyAlignment="1">
      <alignment horizontal="center" vertical="center" wrapText="1"/>
    </xf>
    <xf numFmtId="0" fontId="23" fillId="25" borderId="67" xfId="0" applyFont="1" applyFill="1" applyBorder="1" applyAlignment="1">
      <alignment horizontal="center" vertical="center"/>
    </xf>
    <xf numFmtId="0" fontId="23" fillId="25" borderId="68" xfId="0" applyFont="1" applyFill="1" applyBorder="1" applyAlignment="1">
      <alignment horizontal="center" vertical="center" wrapText="1"/>
    </xf>
    <xf numFmtId="0" fontId="23" fillId="25" borderId="69" xfId="0" applyFont="1" applyFill="1" applyBorder="1" applyAlignment="1">
      <alignment horizontal="center" vertical="center"/>
    </xf>
    <xf numFmtId="0" fontId="23" fillId="25" borderId="70" xfId="0" applyFont="1" applyFill="1" applyBorder="1" applyAlignment="1">
      <alignment horizontal="center" vertical="center"/>
    </xf>
    <xf numFmtId="0" fontId="23" fillId="25" borderId="71" xfId="0" applyFont="1" applyFill="1" applyBorder="1" applyAlignment="1">
      <alignment horizontal="center" vertical="center"/>
    </xf>
    <xf numFmtId="0" fontId="20" fillId="25" borderId="68" xfId="0" applyFont="1" applyFill="1" applyBorder="1" applyAlignment="1">
      <alignment horizontal="center" vertical="center" wrapText="1"/>
    </xf>
    <xf numFmtId="0" fontId="20" fillId="25" borderId="69" xfId="0" applyFont="1" applyFill="1" applyBorder="1" applyAlignment="1">
      <alignment horizontal="center" vertical="center"/>
    </xf>
    <xf numFmtId="0" fontId="20" fillId="25" borderId="69" xfId="0" applyFont="1" applyFill="1" applyBorder="1" applyAlignment="1">
      <alignment horizontal="center" vertical="center" wrapText="1"/>
    </xf>
    <xf numFmtId="0" fontId="23" fillId="24" borderId="72" xfId="0" applyFont="1" applyFill="1" applyBorder="1" applyAlignment="1">
      <alignment horizontal="center" vertical="center" shrinkToFit="1"/>
    </xf>
    <xf numFmtId="0" fontId="23" fillId="24" borderId="73" xfId="0" applyFont="1" applyFill="1" applyBorder="1" applyAlignment="1">
      <alignment horizontal="center" vertical="center" shrinkToFit="1"/>
    </xf>
    <xf numFmtId="0" fontId="23" fillId="25" borderId="69" xfId="0" applyFont="1" applyFill="1" applyBorder="1" applyAlignment="1">
      <alignment horizontal="center" vertical="center" wrapText="1"/>
    </xf>
    <xf numFmtId="0" fontId="23" fillId="25" borderId="74" xfId="0" applyFont="1" applyFill="1" applyBorder="1" applyAlignment="1">
      <alignment horizontal="center" vertical="center"/>
    </xf>
    <xf numFmtId="0" fontId="23" fillId="25" borderId="75" xfId="0" applyFont="1" applyFill="1" applyBorder="1" applyAlignment="1">
      <alignment horizontal="center" vertical="center"/>
    </xf>
    <xf numFmtId="0" fontId="23" fillId="25" borderId="68" xfId="0" applyFont="1" applyFill="1" applyBorder="1" applyAlignment="1">
      <alignment horizontal="center" vertical="center"/>
    </xf>
    <xf numFmtId="0" fontId="23" fillId="25" borderId="66" xfId="0" applyFont="1" applyFill="1" applyBorder="1" applyAlignment="1">
      <alignment horizontal="center" vertical="center"/>
    </xf>
    <xf numFmtId="0" fontId="23" fillId="25" borderId="76" xfId="0" applyFont="1" applyFill="1" applyBorder="1" applyAlignment="1">
      <alignment horizontal="center" vertical="center" wrapText="1"/>
    </xf>
    <xf numFmtId="0" fontId="23" fillId="25" borderId="77" xfId="0" applyFont="1" applyFill="1" applyBorder="1" applyAlignment="1">
      <alignment horizontal="center" vertical="center"/>
    </xf>
    <xf numFmtId="0" fontId="23" fillId="25" borderId="74" xfId="0" applyFont="1" applyFill="1" applyBorder="1" applyAlignment="1">
      <alignment horizontal="center" vertical="center" shrinkToFit="1"/>
    </xf>
    <xf numFmtId="0" fontId="23" fillId="25" borderId="75" xfId="0" applyFont="1" applyFill="1" applyBorder="1" applyAlignment="1">
      <alignment horizontal="center" vertical="center" shrinkToFit="1"/>
    </xf>
    <xf numFmtId="0" fontId="23" fillId="24" borderId="78" xfId="0" applyFont="1" applyFill="1" applyBorder="1" applyAlignment="1">
      <alignment horizontal="center" vertical="center" shrinkToFit="1"/>
    </xf>
    <xf numFmtId="0" fontId="23" fillId="24" borderId="19" xfId="0" applyFont="1" applyFill="1" applyBorder="1" applyAlignment="1">
      <alignment horizontal="center" vertical="center" shrinkToFit="1"/>
    </xf>
    <xf numFmtId="0" fontId="23" fillId="24" borderId="79" xfId="0" applyFont="1" applyFill="1" applyBorder="1" applyAlignment="1">
      <alignment horizontal="center" vertical="center" shrinkToFit="1"/>
    </xf>
    <xf numFmtId="0" fontId="23" fillId="24" borderId="80" xfId="0" applyFont="1" applyFill="1" applyBorder="1" applyAlignment="1">
      <alignment horizontal="center" vertical="center" shrinkToFit="1"/>
    </xf>
    <xf numFmtId="0" fontId="28" fillId="24" borderId="64" xfId="0" applyFont="1" applyFill="1" applyBorder="1" applyAlignment="1">
      <alignment horizontal="center" vertical="center" wrapText="1"/>
    </xf>
    <xf numFmtId="0" fontId="28" fillId="24" borderId="65" xfId="0" applyFont="1" applyFill="1" applyBorder="1" applyAlignment="1">
      <alignment horizontal="center" vertical="center" wrapText="1"/>
    </xf>
    <xf numFmtId="0" fontId="28" fillId="24" borderId="2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8"/>
  <sheetViews>
    <sheetView view="pageBreakPreview" zoomScale="130" zoomScaleSheetLayoutView="130" workbookViewId="0" topLeftCell="C73">
      <selection activeCell="J85" sqref="J85"/>
    </sheetView>
  </sheetViews>
  <sheetFormatPr defaultColWidth="9.00390625" defaultRowHeight="13.5" customHeight="1"/>
  <cols>
    <col min="1" max="1" width="16.625" style="4" customWidth="1"/>
    <col min="2" max="16384" width="9.00390625" style="4" customWidth="1"/>
  </cols>
  <sheetData>
    <row r="1" spans="1:13" ht="21" customHeight="1">
      <c r="A1" s="1" t="s">
        <v>6</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7</v>
      </c>
    </row>
    <row r="4" spans="1:10" ht="21" customHeight="1" thickBot="1">
      <c r="A4" s="6" t="s">
        <v>8</v>
      </c>
      <c r="B4" s="7"/>
      <c r="G4" s="8" t="s">
        <v>9</v>
      </c>
      <c r="H4" s="9" t="s">
        <v>10</v>
      </c>
      <c r="I4" s="10" t="s">
        <v>11</v>
      </c>
      <c r="J4" s="11" t="s">
        <v>12</v>
      </c>
    </row>
    <row r="5" spans="7:10" ht="13.5" customHeight="1" thickTop="1">
      <c r="G5" s="12">
        <v>32466332</v>
      </c>
      <c r="H5" s="13">
        <v>3786562</v>
      </c>
      <c r="I5" s="14">
        <v>1527764</v>
      </c>
      <c r="J5" s="15">
        <f>SUM(G5:I5)</f>
        <v>37780658</v>
      </c>
    </row>
    <row r="6" ht="14.25">
      <c r="A6" s="16" t="s">
        <v>13</v>
      </c>
    </row>
    <row r="7" spans="8:9" ht="10.5">
      <c r="H7" s="5" t="s">
        <v>7</v>
      </c>
      <c r="I7" s="5"/>
    </row>
    <row r="8" spans="1:8" ht="13.5" customHeight="1">
      <c r="A8" s="172" t="s">
        <v>14</v>
      </c>
      <c r="B8" s="175" t="s">
        <v>15</v>
      </c>
      <c r="C8" s="174" t="s">
        <v>16</v>
      </c>
      <c r="D8" s="174" t="s">
        <v>17</v>
      </c>
      <c r="E8" s="174" t="s">
        <v>18</v>
      </c>
      <c r="F8" s="162" t="s">
        <v>19</v>
      </c>
      <c r="G8" s="174" t="s">
        <v>20</v>
      </c>
      <c r="H8" s="164" t="s">
        <v>21</v>
      </c>
    </row>
    <row r="9" spans="1:8" ht="13.5" customHeight="1" thickBot="1">
      <c r="A9" s="173"/>
      <c r="B9" s="161"/>
      <c r="C9" s="163"/>
      <c r="D9" s="163"/>
      <c r="E9" s="163"/>
      <c r="F9" s="171"/>
      <c r="G9" s="163"/>
      <c r="H9" s="165"/>
    </row>
    <row r="10" spans="1:8" ht="13.5" customHeight="1" thickTop="1">
      <c r="A10" s="17" t="s">
        <v>22</v>
      </c>
      <c r="B10" s="18">
        <v>59409750</v>
      </c>
      <c r="C10" s="19">
        <v>58589196</v>
      </c>
      <c r="D10" s="19">
        <v>820554</v>
      </c>
      <c r="E10" s="19">
        <v>695764</v>
      </c>
      <c r="F10" s="19">
        <v>1356216</v>
      </c>
      <c r="G10" s="19">
        <f>G13-G12</f>
        <v>65450583</v>
      </c>
      <c r="H10" s="20"/>
    </row>
    <row r="11" spans="1:8" ht="13.5" customHeight="1">
      <c r="A11" s="21" t="s">
        <v>23</v>
      </c>
      <c r="B11" s="22">
        <v>35248</v>
      </c>
      <c r="C11" s="23">
        <v>37162</v>
      </c>
      <c r="D11" s="23">
        <v>-1914</v>
      </c>
      <c r="E11" s="23">
        <v>-1914</v>
      </c>
      <c r="F11" s="23">
        <v>9671</v>
      </c>
      <c r="G11" s="23">
        <v>0</v>
      </c>
      <c r="H11" s="24"/>
    </row>
    <row r="12" spans="1:8" ht="13.5" customHeight="1">
      <c r="A12" s="21" t="s">
        <v>24</v>
      </c>
      <c r="B12" s="22">
        <v>51446</v>
      </c>
      <c r="C12" s="23">
        <v>51446</v>
      </c>
      <c r="D12" s="23">
        <v>0</v>
      </c>
      <c r="E12" s="23">
        <v>0</v>
      </c>
      <c r="F12" s="23">
        <v>51446</v>
      </c>
      <c r="G12" s="23">
        <v>634727</v>
      </c>
      <c r="H12" s="24"/>
    </row>
    <row r="13" spans="1:8" ht="13.5" customHeight="1">
      <c r="A13" s="25" t="s">
        <v>25</v>
      </c>
      <c r="B13" s="26">
        <v>59435327</v>
      </c>
      <c r="C13" s="27">
        <v>58616687</v>
      </c>
      <c r="D13" s="27">
        <v>818640</v>
      </c>
      <c r="E13" s="27">
        <v>693850</v>
      </c>
      <c r="F13" s="28"/>
      <c r="G13" s="27">
        <v>66085310</v>
      </c>
      <c r="H13" s="29"/>
    </row>
    <row r="14" ht="9.75" customHeight="1"/>
    <row r="15" ht="14.25">
      <c r="A15" s="16" t="s">
        <v>26</v>
      </c>
    </row>
    <row r="16" spans="9:12" ht="10.5">
      <c r="I16" s="5" t="s">
        <v>7</v>
      </c>
      <c r="K16" s="5"/>
      <c r="L16" s="5"/>
    </row>
    <row r="17" spans="1:9" ht="13.5" customHeight="1">
      <c r="A17" s="172" t="s">
        <v>14</v>
      </c>
      <c r="B17" s="160" t="s">
        <v>27</v>
      </c>
      <c r="C17" s="162" t="s">
        <v>28</v>
      </c>
      <c r="D17" s="162" t="s">
        <v>29</v>
      </c>
      <c r="E17" s="166" t="s">
        <v>30</v>
      </c>
      <c r="F17" s="162" t="s">
        <v>19</v>
      </c>
      <c r="G17" s="162" t="s">
        <v>31</v>
      </c>
      <c r="H17" s="166" t="s">
        <v>32</v>
      </c>
      <c r="I17" s="164" t="s">
        <v>21</v>
      </c>
    </row>
    <row r="18" spans="1:9" ht="13.5" customHeight="1" thickBot="1">
      <c r="A18" s="173"/>
      <c r="B18" s="161"/>
      <c r="C18" s="163"/>
      <c r="D18" s="163"/>
      <c r="E18" s="167"/>
      <c r="F18" s="171"/>
      <c r="G18" s="171"/>
      <c r="H18" s="168"/>
      <c r="I18" s="165"/>
    </row>
    <row r="19" spans="1:9" ht="13.5" customHeight="1" thickTop="1">
      <c r="A19" s="17" t="s">
        <v>33</v>
      </c>
      <c r="B19" s="30">
        <v>6884661</v>
      </c>
      <c r="C19" s="31">
        <v>7547691</v>
      </c>
      <c r="D19" s="31">
        <f>B19-C19</f>
        <v>-663030</v>
      </c>
      <c r="E19" s="31">
        <v>406785</v>
      </c>
      <c r="F19" s="31">
        <v>1044763</v>
      </c>
      <c r="G19" s="31">
        <v>3942817</v>
      </c>
      <c r="H19" s="31">
        <v>2416946</v>
      </c>
      <c r="I19" s="32" t="s">
        <v>34</v>
      </c>
    </row>
    <row r="20" spans="1:9" ht="13.5" customHeight="1">
      <c r="A20" s="21" t="s">
        <v>35</v>
      </c>
      <c r="B20" s="33">
        <v>3703778</v>
      </c>
      <c r="C20" s="34">
        <v>3629416</v>
      </c>
      <c r="D20" s="34">
        <f>B20-C20</f>
        <v>74362</v>
      </c>
      <c r="E20" s="34">
        <v>430728</v>
      </c>
      <c r="F20" s="34">
        <v>166558</v>
      </c>
      <c r="G20" s="34">
        <v>15509573</v>
      </c>
      <c r="H20" s="34">
        <v>2884780</v>
      </c>
      <c r="I20" s="32" t="s">
        <v>0</v>
      </c>
    </row>
    <row r="21" spans="1:9" ht="13.5" customHeight="1">
      <c r="A21" s="21" t="s">
        <v>36</v>
      </c>
      <c r="B21" s="33">
        <v>374354</v>
      </c>
      <c r="C21" s="34">
        <v>324240</v>
      </c>
      <c r="D21" s="34">
        <f>B21-C21</f>
        <v>50114</v>
      </c>
      <c r="E21" s="34">
        <v>529277</v>
      </c>
      <c r="F21" s="34">
        <v>0</v>
      </c>
      <c r="G21" s="34">
        <v>1011362</v>
      </c>
      <c r="H21" s="34">
        <v>0</v>
      </c>
      <c r="I21" s="32" t="s">
        <v>0</v>
      </c>
    </row>
    <row r="22" spans="1:9" ht="13.5" customHeight="1">
      <c r="A22" s="21" t="s">
        <v>37</v>
      </c>
      <c r="B22" s="33">
        <v>2270237</v>
      </c>
      <c r="C22" s="34">
        <v>2394221</v>
      </c>
      <c r="D22" s="34">
        <f>B22-C22</f>
        <v>-123984</v>
      </c>
      <c r="E22" s="34">
        <v>439961</v>
      </c>
      <c r="F22" s="34">
        <v>182756</v>
      </c>
      <c r="G22" s="34">
        <v>723884</v>
      </c>
      <c r="H22" s="34">
        <v>360494</v>
      </c>
      <c r="I22" s="32" t="s">
        <v>0</v>
      </c>
    </row>
    <row r="23" spans="1:9" s="39" customFormat="1" ht="6.75" customHeight="1">
      <c r="A23" s="180" t="s">
        <v>38</v>
      </c>
      <c r="B23" s="35" t="s">
        <v>39</v>
      </c>
      <c r="C23" s="36" t="s">
        <v>40</v>
      </c>
      <c r="D23" s="36" t="s">
        <v>41</v>
      </c>
      <c r="E23" s="37"/>
      <c r="F23" s="37"/>
      <c r="G23" s="37"/>
      <c r="H23" s="37"/>
      <c r="I23" s="38"/>
    </row>
    <row r="24" spans="1:9" s="39" customFormat="1" ht="9" customHeight="1">
      <c r="A24" s="181"/>
      <c r="B24" s="40">
        <v>8953102</v>
      </c>
      <c r="C24" s="41">
        <v>8959028</v>
      </c>
      <c r="D24" s="41">
        <v>-5926</v>
      </c>
      <c r="E24" s="41">
        <v>0</v>
      </c>
      <c r="F24" s="41">
        <v>2101779</v>
      </c>
      <c r="G24" s="41">
        <v>50038776</v>
      </c>
      <c r="H24" s="41">
        <v>25119465</v>
      </c>
      <c r="I24" s="42"/>
    </row>
    <row r="25" spans="1:9" ht="13.5" customHeight="1">
      <c r="A25" s="21" t="s">
        <v>42</v>
      </c>
      <c r="B25" s="33">
        <v>165350</v>
      </c>
      <c r="C25" s="34">
        <v>185075</v>
      </c>
      <c r="D25" s="34">
        <v>-19725</v>
      </c>
      <c r="E25" s="34">
        <v>-19725</v>
      </c>
      <c r="F25" s="34">
        <v>108767</v>
      </c>
      <c r="G25" s="34">
        <v>1131888</v>
      </c>
      <c r="H25" s="34">
        <v>803640</v>
      </c>
      <c r="I25" s="43"/>
    </row>
    <row r="26" spans="1:9" ht="13.5" customHeight="1">
      <c r="A26" s="21" t="s">
        <v>1</v>
      </c>
      <c r="B26" s="33">
        <v>271142</v>
      </c>
      <c r="C26" s="34">
        <v>76078</v>
      </c>
      <c r="D26" s="34">
        <v>195064</v>
      </c>
      <c r="E26" s="34">
        <v>165817</v>
      </c>
      <c r="F26" s="34">
        <v>46343</v>
      </c>
      <c r="G26" s="34">
        <v>34660</v>
      </c>
      <c r="H26" s="34">
        <v>29172</v>
      </c>
      <c r="I26" s="43"/>
    </row>
    <row r="27" spans="1:9" s="39" customFormat="1" ht="6.75" customHeight="1">
      <c r="A27" s="180" t="s">
        <v>43</v>
      </c>
      <c r="B27" s="44"/>
      <c r="C27" s="37"/>
      <c r="D27" s="37"/>
      <c r="E27" s="36" t="s">
        <v>44</v>
      </c>
      <c r="F27" s="37"/>
      <c r="G27" s="37"/>
      <c r="H27" s="37"/>
      <c r="I27" s="45"/>
    </row>
    <row r="28" spans="1:9" s="39" customFormat="1" ht="9" customHeight="1">
      <c r="A28" s="181"/>
      <c r="B28" s="40">
        <v>18158647</v>
      </c>
      <c r="C28" s="41">
        <v>18872101</v>
      </c>
      <c r="D28" s="41">
        <v>-713454</v>
      </c>
      <c r="E28" s="41">
        <v>-713454</v>
      </c>
      <c r="F28" s="41">
        <v>1646591</v>
      </c>
      <c r="G28" s="41">
        <v>0</v>
      </c>
      <c r="H28" s="41">
        <v>0</v>
      </c>
      <c r="I28" s="42"/>
    </row>
    <row r="29" spans="1:9" ht="13.5" customHeight="1">
      <c r="A29" s="21" t="s">
        <v>45</v>
      </c>
      <c r="B29" s="33">
        <v>12181208</v>
      </c>
      <c r="C29" s="34">
        <v>12344070</v>
      </c>
      <c r="D29" s="34">
        <v>-162862</v>
      </c>
      <c r="E29" s="34">
        <v>-162862</v>
      </c>
      <c r="F29" s="34">
        <v>954903</v>
      </c>
      <c r="G29" s="34">
        <v>0</v>
      </c>
      <c r="H29" s="34">
        <v>0</v>
      </c>
      <c r="I29" s="43"/>
    </row>
    <row r="30" spans="1:9" ht="13.5" customHeight="1">
      <c r="A30" s="46" t="s">
        <v>46</v>
      </c>
      <c r="B30" s="33">
        <v>8810377</v>
      </c>
      <c r="C30" s="34">
        <v>8490188</v>
      </c>
      <c r="D30" s="34">
        <v>320189</v>
      </c>
      <c r="E30" s="34">
        <v>320189</v>
      </c>
      <c r="F30" s="34">
        <v>1289105</v>
      </c>
      <c r="G30" s="34">
        <v>146966</v>
      </c>
      <c r="H30" s="34">
        <v>0</v>
      </c>
      <c r="I30" s="43"/>
    </row>
    <row r="31" spans="1:9" ht="13.5" customHeight="1">
      <c r="A31" s="46" t="s">
        <v>47</v>
      </c>
      <c r="B31" s="33">
        <v>37385</v>
      </c>
      <c r="C31" s="34">
        <v>37385</v>
      </c>
      <c r="D31" s="34">
        <v>0</v>
      </c>
      <c r="E31" s="34">
        <v>0</v>
      </c>
      <c r="F31" s="34">
        <v>37385</v>
      </c>
      <c r="G31" s="34">
        <v>37611</v>
      </c>
      <c r="H31" s="34">
        <v>37611</v>
      </c>
      <c r="I31" s="43"/>
    </row>
    <row r="32" spans="1:9" ht="13.5" customHeight="1">
      <c r="A32" s="21" t="s">
        <v>2</v>
      </c>
      <c r="B32" s="33">
        <v>55724260</v>
      </c>
      <c r="C32" s="34">
        <v>55163027</v>
      </c>
      <c r="D32" s="34">
        <v>561233</v>
      </c>
      <c r="E32" s="34">
        <v>561233</v>
      </c>
      <c r="F32" s="34">
        <v>0</v>
      </c>
      <c r="G32" s="34">
        <v>563800</v>
      </c>
      <c r="H32" s="34">
        <v>0</v>
      </c>
      <c r="I32" s="43"/>
    </row>
    <row r="33" spans="1:9" ht="13.5" customHeight="1">
      <c r="A33" s="21" t="s">
        <v>3</v>
      </c>
      <c r="B33" s="33">
        <v>59936</v>
      </c>
      <c r="C33" s="34">
        <v>57421</v>
      </c>
      <c r="D33" s="34">
        <v>2515</v>
      </c>
      <c r="E33" s="34">
        <v>2515</v>
      </c>
      <c r="F33" s="34">
        <v>6952</v>
      </c>
      <c r="G33" s="34">
        <v>0</v>
      </c>
      <c r="H33" s="34">
        <v>0</v>
      </c>
      <c r="I33" s="43"/>
    </row>
    <row r="34" spans="1:9" ht="13.5" customHeight="1">
      <c r="A34" s="21" t="s">
        <v>4</v>
      </c>
      <c r="B34" s="33">
        <v>11038</v>
      </c>
      <c r="C34" s="34">
        <v>10529</v>
      </c>
      <c r="D34" s="34">
        <v>509</v>
      </c>
      <c r="E34" s="34">
        <v>509</v>
      </c>
      <c r="F34" s="34">
        <v>9089</v>
      </c>
      <c r="G34" s="34">
        <v>0</v>
      </c>
      <c r="H34" s="34">
        <v>0</v>
      </c>
      <c r="I34" s="43"/>
    </row>
    <row r="35" spans="1:9" ht="13.5" customHeight="1">
      <c r="A35" s="21" t="s">
        <v>5</v>
      </c>
      <c r="B35" s="33">
        <v>199208</v>
      </c>
      <c r="C35" s="34">
        <v>525195</v>
      </c>
      <c r="D35" s="34">
        <v>-325987</v>
      </c>
      <c r="E35" s="34">
        <v>-325987</v>
      </c>
      <c r="F35" s="34">
        <v>124086</v>
      </c>
      <c r="G35" s="34">
        <v>1700031</v>
      </c>
      <c r="H35" s="34">
        <v>800714</v>
      </c>
      <c r="I35" s="43"/>
    </row>
    <row r="36" spans="1:9" ht="13.5" customHeight="1">
      <c r="A36" s="25" t="s">
        <v>48</v>
      </c>
      <c r="B36" s="47"/>
      <c r="C36" s="48"/>
      <c r="D36" s="48"/>
      <c r="E36" s="49">
        <f>SUM(E19:E35)</f>
        <v>1634986</v>
      </c>
      <c r="F36" s="50"/>
      <c r="G36" s="49">
        <f>SUM(G19:G35)</f>
        <v>74841368</v>
      </c>
      <c r="H36" s="49">
        <f>SUM(H19:H35)</f>
        <v>32452822</v>
      </c>
      <c r="I36" s="51"/>
    </row>
    <row r="37" ht="10.5">
      <c r="A37" s="4" t="s">
        <v>49</v>
      </c>
    </row>
    <row r="38" ht="10.5">
      <c r="A38" s="4" t="s">
        <v>50</v>
      </c>
    </row>
    <row r="39" ht="10.5">
      <c r="A39" s="4" t="s">
        <v>51</v>
      </c>
    </row>
    <row r="40" ht="10.5">
      <c r="A40" s="4" t="s">
        <v>52</v>
      </c>
    </row>
    <row r="41" ht="9.75" customHeight="1"/>
    <row r="42" ht="14.25">
      <c r="A42" s="16" t="s">
        <v>53</v>
      </c>
    </row>
    <row r="43" spans="9:10" ht="10.5">
      <c r="I43" s="5" t="s">
        <v>7</v>
      </c>
      <c r="J43" s="5"/>
    </row>
    <row r="44" spans="1:9" ht="13.5" customHeight="1">
      <c r="A44" s="172" t="s">
        <v>54</v>
      </c>
      <c r="B44" s="160" t="s">
        <v>27</v>
      </c>
      <c r="C44" s="162" t="s">
        <v>28</v>
      </c>
      <c r="D44" s="162" t="s">
        <v>29</v>
      </c>
      <c r="E44" s="166" t="s">
        <v>30</v>
      </c>
      <c r="F44" s="162" t="s">
        <v>19</v>
      </c>
      <c r="G44" s="162" t="s">
        <v>31</v>
      </c>
      <c r="H44" s="166" t="s">
        <v>55</v>
      </c>
      <c r="I44" s="164" t="s">
        <v>21</v>
      </c>
    </row>
    <row r="45" spans="1:9" ht="13.5" customHeight="1" thickBot="1">
      <c r="A45" s="173"/>
      <c r="B45" s="161"/>
      <c r="C45" s="163"/>
      <c r="D45" s="163"/>
      <c r="E45" s="167"/>
      <c r="F45" s="171"/>
      <c r="G45" s="171"/>
      <c r="H45" s="168"/>
      <c r="I45" s="165"/>
    </row>
    <row r="46" spans="1:9" ht="13.5" customHeight="1" thickTop="1">
      <c r="A46" s="17" t="s">
        <v>91</v>
      </c>
      <c r="B46" s="30">
        <v>216699</v>
      </c>
      <c r="C46" s="31">
        <v>201548</v>
      </c>
      <c r="D46" s="31">
        <v>15151</v>
      </c>
      <c r="E46" s="31">
        <v>15151</v>
      </c>
      <c r="F46" s="31">
        <v>0</v>
      </c>
      <c r="G46" s="31">
        <v>308438</v>
      </c>
      <c r="H46" s="31">
        <v>36007</v>
      </c>
      <c r="I46" s="52"/>
    </row>
    <row r="47" spans="1:9" ht="13.5" customHeight="1">
      <c r="A47" s="53" t="s">
        <v>92</v>
      </c>
      <c r="B47" s="54">
        <v>2272137</v>
      </c>
      <c r="C47" s="55">
        <v>1964438</v>
      </c>
      <c r="D47" s="55">
        <v>307699</v>
      </c>
      <c r="E47" s="55">
        <v>307699</v>
      </c>
      <c r="F47" s="55">
        <v>0</v>
      </c>
      <c r="G47" s="55">
        <v>0</v>
      </c>
      <c r="H47" s="55">
        <v>0</v>
      </c>
      <c r="I47" s="56"/>
    </row>
    <row r="48" spans="1:9" ht="13.5" customHeight="1">
      <c r="A48" s="57" t="s">
        <v>93</v>
      </c>
      <c r="B48" s="58">
        <v>6167029</v>
      </c>
      <c r="C48" s="59">
        <v>5980298</v>
      </c>
      <c r="D48" s="59">
        <f>B48-C48</f>
        <v>186731</v>
      </c>
      <c r="E48" s="59">
        <v>173125</v>
      </c>
      <c r="F48" s="59">
        <v>0</v>
      </c>
      <c r="G48" s="59">
        <f>1454370+2352598</f>
        <v>3806968</v>
      </c>
      <c r="H48" s="59">
        <f>605018+806941</f>
        <v>1411959</v>
      </c>
      <c r="I48" s="60"/>
    </row>
    <row r="49" spans="1:9" ht="13.5" customHeight="1">
      <c r="A49" s="25" t="s">
        <v>56</v>
      </c>
      <c r="B49" s="47"/>
      <c r="C49" s="48"/>
      <c r="D49" s="48"/>
      <c r="E49" s="49">
        <f>SUM(E46:E48)</f>
        <v>495975</v>
      </c>
      <c r="F49" s="50"/>
      <c r="G49" s="49">
        <f>SUM(G46:G48)</f>
        <v>4115406</v>
      </c>
      <c r="H49" s="49">
        <f>SUM(H46:H48)</f>
        <v>1447966</v>
      </c>
      <c r="I49" s="61"/>
    </row>
    <row r="50" ht="9.75" customHeight="1">
      <c r="A50" s="62"/>
    </row>
    <row r="51" ht="14.25">
      <c r="A51" s="16" t="s">
        <v>57</v>
      </c>
    </row>
    <row r="52" ht="10.5">
      <c r="J52" s="5" t="s">
        <v>7</v>
      </c>
    </row>
    <row r="53" spans="1:10" ht="13.5" customHeight="1">
      <c r="A53" s="178" t="s">
        <v>58</v>
      </c>
      <c r="B53" s="160" t="s">
        <v>59</v>
      </c>
      <c r="C53" s="162" t="s">
        <v>60</v>
      </c>
      <c r="D53" s="162" t="s">
        <v>61</v>
      </c>
      <c r="E53" s="162" t="s">
        <v>62</v>
      </c>
      <c r="F53" s="162" t="s">
        <v>63</v>
      </c>
      <c r="G53" s="166" t="s">
        <v>64</v>
      </c>
      <c r="H53" s="166" t="s">
        <v>65</v>
      </c>
      <c r="I53" s="166" t="s">
        <v>66</v>
      </c>
      <c r="J53" s="164" t="s">
        <v>21</v>
      </c>
    </row>
    <row r="54" spans="1:10" ht="13.5" customHeight="1" thickBot="1">
      <c r="A54" s="179"/>
      <c r="B54" s="161"/>
      <c r="C54" s="163"/>
      <c r="D54" s="163"/>
      <c r="E54" s="163"/>
      <c r="F54" s="163"/>
      <c r="G54" s="167"/>
      <c r="H54" s="167"/>
      <c r="I54" s="168"/>
      <c r="J54" s="165"/>
    </row>
    <row r="55" spans="1:10" ht="13.5" customHeight="1" thickTop="1">
      <c r="A55" s="17" t="s">
        <v>94</v>
      </c>
      <c r="B55" s="30">
        <v>16865</v>
      </c>
      <c r="C55" s="31">
        <v>-2900102</v>
      </c>
      <c r="D55" s="31">
        <v>5000</v>
      </c>
      <c r="E55" s="31">
        <v>64301</v>
      </c>
      <c r="F55" s="31">
        <v>100000</v>
      </c>
      <c r="G55" s="31">
        <v>7290000</v>
      </c>
      <c r="H55" s="31">
        <v>0</v>
      </c>
      <c r="I55" s="31">
        <v>3197809</v>
      </c>
      <c r="J55" s="42"/>
    </row>
    <row r="56" spans="1:10" ht="13.5" customHeight="1">
      <c r="A56" s="17" t="s">
        <v>95</v>
      </c>
      <c r="B56" s="40">
        <v>51762</v>
      </c>
      <c r="C56" s="41">
        <v>1469703</v>
      </c>
      <c r="D56" s="41">
        <v>1500</v>
      </c>
      <c r="E56" s="41">
        <v>92030</v>
      </c>
      <c r="F56" s="41">
        <v>0</v>
      </c>
      <c r="G56" s="41">
        <v>0</v>
      </c>
      <c r="H56" s="41">
        <v>310760</v>
      </c>
      <c r="I56" s="41">
        <v>217532</v>
      </c>
      <c r="J56" s="42"/>
    </row>
    <row r="57" spans="1:10" ht="13.5" customHeight="1">
      <c r="A57" s="17" t="s">
        <v>96</v>
      </c>
      <c r="B57" s="40">
        <v>25770</v>
      </c>
      <c r="C57" s="41">
        <v>5198870</v>
      </c>
      <c r="D57" s="41">
        <v>110500</v>
      </c>
      <c r="E57" s="41">
        <v>108564</v>
      </c>
      <c r="F57" s="41">
        <v>0</v>
      </c>
      <c r="G57" s="41">
        <v>0</v>
      </c>
      <c r="H57" s="41">
        <v>81368</v>
      </c>
      <c r="I57" s="41">
        <v>73231</v>
      </c>
      <c r="J57" s="42"/>
    </row>
    <row r="58" spans="1:10" ht="13.5" customHeight="1">
      <c r="A58" s="17" t="s">
        <v>97</v>
      </c>
      <c r="B58" s="40">
        <v>49094</v>
      </c>
      <c r="C58" s="41">
        <v>510396</v>
      </c>
      <c r="D58" s="41">
        <v>128000</v>
      </c>
      <c r="E58" s="41">
        <v>250636</v>
      </c>
      <c r="F58" s="41">
        <v>0</v>
      </c>
      <c r="G58" s="41">
        <v>0</v>
      </c>
      <c r="H58" s="41">
        <v>753882</v>
      </c>
      <c r="I58" s="41">
        <v>678494</v>
      </c>
      <c r="J58" s="42"/>
    </row>
    <row r="59" spans="1:10" ht="13.5" customHeight="1">
      <c r="A59" s="17" t="s">
        <v>98</v>
      </c>
      <c r="B59" s="40">
        <v>683</v>
      </c>
      <c r="C59" s="41">
        <v>643685</v>
      </c>
      <c r="D59" s="41">
        <v>30000</v>
      </c>
      <c r="E59" s="41">
        <v>63536</v>
      </c>
      <c r="F59" s="41">
        <v>0</v>
      </c>
      <c r="G59" s="41">
        <v>0</v>
      </c>
      <c r="H59" s="41">
        <v>0</v>
      </c>
      <c r="I59" s="41">
        <v>0</v>
      </c>
      <c r="J59" s="42"/>
    </row>
    <row r="60" spans="1:10" ht="13.5" customHeight="1">
      <c r="A60" s="21" t="s">
        <v>99</v>
      </c>
      <c r="B60" s="33">
        <v>19595</v>
      </c>
      <c r="C60" s="34">
        <v>268531</v>
      </c>
      <c r="D60" s="34">
        <v>200000</v>
      </c>
      <c r="E60" s="34">
        <v>83399</v>
      </c>
      <c r="F60" s="41">
        <v>0</v>
      </c>
      <c r="G60" s="41">
        <v>0</v>
      </c>
      <c r="H60" s="41">
        <v>0</v>
      </c>
      <c r="I60" s="41">
        <v>0</v>
      </c>
      <c r="J60" s="43"/>
    </row>
    <row r="61" spans="1:10" ht="13.5" customHeight="1">
      <c r="A61" s="21" t="s">
        <v>100</v>
      </c>
      <c r="B61" s="33">
        <v>10633</v>
      </c>
      <c r="C61" s="34">
        <v>543098</v>
      </c>
      <c r="D61" s="34">
        <v>358950</v>
      </c>
      <c r="E61" s="34">
        <v>0</v>
      </c>
      <c r="F61" s="34">
        <v>45184</v>
      </c>
      <c r="G61" s="41">
        <v>0</v>
      </c>
      <c r="H61" s="41">
        <v>0</v>
      </c>
      <c r="I61" s="41">
        <v>0</v>
      </c>
      <c r="J61" s="43"/>
    </row>
    <row r="62" spans="1:10" ht="13.5" customHeight="1">
      <c r="A62" s="21" t="s">
        <v>101</v>
      </c>
      <c r="B62" s="33">
        <v>10716</v>
      </c>
      <c r="C62" s="34">
        <v>129231</v>
      </c>
      <c r="D62" s="34">
        <v>40000</v>
      </c>
      <c r="E62" s="34">
        <v>0</v>
      </c>
      <c r="F62" s="41">
        <v>0</v>
      </c>
      <c r="G62" s="41">
        <v>0</v>
      </c>
      <c r="H62" s="41">
        <v>0</v>
      </c>
      <c r="I62" s="41">
        <v>0</v>
      </c>
      <c r="J62" s="43"/>
    </row>
    <row r="63" spans="1:10" ht="13.5" customHeight="1">
      <c r="A63" s="21" t="s">
        <v>102</v>
      </c>
      <c r="B63" s="33">
        <v>25157</v>
      </c>
      <c r="C63" s="34">
        <v>361504</v>
      </c>
      <c r="D63" s="34">
        <v>0</v>
      </c>
      <c r="E63" s="34">
        <v>49340</v>
      </c>
      <c r="F63" s="41">
        <v>0</v>
      </c>
      <c r="G63" s="34">
        <v>0</v>
      </c>
      <c r="H63" s="34">
        <v>112000</v>
      </c>
      <c r="I63" s="34">
        <v>100800</v>
      </c>
      <c r="J63" s="43"/>
    </row>
    <row r="64" spans="1:10" ht="13.5" customHeight="1">
      <c r="A64" s="57" t="s">
        <v>103</v>
      </c>
      <c r="B64" s="58">
        <v>0</v>
      </c>
      <c r="C64" s="59">
        <v>101000</v>
      </c>
      <c r="D64" s="59">
        <v>29042</v>
      </c>
      <c r="E64" s="59">
        <v>0</v>
      </c>
      <c r="F64" s="59">
        <v>0</v>
      </c>
      <c r="G64" s="59">
        <v>0</v>
      </c>
      <c r="H64" s="59">
        <v>0</v>
      </c>
      <c r="I64" s="59">
        <v>0</v>
      </c>
      <c r="J64" s="60"/>
    </row>
    <row r="65" spans="1:10" ht="13.5" customHeight="1">
      <c r="A65" s="63" t="s">
        <v>67</v>
      </c>
      <c r="B65" s="64"/>
      <c r="C65" s="50"/>
      <c r="D65" s="49">
        <f>SUM(D55:D64)</f>
        <v>902992</v>
      </c>
      <c r="E65" s="49">
        <f>SUM(E55:E64)</f>
        <v>711806</v>
      </c>
      <c r="F65" s="49">
        <f>SUM(F55:F63)</f>
        <v>145184</v>
      </c>
      <c r="G65" s="49">
        <f>SUM(G55:G63)</f>
        <v>7290000</v>
      </c>
      <c r="H65" s="49">
        <f>SUM(H55:H63)</f>
        <v>1258010</v>
      </c>
      <c r="I65" s="49">
        <f>SUM(I55:I63)</f>
        <v>4267866</v>
      </c>
      <c r="J65" s="51"/>
    </row>
    <row r="66" ht="10.5">
      <c r="A66" s="4" t="s">
        <v>68</v>
      </c>
    </row>
    <row r="67" ht="9.75" customHeight="1"/>
    <row r="68" ht="14.25">
      <c r="A68" s="16" t="s">
        <v>69</v>
      </c>
    </row>
    <row r="69" ht="10.5">
      <c r="D69" s="5" t="s">
        <v>7</v>
      </c>
    </row>
    <row r="70" spans="1:4" ht="21.75" thickBot="1">
      <c r="A70" s="65" t="s">
        <v>70</v>
      </c>
      <c r="B70" s="66" t="s">
        <v>71</v>
      </c>
      <c r="C70" s="67" t="s">
        <v>72</v>
      </c>
      <c r="D70" s="68" t="s">
        <v>73</v>
      </c>
    </row>
    <row r="71" spans="1:4" ht="13.5" customHeight="1" thickTop="1">
      <c r="A71" s="69" t="s">
        <v>74</v>
      </c>
      <c r="B71" s="70"/>
      <c r="C71" s="31">
        <v>916419</v>
      </c>
      <c r="D71" s="71"/>
    </row>
    <row r="72" spans="1:4" ht="13.5" customHeight="1">
      <c r="A72" s="72" t="s">
        <v>75</v>
      </c>
      <c r="B72" s="73"/>
      <c r="C72" s="34">
        <v>83717</v>
      </c>
      <c r="D72" s="74"/>
    </row>
    <row r="73" spans="1:4" ht="13.5" customHeight="1">
      <c r="A73" s="75" t="s">
        <v>76</v>
      </c>
      <c r="B73" s="76"/>
      <c r="C73" s="59">
        <f>3451158-(C71+C72)</f>
        <v>2451022</v>
      </c>
      <c r="D73" s="77"/>
    </row>
    <row r="74" spans="1:4" ht="13.5" customHeight="1">
      <c r="A74" s="78" t="s">
        <v>77</v>
      </c>
      <c r="B74" s="64"/>
      <c r="C74" s="49">
        <f>SUM(C71:C73)</f>
        <v>3451158</v>
      </c>
      <c r="D74" s="79"/>
    </row>
    <row r="75" spans="1:4" ht="10.5">
      <c r="A75" s="4" t="s">
        <v>78</v>
      </c>
      <c r="B75" s="39"/>
      <c r="C75" s="39"/>
      <c r="D75" s="39"/>
    </row>
    <row r="76" spans="1:4" ht="9.75" customHeight="1">
      <c r="A76" s="80"/>
      <c r="B76" s="39"/>
      <c r="C76" s="39"/>
      <c r="D76" s="39"/>
    </row>
    <row r="77" ht="14.25">
      <c r="A77" s="16" t="s">
        <v>79</v>
      </c>
    </row>
    <row r="78" ht="10.5" customHeight="1">
      <c r="A78" s="16"/>
    </row>
    <row r="79" spans="1:11" ht="21.75" thickBot="1">
      <c r="A79" s="65" t="s">
        <v>80</v>
      </c>
      <c r="B79" s="66" t="s">
        <v>71</v>
      </c>
      <c r="C79" s="67" t="s">
        <v>72</v>
      </c>
      <c r="D79" s="67" t="s">
        <v>73</v>
      </c>
      <c r="E79" s="81" t="s">
        <v>81</v>
      </c>
      <c r="F79" s="68" t="s">
        <v>82</v>
      </c>
      <c r="G79" s="176" t="s">
        <v>83</v>
      </c>
      <c r="H79" s="177"/>
      <c r="I79" s="66" t="s">
        <v>71</v>
      </c>
      <c r="J79" s="67" t="s">
        <v>72</v>
      </c>
      <c r="K79" s="68" t="s">
        <v>73</v>
      </c>
    </row>
    <row r="80" spans="1:11" ht="13.5" customHeight="1" thickTop="1">
      <c r="A80" s="69" t="s">
        <v>84</v>
      </c>
      <c r="B80" s="82">
        <v>2.53</v>
      </c>
      <c r="C80" s="83">
        <v>1.83</v>
      </c>
      <c r="D80" s="83">
        <f>C80-B80</f>
        <v>-0.6999999999999997</v>
      </c>
      <c r="E80" s="84">
        <v>-11.52</v>
      </c>
      <c r="F80" s="85">
        <v>-20</v>
      </c>
      <c r="G80" s="182" t="str">
        <f>A19</f>
        <v>病院事業会計</v>
      </c>
      <c r="H80" s="183"/>
      <c r="I80" s="86"/>
      <c r="J80" s="87">
        <v>6.5</v>
      </c>
      <c r="K80" s="88"/>
    </row>
    <row r="81" spans="1:11" ht="13.5" customHeight="1">
      <c r="A81" s="72" t="s">
        <v>85</v>
      </c>
      <c r="B81" s="89"/>
      <c r="C81" s="90">
        <v>6.16</v>
      </c>
      <c r="D81" s="91"/>
      <c r="E81" s="92">
        <v>-16.52</v>
      </c>
      <c r="F81" s="93">
        <v>-40</v>
      </c>
      <c r="G81" s="169" t="str">
        <f>A20</f>
        <v>水道事業会計</v>
      </c>
      <c r="H81" s="170"/>
      <c r="I81" s="89"/>
      <c r="J81" s="94">
        <v>12.4</v>
      </c>
      <c r="K81" s="95"/>
    </row>
    <row r="82" spans="1:11" ht="13.5" customHeight="1">
      <c r="A82" s="72" t="s">
        <v>86</v>
      </c>
      <c r="B82" s="96">
        <v>14.3</v>
      </c>
      <c r="C82" s="94">
        <v>8.7</v>
      </c>
      <c r="D82" s="94">
        <f>C82-B82</f>
        <v>-5.600000000000001</v>
      </c>
      <c r="E82" s="97">
        <v>25</v>
      </c>
      <c r="F82" s="98">
        <v>35</v>
      </c>
      <c r="G82" s="169" t="str">
        <f>A21</f>
        <v>工業用水道事業会計</v>
      </c>
      <c r="H82" s="170"/>
      <c r="I82" s="89"/>
      <c r="J82" s="94">
        <v>142.8</v>
      </c>
      <c r="K82" s="95"/>
    </row>
    <row r="83" spans="1:11" ht="13.5" customHeight="1">
      <c r="A83" s="72" t="s">
        <v>87</v>
      </c>
      <c r="B83" s="99"/>
      <c r="C83" s="94">
        <v>116.1</v>
      </c>
      <c r="D83" s="100"/>
      <c r="E83" s="97">
        <v>350</v>
      </c>
      <c r="F83" s="101"/>
      <c r="G83" s="169" t="str">
        <f>A22</f>
        <v>交通事業会計</v>
      </c>
      <c r="H83" s="170"/>
      <c r="I83" s="89"/>
      <c r="J83" s="94">
        <v>21.2</v>
      </c>
      <c r="K83" s="95"/>
    </row>
    <row r="84" spans="1:11" ht="13.5" customHeight="1">
      <c r="A84" s="72" t="s">
        <v>88</v>
      </c>
      <c r="B84" s="102">
        <v>0.82</v>
      </c>
      <c r="C84" s="90">
        <v>0.85</v>
      </c>
      <c r="D84" s="90">
        <f>C84-B84</f>
        <v>0.030000000000000027</v>
      </c>
      <c r="E84" s="103"/>
      <c r="F84" s="104"/>
      <c r="G84" s="169" t="str">
        <f>A23</f>
        <v>公共下水道事業特別会計</v>
      </c>
      <c r="H84" s="170"/>
      <c r="I84" s="89"/>
      <c r="J84" s="94">
        <v>0</v>
      </c>
      <c r="K84" s="95"/>
    </row>
    <row r="85" spans="1:11" ht="13.5" customHeight="1">
      <c r="A85" s="72" t="s">
        <v>89</v>
      </c>
      <c r="B85" s="96">
        <v>95.4</v>
      </c>
      <c r="C85" s="94">
        <v>96.5</v>
      </c>
      <c r="D85" s="94">
        <f>C85-B85</f>
        <v>1.0999999999999943</v>
      </c>
      <c r="E85" s="103"/>
      <c r="F85" s="104"/>
      <c r="G85" s="169" t="str">
        <f>A25</f>
        <v>公設地方卸売市場事業特別会計</v>
      </c>
      <c r="H85" s="170"/>
      <c r="I85" s="89"/>
      <c r="J85" s="94">
        <v>-34.8</v>
      </c>
      <c r="K85" s="95"/>
    </row>
    <row r="86" spans="1:11" ht="13.5" customHeight="1">
      <c r="A86" s="105"/>
      <c r="B86" s="106"/>
      <c r="C86" s="107"/>
      <c r="D86" s="107"/>
      <c r="E86" s="110"/>
      <c r="F86" s="111"/>
      <c r="G86" s="158" t="str">
        <f>A26</f>
        <v>宅地造成事業会計</v>
      </c>
      <c r="H86" s="159"/>
      <c r="I86" s="108"/>
      <c r="J86" s="112">
        <v>16851.3</v>
      </c>
      <c r="K86" s="109"/>
    </row>
    <row r="87" ht="10.5">
      <c r="A87" s="4" t="s">
        <v>90</v>
      </c>
    </row>
    <row r="88" ht="10.5">
      <c r="A88" s="4" t="s">
        <v>104</v>
      </c>
    </row>
  </sheetData>
  <mergeCells count="46">
    <mergeCell ref="A53:A54"/>
    <mergeCell ref="G82:H82"/>
    <mergeCell ref="A23:A24"/>
    <mergeCell ref="A27:A28"/>
    <mergeCell ref="G81:H81"/>
    <mergeCell ref="G80:H80"/>
    <mergeCell ref="D44:D45"/>
    <mergeCell ref="E44:E45"/>
    <mergeCell ref="A44:A45"/>
    <mergeCell ref="B44:B45"/>
    <mergeCell ref="C44:C45"/>
    <mergeCell ref="G8:G9"/>
    <mergeCell ref="F8:F9"/>
    <mergeCell ref="G79:H79"/>
    <mergeCell ref="F44:F45"/>
    <mergeCell ref="H44:H45"/>
    <mergeCell ref="A8:A9"/>
    <mergeCell ref="H8:H9"/>
    <mergeCell ref="A17:A18"/>
    <mergeCell ref="B17:B18"/>
    <mergeCell ref="C17:C18"/>
    <mergeCell ref="D8:D9"/>
    <mergeCell ref="C8:C9"/>
    <mergeCell ref="E8:E9"/>
    <mergeCell ref="B8:B9"/>
    <mergeCell ref="G17:G18"/>
    <mergeCell ref="I44:I45"/>
    <mergeCell ref="G44:G45"/>
    <mergeCell ref="H17:H18"/>
    <mergeCell ref="D53:D54"/>
    <mergeCell ref="E53:E54"/>
    <mergeCell ref="H53:H54"/>
    <mergeCell ref="I17:I18"/>
    <mergeCell ref="D17:D18"/>
    <mergeCell ref="E17:E18"/>
    <mergeCell ref="F17:F18"/>
    <mergeCell ref="G86:H86"/>
    <mergeCell ref="B53:B54"/>
    <mergeCell ref="C53:C54"/>
    <mergeCell ref="J53:J54"/>
    <mergeCell ref="F53:F54"/>
    <mergeCell ref="G53:G54"/>
    <mergeCell ref="I53:I54"/>
    <mergeCell ref="G85:H85"/>
    <mergeCell ref="G84:H84"/>
    <mergeCell ref="G83:H83"/>
  </mergeCells>
  <printOptions horizontalCentered="1" verticalCentered="1"/>
  <pageMargins left="0.4330708661417323" right="0.3937007874015748" top="0.5118110236220472" bottom="0.31496062992125984" header="0.4330708661417323" footer="0.1968503937007874"/>
  <pageSetup horizontalDpi="300" verticalDpi="300" orientation="portrait" paperSize="9" scale="75" r:id="rId3"/>
  <colBreaks count="1" manualBreakCount="1">
    <brk id="11" max="72" man="1"/>
  </colBreaks>
  <legacyDrawing r:id="rId2"/>
</worksheet>
</file>

<file path=xl/worksheets/sheet2.xml><?xml version="1.0" encoding="utf-8"?>
<worksheet xmlns="http://schemas.openxmlformats.org/spreadsheetml/2006/main" xmlns:r="http://schemas.openxmlformats.org/officeDocument/2006/relationships">
  <dimension ref="A1:M88"/>
  <sheetViews>
    <sheetView tabSelected="1" view="pageBreakPreview" zoomScaleSheetLayoutView="100" workbookViewId="0" topLeftCell="A64">
      <selection activeCell="A2" sqref="A2"/>
    </sheetView>
  </sheetViews>
  <sheetFormatPr defaultColWidth="9.00390625" defaultRowHeight="13.5" customHeight="1"/>
  <cols>
    <col min="1" max="1" width="16.875" style="4" customWidth="1"/>
    <col min="2" max="11" width="9.625" style="4" customWidth="1"/>
    <col min="12" max="16384" width="9.00390625" style="4" customWidth="1"/>
  </cols>
  <sheetData>
    <row r="1" spans="1:13" ht="21" customHeight="1">
      <c r="A1" s="1" t="s">
        <v>6</v>
      </c>
      <c r="B1" s="2"/>
      <c r="C1" s="2"/>
      <c r="D1" s="2"/>
      <c r="E1" s="2"/>
      <c r="F1" s="2"/>
      <c r="G1" s="2"/>
      <c r="H1" s="2"/>
      <c r="I1" s="2"/>
      <c r="J1" s="2"/>
      <c r="K1" s="2"/>
      <c r="L1" s="3"/>
      <c r="M1" s="2"/>
    </row>
    <row r="2" spans="1:13" ht="7.5" customHeight="1">
      <c r="A2" s="1"/>
      <c r="B2" s="2"/>
      <c r="C2" s="2"/>
      <c r="D2" s="2"/>
      <c r="E2" s="2"/>
      <c r="F2" s="2"/>
      <c r="G2" s="2"/>
      <c r="H2" s="2"/>
      <c r="I2" s="2"/>
      <c r="J2" s="2"/>
      <c r="K2" s="2"/>
      <c r="L2" s="2"/>
      <c r="M2" s="2"/>
    </row>
    <row r="3" ht="13.5" customHeight="1">
      <c r="J3" s="5" t="s">
        <v>7</v>
      </c>
    </row>
    <row r="4" spans="1:10" ht="21" customHeight="1" thickBot="1">
      <c r="A4" s="6" t="s">
        <v>113</v>
      </c>
      <c r="B4" s="7"/>
      <c r="G4" s="8" t="s">
        <v>9</v>
      </c>
      <c r="H4" s="9" t="s">
        <v>10</v>
      </c>
      <c r="I4" s="10" t="s">
        <v>11</v>
      </c>
      <c r="J4" s="11" t="s">
        <v>12</v>
      </c>
    </row>
    <row r="5" spans="7:10" ht="13.5" customHeight="1" thickTop="1">
      <c r="G5" s="113">
        <f>ROUND('H19決算（千円）'!G5/1000,0)</f>
        <v>32466</v>
      </c>
      <c r="H5" s="114">
        <f>ROUND('H19決算（千円）'!H5/1000,0)</f>
        <v>3787</v>
      </c>
      <c r="I5" s="115">
        <f>ROUND('H19決算（千円）'!I5/1000,0)</f>
        <v>1528</v>
      </c>
      <c r="J5" s="116">
        <f>ROUND('H19決算（千円）'!J5/1000,0)</f>
        <v>37781</v>
      </c>
    </row>
    <row r="6" ht="14.25">
      <c r="A6" s="16" t="s">
        <v>13</v>
      </c>
    </row>
    <row r="7" spans="8:9" ht="10.5">
      <c r="H7" s="5" t="s">
        <v>7</v>
      </c>
      <c r="I7" s="5"/>
    </row>
    <row r="8" spans="1:8" ht="13.5" customHeight="1">
      <c r="A8" s="172" t="s">
        <v>14</v>
      </c>
      <c r="B8" s="175" t="s">
        <v>15</v>
      </c>
      <c r="C8" s="174" t="s">
        <v>16</v>
      </c>
      <c r="D8" s="174" t="s">
        <v>17</v>
      </c>
      <c r="E8" s="174" t="s">
        <v>18</v>
      </c>
      <c r="F8" s="162" t="s">
        <v>19</v>
      </c>
      <c r="G8" s="174" t="s">
        <v>20</v>
      </c>
      <c r="H8" s="164" t="s">
        <v>21</v>
      </c>
    </row>
    <row r="9" spans="1:8" ht="13.5" customHeight="1" thickBot="1">
      <c r="A9" s="173"/>
      <c r="B9" s="161"/>
      <c r="C9" s="163"/>
      <c r="D9" s="163"/>
      <c r="E9" s="163"/>
      <c r="F9" s="171"/>
      <c r="G9" s="163"/>
      <c r="H9" s="165"/>
    </row>
    <row r="10" spans="1:8" ht="18" customHeight="1" thickTop="1">
      <c r="A10" s="17" t="s">
        <v>22</v>
      </c>
      <c r="B10" s="117">
        <f>ROUND('H19決算（千円）'!B10/1000,0)</f>
        <v>59410</v>
      </c>
      <c r="C10" s="118">
        <f>ROUND('H19決算（千円）'!C10/1000,0)</f>
        <v>58589</v>
      </c>
      <c r="D10" s="118">
        <f>ROUND('H19決算（千円）'!D10/1000,0)</f>
        <v>821</v>
      </c>
      <c r="E10" s="118">
        <f>ROUND('H19決算（千円）'!E10/1000,0)</f>
        <v>696</v>
      </c>
      <c r="F10" s="118">
        <f>ROUND('H19決算（千円）'!F10/1000,0)</f>
        <v>1356</v>
      </c>
      <c r="G10" s="118">
        <f>ROUND('H19決算（千円）'!G10/1000,0)-1</f>
        <v>65450</v>
      </c>
      <c r="H10" s="20"/>
    </row>
    <row r="11" spans="1:8" ht="19.5" customHeight="1">
      <c r="A11" s="156" t="s">
        <v>108</v>
      </c>
      <c r="B11" s="119">
        <f>ROUND('H19決算（千円）'!B11/1000,0)</f>
        <v>35</v>
      </c>
      <c r="C11" s="120">
        <f>ROUND('H19決算（千円）'!C11/1000,0)</f>
        <v>37</v>
      </c>
      <c r="D11" s="120">
        <f>ROUND('H19決算（千円）'!D11/1000,0)</f>
        <v>-2</v>
      </c>
      <c r="E11" s="120">
        <f>ROUND('H19決算（千円）'!E11/1000,0)</f>
        <v>-2</v>
      </c>
      <c r="F11" s="120">
        <f>ROUND('H19決算（千円）'!F11/1000,0)</f>
        <v>10</v>
      </c>
      <c r="G11" s="138">
        <f>ROUND('H19決算（千円）'!G11/1000,0)</f>
        <v>0</v>
      </c>
      <c r="H11" s="24"/>
    </row>
    <row r="12" spans="1:8" ht="21.75" customHeight="1">
      <c r="A12" s="186" t="s">
        <v>111</v>
      </c>
      <c r="B12" s="119">
        <f>ROUND('H19決算（千円）'!B12/1000,0)</f>
        <v>51</v>
      </c>
      <c r="C12" s="120">
        <f>ROUND('H19決算（千円）'!C12/1000,0)</f>
        <v>51</v>
      </c>
      <c r="D12" s="137">
        <f>ROUND('H19決算（千円）'!D12/1000,0)</f>
        <v>0</v>
      </c>
      <c r="E12" s="137">
        <f>ROUND('H19決算（千円）'!E12/1000,0)</f>
        <v>0</v>
      </c>
      <c r="F12" s="120">
        <f>ROUND('H19決算（千円）'!F12/1000,0)</f>
        <v>51</v>
      </c>
      <c r="G12" s="120">
        <f>ROUND('H19決算（千円）'!G12/1000,0)</f>
        <v>635</v>
      </c>
      <c r="H12" s="24"/>
    </row>
    <row r="13" spans="1:8" ht="18" customHeight="1">
      <c r="A13" s="25" t="s">
        <v>25</v>
      </c>
      <c r="B13" s="121">
        <f>ROUND('H19決算（千円）'!B13/1000,0)</f>
        <v>59435</v>
      </c>
      <c r="C13" s="122">
        <f>ROUND('H19決算（千円）'!C13/1000,0)-1</f>
        <v>58616</v>
      </c>
      <c r="D13" s="122">
        <f>ROUND('H19決算（千円）'!D13/1000,0)</f>
        <v>819</v>
      </c>
      <c r="E13" s="122">
        <f>ROUND('H19決算（千円）'!E13/1000,0)</f>
        <v>694</v>
      </c>
      <c r="F13" s="123"/>
      <c r="G13" s="122">
        <f>ROUND('H19決算（千円）'!G13/1000,0)</f>
        <v>66085</v>
      </c>
      <c r="H13" s="29"/>
    </row>
    <row r="14" ht="13.5" customHeight="1">
      <c r="A14" s="4" t="s">
        <v>107</v>
      </c>
    </row>
    <row r="15" ht="14.25">
      <c r="A15" s="16" t="s">
        <v>26</v>
      </c>
    </row>
    <row r="16" spans="9:12" ht="10.5">
      <c r="I16" s="5" t="s">
        <v>7</v>
      </c>
      <c r="K16" s="5"/>
      <c r="L16" s="5"/>
    </row>
    <row r="17" spans="1:9" ht="13.5" customHeight="1">
      <c r="A17" s="172" t="s">
        <v>14</v>
      </c>
      <c r="B17" s="160" t="s">
        <v>27</v>
      </c>
      <c r="C17" s="162" t="s">
        <v>28</v>
      </c>
      <c r="D17" s="162" t="s">
        <v>29</v>
      </c>
      <c r="E17" s="166" t="s">
        <v>30</v>
      </c>
      <c r="F17" s="162" t="s">
        <v>19</v>
      </c>
      <c r="G17" s="162" t="s">
        <v>31</v>
      </c>
      <c r="H17" s="166" t="s">
        <v>32</v>
      </c>
      <c r="I17" s="164" t="s">
        <v>21</v>
      </c>
    </row>
    <row r="18" spans="1:9" ht="13.5" customHeight="1" thickBot="1">
      <c r="A18" s="173"/>
      <c r="B18" s="161"/>
      <c r="C18" s="163"/>
      <c r="D18" s="163"/>
      <c r="E18" s="167"/>
      <c r="F18" s="171"/>
      <c r="G18" s="171"/>
      <c r="H18" s="168"/>
      <c r="I18" s="165"/>
    </row>
    <row r="19" spans="1:9" ht="13.5" customHeight="1" thickTop="1">
      <c r="A19" s="17" t="s">
        <v>33</v>
      </c>
      <c r="B19" s="124">
        <f>ROUND('H19決算（千円）'!B19/1000,0)</f>
        <v>6885</v>
      </c>
      <c r="C19" s="125">
        <f>ROUND('H19決算（千円）'!C19/1000,0)</f>
        <v>7548</v>
      </c>
      <c r="D19" s="125">
        <f>ROUND('H19決算（千円）'!D19/1000,0)</f>
        <v>-663</v>
      </c>
      <c r="E19" s="125">
        <f>ROUND('H19決算（千円）'!E19/1000,0)</f>
        <v>407</v>
      </c>
      <c r="F19" s="125">
        <f>ROUND('H19決算（千円）'!F19/1000,0)</f>
        <v>1045</v>
      </c>
      <c r="G19" s="125">
        <f>ROUND('H19決算（千円）'!G19/1000,0)</f>
        <v>3943</v>
      </c>
      <c r="H19" s="125">
        <f>ROUND('H19決算（千円）'!H19/1000,0)</f>
        <v>2417</v>
      </c>
      <c r="I19" s="32" t="s">
        <v>110</v>
      </c>
    </row>
    <row r="20" spans="1:9" ht="13.5" customHeight="1">
      <c r="A20" s="21" t="s">
        <v>35</v>
      </c>
      <c r="B20" s="119">
        <f>ROUND('H19決算（千円）'!B20/1000,0)</f>
        <v>3704</v>
      </c>
      <c r="C20" s="120">
        <f>ROUND('H19決算（千円）'!C20/1000,0)+1</f>
        <v>3630</v>
      </c>
      <c r="D20" s="120">
        <f>ROUND('H19決算（千円）'!D20/1000,0)</f>
        <v>74</v>
      </c>
      <c r="E20" s="120">
        <f>ROUND('H19決算（千円）'!E20/1000,0)</f>
        <v>431</v>
      </c>
      <c r="F20" s="120">
        <f>ROUND('H19決算（千円）'!F20/1000,0)</f>
        <v>167</v>
      </c>
      <c r="G20" s="120">
        <f>ROUND('H19決算（千円）'!G20/1000,0)</f>
        <v>15510</v>
      </c>
      <c r="H20" s="120">
        <f>ROUND('H19決算（千円）'!H20/1000,0)</f>
        <v>2885</v>
      </c>
      <c r="I20" s="32" t="s">
        <v>109</v>
      </c>
    </row>
    <row r="21" spans="1:9" ht="13.5" customHeight="1">
      <c r="A21" s="21" t="s">
        <v>36</v>
      </c>
      <c r="B21" s="119">
        <f>ROUND('H19決算（千円）'!B21/1000,0)</f>
        <v>374</v>
      </c>
      <c r="C21" s="120">
        <f>ROUND('H19決算（千円）'!C21/1000,0)</f>
        <v>324</v>
      </c>
      <c r="D21" s="120">
        <f>ROUND('H19決算（千円）'!D21/1000,0)</f>
        <v>50</v>
      </c>
      <c r="E21" s="120">
        <f>ROUND('H19決算（千円）'!E21/1000,0)</f>
        <v>529</v>
      </c>
      <c r="F21" s="138">
        <f>ROUND('H19決算（千円）'!F21/1000,0)</f>
        <v>0</v>
      </c>
      <c r="G21" s="120">
        <f>ROUND('H19決算（千円）'!G21/1000,0)</f>
        <v>1011</v>
      </c>
      <c r="H21" s="138">
        <f>ROUND('H19決算（千円）'!H21/1000,0)</f>
        <v>0</v>
      </c>
      <c r="I21" s="32" t="s">
        <v>109</v>
      </c>
    </row>
    <row r="22" spans="1:9" ht="13.5" customHeight="1">
      <c r="A22" s="21" t="s">
        <v>37</v>
      </c>
      <c r="B22" s="119">
        <f>ROUND('H19決算（千円）'!B22/1000,0)</f>
        <v>2270</v>
      </c>
      <c r="C22" s="120">
        <f>ROUND('H19決算（千円）'!C22/1000,0)</f>
        <v>2394</v>
      </c>
      <c r="D22" s="120">
        <f>ROUND('H19決算（千円）'!D22/1000,0)</f>
        <v>-124</v>
      </c>
      <c r="E22" s="120">
        <f>ROUND('H19決算（千円）'!E22/1000,0)</f>
        <v>440</v>
      </c>
      <c r="F22" s="120">
        <f>ROUND('H19決算（千円）'!F22/1000,0)</f>
        <v>183</v>
      </c>
      <c r="G22" s="120">
        <f>ROUND('H19決算（千円）'!G22/1000,0)</f>
        <v>724</v>
      </c>
      <c r="H22" s="120">
        <f>ROUND('H19決算（千円）'!H22/1000,0)</f>
        <v>360</v>
      </c>
      <c r="I22" s="32" t="s">
        <v>109</v>
      </c>
    </row>
    <row r="23" spans="1:9" s="39" customFormat="1" ht="6.75" customHeight="1">
      <c r="A23" s="180" t="s">
        <v>38</v>
      </c>
      <c r="B23" s="135" t="str">
        <f>'H19決算（千円）'!B23</f>
        <v>（歳入）</v>
      </c>
      <c r="C23" s="136" t="str">
        <f>'H19決算（千円）'!C23</f>
        <v>（歳出）</v>
      </c>
      <c r="D23" s="136" t="str">
        <f>'H19決算（千円）'!D23</f>
        <v>（形式収支）</v>
      </c>
      <c r="E23" s="127"/>
      <c r="F23" s="127"/>
      <c r="G23" s="127"/>
      <c r="H23" s="127"/>
      <c r="I23" s="38"/>
    </row>
    <row r="24" spans="1:9" s="39" customFormat="1" ht="9" customHeight="1">
      <c r="A24" s="181"/>
      <c r="B24" s="117">
        <f>ROUND('H19決算（千円）'!B24/1000,0)</f>
        <v>8953</v>
      </c>
      <c r="C24" s="118">
        <f>ROUND('H19決算（千円）'!C24/1000,0)</f>
        <v>8959</v>
      </c>
      <c r="D24" s="118">
        <f>ROUND('H19決算（千円）'!D24/1000,0)</f>
        <v>-6</v>
      </c>
      <c r="E24" s="140">
        <f>ROUND('H19決算（千円）'!E24/1000,0)</f>
        <v>0</v>
      </c>
      <c r="F24" s="118">
        <f>ROUND('H19決算（千円）'!F24/1000,0)</f>
        <v>2102</v>
      </c>
      <c r="G24" s="118">
        <f>ROUND('H19決算（千円）'!G24/1000,0)</f>
        <v>50039</v>
      </c>
      <c r="H24" s="118">
        <f>ROUND('H19決算（千円）'!H24/1000,0)</f>
        <v>25119</v>
      </c>
      <c r="I24" s="42"/>
    </row>
    <row r="25" spans="1:9" ht="20.25" customHeight="1">
      <c r="A25" s="155" t="s">
        <v>112</v>
      </c>
      <c r="B25" s="119">
        <f>ROUND('H19決算（千円）'!B25/1000,0)</f>
        <v>165</v>
      </c>
      <c r="C25" s="120">
        <f>ROUND('H19決算（千円）'!C25/1000,0)</f>
        <v>185</v>
      </c>
      <c r="D25" s="120">
        <f>ROUND('H19決算（千円）'!D25/1000,0)</f>
        <v>-20</v>
      </c>
      <c r="E25" s="120">
        <f>ROUND('H19決算（千円）'!E25/1000,0)</f>
        <v>-20</v>
      </c>
      <c r="F25" s="120">
        <f>ROUND('H19決算（千円）'!F25/1000,0)</f>
        <v>109</v>
      </c>
      <c r="G25" s="120">
        <f>ROUND('H19決算（千円）'!G25/1000,0)</f>
        <v>1132</v>
      </c>
      <c r="H25" s="120">
        <f>ROUND('H19決算（千円）'!H25/1000,0)</f>
        <v>804</v>
      </c>
      <c r="I25" s="43"/>
    </row>
    <row r="26" spans="1:9" ht="21.75" customHeight="1">
      <c r="A26" s="186" t="s">
        <v>111</v>
      </c>
      <c r="B26" s="119">
        <f>ROUND('H19決算（千円）'!B26/1000,0)</f>
        <v>271</v>
      </c>
      <c r="C26" s="120">
        <f>ROUND('H19決算（千円）'!C26/1000,0)</f>
        <v>76</v>
      </c>
      <c r="D26" s="120">
        <f>ROUND('H19決算（千円）'!D26/1000,0)</f>
        <v>195</v>
      </c>
      <c r="E26" s="120">
        <f>ROUND('H19決算（千円）'!E26/1000,0)</f>
        <v>166</v>
      </c>
      <c r="F26" s="120">
        <f>ROUND('H19決算（千円）'!F26/1000,0)</f>
        <v>46</v>
      </c>
      <c r="G26" s="120">
        <f>ROUND('H19決算（千円）'!G26/1000,0)</f>
        <v>35</v>
      </c>
      <c r="H26" s="120">
        <f>ROUND('H19決算（千円）'!H26/1000,0)</f>
        <v>29</v>
      </c>
      <c r="I26" s="43"/>
    </row>
    <row r="27" spans="1:9" s="39" customFormat="1" ht="6.75" customHeight="1">
      <c r="A27" s="180" t="s">
        <v>43</v>
      </c>
      <c r="B27" s="126"/>
      <c r="C27" s="127"/>
      <c r="D27" s="127"/>
      <c r="E27" s="136" t="str">
        <f>'H19決算（千円）'!E27</f>
        <v>（実質収支）</v>
      </c>
      <c r="F27" s="127"/>
      <c r="G27" s="139"/>
      <c r="H27" s="139"/>
      <c r="I27" s="45"/>
    </row>
    <row r="28" spans="1:9" s="39" customFormat="1" ht="9" customHeight="1">
      <c r="A28" s="181"/>
      <c r="B28" s="117">
        <f>ROUND('H19決算（千円）'!B28/1000,0)</f>
        <v>18159</v>
      </c>
      <c r="C28" s="118">
        <f>ROUND('H19決算（千円）'!C28/1000,0)</f>
        <v>18872</v>
      </c>
      <c r="D28" s="118">
        <f>ROUND('H19決算（千円）'!D28/1000,0)</f>
        <v>-713</v>
      </c>
      <c r="E28" s="118">
        <f>ROUND('H19決算（千円）'!E28/1000,0)</f>
        <v>-713</v>
      </c>
      <c r="F28" s="118">
        <f>ROUND('H19決算（千円）'!F28/1000,0)</f>
        <v>1647</v>
      </c>
      <c r="G28" s="140">
        <f>ROUND('H19決算（千円）'!G28/1000,0)</f>
        <v>0</v>
      </c>
      <c r="H28" s="140">
        <f>ROUND('H19決算（千円）'!H28/1000,0)</f>
        <v>0</v>
      </c>
      <c r="I28" s="42"/>
    </row>
    <row r="29" spans="1:9" ht="17.25" customHeight="1">
      <c r="A29" s="21" t="s">
        <v>45</v>
      </c>
      <c r="B29" s="119">
        <f>ROUND('H19決算（千円）'!B29/1000,0)</f>
        <v>12181</v>
      </c>
      <c r="C29" s="120">
        <f>ROUND('H19決算（千円）'!C29/1000,0)</f>
        <v>12344</v>
      </c>
      <c r="D29" s="120">
        <f>ROUND('H19決算（千円）'!D29/1000,0)</f>
        <v>-163</v>
      </c>
      <c r="E29" s="120">
        <f>ROUND('H19決算（千円）'!E29/1000,0)</f>
        <v>-163</v>
      </c>
      <c r="F29" s="120">
        <f>ROUND('H19決算（千円）'!F29/1000,0)</f>
        <v>955</v>
      </c>
      <c r="G29" s="138">
        <f>ROUND('H19決算（千円）'!G29/1000,0)</f>
        <v>0</v>
      </c>
      <c r="H29" s="138">
        <f>ROUND('H19決算（千円）'!H29/1000,0)</f>
        <v>0</v>
      </c>
      <c r="I29" s="43"/>
    </row>
    <row r="30" spans="1:9" ht="21" customHeight="1">
      <c r="A30" s="157" t="s">
        <v>105</v>
      </c>
      <c r="B30" s="119">
        <f>ROUND('H19決算（千円）'!B30/1000,0)</f>
        <v>8810</v>
      </c>
      <c r="C30" s="120">
        <f>ROUND('H19決算（千円）'!C30/1000,0)</f>
        <v>8490</v>
      </c>
      <c r="D30" s="120">
        <f>ROUND('H19決算（千円）'!D30/1000,0)</f>
        <v>320</v>
      </c>
      <c r="E30" s="120">
        <f>ROUND('H19決算（千円）'!E30/1000,0)</f>
        <v>320</v>
      </c>
      <c r="F30" s="120">
        <f>ROUND('H19決算（千円）'!F30/1000,0)</f>
        <v>1289</v>
      </c>
      <c r="G30" s="120">
        <f>ROUND('H19決算（千円）'!G30/1000,0)</f>
        <v>147</v>
      </c>
      <c r="H30" s="138">
        <f>ROUND('H19決算（千円）'!H30/1000,0)</f>
        <v>0</v>
      </c>
      <c r="I30" s="43"/>
    </row>
    <row r="31" spans="1:9" ht="19.5" customHeight="1">
      <c r="A31" s="157" t="s">
        <v>106</v>
      </c>
      <c r="B31" s="119">
        <f>ROUND('H19決算（千円）'!B31/1000,0)</f>
        <v>37</v>
      </c>
      <c r="C31" s="120">
        <f>ROUND('H19決算（千円）'!C31/1000,0)</f>
        <v>37</v>
      </c>
      <c r="D31" s="137">
        <f>ROUND('H19決算（千円）'!D31/1000,0)</f>
        <v>0</v>
      </c>
      <c r="E31" s="137">
        <f>ROUND('H19決算（千円）'!E31/1000,0)</f>
        <v>0</v>
      </c>
      <c r="F31" s="120">
        <f>ROUND('H19決算（千円）'!F31/1000,0)</f>
        <v>37</v>
      </c>
      <c r="G31" s="120">
        <f>ROUND('H19決算（千円）'!G31/1000,0)</f>
        <v>38</v>
      </c>
      <c r="H31" s="120">
        <f>ROUND('H19決算（千円）'!H31/1000,0)</f>
        <v>38</v>
      </c>
      <c r="I31" s="43"/>
    </row>
    <row r="32" spans="1:9" ht="13.5" customHeight="1">
      <c r="A32" s="21" t="s">
        <v>2</v>
      </c>
      <c r="B32" s="119">
        <f>ROUND('H19決算（千円）'!B32/1000,0)</f>
        <v>55724</v>
      </c>
      <c r="C32" s="120">
        <f>ROUND('H19決算（千円）'!C32/1000,0)</f>
        <v>55163</v>
      </c>
      <c r="D32" s="120">
        <f>ROUND('H19決算（千円）'!D32/1000,0)</f>
        <v>561</v>
      </c>
      <c r="E32" s="120">
        <f>ROUND('H19決算（千円）'!E32/1000,0)</f>
        <v>561</v>
      </c>
      <c r="F32" s="138">
        <f>ROUND('H19決算（千円）'!F32/1000,0)</f>
        <v>0</v>
      </c>
      <c r="G32" s="120">
        <f>ROUND('H19決算（千円）'!G32/1000,0)</f>
        <v>564</v>
      </c>
      <c r="H32" s="138">
        <f>ROUND('H19決算（千円）'!H32/1000,0)</f>
        <v>0</v>
      </c>
      <c r="I32" s="43"/>
    </row>
    <row r="33" spans="1:9" ht="13.5" customHeight="1">
      <c r="A33" s="21" t="s">
        <v>3</v>
      </c>
      <c r="B33" s="119">
        <f>ROUND('H19決算（千円）'!B33/1000,0)</f>
        <v>60</v>
      </c>
      <c r="C33" s="120">
        <f>ROUND('H19決算（千円）'!C33/1000,0)</f>
        <v>57</v>
      </c>
      <c r="D33" s="120">
        <f>ROUND('H19決算（千円）'!D33/1000,0)</f>
        <v>3</v>
      </c>
      <c r="E33" s="120">
        <f>ROUND('H19決算（千円）'!E33/1000,0)</f>
        <v>3</v>
      </c>
      <c r="F33" s="120">
        <f>ROUND('H19決算（千円）'!F33/1000,0)</f>
        <v>7</v>
      </c>
      <c r="G33" s="138">
        <f>ROUND('H19決算（千円）'!G33/1000,0)</f>
        <v>0</v>
      </c>
      <c r="H33" s="138">
        <f>ROUND('H19決算（千円）'!H33/1000,0)</f>
        <v>0</v>
      </c>
      <c r="I33" s="43"/>
    </row>
    <row r="34" spans="1:9" ht="13.5" customHeight="1">
      <c r="A34" s="21" t="s">
        <v>4</v>
      </c>
      <c r="B34" s="119">
        <f>ROUND('H19決算（千円）'!B34/1000,0)</f>
        <v>11</v>
      </c>
      <c r="C34" s="120">
        <f>ROUND('H19決算（千円）'!C34/1000,0)-1</f>
        <v>10</v>
      </c>
      <c r="D34" s="120">
        <f>ROUND('H19決算（千円）'!D34/1000,0)</f>
        <v>1</v>
      </c>
      <c r="E34" s="120">
        <f>ROUND('H19決算（千円）'!E34/1000,0)</f>
        <v>1</v>
      </c>
      <c r="F34" s="120">
        <f>ROUND('H19決算（千円）'!F34/1000,0)</f>
        <v>9</v>
      </c>
      <c r="G34" s="138">
        <f>ROUND('H19決算（千円）'!G34/1000,0)</f>
        <v>0</v>
      </c>
      <c r="H34" s="138">
        <f>ROUND('H19決算（千円）'!H34/1000,0)</f>
        <v>0</v>
      </c>
      <c r="I34" s="43"/>
    </row>
    <row r="35" spans="1:9" ht="13.5" customHeight="1">
      <c r="A35" s="21" t="s">
        <v>5</v>
      </c>
      <c r="B35" s="119">
        <f>ROUND('H19決算（千円）'!B35/1000,0)</f>
        <v>199</v>
      </c>
      <c r="C35" s="120">
        <f>ROUND('H19決算（千円）'!C35/1000,0)</f>
        <v>525</v>
      </c>
      <c r="D35" s="120">
        <f>ROUND('H19決算（千円）'!D35/1000,0)</f>
        <v>-326</v>
      </c>
      <c r="E35" s="120">
        <f>ROUND('H19決算（千円）'!E35/1000,0)</f>
        <v>-326</v>
      </c>
      <c r="F35" s="120">
        <f>ROUND('H19決算（千円）'!F35/1000,0)</f>
        <v>124</v>
      </c>
      <c r="G35" s="120">
        <f>ROUND('H19決算（千円）'!G35/1000,0)</f>
        <v>1700</v>
      </c>
      <c r="H35" s="120">
        <f>ROUND('H19決算（千円）'!H35/1000,0)</f>
        <v>801</v>
      </c>
      <c r="I35" s="43"/>
    </row>
    <row r="36" spans="1:9" ht="13.5" customHeight="1">
      <c r="A36" s="25" t="s">
        <v>48</v>
      </c>
      <c r="B36" s="128"/>
      <c r="C36" s="123"/>
      <c r="D36" s="123"/>
      <c r="E36" s="122">
        <f>SUM(E19:E35)</f>
        <v>1636</v>
      </c>
      <c r="F36" s="123"/>
      <c r="G36" s="122">
        <f>SUM(G19:G35)</f>
        <v>74843</v>
      </c>
      <c r="H36" s="122">
        <f>SUM(H19:H35)</f>
        <v>32453</v>
      </c>
      <c r="I36" s="51"/>
    </row>
    <row r="37" ht="10.5">
      <c r="A37" s="4" t="s">
        <v>49</v>
      </c>
    </row>
    <row r="38" ht="10.5">
      <c r="A38" s="4" t="s">
        <v>50</v>
      </c>
    </row>
    <row r="39" ht="10.5">
      <c r="A39" s="4" t="s">
        <v>51</v>
      </c>
    </row>
    <row r="40" ht="10.5">
      <c r="A40" s="4" t="s">
        <v>52</v>
      </c>
    </row>
    <row r="41" ht="9.75" customHeight="1"/>
    <row r="42" ht="14.25">
      <c r="A42" s="16" t="s">
        <v>53</v>
      </c>
    </row>
    <row r="43" spans="9:10" ht="10.5">
      <c r="I43" s="5" t="s">
        <v>7</v>
      </c>
      <c r="J43" s="5"/>
    </row>
    <row r="44" spans="1:9" ht="13.5" customHeight="1">
      <c r="A44" s="172" t="s">
        <v>54</v>
      </c>
      <c r="B44" s="160" t="s">
        <v>27</v>
      </c>
      <c r="C44" s="162" t="s">
        <v>28</v>
      </c>
      <c r="D44" s="162" t="s">
        <v>29</v>
      </c>
      <c r="E44" s="166" t="s">
        <v>30</v>
      </c>
      <c r="F44" s="162" t="s">
        <v>19</v>
      </c>
      <c r="G44" s="162" t="s">
        <v>31</v>
      </c>
      <c r="H44" s="166" t="s">
        <v>55</v>
      </c>
      <c r="I44" s="164" t="s">
        <v>21</v>
      </c>
    </row>
    <row r="45" spans="1:9" ht="13.5" customHeight="1" thickBot="1">
      <c r="A45" s="173"/>
      <c r="B45" s="161"/>
      <c r="C45" s="163"/>
      <c r="D45" s="163"/>
      <c r="E45" s="167"/>
      <c r="F45" s="171"/>
      <c r="G45" s="171"/>
      <c r="H45" s="168"/>
      <c r="I45" s="165"/>
    </row>
    <row r="46" spans="1:9" ht="13.5" customHeight="1" thickTop="1">
      <c r="A46" s="17" t="s">
        <v>91</v>
      </c>
      <c r="B46" s="124">
        <f>ROUND('H19決算（千円）'!B46/1000,0)</f>
        <v>217</v>
      </c>
      <c r="C46" s="125">
        <f>ROUND('H19決算（千円）'!C46/1000,0)</f>
        <v>202</v>
      </c>
      <c r="D46" s="125">
        <f>ROUND('H19決算（千円）'!D46/1000,0)</f>
        <v>15</v>
      </c>
      <c r="E46" s="125">
        <f>ROUND('H19決算（千円）'!E46/1000,0)</f>
        <v>15</v>
      </c>
      <c r="F46" s="141">
        <f>ROUND('H19決算（千円）'!F46/1000,0)</f>
        <v>0</v>
      </c>
      <c r="G46" s="125">
        <f>ROUND('H19決算（千円）'!G46/1000,0)</f>
        <v>308</v>
      </c>
      <c r="H46" s="125">
        <f>ROUND('H19決算（千円）'!H46/1000,0)</f>
        <v>36</v>
      </c>
      <c r="I46" s="52"/>
    </row>
    <row r="47" spans="1:9" ht="13.5" customHeight="1">
      <c r="A47" s="53" t="s">
        <v>92</v>
      </c>
      <c r="B47" s="129">
        <f>ROUND('H19決算（千円）'!B47/1000,0)</f>
        <v>2272</v>
      </c>
      <c r="C47" s="130">
        <f>ROUND('H19決算（千円）'!C47/1000,0)</f>
        <v>1964</v>
      </c>
      <c r="D47" s="130">
        <f>ROUND('H19決算（千円）'!D47/1000,0)</f>
        <v>308</v>
      </c>
      <c r="E47" s="130">
        <f>ROUND('H19決算（千円）'!E47/1000,0)</f>
        <v>308</v>
      </c>
      <c r="F47" s="142">
        <f>ROUND('H19決算（千円）'!F47/1000,0)</f>
        <v>0</v>
      </c>
      <c r="G47" s="142">
        <f>ROUND('H19決算（千円）'!G47/1000,0)</f>
        <v>0</v>
      </c>
      <c r="H47" s="142">
        <f>ROUND('H19決算（千円）'!H47/1000,0)</f>
        <v>0</v>
      </c>
      <c r="I47" s="56"/>
    </row>
    <row r="48" spans="1:9" ht="13.5" customHeight="1">
      <c r="A48" s="57" t="s">
        <v>93</v>
      </c>
      <c r="B48" s="131">
        <f>ROUND('H19決算（千円）'!B48/1000,0)</f>
        <v>6167</v>
      </c>
      <c r="C48" s="132">
        <f>ROUND('H19決算（千円）'!C48/1000,0)</f>
        <v>5980</v>
      </c>
      <c r="D48" s="132">
        <f>ROUND('H19決算（千円）'!D48/1000,0)</f>
        <v>187</v>
      </c>
      <c r="E48" s="132">
        <f>ROUND('H19決算（千円）'!E48/1000,0)</f>
        <v>173</v>
      </c>
      <c r="F48" s="143">
        <f>ROUND('H19決算（千円）'!F48/1000,0)</f>
        <v>0</v>
      </c>
      <c r="G48" s="132">
        <f>ROUND('H19決算（千円）'!G48/1000,0)</f>
        <v>3807</v>
      </c>
      <c r="H48" s="132">
        <f>ROUND('H19決算（千円）'!H48/1000,0)</f>
        <v>1412</v>
      </c>
      <c r="I48" s="60"/>
    </row>
    <row r="49" spans="1:9" ht="13.5" customHeight="1">
      <c r="A49" s="25" t="s">
        <v>56</v>
      </c>
      <c r="B49" s="128"/>
      <c r="C49" s="123"/>
      <c r="D49" s="123"/>
      <c r="E49" s="122">
        <f>SUM(E46:E48)</f>
        <v>496</v>
      </c>
      <c r="F49" s="123"/>
      <c r="G49" s="122">
        <f>SUM(G46:G48)</f>
        <v>4115</v>
      </c>
      <c r="H49" s="122">
        <f>SUM(H46:H48)</f>
        <v>1448</v>
      </c>
      <c r="I49" s="61"/>
    </row>
    <row r="50" ht="9.75" customHeight="1">
      <c r="A50" s="62"/>
    </row>
    <row r="51" ht="14.25">
      <c r="A51" s="16" t="s">
        <v>57</v>
      </c>
    </row>
    <row r="52" ht="10.5">
      <c r="J52" s="5" t="s">
        <v>7</v>
      </c>
    </row>
    <row r="53" spans="1:10" ht="13.5" customHeight="1">
      <c r="A53" s="178" t="s">
        <v>58</v>
      </c>
      <c r="B53" s="160" t="s">
        <v>59</v>
      </c>
      <c r="C53" s="162" t="s">
        <v>60</v>
      </c>
      <c r="D53" s="162" t="s">
        <v>61</v>
      </c>
      <c r="E53" s="162" t="s">
        <v>62</v>
      </c>
      <c r="F53" s="162" t="s">
        <v>63</v>
      </c>
      <c r="G53" s="166" t="s">
        <v>64</v>
      </c>
      <c r="H53" s="166" t="s">
        <v>65</v>
      </c>
      <c r="I53" s="166" t="s">
        <v>66</v>
      </c>
      <c r="J53" s="164" t="s">
        <v>21</v>
      </c>
    </row>
    <row r="54" spans="1:10" ht="13.5" customHeight="1" thickBot="1">
      <c r="A54" s="179"/>
      <c r="B54" s="161"/>
      <c r="C54" s="163"/>
      <c r="D54" s="163"/>
      <c r="E54" s="163"/>
      <c r="F54" s="163"/>
      <c r="G54" s="167"/>
      <c r="H54" s="167"/>
      <c r="I54" s="168"/>
      <c r="J54" s="165"/>
    </row>
    <row r="55" spans="1:10" ht="13.5" customHeight="1" thickTop="1">
      <c r="A55" s="17" t="s">
        <v>94</v>
      </c>
      <c r="B55" s="124">
        <f>ROUND('H19決算（千円）'!B55/1000,0)</f>
        <v>17</v>
      </c>
      <c r="C55" s="125">
        <f>ROUND('H19決算（千円）'!C55/1000,0)</f>
        <v>-2900</v>
      </c>
      <c r="D55" s="125">
        <f>ROUND('H19決算（千円）'!D55/1000,0)</f>
        <v>5</v>
      </c>
      <c r="E55" s="125">
        <f>ROUND('H19決算（千円）'!E55/1000,0)</f>
        <v>64</v>
      </c>
      <c r="F55" s="125">
        <f>ROUND('H19決算（千円）'!F55/1000,0)</f>
        <v>100</v>
      </c>
      <c r="G55" s="146">
        <f>ROUND('H19決算（千円）'!G55/1000,0)</f>
        <v>7290</v>
      </c>
      <c r="H55" s="141">
        <f>ROUND('H19決算（千円）'!H55/1000,0)</f>
        <v>0</v>
      </c>
      <c r="I55" s="125">
        <f>ROUND('H19決算（千円）'!I55/1000,0)</f>
        <v>3198</v>
      </c>
      <c r="J55" s="42"/>
    </row>
    <row r="56" spans="1:10" ht="13.5" customHeight="1">
      <c r="A56" s="17" t="s">
        <v>95</v>
      </c>
      <c r="B56" s="117">
        <f>ROUND('H19決算（千円）'!B56/1000,0)</f>
        <v>52</v>
      </c>
      <c r="C56" s="118">
        <f>ROUND('H19決算（千円）'!C56/1000,0)</f>
        <v>1470</v>
      </c>
      <c r="D56" s="118">
        <f>ROUND('H19決算（千円）'!D56/1000,0)</f>
        <v>2</v>
      </c>
      <c r="E56" s="118">
        <f>ROUND('H19決算（千円）'!E56/1000,0)</f>
        <v>92</v>
      </c>
      <c r="F56" s="140">
        <f>ROUND('H19決算（千円）'!F56/1000,0)</f>
        <v>0</v>
      </c>
      <c r="G56" s="140">
        <f>ROUND('H19決算（千円）'!G56/1000,0)</f>
        <v>0</v>
      </c>
      <c r="H56" s="147">
        <f>ROUND('H19決算（千円）'!H56/1000,0)</f>
        <v>311</v>
      </c>
      <c r="I56" s="118">
        <f>ROUND('H19決算（千円）'!I56/1000,0)</f>
        <v>218</v>
      </c>
      <c r="J56" s="42"/>
    </row>
    <row r="57" spans="1:10" ht="13.5" customHeight="1">
      <c r="A57" s="17" t="s">
        <v>96</v>
      </c>
      <c r="B57" s="117">
        <f>ROUND('H19決算（千円）'!B57/1000,0)</f>
        <v>26</v>
      </c>
      <c r="C57" s="118">
        <f>ROUND('H19決算（千円）'!C57/1000,0)</f>
        <v>5199</v>
      </c>
      <c r="D57" s="120">
        <f>ROUND('H19決算（千円）'!D57/1000,0)</f>
        <v>111</v>
      </c>
      <c r="E57" s="118">
        <f>ROUND('H19決算（千円）'!E57/1000,0)</f>
        <v>109</v>
      </c>
      <c r="F57" s="140">
        <f>ROUND('H19決算（千円）'!F57/1000,0)</f>
        <v>0</v>
      </c>
      <c r="G57" s="140">
        <f>ROUND('H19決算（千円）'!G57/1000,0)</f>
        <v>0</v>
      </c>
      <c r="H57" s="147">
        <f>ROUND('H19決算（千円）'!H57/1000,0)</f>
        <v>81</v>
      </c>
      <c r="I57" s="118">
        <f>ROUND('H19決算（千円）'!I57/1000,0)</f>
        <v>73</v>
      </c>
      <c r="J57" s="42"/>
    </row>
    <row r="58" spans="1:10" ht="13.5" customHeight="1">
      <c r="A58" s="17" t="s">
        <v>97</v>
      </c>
      <c r="B58" s="117">
        <f>ROUND('H19決算（千円）'!B58/1000,0)</f>
        <v>49</v>
      </c>
      <c r="C58" s="118">
        <f>ROUND('H19決算（千円）'!C58/1000,0)</f>
        <v>510</v>
      </c>
      <c r="D58" s="118">
        <f>ROUND('H19決算（千円）'!D58/1000,0)</f>
        <v>128</v>
      </c>
      <c r="E58" s="118">
        <f>ROUND('H19決算（千円）'!E58/1000,0)</f>
        <v>251</v>
      </c>
      <c r="F58" s="140">
        <f>ROUND('H19決算（千円）'!F58/1000,0)</f>
        <v>0</v>
      </c>
      <c r="G58" s="140">
        <f>ROUND('H19決算（千円）'!G58/1000,0)</f>
        <v>0</v>
      </c>
      <c r="H58" s="147">
        <f>ROUND('H19決算（千円）'!H58/1000,0)</f>
        <v>754</v>
      </c>
      <c r="I58" s="118">
        <f>ROUND('H19決算（千円）'!I58/1000,0)</f>
        <v>678</v>
      </c>
      <c r="J58" s="42"/>
    </row>
    <row r="59" spans="1:10" ht="13.5" customHeight="1">
      <c r="A59" s="17" t="s">
        <v>98</v>
      </c>
      <c r="B59" s="117">
        <f>ROUND('H19決算（千円）'!B59/1000,0)</f>
        <v>1</v>
      </c>
      <c r="C59" s="118">
        <f>ROUND('H19決算（千円）'!C59/1000,0)</f>
        <v>644</v>
      </c>
      <c r="D59" s="118">
        <f>ROUND('H19決算（千円）'!D59/1000,0)</f>
        <v>30</v>
      </c>
      <c r="E59" s="118">
        <f>ROUND('H19決算（千円）'!E59/1000,0)</f>
        <v>64</v>
      </c>
      <c r="F59" s="140">
        <f>ROUND('H19決算（千円）'!F59/1000,0)</f>
        <v>0</v>
      </c>
      <c r="G59" s="140">
        <f>ROUND('H19決算（千円）'!G59/1000,0)</f>
        <v>0</v>
      </c>
      <c r="H59" s="140">
        <f>ROUND('H19決算（千円）'!H59/1000,0)</f>
        <v>0</v>
      </c>
      <c r="I59" s="140">
        <f>ROUND('H19決算（千円）'!I59/1000,0)</f>
        <v>0</v>
      </c>
      <c r="J59" s="42"/>
    </row>
    <row r="60" spans="1:10" ht="13.5" customHeight="1">
      <c r="A60" s="21" t="s">
        <v>99</v>
      </c>
      <c r="B60" s="119">
        <f>ROUND('H19決算（千円）'!B60/1000,0)</f>
        <v>20</v>
      </c>
      <c r="C60" s="120">
        <f>ROUND('H19決算（千円）'!C60/1000,0)</f>
        <v>269</v>
      </c>
      <c r="D60" s="120">
        <f>ROUND('H19決算（千円）'!D60/1000,0)</f>
        <v>200</v>
      </c>
      <c r="E60" s="120">
        <f>ROUND('H19決算（千円）'!E60/1000,0)</f>
        <v>83</v>
      </c>
      <c r="F60" s="138">
        <f>ROUND('H19決算（千円）'!F60/1000,0)</f>
        <v>0</v>
      </c>
      <c r="G60" s="138">
        <f>ROUND('H19決算（千円）'!G60/1000,0)</f>
        <v>0</v>
      </c>
      <c r="H60" s="138">
        <f>ROUND('H19決算（千円）'!H60/1000,0)</f>
        <v>0</v>
      </c>
      <c r="I60" s="138">
        <f>ROUND('H19決算（千円）'!I60/1000,0)</f>
        <v>0</v>
      </c>
      <c r="J60" s="43"/>
    </row>
    <row r="61" spans="1:10" ht="13.5" customHeight="1">
      <c r="A61" s="21" t="s">
        <v>100</v>
      </c>
      <c r="B61" s="119">
        <f>ROUND('H19決算（千円）'!B61/1000,0)</f>
        <v>11</v>
      </c>
      <c r="C61" s="120">
        <f>ROUND('H19決算（千円）'!C61/1000,0)</f>
        <v>543</v>
      </c>
      <c r="D61" s="120">
        <f>ROUND('H19決算（千円）'!D61/1000,0)</f>
        <v>359</v>
      </c>
      <c r="E61" s="138">
        <f>ROUND('H19決算（千円）'!E61/1000,0)</f>
        <v>0</v>
      </c>
      <c r="F61" s="120">
        <f>ROUND('H19決算（千円）'!F61/1000,0)</f>
        <v>45</v>
      </c>
      <c r="G61" s="138">
        <f>ROUND('H19決算（千円）'!G61/1000,0)</f>
        <v>0</v>
      </c>
      <c r="H61" s="138">
        <f>ROUND('H19決算（千円）'!H61/1000,0)</f>
        <v>0</v>
      </c>
      <c r="I61" s="138">
        <f>ROUND('H19決算（千円）'!I61/1000,0)</f>
        <v>0</v>
      </c>
      <c r="J61" s="43"/>
    </row>
    <row r="62" spans="1:10" ht="13.5" customHeight="1">
      <c r="A62" s="21" t="s">
        <v>101</v>
      </c>
      <c r="B62" s="119">
        <f>ROUND('H19決算（千円）'!B62/1000,0)</f>
        <v>11</v>
      </c>
      <c r="C62" s="120">
        <f>ROUND('H19決算（千円）'!C62/1000,0)</f>
        <v>129</v>
      </c>
      <c r="D62" s="120">
        <f>ROUND('H19決算（千円）'!D62/1000,0)</f>
        <v>40</v>
      </c>
      <c r="E62" s="138">
        <f>ROUND('H19決算（千円）'!E62/1000,0)</f>
        <v>0</v>
      </c>
      <c r="F62" s="138">
        <f>ROUND('H19決算（千円）'!F62/1000,0)</f>
        <v>0</v>
      </c>
      <c r="G62" s="138">
        <f>ROUND('H19決算（千円）'!G62/1000,0)</f>
        <v>0</v>
      </c>
      <c r="H62" s="138">
        <f>ROUND('H19決算（千円）'!H62/1000,0)</f>
        <v>0</v>
      </c>
      <c r="I62" s="138">
        <f>ROUND('H19決算（千円）'!I62/1000,0)</f>
        <v>0</v>
      </c>
      <c r="J62" s="43"/>
    </row>
    <row r="63" spans="1:10" ht="13.5" customHeight="1">
      <c r="A63" s="21" t="s">
        <v>102</v>
      </c>
      <c r="B63" s="119">
        <f>ROUND('H19決算（千円）'!B63/1000,0)</f>
        <v>25</v>
      </c>
      <c r="C63" s="120">
        <f>ROUND('H19決算（千円）'!C63/1000,0)</f>
        <v>362</v>
      </c>
      <c r="D63" s="138">
        <f>ROUND('H19決算（千円）'!D63/1000,0)</f>
        <v>0</v>
      </c>
      <c r="E63" s="120">
        <f>ROUND('H19決算（千円）'!E63/1000,0)</f>
        <v>49</v>
      </c>
      <c r="F63" s="138">
        <f>ROUND('H19決算（千円）'!F63/1000,0)</f>
        <v>0</v>
      </c>
      <c r="G63" s="138">
        <f>ROUND('H19決算（千円）'!G63/1000,0)</f>
        <v>0</v>
      </c>
      <c r="H63" s="148">
        <f>ROUND('H19決算（千円）'!H63/1000,0)</f>
        <v>112</v>
      </c>
      <c r="I63" s="120">
        <f>ROUND('H19決算（千円）'!I63/1000,0)</f>
        <v>101</v>
      </c>
      <c r="J63" s="43"/>
    </row>
    <row r="64" spans="1:10" ht="13.5" customHeight="1">
      <c r="A64" s="57" t="s">
        <v>103</v>
      </c>
      <c r="B64" s="144">
        <f>ROUND('H19決算（千円）'!B64/1000,0)</f>
        <v>0</v>
      </c>
      <c r="C64" s="132">
        <f>ROUND('H19決算（千円）'!C64/1000,0)</f>
        <v>101</v>
      </c>
      <c r="D64" s="132">
        <f>ROUND('H19決算（千円）'!D64/1000,0)</f>
        <v>29</v>
      </c>
      <c r="E64" s="143">
        <f>ROUND('H19決算（千円）'!E64/1000,0)</f>
        <v>0</v>
      </c>
      <c r="F64" s="143">
        <f>ROUND('H19決算（千円）'!F64/1000,0)</f>
        <v>0</v>
      </c>
      <c r="G64" s="143">
        <f>ROUND('H19決算（千円）'!G64/1000,0)</f>
        <v>0</v>
      </c>
      <c r="H64" s="143">
        <f>ROUND('H19決算（千円）'!H64/1000,0)</f>
        <v>0</v>
      </c>
      <c r="I64" s="143">
        <f>ROUND('H19決算（千円）'!I64/1000,0)</f>
        <v>0</v>
      </c>
      <c r="J64" s="60"/>
    </row>
    <row r="65" spans="1:10" ht="13.5" customHeight="1">
      <c r="A65" s="63" t="s">
        <v>67</v>
      </c>
      <c r="B65" s="128"/>
      <c r="C65" s="123"/>
      <c r="D65" s="122">
        <f aca="true" t="shared" si="0" ref="D65:I65">SUM(D55:D64)</f>
        <v>904</v>
      </c>
      <c r="E65" s="122">
        <f t="shared" si="0"/>
        <v>712</v>
      </c>
      <c r="F65" s="122">
        <f t="shared" si="0"/>
        <v>145</v>
      </c>
      <c r="G65" s="122">
        <f t="shared" si="0"/>
        <v>7290</v>
      </c>
      <c r="H65" s="122">
        <f t="shared" si="0"/>
        <v>1258</v>
      </c>
      <c r="I65" s="122">
        <f t="shared" si="0"/>
        <v>4268</v>
      </c>
      <c r="J65" s="51"/>
    </row>
    <row r="66" ht="10.5">
      <c r="A66" s="4" t="s">
        <v>68</v>
      </c>
    </row>
    <row r="67" ht="9.75" customHeight="1"/>
    <row r="68" ht="14.25">
      <c r="A68" s="16" t="s">
        <v>69</v>
      </c>
    </row>
    <row r="69" ht="10.5">
      <c r="D69" s="5" t="s">
        <v>7</v>
      </c>
    </row>
    <row r="70" spans="1:4" ht="21.75" thickBot="1">
      <c r="A70" s="65" t="s">
        <v>70</v>
      </c>
      <c r="B70" s="66" t="s">
        <v>71</v>
      </c>
      <c r="C70" s="67" t="s">
        <v>72</v>
      </c>
      <c r="D70" s="68" t="s">
        <v>73</v>
      </c>
    </row>
    <row r="71" spans="1:4" ht="13.5" customHeight="1" thickTop="1">
      <c r="A71" s="69" t="s">
        <v>74</v>
      </c>
      <c r="B71" s="70"/>
      <c r="C71" s="125">
        <f>ROUND('H19決算（千円）'!C71/1000,0)</f>
        <v>916</v>
      </c>
      <c r="D71" s="71"/>
    </row>
    <row r="72" spans="1:4" ht="13.5" customHeight="1">
      <c r="A72" s="72" t="s">
        <v>75</v>
      </c>
      <c r="B72" s="73"/>
      <c r="C72" s="120">
        <f>ROUND('H19決算（千円）'!C72/1000,0)</f>
        <v>84</v>
      </c>
      <c r="D72" s="74"/>
    </row>
    <row r="73" spans="1:4" ht="13.5" customHeight="1">
      <c r="A73" s="75" t="s">
        <v>76</v>
      </c>
      <c r="B73" s="76"/>
      <c r="C73" s="132">
        <f>ROUND('H19決算（千円）'!C73/1000,0)</f>
        <v>2451</v>
      </c>
      <c r="D73" s="77"/>
    </row>
    <row r="74" spans="1:4" ht="13.5" customHeight="1">
      <c r="A74" s="78" t="s">
        <v>77</v>
      </c>
      <c r="B74" s="64"/>
      <c r="C74" s="122">
        <f>SUM(C71:C73)</f>
        <v>3451</v>
      </c>
      <c r="D74" s="79"/>
    </row>
    <row r="75" spans="1:4" ht="10.5">
      <c r="A75" s="4" t="s">
        <v>78</v>
      </c>
      <c r="B75" s="39"/>
      <c r="C75" s="39"/>
      <c r="D75" s="39"/>
    </row>
    <row r="76" spans="1:4" ht="9.75" customHeight="1">
      <c r="A76" s="80"/>
      <c r="B76" s="39"/>
      <c r="C76" s="39"/>
      <c r="D76" s="39"/>
    </row>
    <row r="77" ht="14.25">
      <c r="A77" s="16" t="s">
        <v>79</v>
      </c>
    </row>
    <row r="78" ht="10.5" customHeight="1">
      <c r="A78" s="16"/>
    </row>
    <row r="79" spans="1:11" ht="21.75" thickBot="1">
      <c r="A79" s="65" t="s">
        <v>80</v>
      </c>
      <c r="B79" s="66" t="s">
        <v>71</v>
      </c>
      <c r="C79" s="67" t="s">
        <v>72</v>
      </c>
      <c r="D79" s="67" t="s">
        <v>73</v>
      </c>
      <c r="E79" s="81" t="s">
        <v>81</v>
      </c>
      <c r="F79" s="68" t="s">
        <v>82</v>
      </c>
      <c r="G79" s="176" t="s">
        <v>83</v>
      </c>
      <c r="H79" s="177"/>
      <c r="I79" s="66" t="s">
        <v>71</v>
      </c>
      <c r="J79" s="67" t="s">
        <v>72</v>
      </c>
      <c r="K79" s="68" t="s">
        <v>73</v>
      </c>
    </row>
    <row r="80" spans="1:11" ht="13.5" customHeight="1" thickTop="1">
      <c r="A80" s="69" t="s">
        <v>84</v>
      </c>
      <c r="B80" s="82">
        <f>'H19決算（千円）'!B80</f>
        <v>2.53</v>
      </c>
      <c r="C80" s="83">
        <f>'H19決算（千円）'!C80</f>
        <v>1.83</v>
      </c>
      <c r="D80" s="83">
        <f>'H19決算（千円）'!D80</f>
        <v>-0.6999999999999997</v>
      </c>
      <c r="E80" s="83">
        <f>'H19決算（千円）'!E80</f>
        <v>-11.52</v>
      </c>
      <c r="F80" s="133">
        <f>'H19決算（千円）'!F80</f>
        <v>-20</v>
      </c>
      <c r="G80" s="182" t="str">
        <f>A19</f>
        <v>病院事業会計</v>
      </c>
      <c r="H80" s="183"/>
      <c r="I80" s="86"/>
      <c r="J80" s="87">
        <f>'H19決算（千円）'!J80</f>
        <v>6.5</v>
      </c>
      <c r="K80" s="88"/>
    </row>
    <row r="81" spans="1:11" ht="13.5" customHeight="1">
      <c r="A81" s="72" t="s">
        <v>85</v>
      </c>
      <c r="B81" s="89"/>
      <c r="C81" s="90">
        <f>'H19決算（千円）'!C81</f>
        <v>6.16</v>
      </c>
      <c r="D81" s="91"/>
      <c r="E81" s="90">
        <f>'H19決算（千円）'!E81</f>
        <v>-16.52</v>
      </c>
      <c r="F81" s="134">
        <f>'H19決算（千円）'!F81</f>
        <v>-40</v>
      </c>
      <c r="G81" s="169" t="str">
        <f>A20</f>
        <v>水道事業会計</v>
      </c>
      <c r="H81" s="170"/>
      <c r="I81" s="89"/>
      <c r="J81" s="94">
        <f>'H19決算（千円）'!J81</f>
        <v>12.4</v>
      </c>
      <c r="K81" s="95"/>
    </row>
    <row r="82" spans="1:11" ht="13.5" customHeight="1">
      <c r="A82" s="72" t="s">
        <v>86</v>
      </c>
      <c r="B82" s="96">
        <f>'H19決算（千円）'!B82</f>
        <v>14.3</v>
      </c>
      <c r="C82" s="94">
        <f>'H19決算（千円）'!C82</f>
        <v>8.7</v>
      </c>
      <c r="D82" s="94">
        <f>'H19決算（千円）'!D82</f>
        <v>-5.600000000000001</v>
      </c>
      <c r="E82" s="94">
        <f>'H19決算（千円）'!E82</f>
        <v>25</v>
      </c>
      <c r="F82" s="145">
        <f>'H19決算（千円）'!F82</f>
        <v>35</v>
      </c>
      <c r="G82" s="169" t="str">
        <f>A21</f>
        <v>工業用水道事業会計</v>
      </c>
      <c r="H82" s="170"/>
      <c r="I82" s="89"/>
      <c r="J82" s="94">
        <f>'H19決算（千円）'!J82</f>
        <v>142.8</v>
      </c>
      <c r="K82" s="95"/>
    </row>
    <row r="83" spans="1:11" ht="13.5" customHeight="1">
      <c r="A83" s="72" t="s">
        <v>87</v>
      </c>
      <c r="B83" s="89"/>
      <c r="C83" s="94">
        <f>'H19決算（千円）'!C83</f>
        <v>116.1</v>
      </c>
      <c r="D83" s="100"/>
      <c r="E83" s="94">
        <f>'H19決算（千円）'!E83</f>
        <v>350</v>
      </c>
      <c r="F83" s="95"/>
      <c r="G83" s="169" t="str">
        <f>A22</f>
        <v>交通事業会計</v>
      </c>
      <c r="H83" s="170"/>
      <c r="I83" s="89"/>
      <c r="J83" s="94">
        <f>'H19決算（千円）'!J83</f>
        <v>21.2</v>
      </c>
      <c r="K83" s="95"/>
    </row>
    <row r="84" spans="1:11" ht="13.5" customHeight="1">
      <c r="A84" s="72" t="s">
        <v>88</v>
      </c>
      <c r="B84" s="102">
        <f>'H19決算（千円）'!B84</f>
        <v>0.82</v>
      </c>
      <c r="C84" s="90">
        <f>'H19決算（千円）'!C84</f>
        <v>0.85</v>
      </c>
      <c r="D84" s="90">
        <f>'H19決算（千円）'!D84</f>
        <v>0.030000000000000027</v>
      </c>
      <c r="E84" s="91"/>
      <c r="F84" s="95"/>
      <c r="G84" s="169" t="str">
        <f>A23</f>
        <v>公共下水道事業特別会計</v>
      </c>
      <c r="H84" s="170"/>
      <c r="I84" s="89"/>
      <c r="J84" s="94">
        <f>'H19決算（千円）'!J84</f>
        <v>0</v>
      </c>
      <c r="K84" s="95"/>
    </row>
    <row r="85" spans="1:11" ht="13.5" customHeight="1">
      <c r="A85" s="105" t="s">
        <v>89</v>
      </c>
      <c r="B85" s="106">
        <f>'H19決算（千円）'!B85</f>
        <v>95.4</v>
      </c>
      <c r="C85" s="107">
        <f>'H19決算（千円）'!C85</f>
        <v>96.5</v>
      </c>
      <c r="D85" s="107">
        <f>'H19決算（千円）'!D85</f>
        <v>1.0999999999999943</v>
      </c>
      <c r="E85" s="149"/>
      <c r="F85" s="109"/>
      <c r="G85" s="169" t="str">
        <f>A25</f>
        <v>公設地方卸売市場
事業特別会計</v>
      </c>
      <c r="H85" s="170"/>
      <c r="I85" s="89"/>
      <c r="J85" s="94">
        <f>'H19決算（千円）'!J85</f>
        <v>-34.8</v>
      </c>
      <c r="K85" s="95"/>
    </row>
    <row r="86" spans="1:11" ht="18.75" customHeight="1">
      <c r="A86" s="154"/>
      <c r="B86" s="150"/>
      <c r="C86" s="150"/>
      <c r="D86" s="150"/>
      <c r="E86" s="151"/>
      <c r="F86" s="152"/>
      <c r="G86" s="184" t="str">
        <f>A26</f>
        <v>阪神間都市計画昆陽南特定
土地区画整理事業特別会計</v>
      </c>
      <c r="H86" s="185"/>
      <c r="I86" s="108"/>
      <c r="J86" s="153">
        <f>'H19決算（千円）'!J86</f>
        <v>16851.3</v>
      </c>
      <c r="K86" s="109"/>
    </row>
    <row r="87" spans="1:6" ht="10.5">
      <c r="A87" s="39" t="s">
        <v>90</v>
      </c>
      <c r="B87" s="39"/>
      <c r="C87" s="39"/>
      <c r="D87" s="39"/>
      <c r="E87" s="39"/>
      <c r="F87" s="39"/>
    </row>
    <row r="88" ht="10.5">
      <c r="A88" s="4" t="s">
        <v>104</v>
      </c>
    </row>
  </sheetData>
  <mergeCells count="46">
    <mergeCell ref="G86:H86"/>
    <mergeCell ref="B53:B54"/>
    <mergeCell ref="C53:C54"/>
    <mergeCell ref="J53:J54"/>
    <mergeCell ref="F53:F54"/>
    <mergeCell ref="G53:G54"/>
    <mergeCell ref="I53:I54"/>
    <mergeCell ref="G85:H85"/>
    <mergeCell ref="G84:H84"/>
    <mergeCell ref="G83:H83"/>
    <mergeCell ref="I44:I45"/>
    <mergeCell ref="G44:G45"/>
    <mergeCell ref="H17:H18"/>
    <mergeCell ref="D53:D54"/>
    <mergeCell ref="E53:E54"/>
    <mergeCell ref="H53:H54"/>
    <mergeCell ref="I17:I18"/>
    <mergeCell ref="D17:D18"/>
    <mergeCell ref="E17:E18"/>
    <mergeCell ref="F17:F18"/>
    <mergeCell ref="A8:A9"/>
    <mergeCell ref="H8:H9"/>
    <mergeCell ref="A17:A18"/>
    <mergeCell ref="B17:B18"/>
    <mergeCell ref="C17:C18"/>
    <mergeCell ref="D8:D9"/>
    <mergeCell ref="C8:C9"/>
    <mergeCell ref="E8:E9"/>
    <mergeCell ref="B8:B9"/>
    <mergeCell ref="G17:G18"/>
    <mergeCell ref="C44:C45"/>
    <mergeCell ref="G8:G9"/>
    <mergeCell ref="F8:F9"/>
    <mergeCell ref="G79:H79"/>
    <mergeCell ref="F44:F45"/>
    <mergeCell ref="H44:H45"/>
    <mergeCell ref="A53:A54"/>
    <mergeCell ref="G82:H82"/>
    <mergeCell ref="A23:A24"/>
    <mergeCell ref="A27:A28"/>
    <mergeCell ref="G81:H81"/>
    <mergeCell ref="G80:H80"/>
    <mergeCell ref="D44:D45"/>
    <mergeCell ref="E44:E45"/>
    <mergeCell ref="A44:A45"/>
    <mergeCell ref="B44:B45"/>
  </mergeCells>
  <printOptions horizontalCentered="1"/>
  <pageMargins left="0.4330708661417323" right="0.3937007874015748" top="0.7086614173228347" bottom="0.31496062992125984" header="0.4330708661417323" footer="0.1968503937007874"/>
  <pageSetup horizontalDpi="300" verticalDpi="300" orientation="portrait" paperSize="9" scale="83" r:id="rId1"/>
  <rowBreaks count="1" manualBreakCount="1">
    <brk id="67"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伊丹市役所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itamiuser</dc:creator>
  <cp:keywords/>
  <dc:description/>
  <cp:lastModifiedBy> </cp:lastModifiedBy>
  <cp:lastPrinted>2009-03-23T15:00:32Z</cp:lastPrinted>
  <dcterms:created xsi:type="dcterms:W3CDTF">2009-02-27T06:27:06Z</dcterms:created>
  <dcterms:modified xsi:type="dcterms:W3CDTF">2009-03-23T19:06:36Z</dcterms:modified>
  <cp:category/>
  <cp:version/>
  <cp:contentType/>
  <cp:contentStatus/>
</cp:coreProperties>
</file>