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K75" i="12"/>
  <c r="AF75" i="12"/>
  <c r="AA75" i="12"/>
  <c r="AA74" i="12"/>
  <c r="AF71" i="12"/>
  <c r="AA71" i="12"/>
  <c r="Q68" i="12"/>
  <c r="AA68" i="12"/>
  <c r="V34" i="12" l="1"/>
  <c r="Q34" i="12"/>
  <c r="AA34" i="12" l="1"/>
  <c r="Q35" i="12"/>
  <c r="V32" i="12"/>
  <c r="Q32" i="12"/>
  <c r="AA32" i="12"/>
  <c r="AU63" i="12"/>
  <c r="AP63" i="12"/>
  <c r="AP23" i="12"/>
  <c r="AA23" i="12"/>
  <c r="V23" i="12"/>
  <c r="Q23" i="12"/>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<sst xmlns="http://schemas.openxmlformats.org/spreadsheetml/2006/main" count="1103" uniqueCount="603">
  <si>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</si>
  <si>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</si>
  <si>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</si>
  <si>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</si>
  <si>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</si>
  <si>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</si>
  <si>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</si>
  <si>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</si>
  <si>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</si>
  <si>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</si>
  <si>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</si>
  <si>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</si>
  <si>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</si>
  <si>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</si>
  <si>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</si>
  <si>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</si>
  <si>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</si>
  <si>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</si>
  <si>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</si>
  <si>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</si>
  <si>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</si>
  <si>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</si>
  <si>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</si>
  <si>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</si>
  <si>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</si>
  <si>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</si>
  <si>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</si>
  <si>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</si>
  <si>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</si>
  <si>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</si>
  <si>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</si>
  <si>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</si>
  <si>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</si>
  <si>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</si>
  <si>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</si>
  <si>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</si>
  <si>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</si>
  <si>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</si>
  <si>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</si>
  <si>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</si>
  <si>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</si>
  <si>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</si>
  <si>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</si>
  <si>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</si>
  <si>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</si>
  <si>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</si>
  <si>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</si>
  <si>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</si>
  <si>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</si>
  <si>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</si>
  <si>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</si>
  <si>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</si>
  <si>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</si>
  <si>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</si>
  <si>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</si>
  <si>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</si>
  <si>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</si>
  <si>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</si>
  <si>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</si>
  <si>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</si>
  <si>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</si>
  <si>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</si>
  <si>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</si>
  <si>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</si>
  <si>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</si>
  <si>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</si>
  <si>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</si>
  <si>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</si>
  <si>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</si>
  <si>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</si>
  <si>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</si>
  <si>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</si>
  <si>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</si>
  <si>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</si>
  <si>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</si>
  <si>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</si>
  <si>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</si>
  <si>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</si>
  <si>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</si>
  <si>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</si>
  <si>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</si>
  <si>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</si>
  <si>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</si>
  <si>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</si>
  <si>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</si>
  <si>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</si>
  <si>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</si>
  <si>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</si>
  <si>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</si>
  <si>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</si>
  <si>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</si>
  <si>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</si>
  <si>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神河町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</si>
  <si>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</si>
  <si>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</si>
  <si>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</si>
  <si>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</si>
  <si>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</si>
  <si>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</si>
  <si>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</si>
  <si>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</si>
  <si>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</si>
  <si>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</si>
  <si>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</si>
  <si>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</si>
  <si>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</si>
  <si>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</si>
  <si>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</si>
  <si>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</si>
  <si>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</si>
  <si>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</si>
  <si>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</si>
  <si>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</si>
  <si>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</si>
  <si>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</si>
  <si>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</si>
  <si>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</si>
  <si>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</si>
  <si>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</si>
  <si>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</si>
  <si>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</si>
  <si>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</si>
  <si>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</si>
  <si>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</si>
  <si>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</si>
  <si>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</si>
  <si>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</si>
  <si>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</si>
  <si>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</si>
  <si>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</si>
  <si>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</si>
  <si>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</si>
  <si>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</si>
  <si>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</si>
  <si>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</si>
  <si>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</si>
  <si>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</si>
  <si>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</si>
  <si>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</si>
  <si>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</si>
  <si>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</si>
  <si>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</si>
  <si>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</si>
  <si>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</si>
  <si>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</si>
  <si>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</si>
  <si>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</si>
  <si>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</si>
  <si>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</si>
  <si>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</si>
  <si>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</si>
  <si>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</si>
  <si>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</si>
  <si>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</si>
  <si>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</si>
  <si>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</si>
  <si>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</si>
  <si>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</si>
  <si>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</si>
  <si>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</si>
  <si>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</si>
  <si>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</si>
  <si>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</si>
  <si>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</si>
  <si>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</si>
  <si>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</si>
  <si>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</si>
  <si>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</si>
  <si>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</si>
  <si>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</si>
  <si>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</si>
  <si>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</si>
  <si>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</si>
  <si>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</si>
  <si>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</si>
  <si>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</si>
  <si>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</si>
  <si>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</si>
  <si>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</si>
  <si>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</si>
  <si>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</si>
  <si>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</si>
  <si>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</si>
  <si>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</si>
  <si>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</si>
  <si>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</si>
  <si>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</si>
  <si>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</si>
  <si>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</si>
  <si>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</si>
  <si>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</si>
  <si>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</si>
  <si>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</si>
  <si>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</si>
  <si>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</si>
  <si>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</si>
  <si>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</si>
  <si>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</si>
  <si>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</si>
  <si>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</si>
  <si>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</si>
  <si>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</si>
  <si>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</si>
  <si>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</si>
  <si>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</si>
  <si>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</si>
  <si>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</si>
  <si>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</si>
  <si>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兵庫県神河町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</si>
  <si>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</si>
  <si>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</si>
  <si>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</si>
  <si>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</si>
  <si>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</si>
  <si>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</si>
  <si>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</si>
  <si>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</si>
  <si>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</si>
  <si>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</si>
  <si>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</si>
  <si>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</si>
  <si>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</si>
  <si>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</si>
  <si>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</si>
  <si>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</si>
  <si>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</si>
  <si>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</si>
  <si>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</si>
  <si>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</si>
  <si>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</si>
  <si>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</si>
  <si>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</si>
  <si>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</si>
  <si>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</si>
  <si>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</si>
  <si>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</si>
  <si>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</si>
  <si>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</si>
  <si>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</si>
  <si>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</si>
  <si>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</si>
  <si>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</si>
  <si>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</si>
  <si>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</si>
  <si>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</si>
  <si>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</si>
  <si>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</si>
  <si>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</si>
  <si>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</si>
  <si>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</si>
  <si>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</si>
  <si>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</si>
  <si>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</si>
  <si>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</si>
  <si>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</si>
  <si>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</si>
  <si>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</si>
  <si>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</si>
  <si>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</si>
  <si>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</si>
  <si>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</si>
  <si>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</si>
  <si>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</si>
  <si>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</si>
  <si>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</si>
  <si>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</si>
  <si>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</si>
  <si>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</si>
  <si>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</si>
  <si>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</si>
  <si>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</si>
  <si>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</si>
  <si>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</si>
  <si>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</si>
  <si>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</si>
  <si>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</si>
  <si>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</si>
  <si>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</si>
  <si>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</si>
  <si>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</si>
  <si>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</si>
  <si>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</si>
  <si>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</si>
  <si>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</si>
  <si>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</si>
  <si>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</si>
  <si>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</si>
  <si>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</si>
  <si>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</si>
  <si>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</si>
  <si>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</si>
  <si>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</si>
  <si>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</si>
  <si>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</si>
  <si>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</si>
  <si>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</si>
  <si>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</si>
  <si>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</si>
  <si>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</si>
  <si>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</si>
  <si>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</si>
  <si>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</si>
  <si>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</si>
  <si>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</si>
  <si>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</si>
  <si>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</si>
  <si>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</si>
  <si>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</si>
  <si>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</si>
  <si>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</si>
  <si>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</si>
  <si>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</si>
  <si>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</si>
  <si>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</si>
  <si>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</si>
  <si>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</si>
  <si>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</si>
  <si>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</si>
  <si>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</si>
  <si>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</si>
  <si>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</si>
  <si>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</si>
  <si>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</si>
  <si>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</si>
  <si>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</si>
  <si>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</si>
  <si>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</si>
  <si>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</si>
  <si>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</si>
  <si>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</si>
  <si>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</si>
  <si>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</si>
  <si>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</si>
  <si>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</si>
  <si>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</si>
  <si>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</si>
  <si>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</si>
  <si>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</si>
  <si>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</si>
  <si>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</si>
  <si>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</si>
  <si>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</si>
  <si>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</si>
  <si>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</si>
  <si>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</si>
  <si>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</si>
  <si>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</si>
  <si>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</si>
  <si>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</si>
  <si>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</si>
  <si>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</si>
  <si>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</si>
  <si>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</si>
  <si>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</si>
  <si>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</si>
  <si>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</si>
  <si>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兵庫県神河町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</si>
  <si>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</si>
  <si>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</si>
  <si>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</si>
  <si>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</si>
  <si>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</si>
  <si>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</si>
  <si>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</si>
  <si>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</si>
  <si>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</si>
  <si>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</si>
  <si>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</si>
  <si>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</si>
  <si>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</si>
  <si>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</si>
  <si>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</si>
  <si>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</si>
  <si>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</si>
  <si>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</si>
  <si>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</si>
  <si>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</si>
  <si>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介護療育支援事業特別会計</t>
    <phoneticPr fontId="5"/>
  </si>
  <si>
    <t>産業廃棄物処理事業特別会計</t>
    <phoneticPr fontId="5"/>
  </si>
  <si>
    <t>寺前地区振興基金特別会計</t>
    <phoneticPr fontId="5"/>
  </si>
  <si>
    <t>-</t>
    <phoneticPr fontId="5"/>
  </si>
  <si>
    <t>長谷地区振興基金特別会計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</si>
  <si>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</si>
  <si>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</si>
  <si>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</si>
  <si>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</si>
  <si>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</si>
  <si>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</si>
  <si>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</si>
  <si>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</si>
  <si>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</si>
  <si>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</si>
  <si>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</si>
  <si>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</si>
  <si>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</si>
  <si>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</si>
  <si>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</si>
  <si>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</si>
  <si>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</si>
  <si>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</si>
  <si>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</si>
  <si>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</si>
  <si>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</si>
  <si>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公立神崎総合病院事業会計</t>
    <phoneticPr fontId="5"/>
  </si>
  <si>
    <t>訪問看護事業特別会計</t>
    <phoneticPr fontId="5"/>
  </si>
  <si>
    <t>法非適用企業</t>
    <phoneticPr fontId="5"/>
  </si>
  <si>
    <t>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</si>
  <si>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</si>
  <si>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</si>
  <si>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</si>
  <si>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</si>
  <si>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</si>
  <si>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</si>
  <si>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</si>
  <si>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</si>
  <si>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</si>
  <si>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</si>
  <si>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</si>
  <si>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</si>
  <si>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</si>
  <si>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</si>
  <si>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</si>
  <si>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</si>
  <si>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</si>
  <si>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</si>
  <si>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</si>
  <si>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</si>
  <si>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</si>
  <si>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</si>
  <si>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</si>
  <si>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</si>
  <si>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</si>
  <si>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</si>
  <si>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</si>
  <si>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</si>
  <si>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</si>
  <si>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</si>
  <si>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</si>
  <si>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</si>
  <si>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</si>
  <si>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</si>
  <si>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</si>
  <si>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</si>
  <si>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</si>
  <si>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</si>
  <si>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</si>
  <si>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</si>
  <si>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</si>
  <si>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</si>
  <si>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</si>
  <si>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</si>
  <si>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</si>
  <si>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</si>
  <si>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</si>
  <si>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</si>
  <si>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</si>
  <si>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</si>
  <si>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</si>
  <si>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</si>
  <si>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</si>
  <si>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</si>
  <si>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</si>
  <si>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</si>
  <si>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</si>
  <si>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</si>
  <si>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</si>
  <si>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</si>
  <si>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</si>
  <si>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</si>
  <si>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</si>
  <si>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</si>
  <si>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</si>
  <si>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公立神崎総合病院事業会計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</si>
  <si>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</si>
  <si>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</si>
  <si>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</si>
  <si>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</si>
  <si>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</si>
  <si>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</si>
  <si>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</si>
  <si>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</si>
  <si>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</si>
  <si>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</si>
  <si>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</si>
  <si>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</si>
  <si>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</si>
  <si>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</si>
  <si>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</si>
  <si>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</si>
  <si>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</si>
  <si>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</si>
  <si>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</si>
  <si>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</si>
  <si>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</si>
  <si>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</si>
  <si>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</si>
  <si>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</si>
  <si>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</si>
  <si>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</si>
  <si>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</si>
  <si>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</si>
  <si>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</si>
  <si>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</si>
  <si>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</si>
  <si>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</si>
  <si>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</si>
  <si>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</si>
  <si>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</si>
  <si>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</si>
  <si>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</si>
  <si>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</si>
  <si>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</si>
  <si>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</si>
  <si>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</si>
  <si>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</si>
  <si>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</si>
  <si>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</si>
  <si>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</si>
  <si>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</si>
  <si>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</si>
  <si>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</si>
  <si>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</si>
  <si>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</si>
  <si>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</si>
  <si>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</si>
  <si>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</si>
  <si>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</si>
  <si>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</si>
  <si>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</si>
  <si>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</si>
  <si>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</si>
  <si>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</si>
  <si>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</si>
  <si>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</si>
  <si>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</si>
  <si>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</si>
  <si>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</si>
  <si>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</si>
  <si>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</si>
  <si>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</si>
  <si>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</si>
  <si>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</si>
  <si>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</si>
  <si>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</si>
  <si>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</si>
  <si>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</si>
  <si>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</si>
  <si>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</si>
  <si>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</si>
  <si>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</si>
  <si>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</si>
  <si>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</si>
  <si>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</si>
  <si>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</si>
  <si>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</si>
  <si>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</si>
  <si>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</si>
  <si>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</si>
  <si>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</si>
  <si>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</si>
  <si>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</si>
  <si>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</si>
  <si>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</si>
  <si>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3.87</t>
  </si>
  <si>
    <t>下水道事業会計</t>
  </si>
  <si>
    <t>水道事業会計</t>
  </si>
  <si>
    <t>一般会計</t>
  </si>
  <si>
    <t>土地開発事業特別会計</t>
  </si>
  <si>
    <t>国民健康保険事業特別会計</t>
  </si>
  <si>
    <t>介護保険事業特別会計</t>
  </si>
  <si>
    <t>訪問看護事業特別会計</t>
  </si>
  <si>
    <t>産業廃棄物処理事業特別会計</t>
  </si>
  <si>
    <t>その他会計（赤字）</t>
  </si>
  <si>
    <t>その他会計（黒字）</t>
  </si>
  <si>
    <t>-</t>
    <phoneticPr fontId="2"/>
  </si>
  <si>
    <t>中播衛生施設事務組合</t>
    <rPh sb="0" eb="1">
      <t>ナカ</t>
    </rPh>
    <rPh sb="1" eb="2">
      <t>バン</t>
    </rPh>
    <rPh sb="2" eb="4">
      <t>エイセイ</t>
    </rPh>
    <rPh sb="4" eb="6">
      <t>シセツ</t>
    </rPh>
    <rPh sb="6" eb="8">
      <t>ジム</t>
    </rPh>
    <rPh sb="8" eb="10">
      <t>クミアイ</t>
    </rPh>
    <phoneticPr fontId="2"/>
  </si>
  <si>
    <t>中播北部行政事務組合</t>
    <rPh sb="0" eb="1">
      <t>ナカ</t>
    </rPh>
    <rPh sb="1" eb="2">
      <t>バン</t>
    </rPh>
    <rPh sb="2" eb="4">
      <t>ホクブ</t>
    </rPh>
    <rPh sb="4" eb="6">
      <t>ギョウセイ</t>
    </rPh>
    <rPh sb="6" eb="8">
      <t>ジム</t>
    </rPh>
    <rPh sb="8" eb="10">
      <t>クミアイ</t>
    </rPh>
    <phoneticPr fontId="2"/>
  </si>
  <si>
    <t>中播農業共済事務組合</t>
    <rPh sb="0" eb="1">
      <t>ナカ</t>
    </rPh>
    <rPh sb="1" eb="2">
      <t>バン</t>
    </rPh>
    <rPh sb="2" eb="4">
      <t>ノウギョウ</t>
    </rPh>
    <rPh sb="4" eb="6">
      <t>キョウサイ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</si>
  <si>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</si>
  <si>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</si>
  <si>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兵庫県市町村交通災害共済組合</t>
    <rPh sb="0" eb="3">
      <t>ヒョウゴケン</t>
    </rPh>
    <rPh sb="3" eb="6">
      <t>シチョウソン</t>
    </rPh>
    <rPh sb="6" eb="8">
      <t>コウツウ</t>
    </rPh>
    <rPh sb="8" eb="10">
      <t>サイガイ</t>
    </rPh>
    <rPh sb="10" eb="12">
      <t>キョウサイ</t>
    </rPh>
    <rPh sb="12" eb="14">
      <t>クミアイ</t>
    </rPh>
    <phoneticPr fontId="2"/>
  </si>
  <si>
    <t>兵庫県後期高齢者医療広域連合（一般会計）</t>
    <rPh sb="0" eb="3">
      <t>ヒョウゴケン</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</si>
  <si>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モノ</t>
    </rPh>
    <rPh sb="8" eb="10">
      <t>イリョウ</t>
    </rPh>
    <rPh sb="10" eb="12">
      <t>コウイキ</t>
    </rPh>
    <rPh sb="12" eb="14">
      <t>レンゴウ</t>
    </rPh>
    <rPh sb="15" eb="17">
      <t>トクベツ</t>
    </rPh>
    <rPh sb="17" eb="19">
      <t>カイケイ</t>
    </rPh>
    <phoneticPr fontId="2"/>
  </si>
  <si>
    <t>-</t>
    <phoneticPr fontId="2"/>
  </si>
  <si>
    <t>㈱神崎ﾌｰﾄﾞ</t>
    <rPh sb="1" eb="3">
      <t>カンザキ</t>
    </rPh>
    <phoneticPr fontId="2"/>
  </si>
  <si>
    <t>兵庫県土地開発公社</t>
    <rPh sb="0" eb="3">
      <t>ヒョウゴケン</t>
    </rPh>
    <rPh sb="3" eb="5">
      <t>トチ</t>
    </rPh>
    <rPh sb="5" eb="7">
      <t>カイハツ</t>
    </rPh>
    <rPh sb="7" eb="9">
      <t>コウシャ</t>
    </rPh>
    <phoneticPr fontId="2"/>
  </si>
  <si>
    <t>　まちづくり基金</t>
    <rPh sb="6" eb="8">
      <t>キキン</t>
    </rPh>
    <phoneticPr fontId="11"/>
  </si>
  <si>
    <t>　寺前地区振興基金</t>
    <rPh sb="1" eb="2">
      <t>テラ</t>
    </rPh>
    <rPh sb="2" eb="3">
      <t>マエ</t>
    </rPh>
    <rPh sb="3" eb="5">
      <t>チク</t>
    </rPh>
    <rPh sb="5" eb="7">
      <t>シンコウ</t>
    </rPh>
    <rPh sb="7" eb="9">
      <t>キキン</t>
    </rPh>
    <phoneticPr fontId="11"/>
  </si>
  <si>
    <t>　公共施設維持管理基金</t>
    <rPh sb="1" eb="3">
      <t>コウキョウ</t>
    </rPh>
    <rPh sb="3" eb="5">
      <t>シセツ</t>
    </rPh>
    <rPh sb="5" eb="7">
      <t>イジ</t>
    </rPh>
    <rPh sb="7" eb="9">
      <t>カンリ</t>
    </rPh>
    <rPh sb="9" eb="10">
      <t>モト</t>
    </rPh>
    <rPh sb="10" eb="11">
      <t>キン</t>
    </rPh>
    <phoneticPr fontId="11"/>
  </si>
  <si>
    <t>　長谷地区振興基金</t>
    <rPh sb="1" eb="3">
      <t>ナガヤ</t>
    </rPh>
    <rPh sb="3" eb="5">
      <t>チク</t>
    </rPh>
    <rPh sb="5" eb="7">
      <t>シンコウ</t>
    </rPh>
    <rPh sb="7" eb="9">
      <t>キキン</t>
    </rPh>
    <phoneticPr fontId="11"/>
  </si>
  <si>
    <t>　ケーブルテレビネッﾄワーク維持基金</t>
    <rPh sb="14" eb="16">
      <t>イジ</t>
    </rPh>
    <rPh sb="16" eb="1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</si>
  <si>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</si>
  <si>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</si>
  <si>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</si>
  <si>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</si>
  <si>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</si>
  <si>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</si>
  <si>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</si>
  <si>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</si>
  <si>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</si>
  <si>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</si>
  <si>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これまで、合併時に作成した新町建設計画により施設整備を進めてきたことから、新規施設等が多く有形固定資産減価償却比率は低い傾向にあるが、合併特例債等の発行により将来負担比率は類似団体より高い値となっている。</t>
    <phoneticPr fontId="5"/>
  </si>
  <si>
    <t>　将来負担比率・実質公債費比率とも類似団体と比較すると高い値となっている。
　今後も、合併特例債、過疎債等の償還金が増加することから、実質公債費比率・将来負担比率ともやや上昇する見込みとなっている。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</si>
</sst>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xmlns:c16r2="http://schemas.microsoft.com/office/drawing/2015/06/chart">
            <c:ext xmlns:c16="http://schemas.microsoft.com/office/drawing/2014/chart" uri="{C3380CC4-5D6E-409C-BE32-E72D297353CC}">
              <c16:uniqueId val="{00000000-5EE7-4D9D-9199-DAB156C6EB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44002</c:v>
                </c:pt>
                <c:pt idx="1">
                  <c:v>92715</c:v>
                </c:pt>
                <c:pt idx="2">
                  <c:v>96076</c:v>
                </c:pt>
                <c:pt idx="3">
                  <c:v>111182</c:v>
                </c:pt>
                <c:pt idx="4">
                  <c:v>197926</c:v>
                </c:pt>
              </c:numCache>
            </c:numRef>
          </c:val>
          <c:smooth val="0"/>
          <c:extLst xmlns:c16r2="http://schemas.microsoft.com/office/drawing/2015/06/chart">
            <c:ext xmlns:c16="http://schemas.microsoft.com/office/drawing/2014/chart" uri="{C3380CC4-5D6E-409C-BE32-E72D297353CC}">
              <c16:uniqueId val="{00000001-5EE7-4D9D-9199-DAB156C6EB3C}"/>
            </c:ext>
          </c:extLst>
        </c:ser>
        <c:dLbls>
          <c:showLegendKey val="0"/>
          <c:showVal val="0"/>
          <c:showCatName val="0"/>
          <c:showSerName val="0"/>
          <c:showPercent val="0"/>
          <c:showBubbleSize val="0"/>
        </c:dLbls>
        <c:marker val="1"/>
        <c:smooth val="0"/>
        <c:axId val="179731072"/>
        <c:axId val="179753728"/>
      </c:lineChart>
      <c:catAx>
        <c:axId val="179731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753728"/>
        <c:crosses val="autoZero"/>
        <c:auto val="1"/>
        <c:lblAlgn val="ctr"/>
        <c:lblOffset val="100"/>
        <c:tickLblSkip val="1"/>
        <c:tickMarkSkip val="1"/>
        <c:noMultiLvlLbl val="0"/>
      </c:catAx>
      <c:valAx>
        <c:axId val="1797537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731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2.91</c:v>
                </c:pt>
                <c:pt idx="1">
                  <c:v>3.19</c:v>
                </c:pt>
                <c:pt idx="2">
                  <c:v>3.57</c:v>
                </c:pt>
                <c:pt idx="3">
                  <c:v>4.3</c:v>
                </c:pt>
                <c:pt idx="4">
                  <c:v>5.0199999999999996</c:v>
                </c:pt>
              </c:numCache>
            </c:numRef>
          </c:val>
          <c:extLst xmlns:c16r2="http://schemas.microsoft.com/office/drawing/2015/06/chart">
            <c:ext xmlns:c16="http://schemas.microsoft.com/office/drawing/2014/chart" uri="{C3380CC4-5D6E-409C-BE32-E72D297353CC}">
              <c16:uniqueId val="{00000000-8F03-48A2-99F9-397FA49D1B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32.1</c:v>
                </c:pt>
                <c:pt idx="1">
                  <c:v>36.299999999999997</c:v>
                </c:pt>
                <c:pt idx="2">
                  <c:v>37.340000000000003</c:v>
                </c:pt>
                <c:pt idx="3">
                  <c:v>37.93</c:v>
                </c:pt>
                <c:pt idx="4">
                  <c:v>34.479999999999997</c:v>
                </c:pt>
              </c:numCache>
            </c:numRef>
          </c:val>
          <c:extLst xmlns:c16r2="http://schemas.microsoft.com/office/drawing/2015/06/chart">
            <c:ext xmlns:c16="http://schemas.microsoft.com/office/drawing/2014/chart" uri="{C3380CC4-5D6E-409C-BE32-E72D297353CC}">
              <c16:uniqueId val="{00000001-8F03-48A2-99F9-397FA49D1B5A}"/>
            </c:ext>
          </c:extLst>
        </c:ser>
        <c:dLbls>
          <c:showLegendKey val="0"/>
          <c:showVal val="0"/>
          <c:showCatName val="0"/>
          <c:showSerName val="0"/>
          <c:showPercent val="0"/>
          <c:showBubbleSize val="0"/>
        </c:dLbls>
        <c:gapWidth val="250"/>
        <c:overlap val="100"/>
        <c:axId val="188891904"/>
        <c:axId val="188893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8.82</c:v>
                </c:pt>
                <c:pt idx="1">
                  <c:v>4.42</c:v>
                </c:pt>
                <c:pt idx="2">
                  <c:v>1.1599999999999999</c:v>
                </c:pt>
                <c:pt idx="3">
                  <c:v>0.19</c:v>
                </c:pt>
                <c:pt idx="4">
                  <c:v>-3.87</c:v>
                </c:pt>
              </c:numCache>
            </c:numRef>
          </c:val>
          <c:smooth val="0"/>
          <c:extLst xmlns:c16r2="http://schemas.microsoft.com/office/drawing/2015/06/chart">
            <c:ext xmlns:c16="http://schemas.microsoft.com/office/drawing/2014/chart" uri="{C3380CC4-5D6E-409C-BE32-E72D297353CC}">
              <c16:uniqueId val="{00000002-8F03-48A2-99F9-397FA49D1B5A}"/>
            </c:ext>
          </c:extLst>
        </c:ser>
        <c:dLbls>
          <c:showLegendKey val="0"/>
          <c:showVal val="0"/>
          <c:showCatName val="0"/>
          <c:showSerName val="0"/>
          <c:showPercent val="0"/>
          <c:showBubbleSize val="0"/>
        </c:dLbls>
        <c:marker val="1"/>
        <c:smooth val="0"/>
        <c:axId val="188891904"/>
        <c:axId val="188893824"/>
      </c:lineChart>
      <c:catAx>
        <c:axId val="18889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893824"/>
        <c:crosses val="autoZero"/>
        <c:auto val="1"/>
        <c:lblAlgn val="ctr"/>
        <c:lblOffset val="100"/>
        <c:tickLblSkip val="1"/>
        <c:tickMarkSkip val="1"/>
        <c:noMultiLvlLbl val="0"/>
      </c:catAx>
      <c:valAx>
        <c:axId val="188893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89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6.85</c:v>
                </c:pt>
                <c:pt idx="2">
                  <c:v>#N/A</c:v>
                </c:pt>
                <c:pt idx="3">
                  <c:v>3.84</c:v>
                </c:pt>
                <c:pt idx="4">
                  <c:v>#N/A</c:v>
                </c:pt>
                <c:pt idx="5">
                  <c:v>3.3</c:v>
                </c:pt>
                <c:pt idx="6">
                  <c:v>#N/A</c:v>
                </c:pt>
                <c:pt idx="7">
                  <c:v>2.74</c:v>
                </c:pt>
                <c:pt idx="8">
                  <c:v>#N/A</c:v>
                </c:pt>
                <c:pt idx="9">
                  <c:v>0.25</c:v>
                </c:pt>
              </c:numCache>
            </c:numRef>
          </c:val>
          <c:extLst xmlns:c16r2="http://schemas.microsoft.com/office/drawing/2015/06/chart">
            <c:ext xmlns:c16="http://schemas.microsoft.com/office/drawing/2014/chart" uri="{C3380CC4-5D6E-409C-BE32-E72D297353CC}">
              <c16:uniqueId val="{00000000-7F28-4A8C-AEC8-03F8C66A8F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F28-4A8C-AEC8-03F8C66A8FFE}"/>
            </c:ext>
          </c:extLst>
        </c:ser>
        <c:ser>
          <c:idx val="2"/>
          <c:order val="2"/>
          <c:tx>
            <c:strRef>
              <c:f>データシート!$A$29</c:f>
              <c:strCache>
                <c:ptCount val="1"/>
                <c:pt idx="0">
                  <c:v>産業廃棄物処理事業特別会計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0.03</c:v>
                </c:pt>
                <c:pt idx="4">
                  <c:v>#N/A</c:v>
                </c:pt>
                <c:pt idx="5">
                  <c:v>0.15</c:v>
                </c:pt>
                <c:pt idx="6">
                  <c:v>#N/A</c:v>
                </c:pt>
                <c:pt idx="7">
                  <c:v>0.11</c:v>
                </c:pt>
                <c:pt idx="8">
                  <c:v>#N/A</c:v>
                </c:pt>
                <c:pt idx="9">
                  <c:v>0.35</c:v>
                </c:pt>
              </c:numCache>
            </c:numRef>
          </c:val>
          <c:extLst xmlns:c16r2="http://schemas.microsoft.com/office/drawing/2015/06/chart">
            <c:ext xmlns:c16="http://schemas.microsoft.com/office/drawing/2014/chart" uri="{C3380CC4-5D6E-409C-BE32-E72D297353CC}">
              <c16:uniqueId val="{00000002-7F28-4A8C-AEC8-03F8C66A8FFE}"/>
            </c:ext>
          </c:extLst>
        </c:ser>
        <c:ser>
          <c:idx val="3"/>
          <c:order val="3"/>
          <c:tx>
            <c:strRef>
              <c:f>データシート!$A$30</c:f>
              <c:strCache>
                <c:ptCount val="1"/>
                <c:pt idx="0">
                  <c:v>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0.59</c:v>
                </c:pt>
              </c:numCache>
            </c:numRef>
          </c:val>
          <c:extLst xmlns:c16r2="http://schemas.microsoft.com/office/drawing/2015/06/chart">
            <c:ext xmlns:c16="http://schemas.microsoft.com/office/drawing/2014/chart" uri="{C3380CC4-5D6E-409C-BE32-E72D297353CC}">
              <c16:uniqueId val="{00000003-7F28-4A8C-AEC8-03F8C66A8FFE}"/>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0.2</c:v>
                </c:pt>
                <c:pt idx="4">
                  <c:v>#N/A</c:v>
                </c:pt>
                <c:pt idx="5">
                  <c:v>0.15</c:v>
                </c:pt>
                <c:pt idx="6">
                  <c:v>#N/A</c:v>
                </c:pt>
                <c:pt idx="7">
                  <c:v>0.18</c:v>
                </c:pt>
                <c:pt idx="8">
                  <c:v>#N/A</c:v>
                </c:pt>
                <c:pt idx="9">
                  <c:v>0.74</c:v>
                </c:pt>
              </c:numCache>
            </c:numRef>
          </c:val>
          <c:extLst xmlns:c16r2="http://schemas.microsoft.com/office/drawing/2015/06/chart">
            <c:ext xmlns:c16="http://schemas.microsoft.com/office/drawing/2014/chart" uri="{C3380CC4-5D6E-409C-BE32-E72D297353CC}">
              <c16:uniqueId val="{00000004-7F28-4A8C-AEC8-03F8C66A8FFE}"/>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0.63</c:v>
                </c:pt>
                <c:pt idx="2">
                  <c:v>#N/A</c:v>
                </c:pt>
                <c:pt idx="3">
                  <c:v>0.97</c:v>
                </c:pt>
                <c:pt idx="4">
                  <c:v>#N/A</c:v>
                </c:pt>
                <c:pt idx="5">
                  <c:v>0.54</c:v>
                </c:pt>
                <c:pt idx="6">
                  <c:v>#N/A</c:v>
                </c:pt>
                <c:pt idx="7">
                  <c:v>0.44</c:v>
                </c:pt>
                <c:pt idx="8">
                  <c:v>#N/A</c:v>
                </c:pt>
                <c:pt idx="9">
                  <c:v>1.77</c:v>
                </c:pt>
              </c:numCache>
            </c:numRef>
          </c:val>
          <c:extLst xmlns:c16r2="http://schemas.microsoft.com/office/drawing/2015/06/chart">
            <c:ext xmlns:c16="http://schemas.microsoft.com/office/drawing/2014/chart" uri="{C3380CC4-5D6E-409C-BE32-E72D297353CC}">
              <c16:uniqueId val="{00000005-7F28-4A8C-AEC8-03F8C66A8FFE}"/>
            </c:ext>
          </c:extLst>
        </c:ser>
        <c:ser>
          <c:idx val="6"/>
          <c:order val="6"/>
          <c:tx>
            <c:strRef>
              <c:f>データシート!$A$33</c:f>
              <c:strCache>
                <c:ptCount val="1"/>
                <c:pt idx="0">
                  <c:v>土地開発事業特別会計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2.95</c:v>
                </c:pt>
                <c:pt idx="2">
                  <c:v>#N/A</c:v>
                </c:pt>
                <c:pt idx="3">
                  <c:v>2.3199999999999998</c:v>
                </c:pt>
                <c:pt idx="4">
                  <c:v>#N/A</c:v>
                </c:pt>
                <c:pt idx="5">
                  <c:v>1.85</c:v>
                </c:pt>
                <c:pt idx="6">
                  <c:v>#N/A</c:v>
                </c:pt>
                <c:pt idx="7">
                  <c:v>1.55</c:v>
                </c:pt>
                <c:pt idx="8">
                  <c:v>#N/A</c:v>
                </c:pt>
                <c:pt idx="9">
                  <c:v>1.83</c:v>
                </c:pt>
              </c:numCache>
            </c:numRef>
          </c:val>
          <c:extLst xmlns:c16r2="http://schemas.microsoft.com/office/drawing/2015/06/chart">
            <c:ext xmlns:c16="http://schemas.microsoft.com/office/drawing/2014/chart" uri="{C3380CC4-5D6E-409C-BE32-E72D297353CC}">
              <c16:uniqueId val="{00000006-7F28-4A8C-AEC8-03F8C66A8FF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2.67</c:v>
                </c:pt>
                <c:pt idx="2">
                  <c:v>#N/A</c:v>
                </c:pt>
                <c:pt idx="3">
                  <c:v>2.94</c:v>
                </c:pt>
                <c:pt idx="4">
                  <c:v>#N/A</c:v>
                </c:pt>
                <c:pt idx="5">
                  <c:v>3.24</c:v>
                </c:pt>
                <c:pt idx="6">
                  <c:v>#N/A</c:v>
                </c:pt>
                <c:pt idx="7">
                  <c:v>4.07</c:v>
                </c:pt>
                <c:pt idx="8">
                  <c:v>#N/A</c:v>
                </c:pt>
                <c:pt idx="9">
                  <c:v>4.47</c:v>
                </c:pt>
              </c:numCache>
            </c:numRef>
          </c:val>
          <c:extLst xmlns:c16r2="http://schemas.microsoft.com/office/drawing/2015/06/chart">
            <c:ext xmlns:c16="http://schemas.microsoft.com/office/drawing/2014/chart" uri="{C3380CC4-5D6E-409C-BE32-E72D297353CC}">
              <c16:uniqueId val="{00000007-7F28-4A8C-AEC8-03F8C66A8FF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3.83</c:v>
                </c:pt>
                <c:pt idx="2">
                  <c:v>#N/A</c:v>
                </c:pt>
                <c:pt idx="3">
                  <c:v>3.73</c:v>
                </c:pt>
                <c:pt idx="4">
                  <c:v>#N/A</c:v>
                </c:pt>
                <c:pt idx="5">
                  <c:v>4.1399999999999997</c:v>
                </c:pt>
                <c:pt idx="6">
                  <c:v>#N/A</c:v>
                </c:pt>
                <c:pt idx="7">
                  <c:v>4.78</c:v>
                </c:pt>
                <c:pt idx="8">
                  <c:v>#N/A</c:v>
                </c:pt>
                <c:pt idx="9">
                  <c:v>4.5599999999999996</c:v>
                </c:pt>
              </c:numCache>
            </c:numRef>
          </c:val>
          <c:extLst xmlns:c16r2="http://schemas.microsoft.com/office/drawing/2015/06/chart">
            <c:ext xmlns:c16="http://schemas.microsoft.com/office/drawing/2014/chart" uri="{C3380CC4-5D6E-409C-BE32-E72D297353CC}">
              <c16:uniqueId val="{00000008-7F28-4A8C-AEC8-03F8C66A8FFE}"/>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4.83</c:v>
                </c:pt>
                <c:pt idx="2">
                  <c:v>#N/A</c:v>
                </c:pt>
                <c:pt idx="3">
                  <c:v>5.08</c:v>
                </c:pt>
                <c:pt idx="4">
                  <c:v>#N/A</c:v>
                </c:pt>
                <c:pt idx="5">
                  <c:v>4.62</c:v>
                </c:pt>
                <c:pt idx="6">
                  <c:v>#N/A</c:v>
                </c:pt>
                <c:pt idx="7">
                  <c:v>6.61</c:v>
                </c:pt>
                <c:pt idx="8">
                  <c:v>#N/A</c:v>
                </c:pt>
                <c:pt idx="9">
                  <c:v>7.43</c:v>
                </c:pt>
              </c:numCache>
            </c:numRef>
          </c:val>
          <c:extLst xmlns:c16r2="http://schemas.microsoft.com/office/drawing/2015/06/chart">
            <c:ext xmlns:c16="http://schemas.microsoft.com/office/drawing/2014/chart" uri="{C3380CC4-5D6E-409C-BE32-E72D297353CC}">
              <c16:uniqueId val="{00000009-7F28-4A8C-AEC8-03F8C66A8FFE}"/>
            </c:ext>
          </c:extLst>
        </c:ser>
        <c:dLbls>
          <c:showLegendKey val="0"/>
          <c:showVal val="0"/>
          <c:showCatName val="0"/>
          <c:showSerName val="0"/>
          <c:showPercent val="0"/>
          <c:showBubbleSize val="0"/>
        </c:dLbls>
        <c:gapWidth val="150"/>
        <c:overlap val="100"/>
        <c:axId val="188148352"/>
        <c:axId val="188690816"/>
      </c:barChart>
      <c:catAx>
        <c:axId val="18814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690816"/>
        <c:crosses val="autoZero"/>
        <c:auto val="1"/>
        <c:lblAlgn val="ctr"/>
        <c:lblOffset val="100"/>
        <c:tickLblSkip val="1"/>
        <c:tickMarkSkip val="1"/>
        <c:noMultiLvlLbl val="0"/>
      </c:catAx>
      <c:valAx>
        <c:axId val="18869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148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1210</c:v>
                </c:pt>
                <c:pt idx="5">
                  <c:v>1220</c:v>
                </c:pt>
                <c:pt idx="8">
                  <c:v>1185</c:v>
                </c:pt>
                <c:pt idx="11">
                  <c:v>1158</c:v>
                </c:pt>
                <c:pt idx="14">
                  <c:v>1105</c:v>
                </c:pt>
              </c:numCache>
            </c:numRef>
          </c:val>
          <c:extLst xmlns:c16r2="http://schemas.microsoft.com/office/drawing/2015/06/chart">
            <c:ext xmlns:c16="http://schemas.microsoft.com/office/drawing/2014/chart" uri="{C3380CC4-5D6E-409C-BE32-E72D297353CC}">
              <c16:uniqueId val="{00000000-3A01-405F-8D29-28B6E447C7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3A01-405F-8D29-28B6E447C7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A01-405F-8D29-28B6E447C7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141</c:v>
                </c:pt>
                <c:pt idx="3">
                  <c:v>149</c:v>
                </c:pt>
                <c:pt idx="6">
                  <c:v>149</c:v>
                </c:pt>
                <c:pt idx="9">
                  <c:v>148</c:v>
                </c:pt>
                <c:pt idx="12">
                  <c:v>120</c:v>
                </c:pt>
              </c:numCache>
            </c:numRef>
          </c:val>
          <c:extLst xmlns:c16r2="http://schemas.microsoft.com/office/drawing/2015/06/chart">
            <c:ext xmlns:c16="http://schemas.microsoft.com/office/drawing/2014/chart" uri="{C3380CC4-5D6E-409C-BE32-E72D297353CC}">
              <c16:uniqueId val="{00000003-3A01-405F-8D29-28B6E447C7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601</c:v>
                </c:pt>
                <c:pt idx="3">
                  <c:v>594</c:v>
                </c:pt>
                <c:pt idx="6">
                  <c:v>599</c:v>
                </c:pt>
                <c:pt idx="9">
                  <c:v>595</c:v>
                </c:pt>
                <c:pt idx="12">
                  <c:v>600</c:v>
                </c:pt>
              </c:numCache>
            </c:numRef>
          </c:val>
          <c:extLst xmlns:c16r2="http://schemas.microsoft.com/office/drawing/2015/06/chart">
            <c:ext xmlns:c16="http://schemas.microsoft.com/office/drawing/2014/chart" uri="{C3380CC4-5D6E-409C-BE32-E72D297353CC}">
              <c16:uniqueId val="{00000004-3A01-405F-8D29-28B6E447C7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A01-405F-8D29-28B6E447C7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A01-405F-8D29-28B6E447C7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1144</c:v>
                </c:pt>
                <c:pt idx="3">
                  <c:v>1142</c:v>
                </c:pt>
                <c:pt idx="6">
                  <c:v>1079</c:v>
                </c:pt>
                <c:pt idx="9">
                  <c:v>1086</c:v>
                </c:pt>
                <c:pt idx="12">
                  <c:v>1042</c:v>
                </c:pt>
              </c:numCache>
            </c:numRef>
          </c:val>
          <c:extLst xmlns:c16r2="http://schemas.microsoft.com/office/drawing/2015/06/chart">
            <c:ext xmlns:c16="http://schemas.microsoft.com/office/drawing/2014/chart" uri="{C3380CC4-5D6E-409C-BE32-E72D297353CC}">
              <c16:uniqueId val="{00000007-3A01-405F-8D29-28B6E447C74C}"/>
            </c:ext>
          </c:extLst>
        </c:ser>
        <c:dLbls>
          <c:showLegendKey val="0"/>
          <c:showVal val="0"/>
          <c:showCatName val="0"/>
          <c:showSerName val="0"/>
          <c:showPercent val="0"/>
          <c:showBubbleSize val="0"/>
        </c:dLbls>
        <c:gapWidth val="100"/>
        <c:overlap val="100"/>
        <c:axId val="182372224"/>
        <c:axId val="182382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677</c:v>
                </c:pt>
                <c:pt idx="2">
                  <c:v>#N/A</c:v>
                </c:pt>
                <c:pt idx="3">
                  <c:v>#N/A</c:v>
                </c:pt>
                <c:pt idx="4">
                  <c:v>665</c:v>
                </c:pt>
                <c:pt idx="5">
                  <c:v>#N/A</c:v>
                </c:pt>
                <c:pt idx="6">
                  <c:v>#N/A</c:v>
                </c:pt>
                <c:pt idx="7">
                  <c:v>642</c:v>
                </c:pt>
                <c:pt idx="8">
                  <c:v>#N/A</c:v>
                </c:pt>
                <c:pt idx="9">
                  <c:v>#N/A</c:v>
                </c:pt>
                <c:pt idx="10">
                  <c:v>671</c:v>
                </c:pt>
                <c:pt idx="11">
                  <c:v>#N/A</c:v>
                </c:pt>
                <c:pt idx="12">
                  <c:v>#N/A</c:v>
                </c:pt>
                <c:pt idx="13">
                  <c:v>658</c:v>
                </c:pt>
                <c:pt idx="14">
                  <c:v>#N/A</c:v>
                </c:pt>
              </c:numCache>
            </c:numRef>
          </c:val>
          <c:smooth val="0"/>
          <c:extLst xmlns:c16r2="http://schemas.microsoft.com/office/drawing/2015/06/chart">
            <c:ext xmlns:c16="http://schemas.microsoft.com/office/drawing/2014/chart" uri="{C3380CC4-5D6E-409C-BE32-E72D297353CC}">
              <c16:uniqueId val="{00000008-3A01-405F-8D29-28B6E447C74C}"/>
            </c:ext>
          </c:extLst>
        </c:ser>
        <c:dLbls>
          <c:showLegendKey val="0"/>
          <c:showVal val="0"/>
          <c:showCatName val="0"/>
          <c:showSerName val="0"/>
          <c:showPercent val="0"/>
          <c:showBubbleSize val="0"/>
        </c:dLbls>
        <c:marker val="1"/>
        <c:smooth val="0"/>
        <c:axId val="182372224"/>
        <c:axId val="182382592"/>
      </c:lineChart>
      <c:catAx>
        <c:axId val="18237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382592"/>
        <c:crosses val="autoZero"/>
        <c:auto val="1"/>
        <c:lblAlgn val="ctr"/>
        <c:lblOffset val="100"/>
        <c:tickLblSkip val="1"/>
        <c:tickMarkSkip val="1"/>
        <c:noMultiLvlLbl val="0"/>
      </c:catAx>
      <c:valAx>
        <c:axId val="182382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37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12034</c:v>
                </c:pt>
                <c:pt idx="5">
                  <c:v>12084</c:v>
                </c:pt>
                <c:pt idx="8">
                  <c:v>12030</c:v>
                </c:pt>
                <c:pt idx="11">
                  <c:v>12041</c:v>
                </c:pt>
                <c:pt idx="14">
                  <c:v>12741</c:v>
                </c:pt>
              </c:numCache>
            </c:numRef>
          </c:val>
          <c:extLst xmlns:c16r2="http://schemas.microsoft.com/office/drawing/2015/06/chart">
            <c:ext xmlns:c16="http://schemas.microsoft.com/office/drawing/2014/chart" uri="{C3380CC4-5D6E-409C-BE32-E72D297353CC}">
              <c16:uniqueId val="{00000000-6C3A-42C0-BCA8-DBD623D6AE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417</c:v>
                </c:pt>
                <c:pt idx="5">
                  <c:v>420</c:v>
                </c:pt>
                <c:pt idx="8">
                  <c:v>480</c:v>
                </c:pt>
                <c:pt idx="11">
                  <c:v>484</c:v>
                </c:pt>
                <c:pt idx="14">
                  <c:v>488</c:v>
                </c:pt>
              </c:numCache>
            </c:numRef>
          </c:val>
          <c:extLst xmlns:c16r2="http://schemas.microsoft.com/office/drawing/2015/06/chart">
            <c:ext xmlns:c16="http://schemas.microsoft.com/office/drawing/2014/chart" uri="{C3380CC4-5D6E-409C-BE32-E72D297353CC}">
              <c16:uniqueId val="{00000001-6C3A-42C0-BCA8-DBD623D6AE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2893</c:v>
                </c:pt>
                <c:pt idx="5">
                  <c:v>3169</c:v>
                </c:pt>
                <c:pt idx="8">
                  <c:v>3290</c:v>
                </c:pt>
                <c:pt idx="11">
                  <c:v>3290</c:v>
                </c:pt>
                <c:pt idx="14">
                  <c:v>3159</c:v>
                </c:pt>
              </c:numCache>
            </c:numRef>
          </c:val>
          <c:extLst xmlns:c16r2="http://schemas.microsoft.com/office/drawing/2015/06/chart">
            <c:ext xmlns:c16="http://schemas.microsoft.com/office/drawing/2014/chart" uri="{C3380CC4-5D6E-409C-BE32-E72D297353CC}">
              <c16:uniqueId val="{00000002-6C3A-42C0-BCA8-DBD623D6AE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C3A-42C0-BCA8-DBD623D6AE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C3A-42C0-BCA8-DBD623D6AE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3A-42C0-BCA8-DBD623D6AE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175</c:v>
                </c:pt>
                <c:pt idx="3">
                  <c:v>195</c:v>
                </c:pt>
                <c:pt idx="6">
                  <c:v>179</c:v>
                </c:pt>
                <c:pt idx="9">
                  <c:v>60</c:v>
                </c:pt>
                <c:pt idx="12">
                  <c:v>168</c:v>
                </c:pt>
              </c:numCache>
            </c:numRef>
          </c:val>
          <c:extLst xmlns:c16r2="http://schemas.microsoft.com/office/drawing/2015/06/chart">
            <c:ext xmlns:c16="http://schemas.microsoft.com/office/drawing/2014/chart" uri="{C3380CC4-5D6E-409C-BE32-E72D297353CC}">
              <c16:uniqueId val="{00000006-6C3A-42C0-BCA8-DBD623D6AE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627</c:v>
                </c:pt>
                <c:pt idx="3">
                  <c:v>484</c:v>
                </c:pt>
                <c:pt idx="6">
                  <c:v>340</c:v>
                </c:pt>
                <c:pt idx="9">
                  <c:v>195</c:v>
                </c:pt>
                <c:pt idx="12">
                  <c:v>76</c:v>
                </c:pt>
              </c:numCache>
            </c:numRef>
          </c:val>
          <c:extLst xmlns:c16r2="http://schemas.microsoft.com/office/drawing/2015/06/chart">
            <c:ext xmlns:c16="http://schemas.microsoft.com/office/drawing/2014/chart" uri="{C3380CC4-5D6E-409C-BE32-E72D297353CC}">
              <c16:uniqueId val="{00000007-6C3A-42C0-BCA8-DBD623D6AE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6544</c:v>
                </c:pt>
                <c:pt idx="3">
                  <c:v>6401</c:v>
                </c:pt>
                <c:pt idx="6">
                  <c:v>5984</c:v>
                </c:pt>
                <c:pt idx="9">
                  <c:v>6012</c:v>
                </c:pt>
                <c:pt idx="12">
                  <c:v>5737</c:v>
                </c:pt>
              </c:numCache>
            </c:numRef>
          </c:val>
          <c:extLst xmlns:c16r2="http://schemas.microsoft.com/office/drawing/2015/06/chart">
            <c:ext xmlns:c16="http://schemas.microsoft.com/office/drawing/2014/chart" uri="{C3380CC4-5D6E-409C-BE32-E72D297353CC}">
              <c16:uniqueId val="{00000008-6C3A-42C0-BCA8-DBD623D6AE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117</c:v>
                </c:pt>
                <c:pt idx="3">
                  <c:v>86</c:v>
                </c:pt>
                <c:pt idx="6">
                  <c:v>56</c:v>
                </c:pt>
                <c:pt idx="9">
                  <c:v>70</c:v>
                </c:pt>
                <c:pt idx="12">
                  <c:v>186</c:v>
                </c:pt>
              </c:numCache>
            </c:numRef>
          </c:val>
          <c:extLst xmlns:c16r2="http://schemas.microsoft.com/office/drawing/2015/06/chart">
            <c:ext xmlns:c16="http://schemas.microsoft.com/office/drawing/2014/chart" uri="{C3380CC4-5D6E-409C-BE32-E72D297353CC}">
              <c16:uniqueId val="{00000009-6C3A-42C0-BCA8-DBD623D6AE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9834</c:v>
                </c:pt>
                <c:pt idx="3">
                  <c:v>10349</c:v>
                </c:pt>
                <c:pt idx="6">
                  <c:v>10746</c:v>
                </c:pt>
                <c:pt idx="9">
                  <c:v>10905</c:v>
                </c:pt>
                <c:pt idx="12">
                  <c:v>11998</c:v>
                </c:pt>
              </c:numCache>
            </c:numRef>
          </c:val>
          <c:extLst xmlns:c16r2="http://schemas.microsoft.com/office/drawing/2015/06/chart">
            <c:ext xmlns:c16="http://schemas.microsoft.com/office/drawing/2014/chart" uri="{C3380CC4-5D6E-409C-BE32-E72D297353CC}">
              <c16:uniqueId val="{0000000A-6C3A-42C0-BCA8-DBD623D6AEB2}"/>
            </c:ext>
          </c:extLst>
        </c:ser>
        <c:dLbls>
          <c:showLegendKey val="0"/>
          <c:showVal val="0"/>
          <c:showCatName val="0"/>
          <c:showSerName val="0"/>
          <c:showPercent val="0"/>
          <c:showBubbleSize val="0"/>
        </c:dLbls>
        <c:gapWidth val="100"/>
        <c:overlap val="100"/>
        <c:axId val="188791424"/>
        <c:axId val="188801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1954</c:v>
                </c:pt>
                <c:pt idx="2">
                  <c:v>#N/A</c:v>
                </c:pt>
                <c:pt idx="3">
                  <c:v>#N/A</c:v>
                </c:pt>
                <c:pt idx="4">
                  <c:v>1842</c:v>
                </c:pt>
                <c:pt idx="5">
                  <c:v>#N/A</c:v>
                </c:pt>
                <c:pt idx="6">
                  <c:v>#N/A</c:v>
                </c:pt>
                <c:pt idx="7">
                  <c:v>1505</c:v>
                </c:pt>
                <c:pt idx="8">
                  <c:v>#N/A</c:v>
                </c:pt>
                <c:pt idx="9">
                  <c:v>#N/A</c:v>
                </c:pt>
                <c:pt idx="10">
                  <c:v>1426</c:v>
                </c:pt>
                <c:pt idx="11">
                  <c:v>#N/A</c:v>
                </c:pt>
                <c:pt idx="12">
                  <c:v>#N/A</c:v>
                </c:pt>
                <c:pt idx="13">
                  <c:v>1778</c:v>
                </c:pt>
                <c:pt idx="14">
                  <c:v>#N/A</c:v>
                </c:pt>
              </c:numCache>
            </c:numRef>
          </c:val>
          <c:smooth val="0"/>
          <c:extLst xmlns:c16r2="http://schemas.microsoft.com/office/drawing/2015/06/chart">
            <c:ext xmlns:c16="http://schemas.microsoft.com/office/drawing/2014/chart" uri="{C3380CC4-5D6E-409C-BE32-E72D297353CC}">
              <c16:uniqueId val="{0000000B-6C3A-42C0-BCA8-DBD623D6AEB2}"/>
            </c:ext>
          </c:extLst>
        </c:ser>
        <c:dLbls>
          <c:showLegendKey val="0"/>
          <c:showVal val="0"/>
          <c:showCatName val="0"/>
          <c:showSerName val="0"/>
          <c:showPercent val="0"/>
          <c:showBubbleSize val="0"/>
        </c:dLbls>
        <c:marker val="1"/>
        <c:smooth val="0"/>
        <c:axId val="188791424"/>
        <c:axId val="188801792"/>
      </c:lineChart>
      <c:catAx>
        <c:axId val="18879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801792"/>
        <c:crosses val="autoZero"/>
        <c:auto val="1"/>
        <c:lblAlgn val="ctr"/>
        <c:lblOffset val="100"/>
        <c:tickLblSkip val="1"/>
        <c:tickMarkSkip val="1"/>
        <c:noMultiLvlLbl val="0"/>
      </c:catAx>
      <c:valAx>
        <c:axId val="18880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79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1989</c:v>
                </c:pt>
                <c:pt idx="1">
                  <c:v>1967</c:v>
                </c:pt>
                <c:pt idx="2">
                  <c:v>1741</c:v>
                </c:pt>
              </c:numCache>
            </c:numRef>
          </c:val>
          <c:extLst xmlns:c16r2="http://schemas.microsoft.com/office/drawing/2015/06/chart">
            <c:ext xmlns:c16="http://schemas.microsoft.com/office/drawing/2014/chart" uri="{C3380CC4-5D6E-409C-BE32-E72D297353CC}">
              <c16:uniqueId val="{00000000-190F-484B-9606-BAEA973ACA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c:v>
                </c:pt>
                <c:pt idx="1">
                  <c:v>26</c:v>
                </c:pt>
                <c:pt idx="2">
                  <c:v>26</c:v>
                </c:pt>
              </c:numCache>
            </c:numRef>
          </c:val>
          <c:extLst xmlns:c16r2="http://schemas.microsoft.com/office/drawing/2015/06/chart">
            <c:ext xmlns:c16="http://schemas.microsoft.com/office/drawing/2014/chart" uri="{C3380CC4-5D6E-409C-BE32-E72D297353CC}">
              <c16:uniqueId val="{00000001-190F-484B-9606-BAEA973ACA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2145</c:v>
                </c:pt>
                <c:pt idx="1">
                  <c:v>2189</c:v>
                </c:pt>
                <c:pt idx="2">
                  <c:v>2280</c:v>
                </c:pt>
              </c:numCache>
            </c:numRef>
          </c:val>
          <c:extLst xmlns:c16r2="http://schemas.microsoft.com/office/drawing/2015/06/chart">
            <c:ext xmlns:c16="http://schemas.microsoft.com/office/drawing/2014/chart" uri="{C3380CC4-5D6E-409C-BE32-E72D297353CC}">
              <c16:uniqueId val="{00000002-190F-484B-9606-BAEA973ACA02}"/>
            </c:ext>
          </c:extLst>
        </c:ser>
        <c:dLbls>
          <c:showLegendKey val="0"/>
          <c:showVal val="0"/>
          <c:showCatName val="0"/>
          <c:showSerName val="0"/>
          <c:showPercent val="0"/>
          <c:showBubbleSize val="0"/>
        </c:dLbls>
        <c:gapWidth val="120"/>
        <c:overlap val="100"/>
        <c:axId val="188985344"/>
        <c:axId val="188986880"/>
      </c:barChart>
      <c:catAx>
        <c:axId val="18898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8986880"/>
        <c:crosses val="autoZero"/>
        <c:auto val="1"/>
        <c:lblAlgn val="ctr"/>
        <c:lblOffset val="100"/>
        <c:tickLblSkip val="1"/>
        <c:tickMarkSkip val="1"/>
        <c:noMultiLvlLbl val="0"/>
      </c:catAx>
      <c:valAx>
        <c:axId val="188986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898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3E-4AE0-BD5E-25761330DD83}"/>
                </c:ext>
                <c:ext xmlns:c15="http://schemas.microsoft.com/office/drawing/2012/chart" uri="{CE6537A1-D6FC-4f65-9D91-7224C49458BB}">
                  <c15:dlblFieldTable>
                    <c15:dlblFTEntry>
                      <c15:txfldGUID>{0E6D6630-F2F3-479F-9DDF-F3FC5906A9DC}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3E-4AE0-BD5E-25761330DD83}"/>
                </c:ext>
                <c:ext xmlns:c15="http://schemas.microsoft.com/office/drawing/2012/chart" uri="{CE6537A1-D6FC-4f65-9D91-7224C49458BB}">
                  <c15:dlblFieldTable>
                    <c15:dlblFTEntry>
                      <c15:txfldGUID>{0BE84D22-5539-460A-9ABC-24F5D1F94C51}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3E-4AE0-BD5E-25761330DD83}"/>
                </c:ext>
                <c:ext xmlns:c15="http://schemas.microsoft.com/office/drawing/2012/chart" uri="{CE6537A1-D6FC-4f65-9D91-7224C49458BB}">
                  <c15:dlblFieldTable>
                    <c15:dlblFTEntry>
                      <c15:txfldGUID>{3DF95DBE-9FAB-489D-9D06-11642F0629E9}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3E-4AE0-BD5E-25761330DD83}"/>
                </c:ext>
                <c:ext xmlns:c15="http://schemas.microsoft.com/office/drawing/2012/chart" uri="{CE6537A1-D6FC-4f65-9D91-7224C49458BB}">
                  <c15:dlblFieldTable>
                    <c15:dlblFTEntry>
                      <c15:txfldGUID>{6532DE38-16B2-4B84-9C40-C6B5EE3984DC}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3E-4AE0-BD5E-25761330DD83}"/>
                </c:ext>
                <c:ext xmlns:c15="http://schemas.microsoft.com/office/drawing/2012/chart" uri="{CE6537A1-D6FC-4f65-9D91-7224C49458BB}">
                  <c15:dlblFieldTable>
                    <c15:dlblFTEntry>
                      <c15:txfldGUID>{6AF2F1C3-40BC-499A-A6AD-80E21D980957}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3E-4AE0-BD5E-25761330DD83}"/>
                </c:ext>
                <c:ext xmlns:c15="http://schemas.microsoft.com/office/drawing/2012/chart" uri="{CE6537A1-D6FC-4f65-9D91-7224C49458BB}">
                  <c15:dlblFieldTable>
                    <c15:dlblFTEntry>
                      <c15:txfldGUID>{E04675F6-4A1F-4602-B846-2F9F76B1A2EE}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3E-4AE0-BD5E-25761330DD83}"/>
                </c:ext>
                <c:ext xmlns:c15="http://schemas.microsoft.com/office/drawing/2012/chart" uri="{CE6537A1-D6FC-4f65-9D91-7224C49458BB}">
                  <c15:layout/>
                  <c15:dlblFieldTable>
                    <c15:dlblFTEntry>
                      <c15:txfldGUID>{FCF90812-DA6A-451A-92EB-887AD785C4E7}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3E-4AE0-BD5E-25761330DD83}"/>
                </c:ext>
                <c:ext xmlns:c15="http://schemas.microsoft.com/office/drawing/2012/chart" uri="{CE6537A1-D6FC-4f65-9D91-7224C49458BB}">
                  <c15:layout/>
                  <c15:dlblFieldTable>
                    <c15:dlblFTEntry>
                      <c15:txfldGUID>{49A2BA0F-98BF-4E16-84F9-5216C106D1D6}</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3E-4AE0-BD5E-25761330DD83}"/>
                </c:ext>
                <c:ext xmlns:c15="http://schemas.microsoft.com/office/drawing/2012/chart" uri="{CE6537A1-D6FC-4f65-9D91-7224C49458BB}">
                  <c15:layout/>
                  <c15:dlblFieldTable>
                    <c15:dlblFTEntry>
                      <c15:txfldGUID>{CCF8ABBA-D6F0-4FFD-B03D-AA80168ED617}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32.6</c:v>
                </c:pt>
                <c:pt idx="24">
                  <c:v>34.5</c:v>
                </c:pt>
                <c:pt idx="32">
                  <c:v>36.200000000000003</c:v>
                </c:pt>
              </c:numCache>
            </c:numRef>
          </c:xVal>
          <c:yVal>
            <c:numRef>
              <c:f>公会計指標分析・財政指標組合せ分析表!$BP$51:$DC$51</c:f>
              <c:numCache>
                <c:formatCode>#,##0.0;"▲ "#,##0.0</c:formatCode>
                <c:ptCount val="40"/>
                <c:pt idx="16">
                  <c:v>35.6</c:v>
                </c:pt>
                <c:pt idx="24">
                  <c:v>34.700000000000003</c:v>
                </c:pt>
                <c:pt idx="32">
                  <c:v>44.2</c:v>
                </c:pt>
              </c:numCache>
            </c:numRef>
          </c:yVal>
          <c:smooth val="0"/>
          <c:extLst xmlns:c16r2="http://schemas.microsoft.com/office/drawing/2015/06/chart">
            <c:ext xmlns:c16="http://schemas.microsoft.com/office/drawing/2014/chart" uri="{C3380CC4-5D6E-409C-BE32-E72D297353CC}">
              <c16:uniqueId val="{00000009-593E-4AE0-BD5E-25761330DD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3E-4AE0-BD5E-25761330DD83}"/>
                </c:ext>
                <c:ext xmlns:c15="http://schemas.microsoft.com/office/drawing/2012/chart" uri="{CE6537A1-D6FC-4f65-9D91-7224C49458BB}">
                  <c15:dlblFieldTable>
                    <c15:dlblFTEntry>
                      <c15:txfldGUID>{276FCF41-055B-4EC6-ACA8-53D10751002B}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3E-4AE0-BD5E-25761330DD83}"/>
                </c:ext>
                <c:ext xmlns:c15="http://schemas.microsoft.com/office/drawing/2012/chart" uri="{CE6537A1-D6FC-4f65-9D91-7224C49458BB}">
                  <c15:dlblFieldTable>
                    <c15:dlblFTEntry>
                      <c15:txfldGUID>{38E89F4C-D58F-4B9E-866B-AF3842481C2A}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93E-4AE0-BD5E-25761330DD83}"/>
                </c:ext>
                <c:ext xmlns:c15="http://schemas.microsoft.com/office/drawing/2012/chart" uri="{CE6537A1-D6FC-4f65-9D91-7224C49458BB}">
                  <c15:dlblFieldTable>
                    <c15:dlblFTEntry>
                      <c15:txfldGUID>{25099013-920C-47CC-8105-636796E51BE6}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3E-4AE0-BD5E-25761330DD83}"/>
                </c:ext>
                <c:ext xmlns:c15="http://schemas.microsoft.com/office/drawing/2012/chart" uri="{CE6537A1-D6FC-4f65-9D91-7224C49458BB}">
                  <c15:dlblFieldTable>
                    <c15:dlblFTEntry>
                      <c15:txfldGUID>{9C74157F-8293-4E11-AEB7-4D04434D0F2C}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93E-4AE0-BD5E-25761330DD83}"/>
                </c:ext>
                <c:ext xmlns:c15="http://schemas.microsoft.com/office/drawing/2012/chart" uri="{CE6537A1-D6FC-4f65-9D91-7224C49458BB}">
                  <c15:dlblFieldTable>
                    <c15:dlblFTEntry>
                      <c15:txfldGUID>{5BBD0C17-0A83-46E4-902A-39850D79B773}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3E-4AE0-BD5E-25761330DD83}"/>
                </c:ext>
                <c:ext xmlns:c15="http://schemas.microsoft.com/office/drawing/2012/chart" uri="{CE6537A1-D6FC-4f65-9D91-7224C49458BB}">
                  <c15:dlblFieldTable>
                    <c15:dlblFTEntry>
                      <c15:txfldGUID>{DE1A59C6-838D-4089-A478-C44F5F8711DE}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3E-4AE0-BD5E-25761330DD83}"/>
                </c:ext>
                <c:ext xmlns:c15="http://schemas.microsoft.com/office/drawing/2012/chart" uri="{CE6537A1-D6FC-4f65-9D91-7224C49458BB}">
                  <c15:layout/>
                  <c15:dlblFieldTable>
                    <c15:dlblFTEntry>
                      <c15:txfldGUID>{889CDE64-7D63-4335-9CBA-FF10EA2F0ABD}</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3E-4AE0-BD5E-25761330DD83}"/>
                </c:ext>
                <c:ext xmlns:c15="http://schemas.microsoft.com/office/drawing/2012/chart" uri="{CE6537A1-D6FC-4f65-9D91-7224C49458BB}">
                  <c15:layout/>
                  <c15:dlblFieldTable>
                    <c15:dlblFTEntry>
                      <c15:txfldGUID>{6DAB8B4B-5F2F-40B4-89C8-4FC776C926B9}</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3E-4AE0-BD5E-25761330DD83}"/>
                </c:ext>
                <c:ext xmlns:c15="http://schemas.microsoft.com/office/drawing/2012/chart" uri="{CE6537A1-D6FC-4f65-9D91-7224C49458BB}">
                  <c15:layout/>
                  <c15:dlblFieldTable>
                    <c15:dlblFTEntry>
                      <c15:txfldGUID>{278C95D1-7E40-4D43-9BE3-AB6E3C39A233}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pt idx="32">
                  <c:v>58.2</c:v>
                </c:pt>
              </c:numCache>
            </c:numRef>
          </c:xVal>
          <c:yVal>
            <c:numRef>
              <c:f>公会計指標分析・財政指標組合せ分析表!$BP$55:$DC$55</c:f>
              <c:numCache>
                <c:formatCode>#,##0.0;"▲ "#,##0.0</c:formatCode>
                <c:ptCount val="40"/>
                <c:pt idx="16">
                  <c:v>13.1</c:v>
                </c:pt>
                <c:pt idx="24">
                  <c:v>0</c:v>
                </c:pt>
                <c:pt idx="32">
                  <c:v>0</c:v>
                </c:pt>
              </c:numCache>
            </c:numRef>
          </c:yVal>
          <c:smooth val="0"/>
          <c:extLst xmlns:c16r2="http://schemas.microsoft.com/office/drawing/2015/06/chart">
            <c:ext xmlns:c16="http://schemas.microsoft.com/office/drawing/2014/chart" uri="{C3380CC4-5D6E-409C-BE32-E72D297353CC}">
              <c16:uniqueId val="{00000013-593E-4AE0-BD5E-25761330DD83}"/>
            </c:ext>
          </c:extLst>
        </c:ser>
        <c:dLbls>
          <c:showLegendKey val="0"/>
          <c:showVal val="1"/>
          <c:showCatName val="0"/>
          <c:showSerName val="0"/>
          <c:showPercent val="0"/>
          <c:showBubbleSize val="0"/>
        </c:dLbls>
        <c:axId val="189243392"/>
        <c:axId val="189245312"/>
      </c:scatterChart>
      <c:valAx>
        <c:axId val="189243392"/>
        <c:scaling>
          <c:orientation val="minMax"/>
          <c:max val="61"/>
          <c:min val="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9245312"/>
        <c:crosses val="autoZero"/>
        <c:crossBetween val="midCat"/>
      </c:valAx>
      <c:valAx>
        <c:axId val="189245312"/>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9243392"/>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19-4E34-BEEF-00A69C5FB4A8}"/>
                </c:ext>
                <c:ext xmlns:c15="http://schemas.microsoft.com/office/drawing/2012/chart" uri="{CE6537A1-D6FC-4f65-9D91-7224C49458BB}">
                  <c15:layout/>
                  <c15:dlblFieldTable>
                    <c15:dlblFTEntry>
                      <c15:txfldGUID>{92CA18A9-ACBC-4515-B46E-BCE3DD141EB8}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519-4E34-BEEF-00A69C5FB4A8}"/>
                </c:ext>
                <c:ext xmlns:c15="http://schemas.microsoft.com/office/drawing/2012/chart" uri="{CE6537A1-D6FC-4f65-9D91-7224C49458BB}">
                  <c15:dlblFieldTable>
                    <c15:dlblFTEntry>
                      <c15:txfldGUID>{885211F0-2AE5-4786-9A5B-727E5A36676C}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519-4E34-BEEF-00A69C5FB4A8}"/>
                </c:ext>
                <c:ext xmlns:c15="http://schemas.microsoft.com/office/drawing/2012/chart" uri="{CE6537A1-D6FC-4f65-9D91-7224C49458BB}">
                  <c15:dlblFieldTable>
                    <c15:dlblFTEntry>
                      <c15:txfldGUID>{57ED109A-2F26-40E9-AECF-D99DC7672A82}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519-4E34-BEEF-00A69C5FB4A8}"/>
                </c:ext>
                <c:ext xmlns:c15="http://schemas.microsoft.com/office/drawing/2012/chart" uri="{CE6537A1-D6FC-4f65-9D91-7224C49458BB}">
                  <c15:dlblFieldTable>
                    <c15:dlblFTEntry>
                      <c15:txfldGUID>{4E553900-5D31-49C1-BFEA-CCAA5188816A}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519-4E34-BEEF-00A69C5FB4A8}"/>
                </c:ext>
                <c:ext xmlns:c15="http://schemas.microsoft.com/office/drawing/2012/chart" uri="{CE6537A1-D6FC-4f65-9D91-7224C49458BB}">
                  <c15:dlblFieldTable>
                    <c15:dlblFTEntry>
                      <c15:txfldGUID>{B7173377-1B9C-433B-A52C-9BAD8C037F91}</c15:txfldGUID>
                      <c15:f>#REF!</c15:f>
                      <c15:dlblFieldTableCache>
                        <c:ptCount val="1"/>
                        <c:pt idx="0">
                          <c:v>#REF!</c:v>
                        </c:pt>
                      </c15:dlblFieldTableCache>
                    </c15:dlblFTEntry>
                  </c15:dlblFieldTable>
                  <c15:showDataLabelsRange val="0"/>
                </c:ext>
              </c:extLst>
            </c:dLbl>
            <c:dLbl>
              <c:idx val="8"/>
              <c:layout>
                <c:manualLayout>
                  <c:x val="-2.231034159935319E-2"/>
                  <c:y val="-4.6742189742223307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519-4E34-BEEF-00A69C5FB4A8}"/>
                </c:ext>
                <c:ext xmlns:c15="http://schemas.microsoft.com/office/drawing/2012/chart" uri="{CE6537A1-D6FC-4f65-9D91-7224C49458BB}">
                  <c15:layout/>
                  <c15:dlblFieldTable>
                    <c15:dlblFTEntry>
                      <c15:txfldGUID>{6D1C8E39-2185-4F7E-B954-62E8DC621F76}</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4.1085641638868214E-2"/>
                  <c:y val="-7.549384995071603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519-4E34-BEEF-00A69C5FB4A8}"/>
                </c:ext>
                <c:ext xmlns:c15="http://schemas.microsoft.com/office/drawing/2012/chart" uri="{CE6537A1-D6FC-4f65-9D91-7224C49458BB}">
                  <c15:layout/>
                  <c15:dlblFieldTable>
                    <c15:dlblFTEntry>
                      <c15:txfldGUID>{8BB3CD35-7556-4589-9390-E3EEC4D66894}</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231034159935319E-2"/>
                  <c:y val="-4.933944422487189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519-4E34-BEEF-00A69C5FB4A8}"/>
                </c:ext>
                <c:ext xmlns:c15="http://schemas.microsoft.com/office/drawing/2012/chart" uri="{CE6537A1-D6FC-4f65-9D91-7224C49458BB}">
                  <c15:layout/>
                  <c15:dlblFieldTable>
                    <c15:dlblFTEntry>
                      <c15:txfldGUID>{68DC8334-9C25-436E-8DBD-406A43B519BB}</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4.1085641638868214E-2"/>
                  <c:y val="-7.809110443336460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519-4E34-BEEF-00A69C5FB4A8}"/>
                </c:ext>
                <c:ext xmlns:c15="http://schemas.microsoft.com/office/drawing/2012/chart" uri="{CE6537A1-D6FC-4f65-9D91-7224C49458BB}">
                  <c15:layout/>
                  <c15:dlblFieldTable>
                    <c15:dlblFTEntry>
                      <c15:txfldGUID>{BB2474AE-87AC-46D8-8524-77D5109DD370}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16.899999999999999</c:v>
                </c:pt>
                <c:pt idx="8">
                  <c:v>16.100000000000001</c:v>
                </c:pt>
                <c:pt idx="16">
                  <c:v>15.6</c:v>
                </c:pt>
                <c:pt idx="24">
                  <c:v>15.7</c:v>
                </c:pt>
                <c:pt idx="32">
                  <c:v>16</c:v>
                </c:pt>
              </c:numCache>
            </c:numRef>
          </c:xVal>
          <c:yVal>
            <c:numRef>
              <c:f>公会計指標分析・財政指標組合せ分析表!$BP$73:$DC$73</c:f>
              <c:numCache>
                <c:formatCode>#,##0.0;"▲ "#,##0.0</c:formatCode>
                <c:ptCount val="40"/>
                <c:pt idx="0">
                  <c:v>46.1</c:v>
                </c:pt>
                <c:pt idx="8">
                  <c:v>43.7</c:v>
                </c:pt>
                <c:pt idx="16">
                  <c:v>35.6</c:v>
                </c:pt>
                <c:pt idx="24">
                  <c:v>34.700000000000003</c:v>
                </c:pt>
                <c:pt idx="32">
                  <c:v>44.2</c:v>
                </c:pt>
              </c:numCache>
            </c:numRef>
          </c:yVal>
          <c:smooth val="0"/>
          <c:extLst xmlns:c16r2="http://schemas.microsoft.com/office/drawing/2015/06/chart">
            <c:ext xmlns:c16="http://schemas.microsoft.com/office/drawing/2014/chart" uri="{C3380CC4-5D6E-409C-BE32-E72D297353CC}">
              <c16:uniqueId val="{00000009-F519-4E34-BEEF-00A69C5FB4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519-4E34-BEEF-00A69C5FB4A8}"/>
                </c:ext>
                <c:ext xmlns:c15="http://schemas.microsoft.com/office/drawing/2012/chart" uri="{CE6537A1-D6FC-4f65-9D91-7224C49458BB}">
                  <c15:layout/>
                  <c15:dlblFieldTable>
                    <c15:dlblFTEntry>
                      <c15:txfldGUID>{0374A1D8-F6AD-4F71-B478-0BE330509740}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519-4E34-BEEF-00A69C5FB4A8}"/>
                </c:ext>
                <c:ext xmlns:c15="http://schemas.microsoft.com/office/drawing/2012/chart" uri="{CE6537A1-D6FC-4f65-9D91-7224C49458BB}">
                  <c15:dlblFieldTable>
                    <c15:dlblFTEntry>
                      <c15:txfldGUID>{15BF918C-B7E3-4D90-BACC-C551659B6989}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519-4E34-BEEF-00A69C5FB4A8}"/>
                </c:ext>
                <c:ext xmlns:c15="http://schemas.microsoft.com/office/drawing/2012/chart" uri="{CE6537A1-D6FC-4f65-9D91-7224C49458BB}">
                  <c15:dlblFieldTable>
                    <c15:dlblFTEntry>
                      <c15:txfldGUID>{19761CA9-74ED-40FF-867F-A0F7B644FB3A}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519-4E34-BEEF-00A69C5FB4A8}"/>
                </c:ext>
                <c:ext xmlns:c15="http://schemas.microsoft.com/office/drawing/2012/chart" uri="{CE6537A1-D6FC-4f65-9D91-7224C49458BB}">
                  <c15:dlblFieldTable>
                    <c15:dlblFTEntry>
                      <c15:txfldGUID>{A5DC1739-BE7C-4919-8A70-CA520424BE30}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519-4E34-BEEF-00A69C5FB4A8}"/>
                </c:ext>
                <c:ext xmlns:c15="http://schemas.microsoft.com/office/drawing/2012/chart" uri="{CE6537A1-D6FC-4f65-9D91-7224C49458BB}">
                  <c15:dlblFieldTable>
                    <c15:dlblFTEntry>
                      <c15:txfldGUID>{DE012BFE-FBA0-4B28-9A66-1C513455AA9E}</c15:txfldGUID>
                      <c15:f>#REF!</c15:f>
                      <c15:dlblFieldTableCache>
                        <c:ptCount val="1"/>
                        <c:pt idx="0">
                          <c:v>#REF!</c:v>
                        </c:pt>
                      </c15:dlblFieldTableCache>
                    </c15:dlblFTEntry>
                  </c15:dlblFieldTable>
                  <c15:showDataLabelsRange val="0"/>
                </c:ext>
              </c:extLst>
            </c:dLbl>
            <c:dLbl>
              <c:idx val="8"/>
              <c:layout>
                <c:manualLayout>
                  <c:x val="-2.6385055114456147E-2"/>
                  <c:y val="-6.2325031662975795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519-4E34-BEEF-00A69C5FB4A8}"/>
                </c:ext>
                <c:ext xmlns:c15="http://schemas.microsoft.com/office/drawing/2012/chart" uri="{CE6537A1-D6FC-4f65-9D91-7224C49458BB}">
                  <c15:layout/>
                  <c15:dlblFieldTable>
                    <c15:dlblFTEntry>
                      <c15:txfldGUID>{42AB1884-A64E-4882-BC4E-5D2101382FCD}</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7010928123765149E-2"/>
                  <c:y val="-6.250826251261210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519-4E34-BEEF-00A69C5FB4A8}"/>
                </c:ext>
                <c:ext xmlns:c15="http://schemas.microsoft.com/office/drawing/2012/chart" uri="{CE6537A1-D6FC-4f65-9D91-7224C49458BB}">
                  <c15:layout/>
                  <c15:dlblFieldTable>
                    <c15:dlblFTEntry>
                      <c15:txfldGUID>{80754975-B5B7-4AFC-AA4E-FBABB1A198FF}</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30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519-4E34-BEEF-00A69C5FB4A8}"/>
                </c:ext>
                <c:ext xmlns:c15="http://schemas.microsoft.com/office/drawing/2012/chart" uri="{CE6537A1-D6FC-4f65-9D91-7224C49458BB}">
                  <c15:layout/>
                  <c15:dlblFieldTable>
                    <c15:dlblFTEntry>
                      <c15:txfldGUID>{A35ABD1A-33BA-4C0C-9495-993EADD078B0}</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519-4E34-BEEF-00A69C5FB4A8}"/>
                </c:ext>
                <c:ext xmlns:c15="http://schemas.microsoft.com/office/drawing/2012/chart" uri="{CE6537A1-D6FC-4f65-9D91-7224C49458BB}">
                  <c15:layout/>
                  <c15:dlblFieldTable>
                    <c15:dlblFTEntry>
                      <c15:txfldGUID>{D36566F1-9357-453B-9DC3-27F89CE27005}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xmlns:c16r2="http://schemas.microsoft.com/office/drawing/2015/06/chart">
            <c:ext xmlns:c16="http://schemas.microsoft.com/office/drawing/2014/chart" uri="{C3380CC4-5D6E-409C-BE32-E72D297353CC}">
              <c16:uniqueId val="{00000013-F519-4E34-BEEF-00A69C5FB4A8}"/>
            </c:ext>
          </c:extLst>
        </c:ser>
        <c:dLbls>
          <c:showLegendKey val="0"/>
          <c:showVal val="1"/>
          <c:showCatName val="0"/>
          <c:showSerName val="0"/>
          <c:showPercent val="0"/>
          <c:showBubbleSize val="0"/>
        </c:dLbls>
        <c:axId val="191047168"/>
        <c:axId val="191049088"/>
      </c:scatterChart>
      <c:valAx>
        <c:axId val="191047168"/>
        <c:scaling>
          <c:orientation val="minMax"/>
          <c:max val="17.700000000000003"/>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1049088"/>
        <c:crosses val="autoZero"/>
        <c:crossBetween val="midCat"/>
      </c:valAx>
      <c:valAx>
        <c:axId val="191049088"/>
        <c:scaling>
          <c:orientation val="minMax"/>
          <c:max val="5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1047168"/>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公債費負担適正化計画を着実に実行してきたことにより元利償還金等（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）のうち、普通会計の元利償還金が減少しています。また組合への元利償還金に対する負担金も減少していますが、標準財政規模が減少したため、比率は昨年度に比べ</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さらに、近年実施してきた大型建設事業の地方債の償還が本格的に始まることから、今後は繰上償還の財源確保等に努め、分子の増加幅を抑制していく必要がある。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将来負担額の分子を押し上げた要因としては、「一般会計等に係る地方債の現在高」が対前年度</a:t>
          </a:r>
          <a:r>
            <a:rPr kumimoji="1" lang="en-US" altLang="ja-JP" sz="1400">
              <a:latin typeface="ＭＳ ゴシック" pitchFamily="49" charset="-128"/>
              <a:ea typeface="ＭＳ ゴシック" pitchFamily="49" charset="-128"/>
            </a:rPr>
            <a:t>1,093</a:t>
          </a:r>
          <a:r>
            <a:rPr kumimoji="1" lang="ja-JP" altLang="en-US" sz="1400">
              <a:latin typeface="ＭＳ ゴシック" pitchFamily="49" charset="-128"/>
              <a:ea typeface="ＭＳ ゴシック" pitchFamily="49" charset="-128"/>
            </a:rPr>
            <a:t>百万円の増加、「債務負担行為に基づく支出予定額」「退職手当負担見込額」において</a:t>
          </a:r>
          <a:r>
            <a:rPr kumimoji="1" lang="en-US" altLang="ja-JP" sz="1400">
              <a:latin typeface="ＭＳ ゴシック" pitchFamily="49" charset="-128"/>
              <a:ea typeface="ＭＳ ゴシック" pitchFamily="49" charset="-128"/>
            </a:rPr>
            <a:t>224</a:t>
          </a:r>
          <a:r>
            <a:rPr kumimoji="1" lang="ja-JP" altLang="en-US" sz="1400">
              <a:latin typeface="ＭＳ ゴシック" pitchFamily="49" charset="-128"/>
              <a:ea typeface="ＭＳ ゴシック" pitchFamily="49" charset="-128"/>
            </a:rPr>
            <a:t>百万円増加したのが主な要因です。</a:t>
          </a:r>
        </a:p>
        <a:p>
          <a:r>
            <a:rPr kumimoji="1" lang="ja-JP" altLang="en-US" sz="1400">
              <a:latin typeface="ＭＳ ゴシック" pitchFamily="49" charset="-128"/>
              <a:ea typeface="ＭＳ ゴシック" pitchFamily="49" charset="-128"/>
            </a:rPr>
            <a:t>　また、将来負担額から差し引くことができる充当可能基金についても財政調整基金が減少したことにより減少傾向にあります。</a:t>
          </a:r>
        </a:p>
        <a:p>
          <a:r>
            <a:rPr kumimoji="1" lang="ja-JP" altLang="en-US" sz="1400">
              <a:latin typeface="ＭＳ ゴシック" pitchFamily="49" charset="-128"/>
              <a:ea typeface="ＭＳ ゴシック" pitchFamily="49" charset="-128"/>
            </a:rPr>
            <a:t>　これらの要因により、将来負担比率の分子は対前年度</a:t>
          </a:r>
          <a:r>
            <a:rPr kumimoji="1" lang="en-US" altLang="ja-JP" sz="1400">
              <a:latin typeface="ＭＳ ゴシック" pitchFamily="49" charset="-128"/>
              <a:ea typeface="ＭＳ ゴシック" pitchFamily="49" charset="-128"/>
            </a:rPr>
            <a:t>352</a:t>
          </a:r>
          <a:r>
            <a:rPr kumimoji="1" lang="ja-JP" altLang="en-US" sz="1400">
              <a:latin typeface="ＭＳ ゴシック" pitchFamily="49" charset="-128"/>
              <a:ea typeface="ＭＳ ゴシック" pitchFamily="49" charset="-128"/>
            </a:rPr>
            <a:t>百万円増加しています。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兵庫県神河町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基金の使途を明確化を図るために、「公共施設維持管理基金」に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億円積み立てた一方、人口減少対策として子育て世代への支援の拡充、若者定住と教育環境の充実事業や、高齢者福祉をはじめ、地域経済の活性化事業のため、「財政調整基金」を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各年度の予算執執行の結果生じた決算余剰金の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を財政調整基金から優先に積み立てる。その他の余剰金についても、標準財政規模の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％以上となるまでは財政調整基金に積み立て、それ以上の余剰金については、基金の使途の明確化を図るため、特定目的基金に積み立てていくことを予定している。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公共施設の維持管理に要する財源を確保し、将来にわたる町財政の健全な運営の推進を図る・・・「公共施設維持管理基金」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少子高齢化の進展による人口減少問題をはじめ、それに伴う生産人口の減少や地方交付税の削減等により本町の財政が逼迫する中で、今後、これまで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に整備してきた公共施設が改修・更新時期を迎えようとしており、多額の更新費用が必要になると見込まれていることから、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各施設使用料収入の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一定額を積み立てることを基本とし、急な修繕等にも迅速に対応できるよう基金に積み当てていくことを予定している。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固定資産税（水力発電所償却資産）の減少、普通交付税の合併算定替による特例措置（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年目）の減額等により、基金を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財政調整基金残高を普通交付税の合併算定替特例装置の適用期限終了後において、標準財政規模の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％以上となるように務めることとしている。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年度では基金の取り崩しはなし。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基金残高の現状維持に努める。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
11,601
202.23
10,121,647
9,821,886
253,353
5,049,966
11,998,444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これまで、合併時に作成した町建設計画により施設整備を進めてきたことから、有形固定資産減価償却比率は全国平均を下回っている。</a:t>
          </a:r>
        </a:p>
        <a:p>
          <a:r>
            <a:rPr kumimoji="1" lang="ja-JP" altLang="en-US" sz="1100">
              <a:latin typeface="ＭＳ Ｐゴシック" panose="020B0600070205080204" pitchFamily="50" charset="-128"/>
              <a:ea typeface="ＭＳ Ｐゴシック" panose="020B0600070205080204" pitchFamily="50" charset="-128"/>
            </a:rPr>
            <a:t>　今後も現状の水準を維持できるよう、効率的な維持管理と施設の老朽化に対し適正な更新を行っていきたい。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162305</xdr:rowOff>
    </xdr:from>
    <xdr:ext cx="405111" cy="259045"/>
    <xdr:sp macro="" textlink="">
      <xdr:nvSpPr>
        <xdr:cNvPr id="71" name="有形固定資産減価償却率平均値テキスト"/>
        <xdr:cNvSpPr txBox="1"/>
      </xdr:nvSpPr>
      <xdr:spPr>
        <a:xfrm>
          <a:off x="4813300" y="5734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132171</xdr:rowOff>
    </xdr:from>
    <xdr:to>
      <xdr:col>23</xdr:col>
      <xdr:colOff>136525</xdr:colOff>
      <xdr:row>34</xdr:row>
      <xdr:rowOff>62321</xdr:rowOff>
    </xdr:to>
    <xdr:sp macro="" textlink="">
      <xdr:nvSpPr>
        <xdr:cNvPr id="80" name="楕円 79"/>
        <xdr:cNvSpPr/>
      </xdr:nvSpPr>
      <xdr:spPr>
        <a:xfrm>
          <a:off x="47117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47098</xdr:rowOff>
    </xdr:from>
    <xdr:ext cx="405111" cy="259045"/>
    <xdr:sp macro="" textlink="">
      <xdr:nvSpPr>
        <xdr:cNvPr id="81" name="有形固定資産減価償却率該当値テキスト"/>
        <xdr:cNvSpPr txBox="1"/>
      </xdr:nvSpPr>
      <xdr:spPr>
        <a:xfrm>
          <a:off x="4813300"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13153</xdr:rowOff>
    </xdr:from>
    <xdr:to>
      <xdr:col>19</xdr:col>
      <xdr:colOff>187325</xdr:colOff>
      <xdr:row>34</xdr:row>
      <xdr:rowOff>114753</xdr:rowOff>
    </xdr:to>
    <xdr:sp macro="" textlink="">
      <xdr:nvSpPr>
        <xdr:cNvPr id="82" name="楕円 81"/>
        <xdr:cNvSpPr/>
      </xdr:nvSpPr>
      <xdr:spPr>
        <a:xfrm>
          <a:off x="4000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11521</xdr:rowOff>
    </xdr:from>
    <xdr:to>
      <xdr:col>23</xdr:col>
      <xdr:colOff>85725</xdr:colOff>
      <xdr:row>34</xdr:row>
      <xdr:rowOff>63953</xdr:rowOff>
    </xdr:to>
    <xdr:cxnSp macro="">
      <xdr:nvCxnSpPr>
        <xdr:cNvPr id="83" name="直線コネクタ 82"/>
        <xdr:cNvCxnSpPr/>
      </xdr:nvCxnSpPr>
      <xdr:spPr>
        <a:xfrm flipV="1">
          <a:off x="4051300" y="6612346"/>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71755</xdr:rowOff>
    </xdr:from>
    <xdr:to>
      <xdr:col>15</xdr:col>
      <xdr:colOff>187325</xdr:colOff>
      <xdr:row>35</xdr:row>
      <xdr:rowOff>1905</xdr:rowOff>
    </xdr:to>
    <xdr:sp macro="" textlink="">
      <xdr:nvSpPr>
        <xdr:cNvPr id="84" name="楕円 83"/>
        <xdr:cNvSpPr/>
      </xdr:nvSpPr>
      <xdr:spPr>
        <a:xfrm>
          <a:off x="3238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63953</xdr:rowOff>
    </xdr:from>
    <xdr:to>
      <xdr:col>19</xdr:col>
      <xdr:colOff>136525</xdr:colOff>
      <xdr:row>34</xdr:row>
      <xdr:rowOff>122555</xdr:rowOff>
    </xdr:to>
    <xdr:cxnSp macro="">
      <xdr:nvCxnSpPr>
        <xdr:cNvPr id="85" name="直線コネクタ 84"/>
        <xdr:cNvCxnSpPr/>
      </xdr:nvCxnSpPr>
      <xdr:spPr>
        <a:xfrm flipV="1">
          <a:off x="3289300" y="6664778"/>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102796</xdr:rowOff>
    </xdr:from>
    <xdr:ext cx="405111" cy="259045"/>
    <xdr:sp macro="" textlink="">
      <xdr:nvSpPr>
        <xdr:cNvPr id="86" name="n_1aveValue有形固定資産減価償却率"/>
        <xdr:cNvSpPr txBox="1"/>
      </xdr:nvSpPr>
      <xdr:spPr>
        <a:xfrm>
          <a:off x="38360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7"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105880</xdr:rowOff>
    </xdr:from>
    <xdr:ext cx="405111" cy="259045"/>
    <xdr:sp macro="" textlink="">
      <xdr:nvSpPr>
        <xdr:cNvPr id="88" name="n_1mainValue有形固定資産減価償却率"/>
        <xdr:cNvSpPr txBox="1"/>
      </xdr:nvSpPr>
      <xdr:spPr>
        <a:xfrm>
          <a:off x="3836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164482</xdr:rowOff>
    </xdr:from>
    <xdr:ext cx="405111" cy="259045"/>
    <xdr:sp macro="" textlink="">
      <xdr:nvSpPr>
        <xdr:cNvPr id="89" name="n_2mainValue有形固定資産減価償却率"/>
        <xdr:cNvSpPr txBox="1"/>
      </xdr:nvSpPr>
      <xdr:spPr>
        <a:xfrm>
          <a:off x="3086744" y="676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債務償還可能年数及び将来負担比率は、町債残高が多いこと等により、全国平均と比較して高い状況となっている。</a:t>
          </a:r>
        </a:p>
        <a:p>
          <a:r>
            <a:rPr kumimoji="1" lang="ja-JP" altLang="en-US" sz="1100">
              <a:latin typeface="ＭＳ Ｐゴシック" panose="020B0600070205080204" pitchFamily="50" charset="-128"/>
              <a:ea typeface="ＭＳ Ｐゴシック" panose="020B0600070205080204" pitchFamily="50" charset="-128"/>
            </a:rPr>
            <a:t>　今後は、将来負担の抑制とともに、行財政改革の推進により、毎年度の収支状況を改善していくことで、将来負担比率・債務償還可能年数を改善していきたい。</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8" name="直線コネクタ 117"/>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1"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2" name="直線コネクタ 121"/>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3"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4" name="フローチャート: 判断 123"/>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70203</xdr:rowOff>
    </xdr:from>
    <xdr:to>
      <xdr:col>76</xdr:col>
      <xdr:colOff>73025</xdr:colOff>
      <xdr:row>30</xdr:row>
      <xdr:rowOff>353</xdr:rowOff>
    </xdr:to>
    <xdr:sp macro="" textlink="">
      <xdr:nvSpPr>
        <xdr:cNvPr id="130" name="楕円 129"/>
        <xdr:cNvSpPr/>
      </xdr:nvSpPr>
      <xdr:spPr>
        <a:xfrm>
          <a:off x="14744700" y="58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93080</xdr:rowOff>
    </xdr:from>
    <xdr:ext cx="340478" cy="259045"/>
    <xdr:sp macro="" textlink="">
      <xdr:nvSpPr>
        <xdr:cNvPr id="131" name="債務償還可能年数該当値テキスト"/>
        <xdr:cNvSpPr txBox="1"/>
      </xdr:nvSpPr>
      <xdr:spPr>
        <a:xfrm>
          <a:off x="14846300" y="5665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
11,601
202.23
10,121,647
9,821,886
253,353
5,049,966
11,998,444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84472</xdr:rowOff>
    </xdr:from>
    <xdr:ext cx="405111" cy="259045"/>
    <xdr:sp macro="" textlink="">
      <xdr:nvSpPr>
        <xdr:cNvPr id="61" name="【道路】&#10;有形固定資産減価償却率平均値テキスト"/>
        <xdr:cNvSpPr txBox="1"/>
      </xdr:nvSpPr>
      <xdr:spPr>
        <a:xfrm>
          <a:off x="4673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149225</xdr:rowOff>
    </xdr:from>
    <xdr:to>
      <xdr:col>24</xdr:col>
      <xdr:colOff>114300</xdr:colOff>
      <xdr:row>41</xdr:row>
      <xdr:rowOff>79375</xdr:rowOff>
    </xdr:to>
    <xdr:sp macro="" textlink="">
      <xdr:nvSpPr>
        <xdr:cNvPr id="70" name="楕円 69"/>
        <xdr:cNvSpPr/>
      </xdr:nvSpPr>
      <xdr:spPr>
        <a:xfrm>
          <a:off x="45847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64152</xdr:rowOff>
    </xdr:from>
    <xdr:ext cx="405111" cy="259045"/>
    <xdr:sp macro="" textlink="">
      <xdr:nvSpPr>
        <xdr:cNvPr id="71" name="【道路】&#10;有形固定資産減価償却率該当値テキスト"/>
        <xdr:cNvSpPr txBox="1"/>
      </xdr:nvSpPr>
      <xdr:spPr>
        <a:xfrm>
          <a:off x="4673600" y="692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12065</xdr:rowOff>
    </xdr:from>
    <xdr:to>
      <xdr:col>20</xdr:col>
      <xdr:colOff>38100</xdr:colOff>
      <xdr:row>41</xdr:row>
      <xdr:rowOff>113665</xdr:rowOff>
    </xdr:to>
    <xdr:sp macro="" textlink="">
      <xdr:nvSpPr>
        <xdr:cNvPr id="72" name="楕円 71"/>
        <xdr:cNvSpPr/>
      </xdr:nvSpPr>
      <xdr:spPr>
        <a:xfrm>
          <a:off x="3746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28575</xdr:rowOff>
    </xdr:from>
    <xdr:to>
      <xdr:col>24</xdr:col>
      <xdr:colOff>63500</xdr:colOff>
      <xdr:row>41</xdr:row>
      <xdr:rowOff>62865</xdr:rowOff>
    </xdr:to>
    <xdr:cxnSp macro="">
      <xdr:nvCxnSpPr>
        <xdr:cNvPr id="73" name="直線コネクタ 72"/>
        <xdr:cNvCxnSpPr/>
      </xdr:nvCxnSpPr>
      <xdr:spPr>
        <a:xfrm flipV="1">
          <a:off x="3797300" y="70580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48260</xdr:rowOff>
    </xdr:from>
    <xdr:to>
      <xdr:col>15</xdr:col>
      <xdr:colOff>101600</xdr:colOff>
      <xdr:row>41</xdr:row>
      <xdr:rowOff>149860</xdr:rowOff>
    </xdr:to>
    <xdr:sp macro="" textlink="">
      <xdr:nvSpPr>
        <xdr:cNvPr id="74" name="楕円 73"/>
        <xdr:cNvSpPr/>
      </xdr:nvSpPr>
      <xdr:spPr>
        <a:xfrm>
          <a:off x="2857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62865</xdr:rowOff>
    </xdr:from>
    <xdr:to>
      <xdr:col>19</xdr:col>
      <xdr:colOff>177800</xdr:colOff>
      <xdr:row>41</xdr:row>
      <xdr:rowOff>99060</xdr:rowOff>
    </xdr:to>
    <xdr:cxnSp macro="">
      <xdr:nvCxnSpPr>
        <xdr:cNvPr id="75" name="直線コネクタ 74"/>
        <xdr:cNvCxnSpPr/>
      </xdr:nvCxnSpPr>
      <xdr:spPr>
        <a:xfrm flipV="1">
          <a:off x="2908300" y="70923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6"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7"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104792</xdr:rowOff>
    </xdr:from>
    <xdr:ext cx="405111" cy="259045"/>
    <xdr:sp macro="" textlink="">
      <xdr:nvSpPr>
        <xdr:cNvPr id="78" name="n_1mainValue【道路】&#10;有形固定資産減価償却率"/>
        <xdr:cNvSpPr txBox="1"/>
      </xdr:nvSpPr>
      <xdr:spPr>
        <a:xfrm>
          <a:off x="3582044"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140987</xdr:rowOff>
    </xdr:from>
    <xdr:ext cx="405111" cy="259045"/>
    <xdr:sp macro="" textlink="">
      <xdr:nvSpPr>
        <xdr:cNvPr id="79" name="n_2mainValue【道路】&#10;有形固定資産減価償却率"/>
        <xdr:cNvSpPr txBox="1"/>
      </xdr:nvSpPr>
      <xdr:spPr>
        <a:xfrm>
          <a:off x="2705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5" name="直線コネクタ 104"/>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6"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7" name="直線コネクタ 106"/>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8"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9" name="直線コネクタ 108"/>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10"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11" name="フローチャート: 判断 110"/>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12" name="フローチャート: 判断 111"/>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3" name="フローチャート: 判断 112"/>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160895</xdr:rowOff>
    </xdr:from>
    <xdr:to>
      <xdr:col>55</xdr:col>
      <xdr:colOff>50800</xdr:colOff>
      <xdr:row>38</xdr:row>
      <xdr:rowOff>91045</xdr:rowOff>
    </xdr:to>
    <xdr:sp macro="" textlink="">
      <xdr:nvSpPr>
        <xdr:cNvPr id="119" name="楕円 118"/>
        <xdr:cNvSpPr/>
      </xdr:nvSpPr>
      <xdr:spPr>
        <a:xfrm>
          <a:off x="10426700" y="65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12321</xdr:rowOff>
    </xdr:from>
    <xdr:ext cx="534377" cy="259045"/>
    <xdr:sp macro="" textlink="">
      <xdr:nvSpPr>
        <xdr:cNvPr id="120" name="【道路】&#10;一人当たり延長該当値テキスト"/>
        <xdr:cNvSpPr txBox="1"/>
      </xdr:nvSpPr>
      <xdr:spPr>
        <a:xfrm>
          <a:off x="10515600" y="635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2638</xdr:rowOff>
    </xdr:from>
    <xdr:to>
      <xdr:col>50</xdr:col>
      <xdr:colOff>165100</xdr:colOff>
      <xdr:row>38</xdr:row>
      <xdr:rowOff>104238</xdr:rowOff>
    </xdr:to>
    <xdr:sp macro="" textlink="">
      <xdr:nvSpPr>
        <xdr:cNvPr id="121" name="楕円 120"/>
        <xdr:cNvSpPr/>
      </xdr:nvSpPr>
      <xdr:spPr>
        <a:xfrm>
          <a:off x="9588500" y="651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40245</xdr:rowOff>
    </xdr:from>
    <xdr:to>
      <xdr:col>55</xdr:col>
      <xdr:colOff>0</xdr:colOff>
      <xdr:row>38</xdr:row>
      <xdr:rowOff>53438</xdr:rowOff>
    </xdr:to>
    <xdr:cxnSp macro="">
      <xdr:nvCxnSpPr>
        <xdr:cNvPr id="122" name="直線コネクタ 121"/>
        <xdr:cNvCxnSpPr/>
      </xdr:nvCxnSpPr>
      <xdr:spPr>
        <a:xfrm flipV="1">
          <a:off x="9639300" y="6555345"/>
          <a:ext cx="8382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10247</xdr:rowOff>
    </xdr:from>
    <xdr:to>
      <xdr:col>46</xdr:col>
      <xdr:colOff>38100</xdr:colOff>
      <xdr:row>38</xdr:row>
      <xdr:rowOff>111847</xdr:rowOff>
    </xdr:to>
    <xdr:sp macro="" textlink="">
      <xdr:nvSpPr>
        <xdr:cNvPr id="123" name="楕円 122"/>
        <xdr:cNvSpPr/>
      </xdr:nvSpPr>
      <xdr:spPr>
        <a:xfrm>
          <a:off x="8699500" y="652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53438</xdr:rowOff>
    </xdr:from>
    <xdr:to>
      <xdr:col>50</xdr:col>
      <xdr:colOff>114300</xdr:colOff>
      <xdr:row>38</xdr:row>
      <xdr:rowOff>61047</xdr:rowOff>
    </xdr:to>
    <xdr:cxnSp macro="">
      <xdr:nvCxnSpPr>
        <xdr:cNvPr id="124" name="直線コネクタ 123"/>
        <xdr:cNvCxnSpPr/>
      </xdr:nvCxnSpPr>
      <xdr:spPr>
        <a:xfrm flipV="1">
          <a:off x="8750300" y="6568538"/>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49874</xdr:rowOff>
    </xdr:from>
    <xdr:ext cx="534377" cy="259045"/>
    <xdr:sp macro="" textlink="">
      <xdr:nvSpPr>
        <xdr:cNvPr id="125"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113033</xdr:rowOff>
    </xdr:from>
    <xdr:ext cx="534377" cy="259045"/>
    <xdr:sp macro="" textlink="">
      <xdr:nvSpPr>
        <xdr:cNvPr id="126" name="n_2aveValue【道路】&#10;一人当たり延長"/>
        <xdr:cNvSpPr txBox="1"/>
      </xdr:nvSpPr>
      <xdr:spPr>
        <a:xfrm>
          <a:off x="8483111" y="66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120765</xdr:rowOff>
    </xdr:from>
    <xdr:ext cx="534377" cy="259045"/>
    <xdr:sp macro="" textlink="">
      <xdr:nvSpPr>
        <xdr:cNvPr id="127" name="n_1mainValue【道路】&#10;一人当たり延長"/>
        <xdr:cNvSpPr txBox="1"/>
      </xdr:nvSpPr>
      <xdr:spPr>
        <a:xfrm>
          <a:off x="9359411" y="629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128374</xdr:rowOff>
    </xdr:from>
    <xdr:ext cx="534377" cy="259045"/>
    <xdr:sp macro="" textlink="">
      <xdr:nvSpPr>
        <xdr:cNvPr id="128" name="n_2mainValue【道路】&#10;一人当たり延長"/>
        <xdr:cNvSpPr txBox="1"/>
      </xdr:nvSpPr>
      <xdr:spPr>
        <a:xfrm>
          <a:off x="8483111" y="630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52" name="直線コネクタ 151"/>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53"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54" name="直線コネクタ 153"/>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55"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6" name="直線コネクタ 155"/>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57" name="【橋りょう・トンネ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8" name="フローチャート: 判断 157"/>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9" name="フローチャート: 判断 158"/>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60" name="フローチャート: 判断 159"/>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149225</xdr:rowOff>
    </xdr:from>
    <xdr:to>
      <xdr:col>24</xdr:col>
      <xdr:colOff>114300</xdr:colOff>
      <xdr:row>62</xdr:row>
      <xdr:rowOff>79375</xdr:rowOff>
    </xdr:to>
    <xdr:sp macro="" textlink="">
      <xdr:nvSpPr>
        <xdr:cNvPr id="166" name="楕円 165"/>
        <xdr:cNvSpPr/>
      </xdr:nvSpPr>
      <xdr:spPr>
        <a:xfrm>
          <a:off x="4584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127652</xdr:rowOff>
    </xdr:from>
    <xdr:ext cx="405111" cy="259045"/>
    <xdr:sp macro="" textlink="">
      <xdr:nvSpPr>
        <xdr:cNvPr id="167" name="【橋りょう・トンネル】&#10;有形固定資産減価償却率該当値テキスト"/>
        <xdr:cNvSpPr txBox="1"/>
      </xdr:nvSpPr>
      <xdr:spPr>
        <a:xfrm>
          <a:off x="4673600"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10160</xdr:rowOff>
    </xdr:from>
    <xdr:to>
      <xdr:col>20</xdr:col>
      <xdr:colOff>38100</xdr:colOff>
      <xdr:row>62</xdr:row>
      <xdr:rowOff>111760</xdr:rowOff>
    </xdr:to>
    <xdr:sp macro="" textlink="">
      <xdr:nvSpPr>
        <xdr:cNvPr id="168" name="楕円 167"/>
        <xdr:cNvSpPr/>
      </xdr:nvSpPr>
      <xdr:spPr>
        <a:xfrm>
          <a:off x="3746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28575</xdr:rowOff>
    </xdr:from>
    <xdr:to>
      <xdr:col>24</xdr:col>
      <xdr:colOff>63500</xdr:colOff>
      <xdr:row>62</xdr:row>
      <xdr:rowOff>60960</xdr:rowOff>
    </xdr:to>
    <xdr:cxnSp macro="">
      <xdr:nvCxnSpPr>
        <xdr:cNvPr id="169" name="直線コネクタ 168"/>
        <xdr:cNvCxnSpPr/>
      </xdr:nvCxnSpPr>
      <xdr:spPr>
        <a:xfrm flipV="1">
          <a:off x="3797300" y="106584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36830</xdr:rowOff>
    </xdr:from>
    <xdr:to>
      <xdr:col>15</xdr:col>
      <xdr:colOff>101600</xdr:colOff>
      <xdr:row>62</xdr:row>
      <xdr:rowOff>138430</xdr:rowOff>
    </xdr:to>
    <xdr:sp macro="" textlink="">
      <xdr:nvSpPr>
        <xdr:cNvPr id="170" name="楕円 169"/>
        <xdr:cNvSpPr/>
      </xdr:nvSpPr>
      <xdr:spPr>
        <a:xfrm>
          <a:off x="2857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60960</xdr:rowOff>
    </xdr:from>
    <xdr:to>
      <xdr:col>19</xdr:col>
      <xdr:colOff>177800</xdr:colOff>
      <xdr:row>62</xdr:row>
      <xdr:rowOff>87630</xdr:rowOff>
    </xdr:to>
    <xdr:cxnSp macro="">
      <xdr:nvCxnSpPr>
        <xdr:cNvPr id="171" name="直線コネクタ 170"/>
        <xdr:cNvCxnSpPr/>
      </xdr:nvCxnSpPr>
      <xdr:spPr>
        <a:xfrm flipV="1">
          <a:off x="2908300" y="106908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29227</xdr:rowOff>
    </xdr:from>
    <xdr:ext cx="405111" cy="259045"/>
    <xdr:sp macro="" textlink="">
      <xdr:nvSpPr>
        <xdr:cNvPr id="172" name="n_1aveValue【橋りょう・トンネ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73" name="n_2aveValue【橋りょう・トンネル】&#10;有形固定資産減価償却率"/>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102887</xdr:rowOff>
    </xdr:from>
    <xdr:ext cx="405111" cy="259045"/>
    <xdr:sp macro="" textlink="">
      <xdr:nvSpPr>
        <xdr:cNvPr id="174" name="n_1mainValue【橋りょう・トンネル】&#10;有形固定資産減価償却率"/>
        <xdr:cNvSpPr txBox="1"/>
      </xdr:nvSpPr>
      <xdr:spPr>
        <a:xfrm>
          <a:off x="35820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129557</xdr:rowOff>
    </xdr:from>
    <xdr:ext cx="405111" cy="259045"/>
    <xdr:sp macro="" textlink="">
      <xdr:nvSpPr>
        <xdr:cNvPr id="175" name="n_2mainValue【橋りょう・トンネル】&#10;有形固定資産減価償却率"/>
        <xdr:cNvSpPr txBox="1"/>
      </xdr:nvSpPr>
      <xdr:spPr>
        <a:xfrm>
          <a:off x="2705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1" name="テキスト ボックス 19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3" name="テキスト ボックス 19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5" name="テキスト ボックス 19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9" name="直線コネクタ 198"/>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200"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201" name="直線コネクタ 200"/>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202"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203" name="直線コネクタ 202"/>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204"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205" name="フローチャート: 判断 204"/>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206" name="フローチャート: 判断 205"/>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207" name="フローチャート: 判断 206"/>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28231</xdr:rowOff>
    </xdr:from>
    <xdr:to>
      <xdr:col>55</xdr:col>
      <xdr:colOff>50800</xdr:colOff>
      <xdr:row>56</xdr:row>
      <xdr:rowOff>129831</xdr:rowOff>
    </xdr:to>
    <xdr:sp macro="" textlink="">
      <xdr:nvSpPr>
        <xdr:cNvPr id="213" name="楕円 212"/>
        <xdr:cNvSpPr/>
      </xdr:nvSpPr>
      <xdr:spPr>
        <a:xfrm>
          <a:off x="10426700" y="96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152708</xdr:rowOff>
    </xdr:from>
    <xdr:ext cx="599010" cy="259045"/>
    <xdr:sp macro="" textlink="">
      <xdr:nvSpPr>
        <xdr:cNvPr id="214" name="【橋りょう・トンネル】&#10;一人当たり有形固定資産（償却資産）額該当値テキスト"/>
        <xdr:cNvSpPr txBox="1"/>
      </xdr:nvSpPr>
      <xdr:spPr>
        <a:xfrm>
          <a:off x="10515600" y="958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52708</xdr:rowOff>
    </xdr:from>
    <xdr:to>
      <xdr:col>50</xdr:col>
      <xdr:colOff>165100</xdr:colOff>
      <xdr:row>56</xdr:row>
      <xdr:rowOff>154308</xdr:rowOff>
    </xdr:to>
    <xdr:sp macro="" textlink="">
      <xdr:nvSpPr>
        <xdr:cNvPr id="215" name="楕円 214"/>
        <xdr:cNvSpPr/>
      </xdr:nvSpPr>
      <xdr:spPr>
        <a:xfrm>
          <a:off x="9588500" y="96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79031</xdr:rowOff>
    </xdr:from>
    <xdr:to>
      <xdr:col>55</xdr:col>
      <xdr:colOff>0</xdr:colOff>
      <xdr:row>56</xdr:row>
      <xdr:rowOff>103508</xdr:rowOff>
    </xdr:to>
    <xdr:cxnSp macro="">
      <xdr:nvCxnSpPr>
        <xdr:cNvPr id="216" name="直線コネクタ 215"/>
        <xdr:cNvCxnSpPr/>
      </xdr:nvCxnSpPr>
      <xdr:spPr>
        <a:xfrm flipV="1">
          <a:off x="9639300" y="9680231"/>
          <a:ext cx="838200" cy="2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121631</xdr:rowOff>
    </xdr:from>
    <xdr:to>
      <xdr:col>46</xdr:col>
      <xdr:colOff>38100</xdr:colOff>
      <xdr:row>57</xdr:row>
      <xdr:rowOff>51781</xdr:rowOff>
    </xdr:to>
    <xdr:sp macro="" textlink="">
      <xdr:nvSpPr>
        <xdr:cNvPr id="217" name="楕円 216"/>
        <xdr:cNvSpPr/>
      </xdr:nvSpPr>
      <xdr:spPr>
        <a:xfrm>
          <a:off x="8699500" y="97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103508</xdr:rowOff>
    </xdr:from>
    <xdr:to>
      <xdr:col>50</xdr:col>
      <xdr:colOff>114300</xdr:colOff>
      <xdr:row>57</xdr:row>
      <xdr:rowOff>981</xdr:rowOff>
    </xdr:to>
    <xdr:cxnSp macro="">
      <xdr:nvCxnSpPr>
        <xdr:cNvPr id="218" name="直線コネクタ 217"/>
        <xdr:cNvCxnSpPr/>
      </xdr:nvCxnSpPr>
      <xdr:spPr>
        <a:xfrm flipV="1">
          <a:off x="8750300" y="9704708"/>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156722</xdr:rowOff>
    </xdr:from>
    <xdr:ext cx="599010" cy="259045"/>
    <xdr:sp macro="" textlink="">
      <xdr:nvSpPr>
        <xdr:cNvPr id="219" name="n_1aveValue【橋りょう・トンネル】&#10;一人当たり有形固定資産（償却資産）額"/>
        <xdr:cNvSpPr txBox="1"/>
      </xdr:nvSpPr>
      <xdr:spPr>
        <a:xfrm>
          <a:off x="9327095" y="1061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139533</xdr:rowOff>
    </xdr:from>
    <xdr:ext cx="599010" cy="259045"/>
    <xdr:sp macro="" textlink="">
      <xdr:nvSpPr>
        <xdr:cNvPr id="220" name="n_2aveValue【橋りょう・トンネル】&#10;一人当たり有形固定資産（償却資産）額"/>
        <xdr:cNvSpPr txBox="1"/>
      </xdr:nvSpPr>
      <xdr:spPr>
        <a:xfrm>
          <a:off x="8450795" y="1059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170835</xdr:rowOff>
    </xdr:from>
    <xdr:ext cx="599010" cy="259045"/>
    <xdr:sp macro="" textlink="">
      <xdr:nvSpPr>
        <xdr:cNvPr id="221" name="n_1mainValue【橋りょう・トンネル】&#10;一人当たり有形固定資産（償却資産）額"/>
        <xdr:cNvSpPr txBox="1"/>
      </xdr:nvSpPr>
      <xdr:spPr>
        <a:xfrm>
          <a:off x="9327095" y="942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68308</xdr:rowOff>
    </xdr:from>
    <xdr:ext cx="599010" cy="259045"/>
    <xdr:sp macro="" textlink="">
      <xdr:nvSpPr>
        <xdr:cNvPr id="222" name="n_2mainValue【橋りょう・トンネル】&#10;一人当たり有形固定資産（償却資産）額"/>
        <xdr:cNvSpPr txBox="1"/>
      </xdr:nvSpPr>
      <xdr:spPr>
        <a:xfrm>
          <a:off x="8450795" y="949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5" name="テキスト ボックス 23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1" name="テキスト ボックス 24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45" name="直線コネクタ 244"/>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46"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47" name="直線コネクタ 246"/>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8"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140479</xdr:rowOff>
    </xdr:from>
    <xdr:ext cx="405111" cy="259045"/>
    <xdr:sp macro="" textlink="">
      <xdr:nvSpPr>
        <xdr:cNvPr id="250" name="【公営住宅】&#10;有形固定資産減価償却率平均値テキスト"/>
        <xdr:cNvSpPr txBox="1"/>
      </xdr:nvSpPr>
      <xdr:spPr>
        <a:xfrm>
          <a:off x="4673600" y="14027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51" name="フローチャート: 判断 250"/>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52" name="フローチャート: 判断 251"/>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53" name="フローチャート: 判断 252"/>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42163</xdr:rowOff>
    </xdr:from>
    <xdr:to>
      <xdr:col>24</xdr:col>
      <xdr:colOff>114300</xdr:colOff>
      <xdr:row>85</xdr:row>
      <xdr:rowOff>143763</xdr:rowOff>
    </xdr:to>
    <xdr:sp macro="" textlink="">
      <xdr:nvSpPr>
        <xdr:cNvPr id="259" name="楕円 258"/>
        <xdr:cNvSpPr/>
      </xdr:nvSpPr>
      <xdr:spPr>
        <a:xfrm>
          <a:off x="45847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128540</xdr:rowOff>
    </xdr:from>
    <xdr:ext cx="405111" cy="259045"/>
    <xdr:sp macro="" textlink="">
      <xdr:nvSpPr>
        <xdr:cNvPr id="260" name="【公営住宅】&#10;有形固定資産減価償却率該当値テキスト"/>
        <xdr:cNvSpPr txBox="1"/>
      </xdr:nvSpPr>
      <xdr:spPr>
        <a:xfrm>
          <a:off x="4673600" y="1453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138176</xdr:rowOff>
    </xdr:from>
    <xdr:to>
      <xdr:col>20</xdr:col>
      <xdr:colOff>38100</xdr:colOff>
      <xdr:row>86</xdr:row>
      <xdr:rowOff>68326</xdr:rowOff>
    </xdr:to>
    <xdr:sp macro="" textlink="">
      <xdr:nvSpPr>
        <xdr:cNvPr id="261" name="楕円 260"/>
        <xdr:cNvSpPr/>
      </xdr:nvSpPr>
      <xdr:spPr>
        <a:xfrm>
          <a:off x="3746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92963</xdr:rowOff>
    </xdr:from>
    <xdr:to>
      <xdr:col>24</xdr:col>
      <xdr:colOff>63500</xdr:colOff>
      <xdr:row>86</xdr:row>
      <xdr:rowOff>17526</xdr:rowOff>
    </xdr:to>
    <xdr:cxnSp macro="">
      <xdr:nvCxnSpPr>
        <xdr:cNvPr id="262" name="直線コネクタ 261"/>
        <xdr:cNvCxnSpPr/>
      </xdr:nvCxnSpPr>
      <xdr:spPr>
        <a:xfrm flipV="1">
          <a:off x="3797300" y="14666213"/>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106172</xdr:rowOff>
    </xdr:from>
    <xdr:to>
      <xdr:col>15</xdr:col>
      <xdr:colOff>101600</xdr:colOff>
      <xdr:row>86</xdr:row>
      <xdr:rowOff>36322</xdr:rowOff>
    </xdr:to>
    <xdr:sp macro="" textlink="">
      <xdr:nvSpPr>
        <xdr:cNvPr id="263" name="楕円 262"/>
        <xdr:cNvSpPr/>
      </xdr:nvSpPr>
      <xdr:spPr>
        <a:xfrm>
          <a:off x="2857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156972</xdr:rowOff>
    </xdr:from>
    <xdr:to>
      <xdr:col>19</xdr:col>
      <xdr:colOff>177800</xdr:colOff>
      <xdr:row>86</xdr:row>
      <xdr:rowOff>17526</xdr:rowOff>
    </xdr:to>
    <xdr:cxnSp macro="">
      <xdr:nvCxnSpPr>
        <xdr:cNvPr id="264" name="直線コネクタ 263"/>
        <xdr:cNvCxnSpPr/>
      </xdr:nvCxnSpPr>
      <xdr:spPr>
        <a:xfrm>
          <a:off x="2908300" y="1473022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65" name="n_1ave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77995</xdr:rowOff>
    </xdr:from>
    <xdr:ext cx="405111" cy="259045"/>
    <xdr:sp macro="" textlink="">
      <xdr:nvSpPr>
        <xdr:cNvPr id="266" name="n_2aveValue【公営住宅】&#10;有形固定資産減価償却率"/>
        <xdr:cNvSpPr txBox="1"/>
      </xdr:nvSpPr>
      <xdr:spPr>
        <a:xfrm>
          <a:off x="2705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59453</xdr:rowOff>
    </xdr:from>
    <xdr:ext cx="405111" cy="259045"/>
    <xdr:sp macro="" textlink="">
      <xdr:nvSpPr>
        <xdr:cNvPr id="267" name="n_1mainValue【公営住宅】&#10;有形固定資産減価償却率"/>
        <xdr:cNvSpPr txBox="1"/>
      </xdr:nvSpPr>
      <xdr:spPr>
        <a:xfrm>
          <a:off x="3582044" y="1480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27449</xdr:rowOff>
    </xdr:from>
    <xdr:ext cx="405111" cy="259045"/>
    <xdr:sp macro="" textlink="">
      <xdr:nvSpPr>
        <xdr:cNvPr id="268" name="n_2mainValue【公営住宅】&#10;有形固定資産減価償却率"/>
        <xdr:cNvSpPr txBox="1"/>
      </xdr:nvSpPr>
      <xdr:spPr>
        <a:xfrm>
          <a:off x="2705744" y="1477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92" name="直線コネクタ 29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9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4" name="直線コネクタ 29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6" name="直線コネクタ 29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97426</xdr:rowOff>
    </xdr:from>
    <xdr:ext cx="469744" cy="259045"/>
    <xdr:sp macro="" textlink="">
      <xdr:nvSpPr>
        <xdr:cNvPr id="297" name="【公営住宅】&#10;一人当たり面積平均値テキスト"/>
        <xdr:cNvSpPr txBox="1"/>
      </xdr:nvSpPr>
      <xdr:spPr>
        <a:xfrm>
          <a:off x="10515600" y="1415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98" name="フローチャート: 判断 29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99" name="フローチャート: 判断 29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300" name="フローチャート: 判断 299"/>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90932</xdr:rowOff>
    </xdr:from>
    <xdr:to>
      <xdr:col>55</xdr:col>
      <xdr:colOff>50800</xdr:colOff>
      <xdr:row>86</xdr:row>
      <xdr:rowOff>21082</xdr:rowOff>
    </xdr:to>
    <xdr:sp macro="" textlink="">
      <xdr:nvSpPr>
        <xdr:cNvPr id="306" name="楕円 305"/>
        <xdr:cNvSpPr/>
      </xdr:nvSpPr>
      <xdr:spPr>
        <a:xfrm>
          <a:off x="10426700" y="146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5859</xdr:rowOff>
    </xdr:from>
    <xdr:ext cx="469744" cy="259045"/>
    <xdr:sp macro="" textlink="">
      <xdr:nvSpPr>
        <xdr:cNvPr id="307" name="【公営住宅】&#10;一人当たり面積該当値テキスト"/>
        <xdr:cNvSpPr txBox="1"/>
      </xdr:nvSpPr>
      <xdr:spPr>
        <a:xfrm>
          <a:off x="10515600" y="1457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93599</xdr:rowOff>
    </xdr:from>
    <xdr:to>
      <xdr:col>50</xdr:col>
      <xdr:colOff>165100</xdr:colOff>
      <xdr:row>86</xdr:row>
      <xdr:rowOff>23749</xdr:rowOff>
    </xdr:to>
    <xdr:sp macro="" textlink="">
      <xdr:nvSpPr>
        <xdr:cNvPr id="308" name="楕円 307"/>
        <xdr:cNvSpPr/>
      </xdr:nvSpPr>
      <xdr:spPr>
        <a:xfrm>
          <a:off x="9588500" y="146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141732</xdr:rowOff>
    </xdr:from>
    <xdr:to>
      <xdr:col>55</xdr:col>
      <xdr:colOff>0</xdr:colOff>
      <xdr:row>85</xdr:row>
      <xdr:rowOff>144399</xdr:rowOff>
    </xdr:to>
    <xdr:cxnSp macro="">
      <xdr:nvCxnSpPr>
        <xdr:cNvPr id="309" name="直線コネクタ 308"/>
        <xdr:cNvCxnSpPr/>
      </xdr:nvCxnSpPr>
      <xdr:spPr>
        <a:xfrm flipV="1">
          <a:off x="9639300" y="1471498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95123</xdr:rowOff>
    </xdr:from>
    <xdr:to>
      <xdr:col>46</xdr:col>
      <xdr:colOff>38100</xdr:colOff>
      <xdr:row>86</xdr:row>
      <xdr:rowOff>25273</xdr:rowOff>
    </xdr:to>
    <xdr:sp macro="" textlink="">
      <xdr:nvSpPr>
        <xdr:cNvPr id="310" name="楕円 309"/>
        <xdr:cNvSpPr/>
      </xdr:nvSpPr>
      <xdr:spPr>
        <a:xfrm>
          <a:off x="8699500" y="146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144399</xdr:rowOff>
    </xdr:from>
    <xdr:to>
      <xdr:col>50</xdr:col>
      <xdr:colOff>114300</xdr:colOff>
      <xdr:row>85</xdr:row>
      <xdr:rowOff>145923</xdr:rowOff>
    </xdr:to>
    <xdr:cxnSp macro="">
      <xdr:nvCxnSpPr>
        <xdr:cNvPr id="311" name="直線コネクタ 310"/>
        <xdr:cNvCxnSpPr/>
      </xdr:nvCxnSpPr>
      <xdr:spPr>
        <a:xfrm flipV="1">
          <a:off x="8750300" y="1471764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15512</xdr:rowOff>
    </xdr:from>
    <xdr:ext cx="469744" cy="259045"/>
    <xdr:sp macro="" textlink="">
      <xdr:nvSpPr>
        <xdr:cNvPr id="312"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313"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14876</xdr:rowOff>
    </xdr:from>
    <xdr:ext cx="469744" cy="259045"/>
    <xdr:sp macro="" textlink="">
      <xdr:nvSpPr>
        <xdr:cNvPr id="314" name="n_1mainValue【公営住宅】&#10;一人当たり面積"/>
        <xdr:cNvSpPr txBox="1"/>
      </xdr:nvSpPr>
      <xdr:spPr>
        <a:xfrm>
          <a:off x="9391727" y="147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16400</xdr:rowOff>
    </xdr:from>
    <xdr:ext cx="469744" cy="259045"/>
    <xdr:sp macro="" textlink="">
      <xdr:nvSpPr>
        <xdr:cNvPr id="315" name="n_2mainValue【公営住宅】&#10;一人当たり面積"/>
        <xdr:cNvSpPr txBox="1"/>
      </xdr:nvSpPr>
      <xdr:spPr>
        <a:xfrm>
          <a:off x="8515427" y="1476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56" name="直線コネクタ 355"/>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57"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58" name="直線コネクタ 357"/>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0" name="直線コネクタ 35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114952</xdr:rowOff>
    </xdr:from>
    <xdr:ext cx="405111" cy="259045"/>
    <xdr:sp macro="" textlink="">
      <xdr:nvSpPr>
        <xdr:cNvPr id="361" name="【認定こども園・幼稚園・保育所】&#10;有形固定資産減価償却率平均値テキスト"/>
        <xdr:cNvSpPr txBox="1"/>
      </xdr:nvSpPr>
      <xdr:spPr>
        <a:xfrm>
          <a:off x="16357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62" name="フローチャート: 判断 361"/>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63" name="フローチャート: 判断 362"/>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64" name="フローチャート: 判断 363"/>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61595</xdr:rowOff>
    </xdr:from>
    <xdr:to>
      <xdr:col>85</xdr:col>
      <xdr:colOff>177800</xdr:colOff>
      <xdr:row>40</xdr:row>
      <xdr:rowOff>163195</xdr:rowOff>
    </xdr:to>
    <xdr:sp macro="" textlink="">
      <xdr:nvSpPr>
        <xdr:cNvPr id="370" name="楕円 369"/>
        <xdr:cNvSpPr/>
      </xdr:nvSpPr>
      <xdr:spPr>
        <a:xfrm>
          <a:off x="162687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40022</xdr:rowOff>
    </xdr:from>
    <xdr:ext cx="405111" cy="259045"/>
    <xdr:sp macro="" textlink="">
      <xdr:nvSpPr>
        <xdr:cNvPr id="371" name="【認定こども園・幼稚園・保育所】&#10;有形固定資産減価償却率該当値テキスト"/>
        <xdr:cNvSpPr txBox="1"/>
      </xdr:nvSpPr>
      <xdr:spPr>
        <a:xfrm>
          <a:off x="16357600"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126365</xdr:rowOff>
    </xdr:from>
    <xdr:to>
      <xdr:col>81</xdr:col>
      <xdr:colOff>101600</xdr:colOff>
      <xdr:row>41</xdr:row>
      <xdr:rowOff>56515</xdr:rowOff>
    </xdr:to>
    <xdr:sp macro="" textlink="">
      <xdr:nvSpPr>
        <xdr:cNvPr id="372" name="楕円 371"/>
        <xdr:cNvSpPr/>
      </xdr:nvSpPr>
      <xdr:spPr>
        <a:xfrm>
          <a:off x="15430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112395</xdr:rowOff>
    </xdr:from>
    <xdr:to>
      <xdr:col>85</xdr:col>
      <xdr:colOff>127000</xdr:colOff>
      <xdr:row>41</xdr:row>
      <xdr:rowOff>5715</xdr:rowOff>
    </xdr:to>
    <xdr:cxnSp macro="">
      <xdr:nvCxnSpPr>
        <xdr:cNvPr id="373" name="直線コネクタ 372"/>
        <xdr:cNvCxnSpPr/>
      </xdr:nvCxnSpPr>
      <xdr:spPr>
        <a:xfrm flipV="1">
          <a:off x="15481300" y="697039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19685</xdr:rowOff>
    </xdr:from>
    <xdr:to>
      <xdr:col>76</xdr:col>
      <xdr:colOff>165100</xdr:colOff>
      <xdr:row>41</xdr:row>
      <xdr:rowOff>121285</xdr:rowOff>
    </xdr:to>
    <xdr:sp macro="" textlink="">
      <xdr:nvSpPr>
        <xdr:cNvPr id="374" name="楕円 373"/>
        <xdr:cNvSpPr/>
      </xdr:nvSpPr>
      <xdr:spPr>
        <a:xfrm>
          <a:off x="145415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5715</xdr:rowOff>
    </xdr:from>
    <xdr:to>
      <xdr:col>81</xdr:col>
      <xdr:colOff>50800</xdr:colOff>
      <xdr:row>41</xdr:row>
      <xdr:rowOff>70485</xdr:rowOff>
    </xdr:to>
    <xdr:cxnSp macro="">
      <xdr:nvCxnSpPr>
        <xdr:cNvPr id="375" name="直線コネクタ 374"/>
        <xdr:cNvCxnSpPr/>
      </xdr:nvCxnSpPr>
      <xdr:spPr>
        <a:xfrm flipV="1">
          <a:off x="14592300" y="70351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376"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377"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47642</xdr:rowOff>
    </xdr:from>
    <xdr:ext cx="405111" cy="259045"/>
    <xdr:sp macro="" textlink="">
      <xdr:nvSpPr>
        <xdr:cNvPr id="378" name="n_1mainValue【認定こども園・幼稚園・保育所】&#10;有形固定資産減価償却率"/>
        <xdr:cNvSpPr txBox="1"/>
      </xdr:nvSpPr>
      <xdr:spPr>
        <a:xfrm>
          <a:off x="152660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112412</xdr:rowOff>
    </xdr:from>
    <xdr:ext cx="405111" cy="259045"/>
    <xdr:sp macro="" textlink="">
      <xdr:nvSpPr>
        <xdr:cNvPr id="379" name="n_2mainValue【認定こども園・幼稚園・保育所】&#10;有形固定資産減価償却率"/>
        <xdr:cNvSpPr txBox="1"/>
      </xdr:nvSpPr>
      <xdr:spPr>
        <a:xfrm>
          <a:off x="14389744" y="714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1" name="テキスト ボックス 39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3" name="テキスト ボックス 39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5" name="テキスト ボックス 3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7" name="テキスト ボックス 39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9" name="テキスト ボックス 39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03" name="直線コネクタ 402"/>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04"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05" name="直線コネクタ 404"/>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6"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07" name="直線コネクタ 406"/>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63517</xdr:rowOff>
    </xdr:from>
    <xdr:ext cx="469744" cy="259045"/>
    <xdr:sp macro="" textlink="">
      <xdr:nvSpPr>
        <xdr:cNvPr id="408" name="【認定こども園・幼稚園・保育所】&#10;一人当たり面積平均値テキスト"/>
        <xdr:cNvSpPr txBox="1"/>
      </xdr:nvSpPr>
      <xdr:spPr>
        <a:xfrm>
          <a:off x="22199600" y="657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09" name="フローチャート: 判断 408"/>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10" name="フローチャート: 判断 409"/>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11" name="フローチャート: 判断 410"/>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164465</xdr:rowOff>
    </xdr:from>
    <xdr:to>
      <xdr:col>116</xdr:col>
      <xdr:colOff>114300</xdr:colOff>
      <xdr:row>40</xdr:row>
      <xdr:rowOff>94615</xdr:rowOff>
    </xdr:to>
    <xdr:sp macro="" textlink="">
      <xdr:nvSpPr>
        <xdr:cNvPr id="417" name="楕円 416"/>
        <xdr:cNvSpPr/>
      </xdr:nvSpPr>
      <xdr:spPr>
        <a:xfrm>
          <a:off x="221107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142892</xdr:rowOff>
    </xdr:from>
    <xdr:ext cx="469744" cy="259045"/>
    <xdr:sp macro="" textlink="">
      <xdr:nvSpPr>
        <xdr:cNvPr id="418" name="【認定こども園・幼稚園・保育所】&#10;一人当たり面積該当値テキスト"/>
        <xdr:cNvSpPr txBox="1"/>
      </xdr:nvSpPr>
      <xdr:spPr>
        <a:xfrm>
          <a:off x="22199600" y="68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170180</xdr:rowOff>
    </xdr:from>
    <xdr:to>
      <xdr:col>112</xdr:col>
      <xdr:colOff>38100</xdr:colOff>
      <xdr:row>40</xdr:row>
      <xdr:rowOff>100330</xdr:rowOff>
    </xdr:to>
    <xdr:sp macro="" textlink="">
      <xdr:nvSpPr>
        <xdr:cNvPr id="419" name="楕円 418"/>
        <xdr:cNvSpPr/>
      </xdr:nvSpPr>
      <xdr:spPr>
        <a:xfrm>
          <a:off x="21272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43815</xdr:rowOff>
    </xdr:from>
    <xdr:to>
      <xdr:col>116</xdr:col>
      <xdr:colOff>63500</xdr:colOff>
      <xdr:row>40</xdr:row>
      <xdr:rowOff>49530</xdr:rowOff>
    </xdr:to>
    <xdr:cxnSp macro="">
      <xdr:nvCxnSpPr>
        <xdr:cNvPr id="420" name="直線コネクタ 419"/>
        <xdr:cNvCxnSpPr/>
      </xdr:nvCxnSpPr>
      <xdr:spPr>
        <a:xfrm flipV="1">
          <a:off x="21323300" y="69018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21" name="楕円 420"/>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49530</xdr:rowOff>
    </xdr:from>
    <xdr:to>
      <xdr:col>111</xdr:col>
      <xdr:colOff>177800</xdr:colOff>
      <xdr:row>40</xdr:row>
      <xdr:rowOff>53340</xdr:rowOff>
    </xdr:to>
    <xdr:cxnSp macro="">
      <xdr:nvCxnSpPr>
        <xdr:cNvPr id="422" name="直線コネクタ 421"/>
        <xdr:cNvCxnSpPr/>
      </xdr:nvCxnSpPr>
      <xdr:spPr>
        <a:xfrm flipV="1">
          <a:off x="20434300" y="690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31132</xdr:rowOff>
    </xdr:from>
    <xdr:ext cx="469744" cy="259045"/>
    <xdr:sp macro="" textlink="">
      <xdr:nvSpPr>
        <xdr:cNvPr id="423"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424"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91457</xdr:rowOff>
    </xdr:from>
    <xdr:ext cx="469744" cy="259045"/>
    <xdr:sp macro="" textlink="">
      <xdr:nvSpPr>
        <xdr:cNvPr id="425" name="n_1mainValue【認定こども園・幼稚園・保育所】&#10;一人当たり面積"/>
        <xdr:cNvSpPr txBox="1"/>
      </xdr:nvSpPr>
      <xdr:spPr>
        <a:xfrm>
          <a:off x="210757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26" name="n_2main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8" name="直線コネクタ 43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9" name="テキスト ボックス 43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0" name="直線コネクタ 43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1" name="テキスト ボックス 44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2" name="直線コネクタ 44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3" name="テキスト ボックス 44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4" name="直線コネクタ 44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5" name="テキスト ボックス 44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49" name="直線コネクタ 448"/>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50"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51" name="直線コネクタ 450"/>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52"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53" name="直線コネクタ 452"/>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454" name="【学校施設】&#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55" name="フローチャート: 判断 454"/>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56" name="フローチャート: 判断 455"/>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57" name="フローチャート: 判断 456"/>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463" name="楕円 462"/>
        <xdr:cNvSpPr/>
      </xdr:nvSpPr>
      <xdr:spPr>
        <a:xfrm>
          <a:off x="162687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5351</xdr:rowOff>
    </xdr:from>
    <xdr:ext cx="405111" cy="259045"/>
    <xdr:sp macro="" textlink="">
      <xdr:nvSpPr>
        <xdr:cNvPr id="464" name="【学校施設】&#10;有形固定資産減価償却率該当値テキスト"/>
        <xdr:cNvSpPr txBox="1"/>
      </xdr:nvSpPr>
      <xdr:spPr>
        <a:xfrm>
          <a:off x="16357600"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81788</xdr:rowOff>
    </xdr:from>
    <xdr:to>
      <xdr:col>81</xdr:col>
      <xdr:colOff>101600</xdr:colOff>
      <xdr:row>62</xdr:row>
      <xdr:rowOff>11938</xdr:rowOff>
    </xdr:to>
    <xdr:sp macro="" textlink="">
      <xdr:nvSpPr>
        <xdr:cNvPr id="465" name="楕円 464"/>
        <xdr:cNvSpPr/>
      </xdr:nvSpPr>
      <xdr:spPr>
        <a:xfrm>
          <a:off x="15430500" y="105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77724</xdr:rowOff>
    </xdr:from>
    <xdr:to>
      <xdr:col>85</xdr:col>
      <xdr:colOff>127000</xdr:colOff>
      <xdr:row>61</xdr:row>
      <xdr:rowOff>132588</xdr:rowOff>
    </xdr:to>
    <xdr:cxnSp macro="">
      <xdr:nvCxnSpPr>
        <xdr:cNvPr id="466" name="直線コネクタ 465"/>
        <xdr:cNvCxnSpPr/>
      </xdr:nvCxnSpPr>
      <xdr:spPr>
        <a:xfrm flipV="1">
          <a:off x="15481300" y="1053617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95504</xdr:rowOff>
    </xdr:from>
    <xdr:to>
      <xdr:col>76</xdr:col>
      <xdr:colOff>165100</xdr:colOff>
      <xdr:row>62</xdr:row>
      <xdr:rowOff>25654</xdr:rowOff>
    </xdr:to>
    <xdr:sp macro="" textlink="">
      <xdr:nvSpPr>
        <xdr:cNvPr id="467" name="楕円 466"/>
        <xdr:cNvSpPr/>
      </xdr:nvSpPr>
      <xdr:spPr>
        <a:xfrm>
          <a:off x="14541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132588</xdr:rowOff>
    </xdr:from>
    <xdr:to>
      <xdr:col>81</xdr:col>
      <xdr:colOff>50800</xdr:colOff>
      <xdr:row>61</xdr:row>
      <xdr:rowOff>146304</xdr:rowOff>
    </xdr:to>
    <xdr:cxnSp macro="">
      <xdr:nvCxnSpPr>
        <xdr:cNvPr id="468" name="直線コネクタ 467"/>
        <xdr:cNvCxnSpPr/>
      </xdr:nvCxnSpPr>
      <xdr:spPr>
        <a:xfrm flipV="1">
          <a:off x="14592300" y="1059103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163339</xdr:rowOff>
    </xdr:from>
    <xdr:ext cx="405111" cy="259045"/>
    <xdr:sp macro="" textlink="">
      <xdr:nvSpPr>
        <xdr:cNvPr id="469"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470"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3065</xdr:rowOff>
    </xdr:from>
    <xdr:ext cx="405111" cy="259045"/>
    <xdr:sp macro="" textlink="">
      <xdr:nvSpPr>
        <xdr:cNvPr id="471" name="n_1mainValue【学校施設】&#10;有形固定資産減価償却率"/>
        <xdr:cNvSpPr txBox="1"/>
      </xdr:nvSpPr>
      <xdr:spPr>
        <a:xfrm>
          <a:off x="15266044" y="1063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16781</xdr:rowOff>
    </xdr:from>
    <xdr:ext cx="405111" cy="259045"/>
    <xdr:sp macro="" textlink="">
      <xdr:nvSpPr>
        <xdr:cNvPr id="472" name="n_2mainValue【学校施設】&#10;有形固定資産減価償却率"/>
        <xdr:cNvSpPr txBox="1"/>
      </xdr:nvSpPr>
      <xdr:spPr>
        <a:xfrm>
          <a:off x="14389744" y="1064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95" name="直線コネクタ 494"/>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96"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97" name="直線コネクタ 496"/>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98"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99" name="直線コネクタ 498"/>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500"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01" name="フローチャート: 判断 500"/>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02" name="フローチャート: 判断 501"/>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503" name="フローチャート: 判断 502"/>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143510</xdr:rowOff>
    </xdr:from>
    <xdr:to>
      <xdr:col>116</xdr:col>
      <xdr:colOff>114300</xdr:colOff>
      <xdr:row>61</xdr:row>
      <xdr:rowOff>73660</xdr:rowOff>
    </xdr:to>
    <xdr:sp macro="" textlink="">
      <xdr:nvSpPr>
        <xdr:cNvPr id="509" name="楕円 508"/>
        <xdr:cNvSpPr/>
      </xdr:nvSpPr>
      <xdr:spPr>
        <a:xfrm>
          <a:off x="22110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166387</xdr:rowOff>
    </xdr:from>
    <xdr:ext cx="469744" cy="259045"/>
    <xdr:sp macro="" textlink="">
      <xdr:nvSpPr>
        <xdr:cNvPr id="510" name="【学校施設】&#10;一人当たり面積該当値テキスト"/>
        <xdr:cNvSpPr txBox="1"/>
      </xdr:nvSpPr>
      <xdr:spPr>
        <a:xfrm>
          <a:off x="22199600"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160427</xdr:rowOff>
    </xdr:from>
    <xdr:to>
      <xdr:col>112</xdr:col>
      <xdr:colOff>38100</xdr:colOff>
      <xdr:row>61</xdr:row>
      <xdr:rowOff>90577</xdr:rowOff>
    </xdr:to>
    <xdr:sp macro="" textlink="">
      <xdr:nvSpPr>
        <xdr:cNvPr id="511" name="楕円 510"/>
        <xdr:cNvSpPr/>
      </xdr:nvSpPr>
      <xdr:spPr>
        <a:xfrm>
          <a:off x="21272500" y="10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22860</xdr:rowOff>
    </xdr:from>
    <xdr:to>
      <xdr:col>116</xdr:col>
      <xdr:colOff>63500</xdr:colOff>
      <xdr:row>61</xdr:row>
      <xdr:rowOff>39777</xdr:rowOff>
    </xdr:to>
    <xdr:cxnSp macro="">
      <xdr:nvCxnSpPr>
        <xdr:cNvPr id="512" name="直線コネクタ 511"/>
        <xdr:cNvCxnSpPr/>
      </xdr:nvCxnSpPr>
      <xdr:spPr>
        <a:xfrm flipV="1">
          <a:off x="21323300" y="10481310"/>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136195</xdr:rowOff>
    </xdr:from>
    <xdr:to>
      <xdr:col>107</xdr:col>
      <xdr:colOff>101600</xdr:colOff>
      <xdr:row>61</xdr:row>
      <xdr:rowOff>66345</xdr:rowOff>
    </xdr:to>
    <xdr:sp macro="" textlink="">
      <xdr:nvSpPr>
        <xdr:cNvPr id="513" name="楕円 512"/>
        <xdr:cNvSpPr/>
      </xdr:nvSpPr>
      <xdr:spPr>
        <a:xfrm>
          <a:off x="20383500" y="104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15545</xdr:rowOff>
    </xdr:from>
    <xdr:to>
      <xdr:col>111</xdr:col>
      <xdr:colOff>177800</xdr:colOff>
      <xdr:row>61</xdr:row>
      <xdr:rowOff>39777</xdr:rowOff>
    </xdr:to>
    <xdr:cxnSp macro="">
      <xdr:nvCxnSpPr>
        <xdr:cNvPr id="514" name="直線コネクタ 513"/>
        <xdr:cNvCxnSpPr/>
      </xdr:nvCxnSpPr>
      <xdr:spPr>
        <a:xfrm>
          <a:off x="20434300" y="10473995"/>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159885</xdr:rowOff>
    </xdr:from>
    <xdr:ext cx="469744" cy="259045"/>
    <xdr:sp macro="" textlink="">
      <xdr:nvSpPr>
        <xdr:cNvPr id="515" name="n_1aveValue【学校施設】&#10;一人当たり面積"/>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516"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107104</xdr:rowOff>
    </xdr:from>
    <xdr:ext cx="469744" cy="259045"/>
    <xdr:sp macro="" textlink="">
      <xdr:nvSpPr>
        <xdr:cNvPr id="517" name="n_1mainValue【学校施設】&#10;一人当たり面積"/>
        <xdr:cNvSpPr txBox="1"/>
      </xdr:nvSpPr>
      <xdr:spPr>
        <a:xfrm>
          <a:off x="21075727" y="1022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57472</xdr:rowOff>
    </xdr:from>
    <xdr:ext cx="469744" cy="259045"/>
    <xdr:sp macro="" textlink="">
      <xdr:nvSpPr>
        <xdr:cNvPr id="518" name="n_2mainValue【学校施設】&#10;一人当たり面積"/>
        <xdr:cNvSpPr txBox="1"/>
      </xdr:nvSpPr>
      <xdr:spPr>
        <a:xfrm>
          <a:off x="20199427" y="1051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6" name="テキスト ボックス 5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6" name="テキスト ボックス 5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60" name="直線コネクタ 559"/>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61"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62" name="直線コネクタ 56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63"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64" name="直線コネクタ 563"/>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565"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6" name="フローチャート: 判断 56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67" name="フローチャート: 判断 566"/>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68" name="フローチャート: 判断 567"/>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113574</xdr:rowOff>
    </xdr:from>
    <xdr:to>
      <xdr:col>85</xdr:col>
      <xdr:colOff>177800</xdr:colOff>
      <xdr:row>104</xdr:row>
      <xdr:rowOff>43724</xdr:rowOff>
    </xdr:to>
    <xdr:sp macro="" textlink="">
      <xdr:nvSpPr>
        <xdr:cNvPr id="574" name="楕円 573"/>
        <xdr:cNvSpPr/>
      </xdr:nvSpPr>
      <xdr:spPr>
        <a:xfrm>
          <a:off x="162687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92001</xdr:rowOff>
    </xdr:from>
    <xdr:ext cx="405111" cy="259045"/>
    <xdr:sp macro="" textlink="">
      <xdr:nvSpPr>
        <xdr:cNvPr id="575" name="【公民館】&#10;有形固定資産減価償却率該当値テキスト"/>
        <xdr:cNvSpPr txBox="1"/>
      </xdr:nvSpPr>
      <xdr:spPr>
        <a:xfrm>
          <a:off x="16357600" y="1775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144599</xdr:rowOff>
    </xdr:from>
    <xdr:to>
      <xdr:col>81</xdr:col>
      <xdr:colOff>101600</xdr:colOff>
      <xdr:row>104</xdr:row>
      <xdr:rowOff>74749</xdr:rowOff>
    </xdr:to>
    <xdr:sp macro="" textlink="">
      <xdr:nvSpPr>
        <xdr:cNvPr id="576" name="楕円 575"/>
        <xdr:cNvSpPr/>
      </xdr:nvSpPr>
      <xdr:spPr>
        <a:xfrm>
          <a:off x="15430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164374</xdr:rowOff>
    </xdr:from>
    <xdr:to>
      <xdr:col>85</xdr:col>
      <xdr:colOff>127000</xdr:colOff>
      <xdr:row>104</xdr:row>
      <xdr:rowOff>23949</xdr:rowOff>
    </xdr:to>
    <xdr:cxnSp macro="">
      <xdr:nvCxnSpPr>
        <xdr:cNvPr id="577" name="直線コネクタ 576"/>
        <xdr:cNvCxnSpPr/>
      </xdr:nvCxnSpPr>
      <xdr:spPr>
        <a:xfrm flipV="1">
          <a:off x="15481300" y="1782372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578" name="楕円 577"/>
        <xdr:cNvSpPr/>
      </xdr:nvSpPr>
      <xdr:spPr>
        <a:xfrm>
          <a:off x="14541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23949</xdr:rowOff>
    </xdr:from>
    <xdr:to>
      <xdr:col>81</xdr:col>
      <xdr:colOff>50800</xdr:colOff>
      <xdr:row>104</xdr:row>
      <xdr:rowOff>56606</xdr:rowOff>
    </xdr:to>
    <xdr:cxnSp macro="">
      <xdr:nvCxnSpPr>
        <xdr:cNvPr id="579" name="直線コネクタ 578"/>
        <xdr:cNvCxnSpPr/>
      </xdr:nvCxnSpPr>
      <xdr:spPr>
        <a:xfrm flipV="1">
          <a:off x="14592300" y="178547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156590</xdr:rowOff>
    </xdr:from>
    <xdr:ext cx="405111" cy="259045"/>
    <xdr:sp macro="" textlink="">
      <xdr:nvSpPr>
        <xdr:cNvPr id="580" name="n_1aveValue【公民館】&#10;有形固定資産減価償却率"/>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581" name="n_2aveValue【公民館】&#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65876</xdr:rowOff>
    </xdr:from>
    <xdr:ext cx="405111" cy="259045"/>
    <xdr:sp macro="" textlink="">
      <xdr:nvSpPr>
        <xdr:cNvPr id="582" name="n_1mainValue【公民館】&#10;有形固定資産減価償却率"/>
        <xdr:cNvSpPr txBox="1"/>
      </xdr:nvSpPr>
      <xdr:spPr>
        <a:xfrm>
          <a:off x="152660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583" name="n_2mainValue【公民館】&#10;有形固定資産減価償却率"/>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4" name="直線コネクタ 5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5" name="テキスト ボックス 5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6" name="直線コネクタ 5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7" name="テキスト ボックス 5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8" name="直線コネクタ 5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9" name="テキスト ボックス 5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0" name="直線コネクタ 5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1" name="テキスト ボックス 6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2" name="直線コネクタ 6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3" name="テキスト ボックス 6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07" name="直線コネクタ 606"/>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08"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09" name="直線コネクタ 608"/>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10"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11" name="直線コネクタ 610"/>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12"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13" name="フローチャート: 判断 612"/>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14" name="フローチャート: 判断 613"/>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15" name="フローチャート: 判断 614"/>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621" name="楕円 620"/>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2557</xdr:rowOff>
    </xdr:from>
    <xdr:ext cx="469744" cy="259045"/>
    <xdr:sp macro="" textlink="">
      <xdr:nvSpPr>
        <xdr:cNvPr id="622" name="【公民館】&#10;一人当たり面積該当値テキスト"/>
        <xdr:cNvSpPr txBox="1"/>
      </xdr:nvSpPr>
      <xdr:spPr>
        <a:xfrm>
          <a:off x="22199600"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160020</xdr:rowOff>
    </xdr:from>
    <xdr:to>
      <xdr:col>112</xdr:col>
      <xdr:colOff>38100</xdr:colOff>
      <xdr:row>106</xdr:row>
      <xdr:rowOff>90170</xdr:rowOff>
    </xdr:to>
    <xdr:sp macro="" textlink="">
      <xdr:nvSpPr>
        <xdr:cNvPr id="623" name="楕円 622"/>
        <xdr:cNvSpPr/>
      </xdr:nvSpPr>
      <xdr:spPr>
        <a:xfrm>
          <a:off x="21272500" y="181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39370</xdr:rowOff>
    </xdr:to>
    <xdr:cxnSp macro="">
      <xdr:nvCxnSpPr>
        <xdr:cNvPr id="624" name="直線コネクタ 623"/>
        <xdr:cNvCxnSpPr/>
      </xdr:nvCxnSpPr>
      <xdr:spPr>
        <a:xfrm flipV="1">
          <a:off x="21323300" y="1820418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163830</xdr:rowOff>
    </xdr:from>
    <xdr:to>
      <xdr:col>107</xdr:col>
      <xdr:colOff>101600</xdr:colOff>
      <xdr:row>106</xdr:row>
      <xdr:rowOff>93980</xdr:rowOff>
    </xdr:to>
    <xdr:sp macro="" textlink="">
      <xdr:nvSpPr>
        <xdr:cNvPr id="625" name="楕円 624"/>
        <xdr:cNvSpPr/>
      </xdr:nvSpPr>
      <xdr:spPr>
        <a:xfrm>
          <a:off x="20383500" y="181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39370</xdr:rowOff>
    </xdr:from>
    <xdr:to>
      <xdr:col>111</xdr:col>
      <xdr:colOff>177800</xdr:colOff>
      <xdr:row>106</xdr:row>
      <xdr:rowOff>43180</xdr:rowOff>
    </xdr:to>
    <xdr:cxnSp macro="">
      <xdr:nvCxnSpPr>
        <xdr:cNvPr id="626" name="直線コネクタ 625"/>
        <xdr:cNvCxnSpPr/>
      </xdr:nvCxnSpPr>
      <xdr:spPr>
        <a:xfrm flipV="1">
          <a:off x="20434300" y="18213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40657</xdr:rowOff>
    </xdr:from>
    <xdr:ext cx="469744" cy="259045"/>
    <xdr:sp macro="" textlink="">
      <xdr:nvSpPr>
        <xdr:cNvPr id="627" name="n_1aveValue【公民館】&#10;一人当たり面積"/>
        <xdr:cNvSpPr txBox="1"/>
      </xdr:nvSpPr>
      <xdr:spPr>
        <a:xfrm>
          <a:off x="210757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628" name="n_2aveValue【公民館】&#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106697</xdr:rowOff>
    </xdr:from>
    <xdr:ext cx="469744" cy="259045"/>
    <xdr:sp macro="" textlink="">
      <xdr:nvSpPr>
        <xdr:cNvPr id="629" name="n_1mainValue【公民館】&#10;一人当たり面積"/>
        <xdr:cNvSpPr txBox="1"/>
      </xdr:nvSpPr>
      <xdr:spPr>
        <a:xfrm>
          <a:off x="2107572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110507</xdr:rowOff>
    </xdr:from>
    <xdr:ext cx="469744" cy="259045"/>
    <xdr:sp macro="" textlink="">
      <xdr:nvSpPr>
        <xdr:cNvPr id="630" name="n_2mainValue【公民館】&#10;一人当たり面積"/>
        <xdr:cNvSpPr txBox="1"/>
      </xdr:nvSpPr>
      <xdr:spPr>
        <a:xfrm>
          <a:off x="20199427" y="179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半の施設において、有形固定資産減価償却率は県平均、類似団体を上回っている。今後は、橋梁長寿命化修繕計画、公共施設総合監理計画に基づき、財政負担の軽減、平準化を図るとともに設施の建替えや統合等についても適正に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
11,601
202.23
10,121,647
9,821,886
253,353
5,049,966
11,998,444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72" name="直線コネクタ 7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7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74" name="直線コネクタ 7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40657</xdr:rowOff>
    </xdr:from>
    <xdr:ext cx="405111" cy="259045"/>
    <xdr:sp macro="" textlink="">
      <xdr:nvSpPr>
        <xdr:cNvPr id="77" name="【体育館・プール】&#10;有形固定資産減価償却率平均値テキスト"/>
        <xdr:cNvSpPr txBox="1"/>
      </xdr:nvSpPr>
      <xdr:spPr>
        <a:xfrm>
          <a:off x="4673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78" name="フローチャート: 判断 7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81" name="フローチャート: 判断 80"/>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82"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88" name="楕円 87"/>
        <xdr:cNvSpPr/>
      </xdr:nvSpPr>
      <xdr:spPr>
        <a:xfrm>
          <a:off x="4584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22877</xdr:rowOff>
    </xdr:from>
    <xdr:ext cx="405111" cy="259045"/>
    <xdr:sp macro="" textlink="">
      <xdr:nvSpPr>
        <xdr:cNvPr id="89" name="【体育館・プール】&#10;有形固定資産減価償却率該当値テキスト"/>
        <xdr:cNvSpPr txBox="1"/>
      </xdr:nvSpPr>
      <xdr:spPr>
        <a:xfrm>
          <a:off x="46736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90" name="楕円 89"/>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137160</xdr:rowOff>
    </xdr:to>
    <xdr:cxnSp macro="">
      <xdr:nvCxnSpPr>
        <xdr:cNvPr id="91" name="直線コネクタ 90"/>
        <xdr:cNvCxnSpPr/>
      </xdr:nvCxnSpPr>
      <xdr:spPr>
        <a:xfrm flipV="1">
          <a:off x="3797300" y="102108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135890</xdr:rowOff>
    </xdr:from>
    <xdr:to>
      <xdr:col>15</xdr:col>
      <xdr:colOff>101600</xdr:colOff>
      <xdr:row>60</xdr:row>
      <xdr:rowOff>66040</xdr:rowOff>
    </xdr:to>
    <xdr:sp macro="" textlink="">
      <xdr:nvSpPr>
        <xdr:cNvPr id="92" name="楕円 91"/>
        <xdr:cNvSpPr/>
      </xdr:nvSpPr>
      <xdr:spPr>
        <a:xfrm>
          <a:off x="2857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60</xdr:row>
      <xdr:rowOff>15240</xdr:rowOff>
    </xdr:to>
    <xdr:cxnSp macro="">
      <xdr:nvCxnSpPr>
        <xdr:cNvPr id="93" name="直線コネクタ 92"/>
        <xdr:cNvCxnSpPr/>
      </xdr:nvCxnSpPr>
      <xdr:spPr>
        <a:xfrm flipV="1">
          <a:off x="2908300" y="102527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33037</xdr:rowOff>
    </xdr:from>
    <xdr:ext cx="405111" cy="259045"/>
    <xdr:sp macro="" textlink="">
      <xdr:nvSpPr>
        <xdr:cNvPr id="94" name="n_1mainValue【体育館・プール】&#10;有形固定資産減価償却率"/>
        <xdr:cNvSpPr txBox="1"/>
      </xdr:nvSpPr>
      <xdr:spPr>
        <a:xfrm>
          <a:off x="3582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95" name="n_2main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19" name="直線コネクタ 118"/>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20"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21" name="直線コネクタ 120"/>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22"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23" name="直線コネクタ 122"/>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24"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25" name="フローチャート: 判断 124"/>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26" name="フローチャート: 判断 125"/>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32402</xdr:rowOff>
    </xdr:from>
    <xdr:ext cx="469744" cy="259045"/>
    <xdr:sp macro="" textlink="">
      <xdr:nvSpPr>
        <xdr:cNvPr id="127" name="n_1aveValue【体育館・プール】&#10;一人当たり面積"/>
        <xdr:cNvSpPr txBox="1"/>
      </xdr:nvSpPr>
      <xdr:spPr>
        <a:xfrm>
          <a:off x="9391727" y="1031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28" name="フローチャート: 判断 127"/>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133367</xdr:rowOff>
    </xdr:from>
    <xdr:ext cx="469744" cy="259045"/>
    <xdr:sp macro="" textlink="">
      <xdr:nvSpPr>
        <xdr:cNvPr id="129" name="n_2aveValue【体育館・プール】&#10;一人当たり面積"/>
        <xdr:cNvSpPr txBox="1"/>
      </xdr:nvSpPr>
      <xdr:spPr>
        <a:xfrm>
          <a:off x="85154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111125</xdr:rowOff>
    </xdr:from>
    <xdr:to>
      <xdr:col>55</xdr:col>
      <xdr:colOff>50800</xdr:colOff>
      <xdr:row>58</xdr:row>
      <xdr:rowOff>41275</xdr:rowOff>
    </xdr:to>
    <xdr:sp macro="" textlink="">
      <xdr:nvSpPr>
        <xdr:cNvPr id="135" name="楕円 134"/>
        <xdr:cNvSpPr/>
      </xdr:nvSpPr>
      <xdr:spPr>
        <a:xfrm>
          <a:off x="104267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134002</xdr:rowOff>
    </xdr:from>
    <xdr:ext cx="469744" cy="259045"/>
    <xdr:sp macro="" textlink="">
      <xdr:nvSpPr>
        <xdr:cNvPr id="136" name="【体育館・プール】&#10;一人当たり面積該当値テキスト"/>
        <xdr:cNvSpPr txBox="1"/>
      </xdr:nvSpPr>
      <xdr:spPr>
        <a:xfrm>
          <a:off x="10515600" y="97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130175</xdr:rowOff>
    </xdr:from>
    <xdr:to>
      <xdr:col>50</xdr:col>
      <xdr:colOff>165100</xdr:colOff>
      <xdr:row>58</xdr:row>
      <xdr:rowOff>60325</xdr:rowOff>
    </xdr:to>
    <xdr:sp macro="" textlink="">
      <xdr:nvSpPr>
        <xdr:cNvPr id="137" name="楕円 136"/>
        <xdr:cNvSpPr/>
      </xdr:nvSpPr>
      <xdr:spPr>
        <a:xfrm>
          <a:off x="9588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161925</xdr:rowOff>
    </xdr:from>
    <xdr:to>
      <xdr:col>55</xdr:col>
      <xdr:colOff>0</xdr:colOff>
      <xdr:row>58</xdr:row>
      <xdr:rowOff>9525</xdr:rowOff>
    </xdr:to>
    <xdr:cxnSp macro="">
      <xdr:nvCxnSpPr>
        <xdr:cNvPr id="138" name="直線コネクタ 137"/>
        <xdr:cNvCxnSpPr/>
      </xdr:nvCxnSpPr>
      <xdr:spPr>
        <a:xfrm flipV="1">
          <a:off x="9639300" y="99345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122555</xdr:rowOff>
    </xdr:from>
    <xdr:to>
      <xdr:col>46</xdr:col>
      <xdr:colOff>38100</xdr:colOff>
      <xdr:row>59</xdr:row>
      <xdr:rowOff>52705</xdr:rowOff>
    </xdr:to>
    <xdr:sp macro="" textlink="">
      <xdr:nvSpPr>
        <xdr:cNvPr id="139" name="楕円 138"/>
        <xdr:cNvSpPr/>
      </xdr:nvSpPr>
      <xdr:spPr>
        <a:xfrm>
          <a:off x="8699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9525</xdr:rowOff>
    </xdr:from>
    <xdr:to>
      <xdr:col>50</xdr:col>
      <xdr:colOff>114300</xdr:colOff>
      <xdr:row>59</xdr:row>
      <xdr:rowOff>1905</xdr:rowOff>
    </xdr:to>
    <xdr:cxnSp macro="">
      <xdr:nvCxnSpPr>
        <xdr:cNvPr id="140" name="直線コネクタ 139"/>
        <xdr:cNvCxnSpPr/>
      </xdr:nvCxnSpPr>
      <xdr:spPr>
        <a:xfrm flipV="1">
          <a:off x="8750300" y="995362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76852</xdr:rowOff>
    </xdr:from>
    <xdr:ext cx="469744" cy="259045"/>
    <xdr:sp macro="" textlink="">
      <xdr:nvSpPr>
        <xdr:cNvPr id="141" name="n_1mainValue【体育館・プール】&#10;一人当たり面積"/>
        <xdr:cNvSpPr txBox="1"/>
      </xdr:nvSpPr>
      <xdr:spPr>
        <a:xfrm>
          <a:off x="9391727" y="967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69232</xdr:rowOff>
    </xdr:from>
    <xdr:ext cx="469744" cy="259045"/>
    <xdr:sp macro="" textlink="">
      <xdr:nvSpPr>
        <xdr:cNvPr id="142" name="n_2mainValue【体育館・プール】&#10;一人当たり面積"/>
        <xdr:cNvSpPr txBox="1"/>
      </xdr:nvSpPr>
      <xdr:spPr>
        <a:xfrm>
          <a:off x="8515427" y="98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3" name="正方形/長方形 1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4" name="正方形/長方形 1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5" name="正方形/長方形 1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6" name="正方形/長方形 1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7" name="正方形/長方形 1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8" name="正方形/長方形 1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9" name="正方形/長方形 1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0" name="正方形/長方形 18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1" name="正方形/長方形 1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2" name="正方形/長方形 1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3" name="正方形/長方形 1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4" name="正方形/長方形 1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5" name="正方形/長方形 1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6" name="正方形/長方形 1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7" name="正方形/長方形 1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8" name="正方形/長方形 1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9" name="テキスト ボックス 1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0" name="直線コネクタ 1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01" name="テキスト ボックス 20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02" name="直線コネクタ 2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03" name="テキスト ボックス 20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04" name="直線コネクタ 2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05" name="テキスト ボックス 2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06" name="直線コネクタ 2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07" name="テキスト ボックス 2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08" name="直線コネクタ 2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09" name="テキスト ボックス 2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10" name="直線コネクタ 2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11" name="テキスト ボックス 21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2" name="直線コネクタ 2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13" name="テキスト ボックス 21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215" name="直線コネクタ 214"/>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216"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217" name="直線コネクタ 216"/>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218"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219" name="直線コネクタ 21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21607</xdr:rowOff>
    </xdr:from>
    <xdr:ext cx="405111" cy="259045"/>
    <xdr:sp macro="" textlink="">
      <xdr:nvSpPr>
        <xdr:cNvPr id="220" name="【保健センター・保健所】&#10;有形固定資産減価償却率平均値テキスト"/>
        <xdr:cNvSpPr txBox="1"/>
      </xdr:nvSpPr>
      <xdr:spPr>
        <a:xfrm>
          <a:off x="16357600" y="10308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221" name="フローチャート: 判断 220"/>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222" name="フローチャート: 判断 221"/>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82567</xdr:rowOff>
    </xdr:from>
    <xdr:ext cx="405111" cy="259045"/>
    <xdr:sp macro="" textlink="">
      <xdr:nvSpPr>
        <xdr:cNvPr id="223" name="n_1aveValue【保健センター・保健所】&#10;有形固定資産減価償却率"/>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224" name="フローチャート: 判断 223"/>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225"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6" name="テキスト ボックス 2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7" name="テキスト ボックス 2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8" name="テキスト ボックス 2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9" name="テキスト ボックス 2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0" name="テキスト ボックス 2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231" name="楕円 230"/>
        <xdr:cNvSpPr/>
      </xdr:nvSpPr>
      <xdr:spPr>
        <a:xfrm>
          <a:off x="16268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59072</xdr:rowOff>
    </xdr:from>
    <xdr:ext cx="405111" cy="259045"/>
    <xdr:sp macro="" textlink="">
      <xdr:nvSpPr>
        <xdr:cNvPr id="232" name="【保健センター・保健所】&#10;有形固定資産減価償却率該当値テキスト"/>
        <xdr:cNvSpPr txBox="1"/>
      </xdr:nvSpPr>
      <xdr:spPr>
        <a:xfrm>
          <a:off x="16357600"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126365</xdr:rowOff>
    </xdr:from>
    <xdr:to>
      <xdr:col>81</xdr:col>
      <xdr:colOff>101600</xdr:colOff>
      <xdr:row>62</xdr:row>
      <xdr:rowOff>56515</xdr:rowOff>
    </xdr:to>
    <xdr:sp macro="" textlink="">
      <xdr:nvSpPr>
        <xdr:cNvPr id="233" name="楕円 232"/>
        <xdr:cNvSpPr/>
      </xdr:nvSpPr>
      <xdr:spPr>
        <a:xfrm>
          <a:off x="15430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131445</xdr:rowOff>
    </xdr:from>
    <xdr:to>
      <xdr:col>85</xdr:col>
      <xdr:colOff>127000</xdr:colOff>
      <xdr:row>62</xdr:row>
      <xdr:rowOff>5715</xdr:rowOff>
    </xdr:to>
    <xdr:cxnSp macro="">
      <xdr:nvCxnSpPr>
        <xdr:cNvPr id="234" name="直線コネクタ 233"/>
        <xdr:cNvCxnSpPr/>
      </xdr:nvCxnSpPr>
      <xdr:spPr>
        <a:xfrm flipV="1">
          <a:off x="15481300" y="105898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xdr:rowOff>
    </xdr:from>
    <xdr:to>
      <xdr:col>76</xdr:col>
      <xdr:colOff>165100</xdr:colOff>
      <xdr:row>62</xdr:row>
      <xdr:rowOff>102235</xdr:rowOff>
    </xdr:to>
    <xdr:sp macro="" textlink="">
      <xdr:nvSpPr>
        <xdr:cNvPr id="235" name="楕円 234"/>
        <xdr:cNvSpPr/>
      </xdr:nvSpPr>
      <xdr:spPr>
        <a:xfrm>
          <a:off x="14541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5715</xdr:rowOff>
    </xdr:from>
    <xdr:to>
      <xdr:col>81</xdr:col>
      <xdr:colOff>50800</xdr:colOff>
      <xdr:row>62</xdr:row>
      <xdr:rowOff>51435</xdr:rowOff>
    </xdr:to>
    <xdr:cxnSp macro="">
      <xdr:nvCxnSpPr>
        <xdr:cNvPr id="236" name="直線コネクタ 235"/>
        <xdr:cNvCxnSpPr/>
      </xdr:nvCxnSpPr>
      <xdr:spPr>
        <a:xfrm flipV="1">
          <a:off x="14592300" y="106356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47642</xdr:rowOff>
    </xdr:from>
    <xdr:ext cx="405111" cy="259045"/>
    <xdr:sp macro="" textlink="">
      <xdr:nvSpPr>
        <xdr:cNvPr id="237" name="n_1mainValue【保健センター・保健所】&#10;有形固定資産減価償却率"/>
        <xdr:cNvSpPr txBox="1"/>
      </xdr:nvSpPr>
      <xdr:spPr>
        <a:xfrm>
          <a:off x="152660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93362</xdr:rowOff>
    </xdr:from>
    <xdr:ext cx="405111" cy="259045"/>
    <xdr:sp macro="" textlink="">
      <xdr:nvSpPr>
        <xdr:cNvPr id="238" name="n_2mainValue【保健センター・保健所】&#10;有形固定資産減価償却率"/>
        <xdr:cNvSpPr txBox="1"/>
      </xdr:nvSpPr>
      <xdr:spPr>
        <a:xfrm>
          <a:off x="14389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9" name="正方形/長方形 2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0" name="正方形/長方形 2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1" name="正方形/長方形 2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2" name="正方形/長方形 2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3" name="正方形/長方形 2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44" name="正方形/長方形 2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5" name="正方形/長方形 2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6" name="正方形/長方形 2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7" name="テキスト ボックス 2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8" name="直線コネクタ 2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49" name="直線コネクタ 2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50" name="テキスト ボックス 2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51" name="直線コネクタ 2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52" name="テキスト ボックス 2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53" name="直線コネクタ 2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54" name="テキスト ボックス 2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55" name="直線コネクタ 2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56" name="テキスト ボックス 2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57" name="直線コネクタ 2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58" name="テキスト ボックス 2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9" name="直線コネクタ 2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0" name="テキスト ボックス 2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262" name="直線コネクタ 261"/>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263"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264" name="直線コネクタ 263"/>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265"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266" name="直線コネクタ 265"/>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267"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268" name="フローチャート: 判断 267"/>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269" name="フローチャート: 判断 268"/>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140987</xdr:rowOff>
    </xdr:from>
    <xdr:ext cx="469744" cy="259045"/>
    <xdr:sp macro="" textlink="">
      <xdr:nvSpPr>
        <xdr:cNvPr id="270" name="n_1aveValue【保健センター・保健所】&#10;一人当たり面積"/>
        <xdr:cNvSpPr txBox="1"/>
      </xdr:nvSpPr>
      <xdr:spPr>
        <a:xfrm>
          <a:off x="210757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271" name="フローチャート: 判断 270"/>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83837</xdr:rowOff>
    </xdr:from>
    <xdr:ext cx="469744" cy="259045"/>
    <xdr:sp macro="" textlink="">
      <xdr:nvSpPr>
        <xdr:cNvPr id="272"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73" name="テキスト ボックス 2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4" name="テキスト ボックス 2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5" name="テキスト ボックス 2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6" name="テキスト ボックス 2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7" name="テキスト ボックス 2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25400</xdr:rowOff>
    </xdr:from>
    <xdr:to>
      <xdr:col>116</xdr:col>
      <xdr:colOff>114300</xdr:colOff>
      <xdr:row>60</xdr:row>
      <xdr:rowOff>127000</xdr:rowOff>
    </xdr:to>
    <xdr:sp macro="" textlink="">
      <xdr:nvSpPr>
        <xdr:cNvPr id="278" name="楕円 277"/>
        <xdr:cNvSpPr/>
      </xdr:nvSpPr>
      <xdr:spPr>
        <a:xfrm>
          <a:off x="22110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48277</xdr:rowOff>
    </xdr:from>
    <xdr:ext cx="469744" cy="259045"/>
    <xdr:sp macro="" textlink="">
      <xdr:nvSpPr>
        <xdr:cNvPr id="279" name="【保健センター・保健所】&#10;一人当たり面積該当値テキスト"/>
        <xdr:cNvSpPr txBox="1"/>
      </xdr:nvSpPr>
      <xdr:spPr>
        <a:xfrm>
          <a:off x="22199600"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36830</xdr:rowOff>
    </xdr:from>
    <xdr:to>
      <xdr:col>112</xdr:col>
      <xdr:colOff>38100</xdr:colOff>
      <xdr:row>60</xdr:row>
      <xdr:rowOff>138430</xdr:rowOff>
    </xdr:to>
    <xdr:sp macro="" textlink="">
      <xdr:nvSpPr>
        <xdr:cNvPr id="280" name="楕円 279"/>
        <xdr:cNvSpPr/>
      </xdr:nvSpPr>
      <xdr:spPr>
        <a:xfrm>
          <a:off x="21272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76200</xdr:rowOff>
    </xdr:from>
    <xdr:to>
      <xdr:col>116</xdr:col>
      <xdr:colOff>63500</xdr:colOff>
      <xdr:row>60</xdr:row>
      <xdr:rowOff>87630</xdr:rowOff>
    </xdr:to>
    <xdr:cxnSp macro="">
      <xdr:nvCxnSpPr>
        <xdr:cNvPr id="281" name="直線コネクタ 280"/>
        <xdr:cNvCxnSpPr/>
      </xdr:nvCxnSpPr>
      <xdr:spPr>
        <a:xfrm flipV="1">
          <a:off x="21323300" y="10363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44450</xdr:rowOff>
    </xdr:from>
    <xdr:to>
      <xdr:col>107</xdr:col>
      <xdr:colOff>101600</xdr:colOff>
      <xdr:row>60</xdr:row>
      <xdr:rowOff>146050</xdr:rowOff>
    </xdr:to>
    <xdr:sp macro="" textlink="">
      <xdr:nvSpPr>
        <xdr:cNvPr id="282" name="楕円 281"/>
        <xdr:cNvSpPr/>
      </xdr:nvSpPr>
      <xdr:spPr>
        <a:xfrm>
          <a:off x="20383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87630</xdr:rowOff>
    </xdr:from>
    <xdr:to>
      <xdr:col>111</xdr:col>
      <xdr:colOff>177800</xdr:colOff>
      <xdr:row>60</xdr:row>
      <xdr:rowOff>95250</xdr:rowOff>
    </xdr:to>
    <xdr:cxnSp macro="">
      <xdr:nvCxnSpPr>
        <xdr:cNvPr id="283" name="直線コネクタ 282"/>
        <xdr:cNvCxnSpPr/>
      </xdr:nvCxnSpPr>
      <xdr:spPr>
        <a:xfrm flipV="1">
          <a:off x="20434300" y="10374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154957</xdr:rowOff>
    </xdr:from>
    <xdr:ext cx="469744" cy="259045"/>
    <xdr:sp macro="" textlink="">
      <xdr:nvSpPr>
        <xdr:cNvPr id="284" name="n_1mainValue【保健センター・保健所】&#10;一人当たり面積"/>
        <xdr:cNvSpPr txBox="1"/>
      </xdr:nvSpPr>
      <xdr:spPr>
        <a:xfrm>
          <a:off x="210757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162577</xdr:rowOff>
    </xdr:from>
    <xdr:ext cx="469744" cy="259045"/>
    <xdr:sp macro="" textlink="">
      <xdr:nvSpPr>
        <xdr:cNvPr id="285" name="n_2mainValue【保健センター・保健所】&#10;一人当たり面積"/>
        <xdr:cNvSpPr txBox="1"/>
      </xdr:nvSpPr>
      <xdr:spPr>
        <a:xfrm>
          <a:off x="20199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86" name="正方形/長方形 2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7" name="正方形/長方形 2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8" name="正方形/長方形 2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9" name="正方形/長方形 2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0" name="正方形/長方形 2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1" name="正方形/長方形 2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2" name="正方形/長方形 2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3" name="正方形/長方形 2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4" name="テキスト ボックス 2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5" name="直線コネクタ 2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6" name="直線コネクタ 2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7" name="テキスト ボックス 2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8" name="直線コネクタ 2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9" name="テキスト ボックス 2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0" name="直線コネクタ 2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1" name="テキスト ボックス 3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2" name="直線コネクタ 3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3" name="テキスト ボックス 3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4" name="直線コネクタ 3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5" name="テキスト ボックス 3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6" name="直線コネクタ 3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7" name="テキスト ボックス 3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8" name="直線コネクタ 3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9" name="テキスト ボックス 3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311" name="直線コネクタ 310"/>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312"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313" name="直線コネクタ 312"/>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314"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315" name="直線コネクタ 314"/>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316"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317" name="フローチャート: 判断 316"/>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318" name="フローチャート: 判断 317"/>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319"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320" name="フローチャート: 判断 319"/>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16</xdr:rowOff>
    </xdr:from>
    <xdr:ext cx="405111" cy="259045"/>
    <xdr:sp macro="" textlink="">
      <xdr:nvSpPr>
        <xdr:cNvPr id="321" name="n_2aveValue【消防施設】&#10;有形固定資産減価償却率"/>
        <xdr:cNvSpPr txBox="1"/>
      </xdr:nvSpPr>
      <xdr:spPr>
        <a:xfrm>
          <a:off x="14389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2" name="テキスト ボックス 3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3" name="テキスト ボックス 3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4" name="テキスト ボックス 3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5" name="テキスト ボックス 3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6" name="テキスト ボックス 3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153851</xdr:rowOff>
    </xdr:from>
    <xdr:to>
      <xdr:col>85</xdr:col>
      <xdr:colOff>177800</xdr:colOff>
      <xdr:row>80</xdr:row>
      <xdr:rowOff>84001</xdr:rowOff>
    </xdr:to>
    <xdr:sp macro="" textlink="">
      <xdr:nvSpPr>
        <xdr:cNvPr id="327" name="楕円 326"/>
        <xdr:cNvSpPr/>
      </xdr:nvSpPr>
      <xdr:spPr>
        <a:xfrm>
          <a:off x="162687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5278</xdr:rowOff>
    </xdr:from>
    <xdr:ext cx="405111" cy="259045"/>
    <xdr:sp macro="" textlink="">
      <xdr:nvSpPr>
        <xdr:cNvPr id="328" name="【消防施設】&#10;有形固定資産減価償却率該当値テキスト"/>
        <xdr:cNvSpPr txBox="1"/>
      </xdr:nvSpPr>
      <xdr:spPr>
        <a:xfrm>
          <a:off x="16357600" y="1354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160382</xdr:rowOff>
    </xdr:from>
    <xdr:to>
      <xdr:col>81</xdr:col>
      <xdr:colOff>101600</xdr:colOff>
      <xdr:row>80</xdr:row>
      <xdr:rowOff>90532</xdr:rowOff>
    </xdr:to>
    <xdr:sp macro="" textlink="">
      <xdr:nvSpPr>
        <xdr:cNvPr id="329" name="楕円 328"/>
        <xdr:cNvSpPr/>
      </xdr:nvSpPr>
      <xdr:spPr>
        <a:xfrm>
          <a:off x="15430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33201</xdr:rowOff>
    </xdr:from>
    <xdr:to>
      <xdr:col>85</xdr:col>
      <xdr:colOff>127000</xdr:colOff>
      <xdr:row>80</xdr:row>
      <xdr:rowOff>39732</xdr:rowOff>
    </xdr:to>
    <xdr:cxnSp macro="">
      <xdr:nvCxnSpPr>
        <xdr:cNvPr id="330" name="直線コネクタ 329"/>
        <xdr:cNvCxnSpPr/>
      </xdr:nvCxnSpPr>
      <xdr:spPr>
        <a:xfrm flipV="1">
          <a:off x="15481300" y="1374920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168548</xdr:rowOff>
    </xdr:from>
    <xdr:to>
      <xdr:col>76</xdr:col>
      <xdr:colOff>165100</xdr:colOff>
      <xdr:row>80</xdr:row>
      <xdr:rowOff>98698</xdr:rowOff>
    </xdr:to>
    <xdr:sp macro="" textlink="">
      <xdr:nvSpPr>
        <xdr:cNvPr id="331" name="楕円 330"/>
        <xdr:cNvSpPr/>
      </xdr:nvSpPr>
      <xdr:spPr>
        <a:xfrm>
          <a:off x="14541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39732</xdr:rowOff>
    </xdr:from>
    <xdr:to>
      <xdr:col>81</xdr:col>
      <xdr:colOff>50800</xdr:colOff>
      <xdr:row>80</xdr:row>
      <xdr:rowOff>47898</xdr:rowOff>
    </xdr:to>
    <xdr:cxnSp macro="">
      <xdr:nvCxnSpPr>
        <xdr:cNvPr id="332" name="直線コネクタ 331"/>
        <xdr:cNvCxnSpPr/>
      </xdr:nvCxnSpPr>
      <xdr:spPr>
        <a:xfrm flipV="1">
          <a:off x="14592300" y="1375573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107059</xdr:rowOff>
    </xdr:from>
    <xdr:ext cx="405111" cy="259045"/>
    <xdr:sp macro="" textlink="">
      <xdr:nvSpPr>
        <xdr:cNvPr id="333" name="n_1mainValue【消防施設】&#10;有形固定資産減価償却率"/>
        <xdr:cNvSpPr txBox="1"/>
      </xdr:nvSpPr>
      <xdr:spPr>
        <a:xfrm>
          <a:off x="152660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115225</xdr:rowOff>
    </xdr:from>
    <xdr:ext cx="405111" cy="259045"/>
    <xdr:sp macro="" textlink="">
      <xdr:nvSpPr>
        <xdr:cNvPr id="334" name="n_2mainValue【消防施設】&#10;有形固定資産減価償却率"/>
        <xdr:cNvSpPr txBox="1"/>
      </xdr:nvSpPr>
      <xdr:spPr>
        <a:xfrm>
          <a:off x="14389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5" name="正方形/長方形 3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6" name="正方形/長方形 3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7" name="正方形/長方形 3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8" name="正方形/長方形 3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9" name="正方形/長方形 3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0" name="正方形/長方形 3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1" name="正方形/長方形 3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2" name="正方形/長方形 3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3" name="テキスト ボックス 3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4" name="直線コネクタ 3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45" name="直線コネクタ 34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46" name="テキスト ボックス 34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47" name="直線コネクタ 34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48" name="テキスト ボックス 34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49" name="直線コネクタ 34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50" name="テキスト ボックス 34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51" name="直線コネクタ 35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52" name="テキスト ボックス 35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53" name="直線コネクタ 35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54" name="テキスト ボックス 35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55" name="直線コネクタ 35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56" name="テキスト ボックス 35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57" name="直線コネクタ 3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58" name="テキスト ボックス 3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360" name="直線コネクタ 359"/>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361"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362" name="直線コネクタ 361"/>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363"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364" name="直線コネクタ 363"/>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365"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366" name="フローチャート: 判断 365"/>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367" name="フローチャート: 判断 36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368"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369" name="フローチャート: 判断 368"/>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142076</xdr:rowOff>
    </xdr:from>
    <xdr:ext cx="469744" cy="259045"/>
    <xdr:sp macro="" textlink="">
      <xdr:nvSpPr>
        <xdr:cNvPr id="370" name="n_2aveValue【消防施設】&#10;一人当たり面積"/>
        <xdr:cNvSpPr txBox="1"/>
      </xdr:nvSpPr>
      <xdr:spPr>
        <a:xfrm>
          <a:off x="20199427" y="145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1" name="テキスト ボックス 3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2" name="テキスト ボックス 3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3" name="テキスト ボックス 3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4" name="テキスト ボックス 3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75" name="テキスト ボックス 3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18324</xdr:rowOff>
    </xdr:from>
    <xdr:to>
      <xdr:col>116</xdr:col>
      <xdr:colOff>114300</xdr:colOff>
      <xdr:row>83</xdr:row>
      <xdr:rowOff>119924</xdr:rowOff>
    </xdr:to>
    <xdr:sp macro="" textlink="">
      <xdr:nvSpPr>
        <xdr:cNvPr id="376" name="楕円 375"/>
        <xdr:cNvSpPr/>
      </xdr:nvSpPr>
      <xdr:spPr>
        <a:xfrm>
          <a:off x="221107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41201</xdr:rowOff>
    </xdr:from>
    <xdr:ext cx="469744" cy="259045"/>
    <xdr:sp macro="" textlink="">
      <xdr:nvSpPr>
        <xdr:cNvPr id="377" name="【消防施設】&#10;一人当たり面積該当値テキスト"/>
        <xdr:cNvSpPr txBox="1"/>
      </xdr:nvSpPr>
      <xdr:spPr>
        <a:xfrm>
          <a:off x="22199600" y="14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31387</xdr:rowOff>
    </xdr:from>
    <xdr:to>
      <xdr:col>112</xdr:col>
      <xdr:colOff>38100</xdr:colOff>
      <xdr:row>83</xdr:row>
      <xdr:rowOff>132987</xdr:rowOff>
    </xdr:to>
    <xdr:sp macro="" textlink="">
      <xdr:nvSpPr>
        <xdr:cNvPr id="378" name="楕円 377"/>
        <xdr:cNvSpPr/>
      </xdr:nvSpPr>
      <xdr:spPr>
        <a:xfrm>
          <a:off x="21272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69124</xdr:rowOff>
    </xdr:from>
    <xdr:to>
      <xdr:col>116</xdr:col>
      <xdr:colOff>63500</xdr:colOff>
      <xdr:row>83</xdr:row>
      <xdr:rowOff>82187</xdr:rowOff>
    </xdr:to>
    <xdr:cxnSp macro="">
      <xdr:nvCxnSpPr>
        <xdr:cNvPr id="379" name="直線コネクタ 378"/>
        <xdr:cNvCxnSpPr/>
      </xdr:nvCxnSpPr>
      <xdr:spPr>
        <a:xfrm flipV="1">
          <a:off x="21323300" y="142994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80373</xdr:rowOff>
    </xdr:from>
    <xdr:to>
      <xdr:col>107</xdr:col>
      <xdr:colOff>101600</xdr:colOff>
      <xdr:row>84</xdr:row>
      <xdr:rowOff>10523</xdr:rowOff>
    </xdr:to>
    <xdr:sp macro="" textlink="">
      <xdr:nvSpPr>
        <xdr:cNvPr id="380" name="楕円 379"/>
        <xdr:cNvSpPr/>
      </xdr:nvSpPr>
      <xdr:spPr>
        <a:xfrm>
          <a:off x="20383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82187</xdr:rowOff>
    </xdr:from>
    <xdr:to>
      <xdr:col>111</xdr:col>
      <xdr:colOff>177800</xdr:colOff>
      <xdr:row>83</xdr:row>
      <xdr:rowOff>131173</xdr:rowOff>
    </xdr:to>
    <xdr:cxnSp macro="">
      <xdr:nvCxnSpPr>
        <xdr:cNvPr id="381" name="直線コネクタ 380"/>
        <xdr:cNvCxnSpPr/>
      </xdr:nvCxnSpPr>
      <xdr:spPr>
        <a:xfrm flipV="1">
          <a:off x="20434300" y="143125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149514</xdr:rowOff>
    </xdr:from>
    <xdr:ext cx="469744" cy="259045"/>
    <xdr:sp macro="" textlink="">
      <xdr:nvSpPr>
        <xdr:cNvPr id="382" name="n_1mainValue【消防施設】&#10;一人当たり面積"/>
        <xdr:cNvSpPr txBox="1"/>
      </xdr:nvSpPr>
      <xdr:spPr>
        <a:xfrm>
          <a:off x="21075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27050</xdr:rowOff>
    </xdr:from>
    <xdr:ext cx="469744" cy="259045"/>
    <xdr:sp macro="" textlink="">
      <xdr:nvSpPr>
        <xdr:cNvPr id="383" name="n_2mainValue【消防施設】&#10;一人当たり面積"/>
        <xdr:cNvSpPr txBox="1"/>
      </xdr:nvSpPr>
      <xdr:spPr>
        <a:xfrm>
          <a:off x="20199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84" name="正方形/長方形 3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5" name="正方形/長方形 3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6" name="正方形/長方形 3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7" name="正方形/長方形 3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8" name="正方形/長方形 3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9" name="正方形/長方形 3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0" name="正方形/長方形 3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1" name="正方形/長方形 3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2" name="テキスト ボックス 3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3" name="直線コネクタ 3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94" name="直線コネクタ 3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95" name="テキスト ボックス 3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96" name="直線コネクタ 3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97" name="テキスト ボックス 3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8" name="直線コネクタ 3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9" name="テキスト ボックス 3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0" name="直線コネクタ 3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1" name="テキスト ボックス 4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2" name="直線コネクタ 4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3" name="テキスト ボックス 4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04" name="直線コネクタ 4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05" name="テキスト ボックス 4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6" name="直線コネクタ 4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07" name="テキスト ボックス 4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409" name="直線コネクタ 408"/>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10"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11" name="直線コネクタ 410"/>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412"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413" name="直線コネクタ 412"/>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414"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415" name="フローチャート: 判断 414"/>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416" name="フローチャート: 判断 415"/>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417"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418" name="フローチャート: 判断 417"/>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49547</xdr:rowOff>
    </xdr:from>
    <xdr:ext cx="405111" cy="259045"/>
    <xdr:sp macro="" textlink="">
      <xdr:nvSpPr>
        <xdr:cNvPr id="419"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0" name="テキスト ボックス 4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1" name="テキスト ボックス 4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2" name="テキスト ボックス 4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3" name="テキスト ボックス 4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4" name="テキスト ボックス 4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425" name="楕円 424"/>
        <xdr:cNvSpPr/>
      </xdr:nvSpPr>
      <xdr:spPr>
        <a:xfrm>
          <a:off x="162687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30315</xdr:rowOff>
    </xdr:from>
    <xdr:ext cx="405111" cy="259045"/>
    <xdr:sp macro="" textlink="">
      <xdr:nvSpPr>
        <xdr:cNvPr id="426" name="【庁舎】&#10;有形固定資産減価償却率該当値テキスト"/>
        <xdr:cNvSpPr txBox="1"/>
      </xdr:nvSpPr>
      <xdr:spPr>
        <a:xfrm>
          <a:off x="16357600" y="1751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51526</xdr:rowOff>
    </xdr:from>
    <xdr:to>
      <xdr:col>81</xdr:col>
      <xdr:colOff>101600</xdr:colOff>
      <xdr:row>103</xdr:row>
      <xdr:rowOff>153126</xdr:rowOff>
    </xdr:to>
    <xdr:sp macro="" textlink="">
      <xdr:nvSpPr>
        <xdr:cNvPr id="427" name="楕円 426"/>
        <xdr:cNvSpPr/>
      </xdr:nvSpPr>
      <xdr:spPr>
        <a:xfrm>
          <a:off x="15430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58238</xdr:rowOff>
    </xdr:from>
    <xdr:to>
      <xdr:col>85</xdr:col>
      <xdr:colOff>127000</xdr:colOff>
      <xdr:row>103</xdr:row>
      <xdr:rowOff>102326</xdr:rowOff>
    </xdr:to>
    <xdr:cxnSp macro="">
      <xdr:nvCxnSpPr>
        <xdr:cNvPr id="428" name="直線コネクタ 427"/>
        <xdr:cNvCxnSpPr/>
      </xdr:nvCxnSpPr>
      <xdr:spPr>
        <a:xfrm flipV="1">
          <a:off x="15481300" y="1771758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429" name="楕円 428"/>
        <xdr:cNvSpPr/>
      </xdr:nvSpPr>
      <xdr:spPr>
        <a:xfrm>
          <a:off x="14541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102326</xdr:rowOff>
    </xdr:from>
    <xdr:to>
      <xdr:col>81</xdr:col>
      <xdr:colOff>50800</xdr:colOff>
      <xdr:row>103</xdr:row>
      <xdr:rowOff>146413</xdr:rowOff>
    </xdr:to>
    <xdr:cxnSp macro="">
      <xdr:nvCxnSpPr>
        <xdr:cNvPr id="430" name="直線コネクタ 429"/>
        <xdr:cNvCxnSpPr/>
      </xdr:nvCxnSpPr>
      <xdr:spPr>
        <a:xfrm flipV="1">
          <a:off x="14592300" y="177616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169653</xdr:rowOff>
    </xdr:from>
    <xdr:ext cx="405111" cy="259045"/>
    <xdr:sp macro="" textlink="">
      <xdr:nvSpPr>
        <xdr:cNvPr id="431" name="n_1mainValue【庁舎】&#10;有形固定資産減価償却率"/>
        <xdr:cNvSpPr txBox="1"/>
      </xdr:nvSpPr>
      <xdr:spPr>
        <a:xfrm>
          <a:off x="152660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432" name="n_2mainValue【庁舎】&#10;有形固定資産減価償却率"/>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3" name="正方形/長方形 4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4" name="正方形/長方形 4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5" name="正方形/長方形 4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6" name="正方形/長方形 4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7" name="正方形/長方形 4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8" name="正方形/長方形 4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9" name="正方形/長方形 4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0" name="正方形/長方形 4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1" name="テキスト ボックス 4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2" name="直線コネクタ 4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43" name="直線コネクタ 4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44" name="テキスト ボックス 4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45" name="直線コネクタ 4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46" name="テキスト ボックス 4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47" name="直線コネクタ 4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48" name="テキスト ボックス 4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49" name="直線コネクタ 4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50" name="テキスト ボックス 4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51" name="直線コネクタ 4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52" name="テキスト ボックス 4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53" name="直線コネクタ 4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54" name="テキスト ボックス 4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55" name="直線コネクタ 4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56" name="テキスト ボックス 4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458" name="直線コネクタ 457"/>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459"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460" name="直線コネクタ 459"/>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461"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462" name="直線コネクタ 461"/>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463"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464" name="フローチャート: 判断 463"/>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465" name="フローチャート: 判断 464"/>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162758</xdr:rowOff>
    </xdr:from>
    <xdr:ext cx="469744" cy="259045"/>
    <xdr:sp macro="" textlink="">
      <xdr:nvSpPr>
        <xdr:cNvPr id="466" name="n_1aveValue【庁舎】&#10;一人当たり面積"/>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467" name="フローチャート: 判断 466"/>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30497</xdr:rowOff>
    </xdr:from>
    <xdr:ext cx="469744" cy="259045"/>
    <xdr:sp macro="" textlink="">
      <xdr:nvSpPr>
        <xdr:cNvPr id="468" name="n_2aveValue【庁舎】&#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9" name="テキスト ボックス 4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0" name="テキスト ボックス 4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1" name="テキスト ボックス 4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72" name="テキスト ボックス 4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73" name="テキスト ボックス 4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28121</xdr:rowOff>
    </xdr:from>
    <xdr:to>
      <xdr:col>116</xdr:col>
      <xdr:colOff>114300</xdr:colOff>
      <xdr:row>105</xdr:row>
      <xdr:rowOff>129721</xdr:rowOff>
    </xdr:to>
    <xdr:sp macro="" textlink="">
      <xdr:nvSpPr>
        <xdr:cNvPr id="474" name="楕円 473"/>
        <xdr:cNvSpPr/>
      </xdr:nvSpPr>
      <xdr:spPr>
        <a:xfrm>
          <a:off x="22110700" y="180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50998</xdr:rowOff>
    </xdr:from>
    <xdr:ext cx="469744" cy="259045"/>
    <xdr:sp macro="" textlink="">
      <xdr:nvSpPr>
        <xdr:cNvPr id="475" name="【庁舎】&#10;一人当たり面積該当値テキスト"/>
        <xdr:cNvSpPr txBox="1"/>
      </xdr:nvSpPr>
      <xdr:spPr>
        <a:xfrm>
          <a:off x="22199600" y="178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40095</xdr:rowOff>
    </xdr:from>
    <xdr:to>
      <xdr:col>112</xdr:col>
      <xdr:colOff>38100</xdr:colOff>
      <xdr:row>105</xdr:row>
      <xdr:rowOff>141695</xdr:rowOff>
    </xdr:to>
    <xdr:sp macro="" textlink="">
      <xdr:nvSpPr>
        <xdr:cNvPr id="476" name="楕円 475"/>
        <xdr:cNvSpPr/>
      </xdr:nvSpPr>
      <xdr:spPr>
        <a:xfrm>
          <a:off x="2127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78921</xdr:rowOff>
    </xdr:from>
    <xdr:to>
      <xdr:col>116</xdr:col>
      <xdr:colOff>63500</xdr:colOff>
      <xdr:row>105</xdr:row>
      <xdr:rowOff>90895</xdr:rowOff>
    </xdr:to>
    <xdr:cxnSp macro="">
      <xdr:nvCxnSpPr>
        <xdr:cNvPr id="477" name="直線コネクタ 476"/>
        <xdr:cNvCxnSpPr/>
      </xdr:nvCxnSpPr>
      <xdr:spPr>
        <a:xfrm flipV="1">
          <a:off x="21323300" y="18081171"/>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46627</xdr:rowOff>
    </xdr:from>
    <xdr:to>
      <xdr:col>107</xdr:col>
      <xdr:colOff>101600</xdr:colOff>
      <xdr:row>105</xdr:row>
      <xdr:rowOff>148227</xdr:rowOff>
    </xdr:to>
    <xdr:sp macro="" textlink="">
      <xdr:nvSpPr>
        <xdr:cNvPr id="478" name="楕円 477"/>
        <xdr:cNvSpPr/>
      </xdr:nvSpPr>
      <xdr:spPr>
        <a:xfrm>
          <a:off x="20383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90895</xdr:rowOff>
    </xdr:from>
    <xdr:to>
      <xdr:col>111</xdr:col>
      <xdr:colOff>177800</xdr:colOff>
      <xdr:row>105</xdr:row>
      <xdr:rowOff>97427</xdr:rowOff>
    </xdr:to>
    <xdr:cxnSp macro="">
      <xdr:nvCxnSpPr>
        <xdr:cNvPr id="479" name="直線コネクタ 478"/>
        <xdr:cNvCxnSpPr/>
      </xdr:nvCxnSpPr>
      <xdr:spPr>
        <a:xfrm flipV="1">
          <a:off x="20434300" y="180931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158222</xdr:rowOff>
    </xdr:from>
    <xdr:ext cx="469744" cy="259045"/>
    <xdr:sp macro="" textlink="">
      <xdr:nvSpPr>
        <xdr:cNvPr id="480" name="n_1mainValue【庁舎】&#10;一人当たり面積"/>
        <xdr:cNvSpPr txBox="1"/>
      </xdr:nvSpPr>
      <xdr:spPr>
        <a:xfrm>
          <a:off x="210757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164754</xdr:rowOff>
    </xdr:from>
    <xdr:ext cx="469744" cy="259045"/>
    <xdr:sp macro="" textlink="">
      <xdr:nvSpPr>
        <xdr:cNvPr id="481" name="n_2mainValue【庁舎】&#10;一人当たり面積"/>
        <xdr:cNvSpPr txBox="1"/>
      </xdr:nvSpPr>
      <xdr:spPr>
        <a:xfrm>
          <a:off x="20199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82" name="正方形/長方形 4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83" name="正方形/長方形 4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84" name="テキスト ボックス 4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半の施設において、有形固定資産減価償却率は県平均、類似団体を上回っている。今後は、橋梁長寿命化修繕計画、公共施設総合監理計画に基づき、財政負担の軽減、平準化を図るとともに設施の建替えや統合等についても適正に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
11,601
202.23
10,121,647
9,821,886
253,353
5,049,966
11,998,444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水力発電所施設の償却資産の税収により、類似団体平均値並であるが、その税も年々減少しており、さらには人口減少と企業等の立地が進まない等により財政基盤が弱体化傾向にある。</a:t>
          </a:r>
        </a:p>
        <a:p>
          <a:r>
            <a:rPr kumimoji="1" lang="ja-JP" altLang="en-US" sz="1300">
              <a:latin typeface="ＭＳ Ｐゴシック" panose="020B0600070205080204" pitchFamily="50" charset="-128"/>
              <a:ea typeface="ＭＳ Ｐゴシック" panose="020B0600070205080204" pitchFamily="50" charset="-128"/>
            </a:rPr>
            <a:t>　今後においては、第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次神河町行財政改革大綱に沿った施策の見直し等徹底した歳出の削減及び、税収の徴収強化など歳入の確保を図り財政基盤の強化に努める。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3326</xdr:rowOff>
    </xdr:to>
    <xdr:cxnSp macro="">
      <xdr:nvCxnSpPr>
        <xdr:cNvPr id="70" name="直線コネクタ 69"/>
        <xdr:cNvCxnSpPr/>
      </xdr:nvCxnSpPr>
      <xdr:spPr>
        <a:xfrm>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151795</xdr:rowOff>
    </xdr:from>
    <xdr:to>
      <xdr:col>19</xdr:col>
      <xdr:colOff>133350</xdr:colOff>
      <xdr:row>42</xdr:row>
      <xdr:rowOff>163285</xdr:rowOff>
    </xdr:to>
    <xdr:cxnSp macro="">
      <xdr:nvCxnSpPr>
        <xdr:cNvPr id="73" name="直線コネクタ 72"/>
        <xdr:cNvCxnSpPr/>
      </xdr:nvCxnSpPr>
      <xdr:spPr>
        <a:xfrm>
          <a:off x="3225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151795</xdr:rowOff>
    </xdr:to>
    <xdr:cxnSp macro="">
      <xdr:nvCxnSpPr>
        <xdr:cNvPr id="76" name="直線コネクタ 75"/>
        <xdr:cNvCxnSpPr/>
      </xdr:nvCxnSpPr>
      <xdr:spPr>
        <a:xfrm>
          <a:off x="2336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140305</xdr:rowOff>
    </xdr:to>
    <xdr:cxnSp macro="">
      <xdr:nvCxnSpPr>
        <xdr:cNvPr id="79" name="直線コネクタ 78"/>
        <xdr:cNvCxnSpPr/>
      </xdr:nvCxnSpPr>
      <xdr:spPr>
        <a:xfrm>
          <a:off x="1447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96053</xdr:rowOff>
    </xdr:from>
    <xdr:ext cx="762000" cy="259045"/>
    <xdr:sp macro="" textlink="">
      <xdr:nvSpPr>
        <xdr:cNvPr id="90" name="財政力該当値テキスト"/>
        <xdr:cNvSpPr txBox="1"/>
      </xdr:nvSpPr>
      <xdr:spPr>
        <a:xfrm>
          <a:off x="5041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2" name="テキスト ボックス 91"/>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100995</xdr:rowOff>
    </xdr:from>
    <xdr:to>
      <xdr:col>15</xdr:col>
      <xdr:colOff>133350</xdr:colOff>
      <xdr:row>43</xdr:row>
      <xdr:rowOff>31145</xdr:rowOff>
    </xdr:to>
    <xdr:sp macro="" textlink="">
      <xdr:nvSpPr>
        <xdr:cNvPr id="93" name="楕円 92"/>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15922</xdr:rowOff>
    </xdr:from>
    <xdr:ext cx="762000" cy="259045"/>
    <xdr:sp macro="" textlink="">
      <xdr:nvSpPr>
        <xdr:cNvPr id="94" name="テキスト ボックス 93"/>
        <xdr:cNvSpPr txBox="1"/>
      </xdr:nvSpPr>
      <xdr:spPr>
        <a:xfrm>
          <a:off x="2844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4432</xdr:rowOff>
    </xdr:from>
    <xdr:ext cx="762000" cy="259045"/>
    <xdr:sp macro="" textlink="">
      <xdr:nvSpPr>
        <xdr:cNvPr id="96" name="テキスト ボックス 95"/>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98" name="テキスト ボックス 97"/>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水力発電所施設の償却資産の減収により地方税及び地方譲与税が減少している。さらに、普通交付税も減少しており、歳入の経常一般財源が減少してきている。歳出においても人件費・公債費・補助費等が減少傾向にあり、歳出経常一般財源は昨年度より減少している。しかし、歳入経常一般財源の減少が大きいため、結果として比率は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ポイント増加しており、依然として高い水準にあり類似団体平均を４．９ポイント上回っている。今後においては、給与の適正化等による総人件費の削減、新規発行債の抑制による公債費の削減、施設の維持管理等の見直しなど徹底した取り組みを通じて比率の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7874</xdr:rowOff>
    </xdr:from>
    <xdr:to>
      <xdr:col>23</xdr:col>
      <xdr:colOff>133350</xdr:colOff>
      <xdr:row>65</xdr:row>
      <xdr:rowOff>51308</xdr:rowOff>
    </xdr:to>
    <xdr:cxnSp macro="">
      <xdr:nvCxnSpPr>
        <xdr:cNvPr id="131" name="直線コネクタ 130"/>
        <xdr:cNvCxnSpPr/>
      </xdr:nvCxnSpPr>
      <xdr:spPr>
        <a:xfrm>
          <a:off x="4114800" y="1115212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7874</xdr:rowOff>
    </xdr:to>
    <xdr:cxnSp macro="">
      <xdr:nvCxnSpPr>
        <xdr:cNvPr id="134" name="直線コネクタ 133"/>
        <xdr:cNvCxnSpPr/>
      </xdr:nvCxnSpPr>
      <xdr:spPr>
        <a:xfrm>
          <a:off x="3225800" y="110845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64</xdr:row>
      <xdr:rowOff>111760</xdr:rowOff>
    </xdr:to>
    <xdr:cxnSp macro="">
      <xdr:nvCxnSpPr>
        <xdr:cNvPr id="137" name="直線コネクタ 136"/>
        <xdr:cNvCxnSpPr/>
      </xdr:nvCxnSpPr>
      <xdr:spPr>
        <a:xfrm>
          <a:off x="2336800" y="110314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58674</xdr:rowOff>
    </xdr:to>
    <xdr:cxnSp macro="">
      <xdr:nvCxnSpPr>
        <xdr:cNvPr id="140" name="直線コネクタ 139"/>
        <xdr:cNvCxnSpPr/>
      </xdr:nvCxnSpPr>
      <xdr:spPr>
        <a:xfrm>
          <a:off x="1447800" y="110121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50" name="楕円 149"/>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144035</xdr:rowOff>
    </xdr:from>
    <xdr:ext cx="762000" cy="259045"/>
    <xdr:sp macro="" textlink="">
      <xdr:nvSpPr>
        <xdr:cNvPr id="151" name="財政構造の弾力性該当値テキスト"/>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52" name="楕円 151"/>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43451</xdr:rowOff>
    </xdr:from>
    <xdr:ext cx="736600" cy="259045"/>
    <xdr:sp macro="" textlink="">
      <xdr:nvSpPr>
        <xdr:cNvPr id="153" name="テキスト ボックス 152"/>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4" name="楕円 153"/>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5" name="テキスト ボックス 154"/>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6" name="楕円 155"/>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94251</xdr:rowOff>
    </xdr:from>
    <xdr:ext cx="762000" cy="259045"/>
    <xdr:sp macro="" textlink="">
      <xdr:nvSpPr>
        <xdr:cNvPr id="157" name="テキスト ボックス 156"/>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8" name="楕円 157"/>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9" name="テキスト ボックス 158"/>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類似団体と比較して多額となっているのは、人件費で職員数が類似団体より多いことと、物件費における施設の維持管理経費などが多いためと考えられる。</a:t>
          </a:r>
        </a:p>
        <a:p>
          <a:r>
            <a:rPr kumimoji="1" lang="ja-JP" altLang="en-US" sz="1300">
              <a:latin typeface="ＭＳ Ｐゴシック" panose="020B0600070205080204" pitchFamily="50" charset="-128"/>
              <a:ea typeface="ＭＳ Ｐゴシック" panose="020B0600070205080204" pitchFamily="50" charset="-128"/>
            </a:rPr>
            <a:t>　今後においては、第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次神河町行財政改革大綱に沿い、徹底した定員管理と給与の適正化、事務事業の見直しと公共施設総合管理計画に基づく取り組みを通じて削減していく方針である。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42858</xdr:rowOff>
    </xdr:from>
    <xdr:to>
      <xdr:col>23</xdr:col>
      <xdr:colOff>133350</xdr:colOff>
      <xdr:row>83</xdr:row>
      <xdr:rowOff>110865</xdr:rowOff>
    </xdr:to>
    <xdr:cxnSp macro="">
      <xdr:nvCxnSpPr>
        <xdr:cNvPr id="194" name="直線コネクタ 193"/>
        <xdr:cNvCxnSpPr/>
      </xdr:nvCxnSpPr>
      <xdr:spPr>
        <a:xfrm>
          <a:off x="4114800" y="14273208"/>
          <a:ext cx="838200" cy="6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20016</xdr:rowOff>
    </xdr:from>
    <xdr:to>
      <xdr:col>19</xdr:col>
      <xdr:colOff>133350</xdr:colOff>
      <xdr:row>83</xdr:row>
      <xdr:rowOff>42858</xdr:rowOff>
    </xdr:to>
    <xdr:cxnSp macro="">
      <xdr:nvCxnSpPr>
        <xdr:cNvPr id="197" name="直線コネクタ 196"/>
        <xdr:cNvCxnSpPr/>
      </xdr:nvCxnSpPr>
      <xdr:spPr>
        <a:xfrm>
          <a:off x="3225800" y="14250366"/>
          <a:ext cx="889000" cy="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107742</xdr:rowOff>
    </xdr:from>
    <xdr:to>
      <xdr:col>15</xdr:col>
      <xdr:colOff>82550</xdr:colOff>
      <xdr:row>83</xdr:row>
      <xdr:rowOff>20016</xdr:rowOff>
    </xdr:to>
    <xdr:cxnSp macro="">
      <xdr:nvCxnSpPr>
        <xdr:cNvPr id="200" name="直線コネクタ 199"/>
        <xdr:cNvCxnSpPr/>
      </xdr:nvCxnSpPr>
      <xdr:spPr>
        <a:xfrm>
          <a:off x="2336800" y="14166642"/>
          <a:ext cx="889000" cy="8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66339</xdr:rowOff>
    </xdr:from>
    <xdr:ext cx="762000" cy="259045"/>
    <xdr:sp macro="" textlink="">
      <xdr:nvSpPr>
        <xdr:cNvPr id="202" name="テキスト ボックス 201"/>
        <xdr:cNvSpPr txBox="1"/>
      </xdr:nvSpPr>
      <xdr:spPr>
        <a:xfrm>
          <a:off x="2844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54274</xdr:rowOff>
    </xdr:from>
    <xdr:to>
      <xdr:col>11</xdr:col>
      <xdr:colOff>31750</xdr:colOff>
      <xdr:row>82</xdr:row>
      <xdr:rowOff>107742</xdr:rowOff>
    </xdr:to>
    <xdr:cxnSp macro="">
      <xdr:nvCxnSpPr>
        <xdr:cNvPr id="203" name="直線コネクタ 202"/>
        <xdr:cNvCxnSpPr/>
      </xdr:nvCxnSpPr>
      <xdr:spPr>
        <a:xfrm>
          <a:off x="1447800" y="14113174"/>
          <a:ext cx="889000" cy="5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5" name="テキスト ボックス 204"/>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7" name="テキスト ボックス 206"/>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60065</xdr:rowOff>
    </xdr:from>
    <xdr:to>
      <xdr:col>23</xdr:col>
      <xdr:colOff>184150</xdr:colOff>
      <xdr:row>83</xdr:row>
      <xdr:rowOff>161665</xdr:rowOff>
    </xdr:to>
    <xdr:sp macro="" textlink="">
      <xdr:nvSpPr>
        <xdr:cNvPr id="213" name="楕円 212"/>
        <xdr:cNvSpPr/>
      </xdr:nvSpPr>
      <xdr:spPr>
        <a:xfrm>
          <a:off x="4902200" y="142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32142</xdr:rowOff>
    </xdr:from>
    <xdr:ext cx="762000" cy="259045"/>
    <xdr:sp macro="" textlink="">
      <xdr:nvSpPr>
        <xdr:cNvPr id="214" name="人件費・物件費等の状況該当値テキスト"/>
        <xdr:cNvSpPr txBox="1"/>
      </xdr:nvSpPr>
      <xdr:spPr>
        <a:xfrm>
          <a:off x="5041900" y="1426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163508</xdr:rowOff>
    </xdr:from>
    <xdr:to>
      <xdr:col>19</xdr:col>
      <xdr:colOff>184150</xdr:colOff>
      <xdr:row>83</xdr:row>
      <xdr:rowOff>93658</xdr:rowOff>
    </xdr:to>
    <xdr:sp macro="" textlink="">
      <xdr:nvSpPr>
        <xdr:cNvPr id="215" name="楕円 214"/>
        <xdr:cNvSpPr/>
      </xdr:nvSpPr>
      <xdr:spPr>
        <a:xfrm>
          <a:off x="4064000" y="142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78435</xdr:rowOff>
    </xdr:from>
    <xdr:ext cx="736600" cy="259045"/>
    <xdr:sp macro="" textlink="">
      <xdr:nvSpPr>
        <xdr:cNvPr id="216" name="テキスト ボックス 215"/>
        <xdr:cNvSpPr txBox="1"/>
      </xdr:nvSpPr>
      <xdr:spPr>
        <a:xfrm>
          <a:off x="3733800" y="1430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140666</xdr:rowOff>
    </xdr:from>
    <xdr:to>
      <xdr:col>15</xdr:col>
      <xdr:colOff>133350</xdr:colOff>
      <xdr:row>83</xdr:row>
      <xdr:rowOff>70816</xdr:rowOff>
    </xdr:to>
    <xdr:sp macro="" textlink="">
      <xdr:nvSpPr>
        <xdr:cNvPr id="217" name="楕円 216"/>
        <xdr:cNvSpPr/>
      </xdr:nvSpPr>
      <xdr:spPr>
        <a:xfrm>
          <a:off x="3175000" y="1419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55593</xdr:rowOff>
    </xdr:from>
    <xdr:ext cx="762000" cy="259045"/>
    <xdr:sp macro="" textlink="">
      <xdr:nvSpPr>
        <xdr:cNvPr id="218" name="テキスト ボックス 217"/>
        <xdr:cNvSpPr txBox="1"/>
      </xdr:nvSpPr>
      <xdr:spPr>
        <a:xfrm>
          <a:off x="2844800" y="1428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56942</xdr:rowOff>
    </xdr:from>
    <xdr:to>
      <xdr:col>11</xdr:col>
      <xdr:colOff>82550</xdr:colOff>
      <xdr:row>82</xdr:row>
      <xdr:rowOff>158542</xdr:rowOff>
    </xdr:to>
    <xdr:sp macro="" textlink="">
      <xdr:nvSpPr>
        <xdr:cNvPr id="219" name="楕円 218"/>
        <xdr:cNvSpPr/>
      </xdr:nvSpPr>
      <xdr:spPr>
        <a:xfrm>
          <a:off x="2286000" y="141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143319</xdr:rowOff>
    </xdr:from>
    <xdr:ext cx="762000" cy="259045"/>
    <xdr:sp macro="" textlink="">
      <xdr:nvSpPr>
        <xdr:cNvPr id="220" name="テキスト ボックス 219"/>
        <xdr:cNvSpPr txBox="1"/>
      </xdr:nvSpPr>
      <xdr:spPr>
        <a:xfrm>
          <a:off x="1955800" y="1420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3474</xdr:rowOff>
    </xdr:from>
    <xdr:to>
      <xdr:col>7</xdr:col>
      <xdr:colOff>31750</xdr:colOff>
      <xdr:row>82</xdr:row>
      <xdr:rowOff>105074</xdr:rowOff>
    </xdr:to>
    <xdr:sp macro="" textlink="">
      <xdr:nvSpPr>
        <xdr:cNvPr id="221" name="楕円 220"/>
        <xdr:cNvSpPr/>
      </xdr:nvSpPr>
      <xdr:spPr>
        <a:xfrm>
          <a:off x="1397000" y="140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89851</xdr:rowOff>
    </xdr:from>
    <xdr:ext cx="762000" cy="259045"/>
    <xdr:sp macro="" textlink="">
      <xdr:nvSpPr>
        <xdr:cNvPr id="222" name="テキスト ボックス 221"/>
        <xdr:cNvSpPr txBox="1"/>
      </xdr:nvSpPr>
      <xdr:spPr>
        <a:xfrm>
          <a:off x="1066800" y="1414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後の職員数を計画的に減らしていくため、新規採用を必用最小限に抑えてきた。その結果、比較的若い年層において極端に少ない年代があり、結果的に高齢化の傾向になっている。また管理職の多くが高卒者であることから指数を押し上げる要因になっている。以上のことにより、類似団体平均より、１．２ポイント上回り、高い数値となっている。今後はより一層の給与の適正化に努めることにより、改善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ラスパイレス指数については、前年度数値を引用しています。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58" name="直線コネクタ 257"/>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87</xdr:row>
      <xdr:rowOff>68036</xdr:rowOff>
    </xdr:to>
    <xdr:cxnSp macro="">
      <xdr:nvCxnSpPr>
        <xdr:cNvPr id="261" name="直線コネクタ 260"/>
        <xdr:cNvCxnSpPr/>
      </xdr:nvCxnSpPr>
      <xdr:spPr>
        <a:xfrm>
          <a:off x="15290800" y="149612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87</xdr:row>
      <xdr:rowOff>91016</xdr:rowOff>
    </xdr:to>
    <xdr:cxnSp macro="">
      <xdr:nvCxnSpPr>
        <xdr:cNvPr id="264" name="直線コネクタ 263"/>
        <xdr:cNvCxnSpPr/>
      </xdr:nvCxnSpPr>
      <xdr:spPr>
        <a:xfrm flipV="1">
          <a:off x="14401800" y="149612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102507</xdr:rowOff>
    </xdr:to>
    <xdr:cxnSp macro="">
      <xdr:nvCxnSpPr>
        <xdr:cNvPr id="267" name="直線コネクタ 266"/>
        <xdr:cNvCxnSpPr/>
      </xdr:nvCxnSpPr>
      <xdr:spPr>
        <a:xfrm flipV="1">
          <a:off x="13512800" y="150071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7" name="楕円 276"/>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8"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9" name="楕円 278"/>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0" name="テキスト ボックス 279"/>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1" name="楕円 280"/>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2" name="テキスト ボックス 281"/>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3" name="楕円 282"/>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4" name="テキスト ボックス 283"/>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5" name="楕円 284"/>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6" name="テキスト ボックス 285"/>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０．２１人増加し、類似団体平均値との比較でも１．１４人高くなっている。今後、さらに定員適正化計画に沿い適正な定員管理に努め、「平成３０年度～３８年度の９年間で９人（７．０％）」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149784</xdr:rowOff>
    </xdr:from>
    <xdr:to>
      <xdr:col>81</xdr:col>
      <xdr:colOff>44450</xdr:colOff>
      <xdr:row>61</xdr:row>
      <xdr:rowOff>159918</xdr:rowOff>
    </xdr:to>
    <xdr:cxnSp macro="">
      <xdr:nvCxnSpPr>
        <xdr:cNvPr id="318" name="直線コネクタ 317"/>
        <xdr:cNvCxnSpPr/>
      </xdr:nvCxnSpPr>
      <xdr:spPr>
        <a:xfrm>
          <a:off x="16179800" y="10608234"/>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148336</xdr:rowOff>
    </xdr:from>
    <xdr:to>
      <xdr:col>77</xdr:col>
      <xdr:colOff>44450</xdr:colOff>
      <xdr:row>61</xdr:row>
      <xdr:rowOff>149784</xdr:rowOff>
    </xdr:to>
    <xdr:cxnSp macro="">
      <xdr:nvCxnSpPr>
        <xdr:cNvPr id="321" name="直線コネクタ 320"/>
        <xdr:cNvCxnSpPr/>
      </xdr:nvCxnSpPr>
      <xdr:spPr>
        <a:xfrm>
          <a:off x="15290800" y="1060678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131928</xdr:rowOff>
    </xdr:from>
    <xdr:to>
      <xdr:col>72</xdr:col>
      <xdr:colOff>203200</xdr:colOff>
      <xdr:row>61</xdr:row>
      <xdr:rowOff>148336</xdr:rowOff>
    </xdr:to>
    <xdr:cxnSp macro="">
      <xdr:nvCxnSpPr>
        <xdr:cNvPr id="324" name="直線コネクタ 323"/>
        <xdr:cNvCxnSpPr/>
      </xdr:nvCxnSpPr>
      <xdr:spPr>
        <a:xfrm>
          <a:off x="14401800" y="1059037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26" name="テキスト ボックス 325"/>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109728</xdr:rowOff>
    </xdr:from>
    <xdr:to>
      <xdr:col>68</xdr:col>
      <xdr:colOff>152400</xdr:colOff>
      <xdr:row>61</xdr:row>
      <xdr:rowOff>131928</xdr:rowOff>
    </xdr:to>
    <xdr:cxnSp macro="">
      <xdr:nvCxnSpPr>
        <xdr:cNvPr id="327" name="直線コネクタ 326"/>
        <xdr:cNvCxnSpPr/>
      </xdr:nvCxnSpPr>
      <xdr:spPr>
        <a:xfrm>
          <a:off x="13512800" y="10568178"/>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169257</xdr:rowOff>
    </xdr:from>
    <xdr:ext cx="762000" cy="259045"/>
    <xdr:sp macro="" textlink="">
      <xdr:nvSpPr>
        <xdr:cNvPr id="331" name="テキスト ボックス 330"/>
        <xdr:cNvSpPr txBox="1"/>
      </xdr:nvSpPr>
      <xdr:spPr>
        <a:xfrm>
          <a:off x="13131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109118</xdr:rowOff>
    </xdr:from>
    <xdr:to>
      <xdr:col>81</xdr:col>
      <xdr:colOff>95250</xdr:colOff>
      <xdr:row>62</xdr:row>
      <xdr:rowOff>39268</xdr:rowOff>
    </xdr:to>
    <xdr:sp macro="" textlink="">
      <xdr:nvSpPr>
        <xdr:cNvPr id="337" name="楕円 336"/>
        <xdr:cNvSpPr/>
      </xdr:nvSpPr>
      <xdr:spPr>
        <a:xfrm>
          <a:off x="169672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81195</xdr:rowOff>
    </xdr:from>
    <xdr:ext cx="762000" cy="259045"/>
    <xdr:sp macro="" textlink="">
      <xdr:nvSpPr>
        <xdr:cNvPr id="338" name="定員管理の状況該当値テキスト"/>
        <xdr:cNvSpPr txBox="1"/>
      </xdr:nvSpPr>
      <xdr:spPr>
        <a:xfrm>
          <a:off x="17106900" y="1053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98984</xdr:rowOff>
    </xdr:from>
    <xdr:to>
      <xdr:col>77</xdr:col>
      <xdr:colOff>95250</xdr:colOff>
      <xdr:row>62</xdr:row>
      <xdr:rowOff>29134</xdr:rowOff>
    </xdr:to>
    <xdr:sp macro="" textlink="">
      <xdr:nvSpPr>
        <xdr:cNvPr id="339" name="楕円 338"/>
        <xdr:cNvSpPr/>
      </xdr:nvSpPr>
      <xdr:spPr>
        <a:xfrm>
          <a:off x="16129000" y="105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13911</xdr:rowOff>
    </xdr:from>
    <xdr:ext cx="736600" cy="259045"/>
    <xdr:sp macro="" textlink="">
      <xdr:nvSpPr>
        <xdr:cNvPr id="340" name="テキスト ボックス 339"/>
        <xdr:cNvSpPr txBox="1"/>
      </xdr:nvSpPr>
      <xdr:spPr>
        <a:xfrm>
          <a:off x="15798800" y="1064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97536</xdr:rowOff>
    </xdr:from>
    <xdr:to>
      <xdr:col>73</xdr:col>
      <xdr:colOff>44450</xdr:colOff>
      <xdr:row>62</xdr:row>
      <xdr:rowOff>27686</xdr:rowOff>
    </xdr:to>
    <xdr:sp macro="" textlink="">
      <xdr:nvSpPr>
        <xdr:cNvPr id="341" name="楕円 340"/>
        <xdr:cNvSpPr/>
      </xdr:nvSpPr>
      <xdr:spPr>
        <a:xfrm>
          <a:off x="15240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12463</xdr:rowOff>
    </xdr:from>
    <xdr:ext cx="762000" cy="259045"/>
    <xdr:sp macro="" textlink="">
      <xdr:nvSpPr>
        <xdr:cNvPr id="342" name="テキスト ボックス 341"/>
        <xdr:cNvSpPr txBox="1"/>
      </xdr:nvSpPr>
      <xdr:spPr>
        <a:xfrm>
          <a:off x="14909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81128</xdr:rowOff>
    </xdr:from>
    <xdr:to>
      <xdr:col>68</xdr:col>
      <xdr:colOff>203200</xdr:colOff>
      <xdr:row>62</xdr:row>
      <xdr:rowOff>11278</xdr:rowOff>
    </xdr:to>
    <xdr:sp macro="" textlink="">
      <xdr:nvSpPr>
        <xdr:cNvPr id="343" name="楕円 342"/>
        <xdr:cNvSpPr/>
      </xdr:nvSpPr>
      <xdr:spPr>
        <a:xfrm>
          <a:off x="14351000" y="105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167505</xdr:rowOff>
    </xdr:from>
    <xdr:ext cx="762000" cy="259045"/>
    <xdr:sp macro="" textlink="">
      <xdr:nvSpPr>
        <xdr:cNvPr id="344" name="テキスト ボックス 343"/>
        <xdr:cNvSpPr txBox="1"/>
      </xdr:nvSpPr>
      <xdr:spPr>
        <a:xfrm>
          <a:off x="14020800" y="1062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58928</xdr:rowOff>
    </xdr:from>
    <xdr:to>
      <xdr:col>64</xdr:col>
      <xdr:colOff>152400</xdr:colOff>
      <xdr:row>61</xdr:row>
      <xdr:rowOff>160528</xdr:rowOff>
    </xdr:to>
    <xdr:sp macro="" textlink="">
      <xdr:nvSpPr>
        <xdr:cNvPr id="345" name="楕円 344"/>
        <xdr:cNvSpPr/>
      </xdr:nvSpPr>
      <xdr:spPr>
        <a:xfrm>
          <a:off x="13462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145305</xdr:rowOff>
    </xdr:from>
    <xdr:ext cx="762000" cy="259045"/>
    <xdr:sp macro="" textlink="">
      <xdr:nvSpPr>
        <xdr:cNvPr id="346" name="テキスト ボックス 345"/>
        <xdr:cNvSpPr txBox="1"/>
      </xdr:nvSpPr>
      <xdr:spPr>
        <a:xfrm>
          <a:off x="13131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ピークが過ぎたことと、これまでの繰上償還により償還金は減少しているが、標準財政規模が減少したため、比率は昨年度に比べ０．３ポイント増加している。類似団体平均値との比較でも８．１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さらに、近年の大規模事業に伴う起債発行により、今後比率の上昇が見込まれる。今後においては、投資的事業の計画的実施による新規発行債の抑制や、繰上償還の財源確保に努め比率の改善を図る。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95250</xdr:rowOff>
    </xdr:to>
    <xdr:cxnSp macro="">
      <xdr:nvCxnSpPr>
        <xdr:cNvPr id="375" name="直線コネクタ 374"/>
        <xdr:cNvCxnSpPr/>
      </xdr:nvCxnSpPr>
      <xdr:spPr>
        <a:xfrm flipV="1">
          <a:off x="17018000" y="606001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76"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77" name="直線コネクタ 376"/>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8"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9" name="直線コネクタ 378"/>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95250</xdr:rowOff>
    </xdr:to>
    <xdr:cxnSp macro="">
      <xdr:nvCxnSpPr>
        <xdr:cNvPr id="380" name="直線コネクタ 379"/>
        <xdr:cNvCxnSpPr/>
      </xdr:nvCxnSpPr>
      <xdr:spPr>
        <a:xfrm>
          <a:off x="16179800" y="74434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95267</xdr:rowOff>
    </xdr:from>
    <xdr:ext cx="762000" cy="259045"/>
    <xdr:sp macro="" textlink="">
      <xdr:nvSpPr>
        <xdr:cNvPr id="381"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82" name="フローチャート: 判断 381"/>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71120</xdr:rowOff>
    </xdr:to>
    <xdr:cxnSp macro="">
      <xdr:nvCxnSpPr>
        <xdr:cNvPr id="383" name="直線コネクタ 382"/>
        <xdr:cNvCxnSpPr/>
      </xdr:nvCxnSpPr>
      <xdr:spPr>
        <a:xfrm>
          <a:off x="15290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78740</xdr:rowOff>
    </xdr:from>
    <xdr:to>
      <xdr:col>77</xdr:col>
      <xdr:colOff>95250</xdr:colOff>
      <xdr:row>40</xdr:row>
      <xdr:rowOff>8890</xdr:rowOff>
    </xdr:to>
    <xdr:sp macro="" textlink="">
      <xdr:nvSpPr>
        <xdr:cNvPr id="384" name="フローチャート: 判断 383"/>
        <xdr:cNvSpPr/>
      </xdr:nvSpPr>
      <xdr:spPr>
        <a:xfrm>
          <a:off x="16129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385" name="テキスト ボックス 384"/>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43</xdr:row>
      <xdr:rowOff>103294</xdr:rowOff>
    </xdr:to>
    <xdr:cxnSp macro="">
      <xdr:nvCxnSpPr>
        <xdr:cNvPr id="386" name="直線コネクタ 385"/>
        <xdr:cNvCxnSpPr/>
      </xdr:nvCxnSpPr>
      <xdr:spPr>
        <a:xfrm flipV="1">
          <a:off x="14401800" y="74354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7" name="フローチャート: 判断 386"/>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8" name="テキスト ボックス 387"/>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103294</xdr:rowOff>
    </xdr:from>
    <xdr:to>
      <xdr:col>68</xdr:col>
      <xdr:colOff>152400</xdr:colOff>
      <xdr:row>43</xdr:row>
      <xdr:rowOff>167640</xdr:rowOff>
    </xdr:to>
    <xdr:cxnSp macro="">
      <xdr:nvCxnSpPr>
        <xdr:cNvPr id="389" name="直線コネクタ 388"/>
        <xdr:cNvCxnSpPr/>
      </xdr:nvCxnSpPr>
      <xdr:spPr>
        <a:xfrm flipV="1">
          <a:off x="13512800" y="74756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392" name="フローチャート: 判断 391"/>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393" name="テキスト ボックス 392"/>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399" name="楕円 398"/>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111777</xdr:rowOff>
    </xdr:from>
    <xdr:ext cx="762000" cy="259045"/>
    <xdr:sp macro="" textlink="">
      <xdr:nvSpPr>
        <xdr:cNvPr id="400" name="公債費負担の状況該当値テキスト"/>
        <xdr:cNvSpPr txBox="1"/>
      </xdr:nvSpPr>
      <xdr:spPr>
        <a:xfrm>
          <a:off x="17106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401" name="楕円 400"/>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402" name="テキスト ボックス 401"/>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403" name="楕円 402"/>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404" name="テキスト ボックス 403"/>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52494</xdr:rowOff>
    </xdr:from>
    <xdr:to>
      <xdr:col>68</xdr:col>
      <xdr:colOff>203200</xdr:colOff>
      <xdr:row>43</xdr:row>
      <xdr:rowOff>154094</xdr:rowOff>
    </xdr:to>
    <xdr:sp macro="" textlink="">
      <xdr:nvSpPr>
        <xdr:cNvPr id="405" name="楕円 404"/>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138871</xdr:rowOff>
    </xdr:from>
    <xdr:ext cx="762000" cy="259045"/>
    <xdr:sp macro="" textlink="">
      <xdr:nvSpPr>
        <xdr:cNvPr id="406" name="テキスト ボックス 405"/>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07" name="楕円 406"/>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08" name="テキスト ボックス 407"/>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将来負担額において、普通会計債の新規発行債の増加により残高が増加していることや、債務負担行為に基づく支出予定額の増加により、昨年度に比べ比率が９．５ポイント増加している。</a:t>
          </a:r>
        </a:p>
        <a:p>
          <a:r>
            <a:rPr kumimoji="1" lang="ja-JP" altLang="en-US" sz="1300">
              <a:latin typeface="ＭＳ Ｐゴシック" panose="020B0600070205080204" pitchFamily="50" charset="-128"/>
              <a:ea typeface="ＭＳ Ｐゴシック" panose="020B0600070205080204" pitchFamily="50" charset="-128"/>
            </a:rPr>
            <a:t>　今後においては、第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次神河町行財政改革大綱及び公共施設総合管理計画に沿い、新規発行債の抑制・縮小に努め、将来負担額の抑制を行い比率の改善を図る。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7" name="直線コネクタ 436"/>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8"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9" name="直線コネクタ 438"/>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78020</xdr:rowOff>
    </xdr:from>
    <xdr:to>
      <xdr:col>81</xdr:col>
      <xdr:colOff>44450</xdr:colOff>
      <xdr:row>15</xdr:row>
      <xdr:rowOff>154432</xdr:rowOff>
    </xdr:to>
    <xdr:cxnSp macro="">
      <xdr:nvCxnSpPr>
        <xdr:cNvPr id="442" name="直線コネクタ 441"/>
        <xdr:cNvCxnSpPr/>
      </xdr:nvCxnSpPr>
      <xdr:spPr>
        <a:xfrm>
          <a:off x="16179800" y="2649770"/>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78020</xdr:rowOff>
    </xdr:from>
    <xdr:to>
      <xdr:col>77</xdr:col>
      <xdr:colOff>44450</xdr:colOff>
      <xdr:row>15</xdr:row>
      <xdr:rowOff>85259</xdr:rowOff>
    </xdr:to>
    <xdr:cxnSp macro="">
      <xdr:nvCxnSpPr>
        <xdr:cNvPr id="445" name="直線コネクタ 444"/>
        <xdr:cNvCxnSpPr/>
      </xdr:nvCxnSpPr>
      <xdr:spPr>
        <a:xfrm flipV="1">
          <a:off x="15290800" y="264977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85259</xdr:rowOff>
    </xdr:from>
    <xdr:to>
      <xdr:col>72</xdr:col>
      <xdr:colOff>203200</xdr:colOff>
      <xdr:row>15</xdr:row>
      <xdr:rowOff>150410</xdr:rowOff>
    </xdr:to>
    <xdr:cxnSp macro="">
      <xdr:nvCxnSpPr>
        <xdr:cNvPr id="448" name="直線コネクタ 447"/>
        <xdr:cNvCxnSpPr/>
      </xdr:nvCxnSpPr>
      <xdr:spPr>
        <a:xfrm flipV="1">
          <a:off x="14401800" y="265700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9" name="フローチャート: 判断 448"/>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50" name="テキスト ボックス 449"/>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150410</xdr:rowOff>
    </xdr:from>
    <xdr:to>
      <xdr:col>68</xdr:col>
      <xdr:colOff>152400</xdr:colOff>
      <xdr:row>15</xdr:row>
      <xdr:rowOff>169714</xdr:rowOff>
    </xdr:to>
    <xdr:cxnSp macro="">
      <xdr:nvCxnSpPr>
        <xdr:cNvPr id="451" name="直線コネクタ 450"/>
        <xdr:cNvCxnSpPr/>
      </xdr:nvCxnSpPr>
      <xdr:spPr>
        <a:xfrm flipV="1">
          <a:off x="13512800" y="27221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2" name="フローチャート: 判断 451"/>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3" name="テキスト ボックス 452"/>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4" name="フローチャート: 判断 453"/>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5" name="テキスト ボックス 454"/>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103632</xdr:rowOff>
    </xdr:from>
    <xdr:to>
      <xdr:col>81</xdr:col>
      <xdr:colOff>95250</xdr:colOff>
      <xdr:row>16</xdr:row>
      <xdr:rowOff>33782</xdr:rowOff>
    </xdr:to>
    <xdr:sp macro="" textlink="">
      <xdr:nvSpPr>
        <xdr:cNvPr id="461" name="楕円 460"/>
        <xdr:cNvSpPr/>
      </xdr:nvSpPr>
      <xdr:spPr>
        <a:xfrm>
          <a:off x="169672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75709</xdr:rowOff>
    </xdr:from>
    <xdr:ext cx="762000" cy="259045"/>
    <xdr:sp macro="" textlink="">
      <xdr:nvSpPr>
        <xdr:cNvPr id="462" name="将来負担の状況該当値テキスト"/>
        <xdr:cNvSpPr txBox="1"/>
      </xdr:nvSpPr>
      <xdr:spPr>
        <a:xfrm>
          <a:off x="17106900" y="264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27220</xdr:rowOff>
    </xdr:from>
    <xdr:to>
      <xdr:col>77</xdr:col>
      <xdr:colOff>95250</xdr:colOff>
      <xdr:row>15</xdr:row>
      <xdr:rowOff>128820</xdr:rowOff>
    </xdr:to>
    <xdr:sp macro="" textlink="">
      <xdr:nvSpPr>
        <xdr:cNvPr id="463" name="楕円 462"/>
        <xdr:cNvSpPr/>
      </xdr:nvSpPr>
      <xdr:spPr>
        <a:xfrm>
          <a:off x="16129000" y="2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113597</xdr:rowOff>
    </xdr:from>
    <xdr:ext cx="736600" cy="259045"/>
    <xdr:sp macro="" textlink="">
      <xdr:nvSpPr>
        <xdr:cNvPr id="464" name="テキスト ボックス 463"/>
        <xdr:cNvSpPr txBox="1"/>
      </xdr:nvSpPr>
      <xdr:spPr>
        <a:xfrm>
          <a:off x="15798800" y="2685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34459</xdr:rowOff>
    </xdr:from>
    <xdr:to>
      <xdr:col>73</xdr:col>
      <xdr:colOff>44450</xdr:colOff>
      <xdr:row>15</xdr:row>
      <xdr:rowOff>136059</xdr:rowOff>
    </xdr:to>
    <xdr:sp macro="" textlink="">
      <xdr:nvSpPr>
        <xdr:cNvPr id="465" name="楕円 464"/>
        <xdr:cNvSpPr/>
      </xdr:nvSpPr>
      <xdr:spPr>
        <a:xfrm>
          <a:off x="15240000" y="26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120836</xdr:rowOff>
    </xdr:from>
    <xdr:ext cx="762000" cy="259045"/>
    <xdr:sp macro="" textlink="">
      <xdr:nvSpPr>
        <xdr:cNvPr id="466" name="テキスト ボックス 465"/>
        <xdr:cNvSpPr txBox="1"/>
      </xdr:nvSpPr>
      <xdr:spPr>
        <a:xfrm>
          <a:off x="14909800" y="26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99610</xdr:rowOff>
    </xdr:from>
    <xdr:to>
      <xdr:col>68</xdr:col>
      <xdr:colOff>203200</xdr:colOff>
      <xdr:row>16</xdr:row>
      <xdr:rowOff>29760</xdr:rowOff>
    </xdr:to>
    <xdr:sp macro="" textlink="">
      <xdr:nvSpPr>
        <xdr:cNvPr id="467" name="楕円 466"/>
        <xdr:cNvSpPr/>
      </xdr:nvSpPr>
      <xdr:spPr>
        <a:xfrm>
          <a:off x="14351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14537</xdr:rowOff>
    </xdr:from>
    <xdr:ext cx="762000" cy="259045"/>
    <xdr:sp macro="" textlink="">
      <xdr:nvSpPr>
        <xdr:cNvPr id="468" name="テキスト ボックス 467"/>
        <xdr:cNvSpPr txBox="1"/>
      </xdr:nvSpPr>
      <xdr:spPr>
        <a:xfrm>
          <a:off x="14020800" y="27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118914</xdr:rowOff>
    </xdr:from>
    <xdr:to>
      <xdr:col>64</xdr:col>
      <xdr:colOff>152400</xdr:colOff>
      <xdr:row>16</xdr:row>
      <xdr:rowOff>49064</xdr:rowOff>
    </xdr:to>
    <xdr:sp macro="" textlink="">
      <xdr:nvSpPr>
        <xdr:cNvPr id="469" name="楕円 468"/>
        <xdr:cNvSpPr/>
      </xdr:nvSpPr>
      <xdr:spPr>
        <a:xfrm>
          <a:off x="13462000" y="26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33841</xdr:rowOff>
    </xdr:from>
    <xdr:ext cx="762000" cy="259045"/>
    <xdr:sp macro="" textlink="">
      <xdr:nvSpPr>
        <xdr:cNvPr id="470" name="テキスト ボックス 469"/>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
11,601
202.23
10,121,647
9,821,886
253,353
5,049,966
11,998,444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２．１ポイント低い水準となっているが、今後においても定員適正化計画に揚げた取り組みにより改善を図っていく。具体的には、各種手当の総点検等による給与の適正化と新規採用の抑制による職員数の減により、「平成３０年度～平成３８年度の９年間で９人（７．０％）」の削減を行い、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36</xdr:row>
      <xdr:rowOff>90424</xdr:rowOff>
    </xdr:to>
    <xdr:cxnSp macro="">
      <xdr:nvCxnSpPr>
        <xdr:cNvPr id="64" name="直線コネクタ 63"/>
        <xdr:cNvCxnSpPr/>
      </xdr:nvCxnSpPr>
      <xdr:spPr>
        <a:xfrm>
          <a:off x="3987800" y="6262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90424</xdr:rowOff>
    </xdr:to>
    <xdr:cxnSp macro="">
      <xdr:nvCxnSpPr>
        <xdr:cNvPr id="67" name="直線コネクタ 66"/>
        <xdr:cNvCxnSpPr/>
      </xdr:nvCxnSpPr>
      <xdr:spPr>
        <a:xfrm>
          <a:off x="3098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72136</xdr:rowOff>
    </xdr:to>
    <xdr:cxnSp macro="">
      <xdr:nvCxnSpPr>
        <xdr:cNvPr id="70" name="直線コネクタ 69"/>
        <xdr:cNvCxnSpPr/>
      </xdr:nvCxnSpPr>
      <xdr:spPr>
        <a:xfrm>
          <a:off x="2209800" y="6198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72" name="テキスト ボックス 71"/>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26416</xdr:rowOff>
    </xdr:to>
    <xdr:cxnSp macro="">
      <xdr:nvCxnSpPr>
        <xdr:cNvPr id="73" name="直線コネクタ 72"/>
        <xdr:cNvCxnSpPr/>
      </xdr:nvCxnSpPr>
      <xdr:spPr>
        <a:xfrm>
          <a:off x="1320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類似団体平均値より１．１ポイント低い水準となっているが、依然として電算システム経費、地域創生経費や各施設の維持管理経費等が増加傾向にある。今後は、第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次神河町行財政改革大綱に掲げた経費削減に向けての事務事業の更なる見直し、重複する施設の管理の見直しなどの取り組みにより、物件費全体の縮減に努める。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60325</xdr:rowOff>
    </xdr:to>
    <xdr:cxnSp macro="">
      <xdr:nvCxnSpPr>
        <xdr:cNvPr id="129" name="直線コネクタ 128"/>
        <xdr:cNvCxnSpPr/>
      </xdr:nvCxnSpPr>
      <xdr:spPr>
        <a:xfrm>
          <a:off x="15671800" y="27940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165100</xdr:rowOff>
    </xdr:from>
    <xdr:to>
      <xdr:col>78</xdr:col>
      <xdr:colOff>69850</xdr:colOff>
      <xdr:row>16</xdr:row>
      <xdr:rowOff>50800</xdr:rowOff>
    </xdr:to>
    <xdr:cxnSp macro="">
      <xdr:nvCxnSpPr>
        <xdr:cNvPr id="132" name="直線コネクタ 131"/>
        <xdr:cNvCxnSpPr/>
      </xdr:nvCxnSpPr>
      <xdr:spPr>
        <a:xfrm>
          <a:off x="14782800" y="2736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165100</xdr:rowOff>
    </xdr:from>
    <xdr:to>
      <xdr:col>73</xdr:col>
      <xdr:colOff>180975</xdr:colOff>
      <xdr:row>15</xdr:row>
      <xdr:rowOff>165100</xdr:rowOff>
    </xdr:to>
    <xdr:cxnSp macro="">
      <xdr:nvCxnSpPr>
        <xdr:cNvPr id="135" name="直線コネクタ 134"/>
        <xdr:cNvCxnSpPr/>
      </xdr:nvCxnSpPr>
      <xdr:spPr>
        <a:xfrm>
          <a:off x="13893800" y="2736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50800</xdr:rowOff>
    </xdr:from>
    <xdr:to>
      <xdr:col>69</xdr:col>
      <xdr:colOff>92075</xdr:colOff>
      <xdr:row>15</xdr:row>
      <xdr:rowOff>165100</xdr:rowOff>
    </xdr:to>
    <xdr:cxnSp macro="">
      <xdr:nvCxnSpPr>
        <xdr:cNvPr id="138" name="直線コネクタ 137"/>
        <xdr:cNvCxnSpPr/>
      </xdr:nvCxnSpPr>
      <xdr:spPr>
        <a:xfrm>
          <a:off x="13004800" y="262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xdr:rowOff>
    </xdr:from>
    <xdr:to>
      <xdr:col>82</xdr:col>
      <xdr:colOff>158750</xdr:colOff>
      <xdr:row>16</xdr:row>
      <xdr:rowOff>111125</xdr:rowOff>
    </xdr:to>
    <xdr:sp macro="" textlink="">
      <xdr:nvSpPr>
        <xdr:cNvPr id="148" name="楕円 147"/>
        <xdr:cNvSpPr/>
      </xdr:nvSpPr>
      <xdr:spPr>
        <a:xfrm>
          <a:off x="164592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26052</xdr:rowOff>
    </xdr:from>
    <xdr:ext cx="762000" cy="259045"/>
    <xdr:sp macro="" textlink="">
      <xdr:nvSpPr>
        <xdr:cNvPr id="149" name="物件費該当値テキスト"/>
        <xdr:cNvSpPr txBox="1"/>
      </xdr:nvSpPr>
      <xdr:spPr>
        <a:xfrm>
          <a:off x="16598900" y="259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50" name="楕円 149"/>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51" name="テキスト ボックス 150"/>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114300</xdr:rowOff>
    </xdr:from>
    <xdr:to>
      <xdr:col>74</xdr:col>
      <xdr:colOff>31750</xdr:colOff>
      <xdr:row>16</xdr:row>
      <xdr:rowOff>44450</xdr:rowOff>
    </xdr:to>
    <xdr:sp macro="" textlink="">
      <xdr:nvSpPr>
        <xdr:cNvPr id="152" name="楕円 151"/>
        <xdr:cNvSpPr/>
      </xdr:nvSpPr>
      <xdr:spPr>
        <a:xfrm>
          <a:off x="14732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54627</xdr:rowOff>
    </xdr:from>
    <xdr:ext cx="762000" cy="259045"/>
    <xdr:sp macro="" textlink="">
      <xdr:nvSpPr>
        <xdr:cNvPr id="153" name="テキスト ボックス 152"/>
        <xdr:cNvSpPr txBox="1"/>
      </xdr:nvSpPr>
      <xdr:spPr>
        <a:xfrm>
          <a:off x="144018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114300</xdr:rowOff>
    </xdr:from>
    <xdr:to>
      <xdr:col>69</xdr:col>
      <xdr:colOff>142875</xdr:colOff>
      <xdr:row>16</xdr:row>
      <xdr:rowOff>44450</xdr:rowOff>
    </xdr:to>
    <xdr:sp macro="" textlink="">
      <xdr:nvSpPr>
        <xdr:cNvPr id="154" name="楕円 153"/>
        <xdr:cNvSpPr/>
      </xdr:nvSpPr>
      <xdr:spPr>
        <a:xfrm>
          <a:off x="13843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54627</xdr:rowOff>
    </xdr:from>
    <xdr:ext cx="762000" cy="259045"/>
    <xdr:sp macro="" textlink="">
      <xdr:nvSpPr>
        <xdr:cNvPr id="155" name="テキスト ボックス 154"/>
        <xdr:cNvSpPr txBox="1"/>
      </xdr:nvSpPr>
      <xdr:spPr>
        <a:xfrm>
          <a:off x="135128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0</xdr:rowOff>
    </xdr:from>
    <xdr:to>
      <xdr:col>65</xdr:col>
      <xdr:colOff>53975</xdr:colOff>
      <xdr:row>15</xdr:row>
      <xdr:rowOff>101600</xdr:rowOff>
    </xdr:to>
    <xdr:sp macro="" textlink="">
      <xdr:nvSpPr>
        <xdr:cNvPr id="156" name="楕円 155"/>
        <xdr:cNvSpPr/>
      </xdr:nvSpPr>
      <xdr:spPr>
        <a:xfrm>
          <a:off x="12954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111777</xdr:rowOff>
    </xdr:from>
    <xdr:ext cx="762000" cy="259045"/>
    <xdr:sp macro="" textlink="">
      <xdr:nvSpPr>
        <xdr:cNvPr id="157" name="テキスト ボックス 156"/>
        <xdr:cNvSpPr txBox="1"/>
      </xdr:nvSpPr>
      <xdr:spPr>
        <a:xfrm>
          <a:off x="126238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類似団体平均値より１．９ポイント低い水準となっているが、障害者自立支援給付費及び児童福祉費（保育所運営委託費）に係る経費が増加傾向となっている。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さらに、高齢化率も高く将来の扶助費の増加が懸念される。</a:t>
          </a:r>
        </a:p>
        <a:p>
          <a:r>
            <a:rPr kumimoji="1" lang="ja-JP" altLang="en-US" sz="1300">
              <a:latin typeface="ＭＳ Ｐゴシック" panose="020B0600070205080204" pitchFamily="50" charset="-128"/>
              <a:ea typeface="ＭＳ Ｐゴシック" panose="020B0600070205080204" pitchFamily="50" charset="-128"/>
            </a:rPr>
            <a:t>　今後においては、第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次神河町行財政改革大綱の確実な実行により、財源を確保していく必要がある。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37193</xdr:rowOff>
    </xdr:to>
    <xdr:cxnSp macro="">
      <xdr:nvCxnSpPr>
        <xdr:cNvPr id="192" name="直線コネクタ 191"/>
        <xdr:cNvCxnSpPr/>
      </xdr:nvCxnSpPr>
      <xdr:spPr>
        <a:xfrm>
          <a:off x="3987800" y="93526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94343</xdr:rowOff>
    </xdr:to>
    <xdr:cxnSp macro="">
      <xdr:nvCxnSpPr>
        <xdr:cNvPr id="195" name="直線コネクタ 194"/>
        <xdr:cNvCxnSpPr/>
      </xdr:nvCxnSpPr>
      <xdr:spPr>
        <a:xfrm>
          <a:off x="3098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29028</xdr:rowOff>
    </xdr:to>
    <xdr:cxnSp macro="">
      <xdr:nvCxnSpPr>
        <xdr:cNvPr id="198" name="直線コネクタ 197"/>
        <xdr:cNvCxnSpPr/>
      </xdr:nvCxnSpPr>
      <xdr:spPr>
        <a:xfrm>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12700</xdr:rowOff>
    </xdr:to>
    <xdr:cxnSp macro="">
      <xdr:nvCxnSpPr>
        <xdr:cNvPr id="201" name="直線コネクタ 200"/>
        <xdr:cNvCxnSpPr/>
      </xdr:nvCxnSpPr>
      <xdr:spPr>
        <a:xfrm>
          <a:off x="1320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11" name="楕円 210"/>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12"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3" name="楕円 212"/>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4" name="テキスト ボックス 213"/>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5" name="楕円 214"/>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6" name="テキスト ボックス 215"/>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7" name="楕円 21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8" name="テキスト ボックス 21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9" name="楕円 218"/>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20" name="テキスト ボックス 219"/>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その他に係る経常収支比率は繰出金であり、類似団体平均値より６．０ポイント低い水準となっている。</a:t>
          </a:r>
        </a:p>
        <a:p>
          <a:r>
            <a:rPr kumimoji="1" lang="ja-JP" altLang="en-US" sz="1300">
              <a:latin typeface="ＭＳ Ｐゴシック" panose="020B0600070205080204" pitchFamily="50" charset="-128"/>
              <a:ea typeface="ＭＳ Ｐゴシック" panose="020B0600070205080204" pitchFamily="50" charset="-128"/>
            </a:rPr>
            <a:t>　今後、介護保険事業や後期高齢者医療事業の繰出金が増加してくものと推測される。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74422</xdr:rowOff>
    </xdr:from>
    <xdr:to>
      <xdr:col>82</xdr:col>
      <xdr:colOff>107950</xdr:colOff>
      <xdr:row>55</xdr:row>
      <xdr:rowOff>92710</xdr:rowOff>
    </xdr:to>
    <xdr:cxnSp macro="">
      <xdr:nvCxnSpPr>
        <xdr:cNvPr id="250" name="直線コネクタ 249"/>
        <xdr:cNvCxnSpPr/>
      </xdr:nvCxnSpPr>
      <xdr:spPr>
        <a:xfrm>
          <a:off x="15671800" y="9504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74422</xdr:rowOff>
    </xdr:to>
    <xdr:cxnSp macro="">
      <xdr:nvCxnSpPr>
        <xdr:cNvPr id="253" name="直線コネクタ 252"/>
        <xdr:cNvCxnSpPr/>
      </xdr:nvCxnSpPr>
      <xdr:spPr>
        <a:xfrm>
          <a:off x="14782800" y="9499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60706</xdr:rowOff>
    </xdr:from>
    <xdr:to>
      <xdr:col>73</xdr:col>
      <xdr:colOff>180975</xdr:colOff>
      <xdr:row>55</xdr:row>
      <xdr:rowOff>69850</xdr:rowOff>
    </xdr:to>
    <xdr:cxnSp macro="">
      <xdr:nvCxnSpPr>
        <xdr:cNvPr id="256" name="直線コネクタ 255"/>
        <xdr:cNvCxnSpPr/>
      </xdr:nvCxnSpPr>
      <xdr:spPr>
        <a:xfrm>
          <a:off x="13893800" y="9490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37846</xdr:rowOff>
    </xdr:from>
    <xdr:to>
      <xdr:col>69</xdr:col>
      <xdr:colOff>92075</xdr:colOff>
      <xdr:row>55</xdr:row>
      <xdr:rowOff>60706</xdr:rowOff>
    </xdr:to>
    <xdr:cxnSp macro="">
      <xdr:nvCxnSpPr>
        <xdr:cNvPr id="259" name="直線コネクタ 258"/>
        <xdr:cNvCxnSpPr/>
      </xdr:nvCxnSpPr>
      <xdr:spPr>
        <a:xfrm>
          <a:off x="13004800" y="94675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9" name="楕円 268"/>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0"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23622</xdr:rowOff>
    </xdr:from>
    <xdr:to>
      <xdr:col>78</xdr:col>
      <xdr:colOff>120650</xdr:colOff>
      <xdr:row>55</xdr:row>
      <xdr:rowOff>125222</xdr:rowOff>
    </xdr:to>
    <xdr:sp macro="" textlink="">
      <xdr:nvSpPr>
        <xdr:cNvPr id="271" name="楕円 270"/>
        <xdr:cNvSpPr/>
      </xdr:nvSpPr>
      <xdr:spPr>
        <a:xfrm>
          <a:off x="15621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135399</xdr:rowOff>
    </xdr:from>
    <xdr:ext cx="736600" cy="259045"/>
    <xdr:sp macro="" textlink="">
      <xdr:nvSpPr>
        <xdr:cNvPr id="272" name="テキスト ボックス 271"/>
        <xdr:cNvSpPr txBox="1"/>
      </xdr:nvSpPr>
      <xdr:spPr>
        <a:xfrm>
          <a:off x="15290800" y="92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3" name="楕円 272"/>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4" name="テキスト ボックス 273"/>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9906</xdr:rowOff>
    </xdr:from>
    <xdr:to>
      <xdr:col>69</xdr:col>
      <xdr:colOff>142875</xdr:colOff>
      <xdr:row>55</xdr:row>
      <xdr:rowOff>111506</xdr:rowOff>
    </xdr:to>
    <xdr:sp macro="" textlink="">
      <xdr:nvSpPr>
        <xdr:cNvPr id="275" name="楕円 274"/>
        <xdr:cNvSpPr/>
      </xdr:nvSpPr>
      <xdr:spPr>
        <a:xfrm>
          <a:off x="13843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121683</xdr:rowOff>
    </xdr:from>
    <xdr:ext cx="762000" cy="259045"/>
    <xdr:sp macro="" textlink="">
      <xdr:nvSpPr>
        <xdr:cNvPr id="276" name="テキスト ボックス 275"/>
        <xdr:cNvSpPr txBox="1"/>
      </xdr:nvSpPr>
      <xdr:spPr>
        <a:xfrm>
          <a:off x="13512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158496</xdr:rowOff>
    </xdr:from>
    <xdr:to>
      <xdr:col>65</xdr:col>
      <xdr:colOff>53975</xdr:colOff>
      <xdr:row>55</xdr:row>
      <xdr:rowOff>88646</xdr:rowOff>
    </xdr:to>
    <xdr:sp macro="" textlink="">
      <xdr:nvSpPr>
        <xdr:cNvPr id="277" name="楕円 276"/>
        <xdr:cNvSpPr/>
      </xdr:nvSpPr>
      <xdr:spPr>
        <a:xfrm>
          <a:off x="12954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98823</xdr:rowOff>
    </xdr:from>
    <xdr:ext cx="762000" cy="259045"/>
    <xdr:sp macro="" textlink="">
      <xdr:nvSpPr>
        <xdr:cNvPr id="278" name="テキスト ボックス 277"/>
        <xdr:cNvSpPr txBox="1"/>
      </xdr:nvSpPr>
      <xdr:spPr>
        <a:xfrm>
          <a:off x="12623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特に一部事務組合（ごみ・し尿処理施設）への負担金と企業会計（病院・上下水道）への補助金が大きく、類似団体平均値を１１．６ポイントも上回る要因になっている。今後においては、補助金の適正化と整理統合などの取り組みにより、補助金全体の縮減を図っていく。</a:t>
          </a:r>
        </a:p>
        <a:p>
          <a:r>
            <a:rPr kumimoji="1" lang="ja-JP" altLang="en-US" sz="1250">
              <a:latin typeface="ＭＳ Ｐゴシック" panose="020B0600070205080204" pitchFamily="50" charset="-128"/>
              <a:ea typeface="ＭＳ Ｐゴシック" panose="020B0600070205080204" pitchFamily="50" charset="-128"/>
            </a:rPr>
            <a:t>　また、企業会計については、経営戦略や企業債発行時に作成する「収支計画」等に基づき、経営の安定化に努めることにより普通会計の負担を軽減していくように努める。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85852</xdr:rowOff>
    </xdr:from>
    <xdr:to>
      <xdr:col>82</xdr:col>
      <xdr:colOff>107950</xdr:colOff>
      <xdr:row>40</xdr:row>
      <xdr:rowOff>90424</xdr:rowOff>
    </xdr:to>
    <xdr:cxnSp macro="">
      <xdr:nvCxnSpPr>
        <xdr:cNvPr id="308" name="直線コネクタ 307"/>
        <xdr:cNvCxnSpPr/>
      </xdr:nvCxnSpPr>
      <xdr:spPr>
        <a:xfrm flipV="1">
          <a:off x="15671800" y="69438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90424</xdr:rowOff>
    </xdr:from>
    <xdr:to>
      <xdr:col>78</xdr:col>
      <xdr:colOff>69850</xdr:colOff>
      <xdr:row>40</xdr:row>
      <xdr:rowOff>127000</xdr:rowOff>
    </xdr:to>
    <xdr:cxnSp macro="">
      <xdr:nvCxnSpPr>
        <xdr:cNvPr id="311" name="直線コネクタ 310"/>
        <xdr:cNvCxnSpPr/>
      </xdr:nvCxnSpPr>
      <xdr:spPr>
        <a:xfrm flipV="1">
          <a:off x="14782800" y="69484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76708</xdr:rowOff>
    </xdr:from>
    <xdr:to>
      <xdr:col>73</xdr:col>
      <xdr:colOff>180975</xdr:colOff>
      <xdr:row>40</xdr:row>
      <xdr:rowOff>127000</xdr:rowOff>
    </xdr:to>
    <xdr:cxnSp macro="">
      <xdr:nvCxnSpPr>
        <xdr:cNvPr id="314" name="直線コネクタ 313"/>
        <xdr:cNvCxnSpPr/>
      </xdr:nvCxnSpPr>
      <xdr:spPr>
        <a:xfrm>
          <a:off x="13893800" y="69347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6" name="テキスト ボックス 315"/>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76708</xdr:rowOff>
    </xdr:from>
    <xdr:to>
      <xdr:col>69</xdr:col>
      <xdr:colOff>92075</xdr:colOff>
      <xdr:row>40</xdr:row>
      <xdr:rowOff>163576</xdr:rowOff>
    </xdr:to>
    <xdr:cxnSp macro="">
      <xdr:nvCxnSpPr>
        <xdr:cNvPr id="317" name="直線コネクタ 316"/>
        <xdr:cNvCxnSpPr/>
      </xdr:nvCxnSpPr>
      <xdr:spPr>
        <a:xfrm flipV="1">
          <a:off x="13004800" y="69347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35052</xdr:rowOff>
    </xdr:from>
    <xdr:to>
      <xdr:col>82</xdr:col>
      <xdr:colOff>158750</xdr:colOff>
      <xdr:row>40</xdr:row>
      <xdr:rowOff>136652</xdr:rowOff>
    </xdr:to>
    <xdr:sp macro="" textlink="">
      <xdr:nvSpPr>
        <xdr:cNvPr id="327" name="楕円 326"/>
        <xdr:cNvSpPr/>
      </xdr:nvSpPr>
      <xdr:spPr>
        <a:xfrm>
          <a:off x="164592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115079</xdr:rowOff>
    </xdr:from>
    <xdr:ext cx="762000" cy="259045"/>
    <xdr:sp macro="" textlink="">
      <xdr:nvSpPr>
        <xdr:cNvPr id="328" name="補助費等該当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39624</xdr:rowOff>
    </xdr:from>
    <xdr:to>
      <xdr:col>78</xdr:col>
      <xdr:colOff>120650</xdr:colOff>
      <xdr:row>40</xdr:row>
      <xdr:rowOff>141224</xdr:rowOff>
    </xdr:to>
    <xdr:sp macro="" textlink="">
      <xdr:nvSpPr>
        <xdr:cNvPr id="329" name="楕円 328"/>
        <xdr:cNvSpPr/>
      </xdr:nvSpPr>
      <xdr:spPr>
        <a:xfrm>
          <a:off x="15621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126001</xdr:rowOff>
    </xdr:from>
    <xdr:ext cx="736600" cy="259045"/>
    <xdr:sp macro="" textlink="">
      <xdr:nvSpPr>
        <xdr:cNvPr id="330" name="テキスト ボックス 329"/>
        <xdr:cNvSpPr txBox="1"/>
      </xdr:nvSpPr>
      <xdr:spPr>
        <a:xfrm>
          <a:off x="15290800" y="698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76200</xdr:rowOff>
    </xdr:from>
    <xdr:to>
      <xdr:col>74</xdr:col>
      <xdr:colOff>31750</xdr:colOff>
      <xdr:row>41</xdr:row>
      <xdr:rowOff>6350</xdr:rowOff>
    </xdr:to>
    <xdr:sp macro="" textlink="">
      <xdr:nvSpPr>
        <xdr:cNvPr id="331" name="楕円 330"/>
        <xdr:cNvSpPr/>
      </xdr:nvSpPr>
      <xdr:spPr>
        <a:xfrm>
          <a:off x="1473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162577</xdr:rowOff>
    </xdr:from>
    <xdr:ext cx="762000" cy="259045"/>
    <xdr:sp macro="" textlink="">
      <xdr:nvSpPr>
        <xdr:cNvPr id="332" name="テキスト ボックス 331"/>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25908</xdr:rowOff>
    </xdr:from>
    <xdr:to>
      <xdr:col>69</xdr:col>
      <xdr:colOff>142875</xdr:colOff>
      <xdr:row>40</xdr:row>
      <xdr:rowOff>127508</xdr:rowOff>
    </xdr:to>
    <xdr:sp macro="" textlink="">
      <xdr:nvSpPr>
        <xdr:cNvPr id="333" name="楕円 332"/>
        <xdr:cNvSpPr/>
      </xdr:nvSpPr>
      <xdr:spPr>
        <a:xfrm>
          <a:off x="13843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112285</xdr:rowOff>
    </xdr:from>
    <xdr:ext cx="762000" cy="259045"/>
    <xdr:sp macro="" textlink="">
      <xdr:nvSpPr>
        <xdr:cNvPr id="334" name="テキスト ボックス 333"/>
        <xdr:cNvSpPr txBox="1"/>
      </xdr:nvSpPr>
      <xdr:spPr>
        <a:xfrm>
          <a:off x="13512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112776</xdr:rowOff>
    </xdr:from>
    <xdr:to>
      <xdr:col>65</xdr:col>
      <xdr:colOff>53975</xdr:colOff>
      <xdr:row>41</xdr:row>
      <xdr:rowOff>42926</xdr:rowOff>
    </xdr:to>
    <xdr:sp macro="" textlink="">
      <xdr:nvSpPr>
        <xdr:cNvPr id="335" name="楕円 334"/>
        <xdr:cNvSpPr/>
      </xdr:nvSpPr>
      <xdr:spPr>
        <a:xfrm>
          <a:off x="12954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27703</xdr:rowOff>
    </xdr:from>
    <xdr:ext cx="762000" cy="259045"/>
    <xdr:sp macro="" textlink="">
      <xdr:nvSpPr>
        <xdr:cNvPr id="336" name="テキスト ボックス 335"/>
        <xdr:cNvSpPr txBox="1"/>
      </xdr:nvSpPr>
      <xdr:spPr>
        <a:xfrm>
          <a:off x="12623800" y="70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適正化計画に沿った繰上償還等の実施により、徐々にではあるが公債費にかかる経常収支比率は減少してきているが、類似団体平均値を４．４ポイント上回っている。さらに、近年の大規模事業に伴う起債発行により、比率の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今後は、新規発行債の抑制に努め、公債費に係る経常収支比率を現在の類似団体平均値の水準へ近づける。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90424</xdr:rowOff>
    </xdr:from>
    <xdr:to>
      <xdr:col>24</xdr:col>
      <xdr:colOff>25400</xdr:colOff>
      <xdr:row>78</xdr:row>
      <xdr:rowOff>99568</xdr:rowOff>
    </xdr:to>
    <xdr:cxnSp macro="">
      <xdr:nvCxnSpPr>
        <xdr:cNvPr id="366" name="直線コネクタ 365"/>
        <xdr:cNvCxnSpPr/>
      </xdr:nvCxnSpPr>
      <xdr:spPr>
        <a:xfrm flipV="1">
          <a:off x="3987800" y="134635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67563</xdr:rowOff>
    </xdr:from>
    <xdr:to>
      <xdr:col>19</xdr:col>
      <xdr:colOff>187325</xdr:colOff>
      <xdr:row>78</xdr:row>
      <xdr:rowOff>99568</xdr:rowOff>
    </xdr:to>
    <xdr:cxnSp macro="">
      <xdr:nvCxnSpPr>
        <xdr:cNvPr id="369" name="直線コネクタ 368"/>
        <xdr:cNvCxnSpPr/>
      </xdr:nvCxnSpPr>
      <xdr:spPr>
        <a:xfrm>
          <a:off x="3098800" y="134406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67563</xdr:rowOff>
    </xdr:from>
    <xdr:to>
      <xdr:col>15</xdr:col>
      <xdr:colOff>98425</xdr:colOff>
      <xdr:row>78</xdr:row>
      <xdr:rowOff>127000</xdr:rowOff>
    </xdr:to>
    <xdr:cxnSp macro="">
      <xdr:nvCxnSpPr>
        <xdr:cNvPr id="372" name="直線コネクタ 371"/>
        <xdr:cNvCxnSpPr/>
      </xdr:nvCxnSpPr>
      <xdr:spPr>
        <a:xfrm flipV="1">
          <a:off x="2209800" y="134406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4" name="テキスト ボックス 373"/>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122428</xdr:rowOff>
    </xdr:from>
    <xdr:to>
      <xdr:col>11</xdr:col>
      <xdr:colOff>9525</xdr:colOff>
      <xdr:row>78</xdr:row>
      <xdr:rowOff>127000</xdr:rowOff>
    </xdr:to>
    <xdr:cxnSp macro="">
      <xdr:nvCxnSpPr>
        <xdr:cNvPr id="375" name="直線コネクタ 374"/>
        <xdr:cNvCxnSpPr/>
      </xdr:nvCxnSpPr>
      <xdr:spPr>
        <a:xfrm>
          <a:off x="1320800" y="13495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7" name="テキスト ボックス 376"/>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9" name="テキスト ボックス 378"/>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39624</xdr:rowOff>
    </xdr:from>
    <xdr:to>
      <xdr:col>24</xdr:col>
      <xdr:colOff>76200</xdr:colOff>
      <xdr:row>78</xdr:row>
      <xdr:rowOff>141224</xdr:rowOff>
    </xdr:to>
    <xdr:sp macro="" textlink="">
      <xdr:nvSpPr>
        <xdr:cNvPr id="385" name="楕円 384"/>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11701</xdr:rowOff>
    </xdr:from>
    <xdr:ext cx="762000" cy="259045"/>
    <xdr:sp macro="" textlink="">
      <xdr:nvSpPr>
        <xdr:cNvPr id="386"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48768</xdr:rowOff>
    </xdr:from>
    <xdr:to>
      <xdr:col>20</xdr:col>
      <xdr:colOff>38100</xdr:colOff>
      <xdr:row>78</xdr:row>
      <xdr:rowOff>150368</xdr:rowOff>
    </xdr:to>
    <xdr:sp macro="" textlink="">
      <xdr:nvSpPr>
        <xdr:cNvPr id="387" name="楕円 386"/>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135145</xdr:rowOff>
    </xdr:from>
    <xdr:ext cx="736600" cy="259045"/>
    <xdr:sp macro="" textlink="">
      <xdr:nvSpPr>
        <xdr:cNvPr id="388" name="テキスト ボックス 387"/>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89" name="楕円 388"/>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90" name="テキスト ボックス 38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1" name="楕円 390"/>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2" name="テキスト ボックス 391"/>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71628</xdr:rowOff>
    </xdr:from>
    <xdr:to>
      <xdr:col>6</xdr:col>
      <xdr:colOff>171450</xdr:colOff>
      <xdr:row>79</xdr:row>
      <xdr:rowOff>1778</xdr:rowOff>
    </xdr:to>
    <xdr:sp macro="" textlink="">
      <xdr:nvSpPr>
        <xdr:cNvPr id="393" name="楕円 392"/>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158005</xdr:rowOff>
    </xdr:from>
    <xdr:ext cx="762000" cy="259045"/>
    <xdr:sp macro="" textlink="">
      <xdr:nvSpPr>
        <xdr:cNvPr id="394" name="テキスト ボックス 393"/>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公債費以外の合計での比較では、類似団体平均値より０．５ポイント上回っており、特にその中でも「補助費等」の比率が大きい。</a:t>
          </a:r>
        </a:p>
        <a:p>
          <a:r>
            <a:rPr kumimoji="1" lang="ja-JP" altLang="en-US" sz="1300">
              <a:latin typeface="ＭＳ Ｐゴシック" panose="020B0600070205080204" pitchFamily="50" charset="-128"/>
              <a:ea typeface="ＭＳ Ｐゴシック" panose="020B0600070205080204" pitchFamily="50" charset="-128"/>
            </a:rPr>
            <a:t>　公債費を除く歳出全体において、第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次神河町行財政改革大綱、公共施設等総合管理計画に沿い、経常経費削減を行うこととしている。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28702</xdr:rowOff>
    </xdr:to>
    <xdr:cxnSp macro="">
      <xdr:nvCxnSpPr>
        <xdr:cNvPr id="425" name="直線コネクタ 424"/>
        <xdr:cNvCxnSpPr/>
      </xdr:nvCxnSpPr>
      <xdr:spPr>
        <a:xfrm>
          <a:off x="15671800" y="131800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76</xdr:row>
      <xdr:rowOff>149861</xdr:rowOff>
    </xdr:to>
    <xdr:cxnSp macro="">
      <xdr:nvCxnSpPr>
        <xdr:cNvPr id="428" name="直線コネクタ 427"/>
        <xdr:cNvCxnSpPr/>
      </xdr:nvCxnSpPr>
      <xdr:spPr>
        <a:xfrm>
          <a:off x="14782800" y="131480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76</xdr:row>
      <xdr:rowOff>117856</xdr:rowOff>
    </xdr:to>
    <xdr:cxnSp macro="">
      <xdr:nvCxnSpPr>
        <xdr:cNvPr id="431" name="直線コネクタ 430"/>
        <xdr:cNvCxnSpPr/>
      </xdr:nvCxnSpPr>
      <xdr:spPr>
        <a:xfrm>
          <a:off x="13893800" y="130383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8128</xdr:rowOff>
    </xdr:to>
    <xdr:cxnSp macro="">
      <xdr:nvCxnSpPr>
        <xdr:cNvPr id="434" name="直線コネクタ 433"/>
        <xdr:cNvCxnSpPr/>
      </xdr:nvCxnSpPr>
      <xdr:spPr>
        <a:xfrm>
          <a:off x="13004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36" name="テキスト ボックス 435"/>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4" name="楕円 443"/>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45" name="公債費以外該当値テキスト"/>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6" name="楕円 445"/>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7" name="テキスト ボックス 446"/>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48" name="楕円 447"/>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153433</xdr:rowOff>
    </xdr:from>
    <xdr:ext cx="762000" cy="259045"/>
    <xdr:sp macro="" textlink="">
      <xdr:nvSpPr>
        <xdr:cNvPr id="449" name="テキスト ボックス 448"/>
        <xdr:cNvSpPr txBox="1"/>
      </xdr:nvSpPr>
      <xdr:spPr>
        <a:xfrm>
          <a:off x="14401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50" name="楕円 449"/>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1" name="テキスト ボックス 450"/>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2" name="楕円 451"/>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53" name="テキスト ボックス 452"/>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51402</xdr:rowOff>
    </xdr:from>
    <xdr:to>
      <xdr:col>29</xdr:col>
      <xdr:colOff>127000</xdr:colOff>
      <xdr:row>17</xdr:row>
      <xdr:rowOff>75771</xdr:rowOff>
    </xdr:to>
    <xdr:cxnSp macro="">
      <xdr:nvCxnSpPr>
        <xdr:cNvPr id="50" name="直線コネクタ 49"/>
        <xdr:cNvCxnSpPr/>
      </xdr:nvCxnSpPr>
      <xdr:spPr bwMode="auto">
        <a:xfrm flipV="1">
          <a:off x="5003800" y="3013677"/>
          <a:ext cx="647700" cy="2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75771</xdr:rowOff>
    </xdr:from>
    <xdr:to>
      <xdr:col>26</xdr:col>
      <xdr:colOff>50800</xdr:colOff>
      <xdr:row>17</xdr:row>
      <xdr:rowOff>98044</xdr:rowOff>
    </xdr:to>
    <xdr:cxnSp macro="">
      <xdr:nvCxnSpPr>
        <xdr:cNvPr id="53" name="直線コネクタ 52"/>
        <xdr:cNvCxnSpPr/>
      </xdr:nvCxnSpPr>
      <xdr:spPr bwMode="auto">
        <a:xfrm flipV="1">
          <a:off x="4305300" y="3038046"/>
          <a:ext cx="698500" cy="2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98044</xdr:rowOff>
    </xdr:from>
    <xdr:to>
      <xdr:col>22</xdr:col>
      <xdr:colOff>114300</xdr:colOff>
      <xdr:row>17</xdr:row>
      <xdr:rowOff>118869</xdr:rowOff>
    </xdr:to>
    <xdr:cxnSp macro="">
      <xdr:nvCxnSpPr>
        <xdr:cNvPr id="56" name="直線コネクタ 55"/>
        <xdr:cNvCxnSpPr/>
      </xdr:nvCxnSpPr>
      <xdr:spPr bwMode="auto">
        <a:xfrm flipV="1">
          <a:off x="3606800" y="3060319"/>
          <a:ext cx="698500" cy="20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118869</xdr:rowOff>
    </xdr:from>
    <xdr:to>
      <xdr:col>18</xdr:col>
      <xdr:colOff>177800</xdr:colOff>
      <xdr:row>17</xdr:row>
      <xdr:rowOff>168590</xdr:rowOff>
    </xdr:to>
    <xdr:cxnSp macro="">
      <xdr:nvCxnSpPr>
        <xdr:cNvPr id="59" name="直線コネクタ 58"/>
        <xdr:cNvCxnSpPr/>
      </xdr:nvCxnSpPr>
      <xdr:spPr bwMode="auto">
        <a:xfrm flipV="1">
          <a:off x="2908300" y="3081144"/>
          <a:ext cx="698500" cy="4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602</xdr:rowOff>
    </xdr:from>
    <xdr:to>
      <xdr:col>29</xdr:col>
      <xdr:colOff>177800</xdr:colOff>
      <xdr:row>17</xdr:row>
      <xdr:rowOff>102202</xdr:rowOff>
    </xdr:to>
    <xdr:sp macro="" textlink="">
      <xdr:nvSpPr>
        <xdr:cNvPr id="69" name="楕円 68"/>
        <xdr:cNvSpPr/>
      </xdr:nvSpPr>
      <xdr:spPr bwMode="auto">
        <a:xfrm>
          <a:off x="5600700" y="296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17129</xdr:rowOff>
    </xdr:from>
    <xdr:ext cx="762000" cy="259045"/>
    <xdr:sp macro="" textlink="">
      <xdr:nvSpPr>
        <xdr:cNvPr id="70" name="人口1人当たり決算額の推移該当値テキスト130"/>
        <xdr:cNvSpPr txBox="1"/>
      </xdr:nvSpPr>
      <xdr:spPr>
        <a:xfrm>
          <a:off x="5740400" y="280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24971</xdr:rowOff>
    </xdr:from>
    <xdr:to>
      <xdr:col>26</xdr:col>
      <xdr:colOff>101600</xdr:colOff>
      <xdr:row>17</xdr:row>
      <xdr:rowOff>126571</xdr:rowOff>
    </xdr:to>
    <xdr:sp macro="" textlink="">
      <xdr:nvSpPr>
        <xdr:cNvPr id="71" name="楕円 70"/>
        <xdr:cNvSpPr/>
      </xdr:nvSpPr>
      <xdr:spPr bwMode="auto">
        <a:xfrm>
          <a:off x="4953000" y="2987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136748</xdr:rowOff>
    </xdr:from>
    <xdr:ext cx="736600" cy="259045"/>
    <xdr:sp macro="" textlink="">
      <xdr:nvSpPr>
        <xdr:cNvPr id="72" name="テキスト ボックス 71"/>
        <xdr:cNvSpPr txBox="1"/>
      </xdr:nvSpPr>
      <xdr:spPr>
        <a:xfrm>
          <a:off x="4622800" y="275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47244</xdr:rowOff>
    </xdr:from>
    <xdr:to>
      <xdr:col>22</xdr:col>
      <xdr:colOff>165100</xdr:colOff>
      <xdr:row>17</xdr:row>
      <xdr:rowOff>148844</xdr:rowOff>
    </xdr:to>
    <xdr:sp macro="" textlink="">
      <xdr:nvSpPr>
        <xdr:cNvPr id="73" name="楕円 72"/>
        <xdr:cNvSpPr/>
      </xdr:nvSpPr>
      <xdr:spPr bwMode="auto">
        <a:xfrm>
          <a:off x="4254500" y="3009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159021</xdr:rowOff>
    </xdr:from>
    <xdr:ext cx="762000" cy="259045"/>
    <xdr:sp macro="" textlink="">
      <xdr:nvSpPr>
        <xdr:cNvPr id="74" name="テキスト ボックス 73"/>
        <xdr:cNvSpPr txBox="1"/>
      </xdr:nvSpPr>
      <xdr:spPr>
        <a:xfrm>
          <a:off x="3924300" y="27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68069</xdr:rowOff>
    </xdr:from>
    <xdr:to>
      <xdr:col>19</xdr:col>
      <xdr:colOff>38100</xdr:colOff>
      <xdr:row>17</xdr:row>
      <xdr:rowOff>169669</xdr:rowOff>
    </xdr:to>
    <xdr:sp macro="" textlink="">
      <xdr:nvSpPr>
        <xdr:cNvPr id="75" name="楕円 74"/>
        <xdr:cNvSpPr/>
      </xdr:nvSpPr>
      <xdr:spPr bwMode="auto">
        <a:xfrm>
          <a:off x="3556000" y="3030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8396</xdr:rowOff>
    </xdr:from>
    <xdr:ext cx="762000" cy="259045"/>
    <xdr:sp macro="" textlink="">
      <xdr:nvSpPr>
        <xdr:cNvPr id="76" name="テキスト ボックス 75"/>
        <xdr:cNvSpPr txBox="1"/>
      </xdr:nvSpPr>
      <xdr:spPr>
        <a:xfrm>
          <a:off x="3225800" y="279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117790</xdr:rowOff>
    </xdr:from>
    <xdr:to>
      <xdr:col>15</xdr:col>
      <xdr:colOff>101600</xdr:colOff>
      <xdr:row>18</xdr:row>
      <xdr:rowOff>47940</xdr:rowOff>
    </xdr:to>
    <xdr:sp macro="" textlink="">
      <xdr:nvSpPr>
        <xdr:cNvPr id="77" name="楕円 76"/>
        <xdr:cNvSpPr/>
      </xdr:nvSpPr>
      <xdr:spPr bwMode="auto">
        <a:xfrm>
          <a:off x="2857500" y="308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32717</xdr:rowOff>
    </xdr:from>
    <xdr:ext cx="762000" cy="259045"/>
    <xdr:sp macro="" textlink="">
      <xdr:nvSpPr>
        <xdr:cNvPr id="78" name="テキスト ボックス 77"/>
        <xdr:cNvSpPr txBox="1"/>
      </xdr:nvSpPr>
      <xdr:spPr>
        <a:xfrm>
          <a:off x="2527300" y="31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171291</xdr:rowOff>
    </xdr:from>
    <xdr:to>
      <xdr:col>29</xdr:col>
      <xdr:colOff>127000</xdr:colOff>
      <xdr:row>33</xdr:row>
      <xdr:rowOff>172053</xdr:rowOff>
    </xdr:to>
    <xdr:cxnSp macro="">
      <xdr:nvCxnSpPr>
        <xdr:cNvPr id="111" name="直線コネクタ 110"/>
        <xdr:cNvCxnSpPr/>
      </xdr:nvCxnSpPr>
      <xdr:spPr bwMode="auto">
        <a:xfrm>
          <a:off x="5003800" y="6095841"/>
          <a:ext cx="647700" cy="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75290</xdr:rowOff>
    </xdr:from>
    <xdr:ext cx="762000" cy="259045"/>
    <xdr:sp macro="" textlink="">
      <xdr:nvSpPr>
        <xdr:cNvPr id="112" name="人口1人当たり決算額の推移平均値テキスト445"/>
        <xdr:cNvSpPr txBox="1"/>
      </xdr:nvSpPr>
      <xdr:spPr>
        <a:xfrm>
          <a:off x="5740400" y="6685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171291</xdr:rowOff>
    </xdr:from>
    <xdr:to>
      <xdr:col>26</xdr:col>
      <xdr:colOff>50800</xdr:colOff>
      <xdr:row>33</xdr:row>
      <xdr:rowOff>232061</xdr:rowOff>
    </xdr:to>
    <xdr:cxnSp macro="">
      <xdr:nvCxnSpPr>
        <xdr:cNvPr id="114" name="直線コネクタ 113"/>
        <xdr:cNvCxnSpPr/>
      </xdr:nvCxnSpPr>
      <xdr:spPr bwMode="auto">
        <a:xfrm flipV="1">
          <a:off x="4305300" y="6095841"/>
          <a:ext cx="698500" cy="6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203638</xdr:rowOff>
    </xdr:from>
    <xdr:to>
      <xdr:col>22</xdr:col>
      <xdr:colOff>114300</xdr:colOff>
      <xdr:row>33</xdr:row>
      <xdr:rowOff>232061</xdr:rowOff>
    </xdr:to>
    <xdr:cxnSp macro="">
      <xdr:nvCxnSpPr>
        <xdr:cNvPr id="117" name="直線コネクタ 116"/>
        <xdr:cNvCxnSpPr/>
      </xdr:nvCxnSpPr>
      <xdr:spPr bwMode="auto">
        <a:xfrm>
          <a:off x="3606800" y="6128188"/>
          <a:ext cx="698500" cy="28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168959</xdr:rowOff>
    </xdr:from>
    <xdr:ext cx="762000" cy="259045"/>
    <xdr:sp macro="" textlink="">
      <xdr:nvSpPr>
        <xdr:cNvPr id="119" name="テキスト ボックス 118"/>
        <xdr:cNvSpPr txBox="1"/>
      </xdr:nvSpPr>
      <xdr:spPr>
        <a:xfrm>
          <a:off x="3924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202190</xdr:rowOff>
    </xdr:from>
    <xdr:to>
      <xdr:col>18</xdr:col>
      <xdr:colOff>177800</xdr:colOff>
      <xdr:row>33</xdr:row>
      <xdr:rowOff>203638</xdr:rowOff>
    </xdr:to>
    <xdr:cxnSp macro="">
      <xdr:nvCxnSpPr>
        <xdr:cNvPr id="120" name="直線コネクタ 119"/>
        <xdr:cNvCxnSpPr/>
      </xdr:nvCxnSpPr>
      <xdr:spPr bwMode="auto">
        <a:xfrm>
          <a:off x="2908300" y="6126740"/>
          <a:ext cx="698500" cy="1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156100</xdr:rowOff>
    </xdr:from>
    <xdr:ext cx="762000" cy="259045"/>
    <xdr:sp macro="" textlink="">
      <xdr:nvSpPr>
        <xdr:cNvPr id="122" name="テキスト ボックス 121"/>
        <xdr:cNvSpPr txBox="1"/>
      </xdr:nvSpPr>
      <xdr:spPr>
        <a:xfrm>
          <a:off x="32258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110627</xdr:rowOff>
    </xdr:from>
    <xdr:ext cx="762000" cy="259045"/>
    <xdr:sp macro="" textlink="">
      <xdr:nvSpPr>
        <xdr:cNvPr id="124" name="テキスト ボックス 123"/>
        <xdr:cNvSpPr txBox="1"/>
      </xdr:nvSpPr>
      <xdr:spPr>
        <a:xfrm>
          <a:off x="2527300" y="67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121253</xdr:rowOff>
    </xdr:from>
    <xdr:to>
      <xdr:col>29</xdr:col>
      <xdr:colOff>177800</xdr:colOff>
      <xdr:row>33</xdr:row>
      <xdr:rowOff>222853</xdr:rowOff>
    </xdr:to>
    <xdr:sp macro="" textlink="">
      <xdr:nvSpPr>
        <xdr:cNvPr id="130" name="楕円 129"/>
        <xdr:cNvSpPr/>
      </xdr:nvSpPr>
      <xdr:spPr bwMode="auto">
        <a:xfrm>
          <a:off x="5600700" y="604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67930</xdr:rowOff>
    </xdr:from>
    <xdr:ext cx="762000" cy="259045"/>
    <xdr:sp macro="" textlink="">
      <xdr:nvSpPr>
        <xdr:cNvPr id="131" name="人口1人当たり決算額の推移該当値テキスト445"/>
        <xdr:cNvSpPr txBox="1"/>
      </xdr:nvSpPr>
      <xdr:spPr>
        <a:xfrm>
          <a:off x="5740400" y="599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120491</xdr:rowOff>
    </xdr:from>
    <xdr:to>
      <xdr:col>26</xdr:col>
      <xdr:colOff>101600</xdr:colOff>
      <xdr:row>33</xdr:row>
      <xdr:rowOff>222091</xdr:rowOff>
    </xdr:to>
    <xdr:sp macro="" textlink="">
      <xdr:nvSpPr>
        <xdr:cNvPr id="132" name="楕円 131"/>
        <xdr:cNvSpPr/>
      </xdr:nvSpPr>
      <xdr:spPr bwMode="auto">
        <a:xfrm>
          <a:off x="4953000" y="604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60818</xdr:rowOff>
    </xdr:from>
    <xdr:ext cx="736600" cy="259045"/>
    <xdr:sp macro="" textlink="">
      <xdr:nvSpPr>
        <xdr:cNvPr id="133" name="テキスト ボックス 132"/>
        <xdr:cNvSpPr txBox="1"/>
      </xdr:nvSpPr>
      <xdr:spPr>
        <a:xfrm>
          <a:off x="4622800" y="581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181261</xdr:rowOff>
    </xdr:from>
    <xdr:to>
      <xdr:col>22</xdr:col>
      <xdr:colOff>165100</xdr:colOff>
      <xdr:row>33</xdr:row>
      <xdr:rowOff>282861</xdr:rowOff>
    </xdr:to>
    <xdr:sp macro="" textlink="">
      <xdr:nvSpPr>
        <xdr:cNvPr id="134" name="楕円 133"/>
        <xdr:cNvSpPr/>
      </xdr:nvSpPr>
      <xdr:spPr bwMode="auto">
        <a:xfrm>
          <a:off x="4254500" y="610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121588</xdr:rowOff>
    </xdr:from>
    <xdr:ext cx="762000" cy="259045"/>
    <xdr:sp macro="" textlink="">
      <xdr:nvSpPr>
        <xdr:cNvPr id="135" name="テキスト ボックス 134"/>
        <xdr:cNvSpPr txBox="1"/>
      </xdr:nvSpPr>
      <xdr:spPr>
        <a:xfrm>
          <a:off x="3924300" y="587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152838</xdr:rowOff>
    </xdr:from>
    <xdr:to>
      <xdr:col>19</xdr:col>
      <xdr:colOff>38100</xdr:colOff>
      <xdr:row>33</xdr:row>
      <xdr:rowOff>254438</xdr:rowOff>
    </xdr:to>
    <xdr:sp macro="" textlink="">
      <xdr:nvSpPr>
        <xdr:cNvPr id="136" name="楕円 135"/>
        <xdr:cNvSpPr/>
      </xdr:nvSpPr>
      <xdr:spPr bwMode="auto">
        <a:xfrm>
          <a:off x="3556000" y="607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93165</xdr:rowOff>
    </xdr:from>
    <xdr:ext cx="762000" cy="259045"/>
    <xdr:sp macro="" textlink="">
      <xdr:nvSpPr>
        <xdr:cNvPr id="137" name="テキスト ボックス 136"/>
        <xdr:cNvSpPr txBox="1"/>
      </xdr:nvSpPr>
      <xdr:spPr>
        <a:xfrm>
          <a:off x="3225800" y="58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151390</xdr:rowOff>
    </xdr:from>
    <xdr:to>
      <xdr:col>15</xdr:col>
      <xdr:colOff>101600</xdr:colOff>
      <xdr:row>33</xdr:row>
      <xdr:rowOff>252990</xdr:rowOff>
    </xdr:to>
    <xdr:sp macro="" textlink="">
      <xdr:nvSpPr>
        <xdr:cNvPr id="138" name="楕円 137"/>
        <xdr:cNvSpPr/>
      </xdr:nvSpPr>
      <xdr:spPr bwMode="auto">
        <a:xfrm>
          <a:off x="2857500" y="607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91717</xdr:rowOff>
    </xdr:from>
    <xdr:ext cx="762000" cy="259045"/>
    <xdr:sp macro="" textlink="">
      <xdr:nvSpPr>
        <xdr:cNvPr id="139" name="テキスト ボックス 138"/>
        <xdr:cNvSpPr txBox="1"/>
      </xdr:nvSpPr>
      <xdr:spPr>
        <a:xfrm>
          <a:off x="2527300" y="5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
11,601
202.23
10,121,647
9,821,886
253,353
5,049,966
11,998,444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125771</xdr:rowOff>
    </xdr:from>
    <xdr:to>
      <xdr:col>24</xdr:col>
      <xdr:colOff>63500</xdr:colOff>
      <xdr:row>36</xdr:row>
      <xdr:rowOff>131600</xdr:rowOff>
    </xdr:to>
    <xdr:cxnSp macro="">
      <xdr:nvCxnSpPr>
        <xdr:cNvPr id="61" name="直線コネクタ 60"/>
        <xdr:cNvCxnSpPr/>
      </xdr:nvCxnSpPr>
      <xdr:spPr>
        <a:xfrm>
          <a:off x="3797300" y="6297971"/>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125771</xdr:rowOff>
    </xdr:from>
    <xdr:to>
      <xdr:col>19</xdr:col>
      <xdr:colOff>177800</xdr:colOff>
      <xdr:row>36</xdr:row>
      <xdr:rowOff>137559</xdr:rowOff>
    </xdr:to>
    <xdr:cxnSp macro="">
      <xdr:nvCxnSpPr>
        <xdr:cNvPr id="64" name="直線コネクタ 63"/>
        <xdr:cNvCxnSpPr/>
      </xdr:nvCxnSpPr>
      <xdr:spPr>
        <a:xfrm flipV="1">
          <a:off x="2908300" y="6297971"/>
          <a:ext cx="8890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137559</xdr:rowOff>
    </xdr:from>
    <xdr:to>
      <xdr:col>15</xdr:col>
      <xdr:colOff>50800</xdr:colOff>
      <xdr:row>36</xdr:row>
      <xdr:rowOff>162895</xdr:rowOff>
    </xdr:to>
    <xdr:cxnSp macro="">
      <xdr:nvCxnSpPr>
        <xdr:cNvPr id="67" name="直線コネクタ 66"/>
        <xdr:cNvCxnSpPr/>
      </xdr:nvCxnSpPr>
      <xdr:spPr>
        <a:xfrm flipV="1">
          <a:off x="2019300" y="6309759"/>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162895</xdr:rowOff>
    </xdr:from>
    <xdr:to>
      <xdr:col>10</xdr:col>
      <xdr:colOff>114300</xdr:colOff>
      <xdr:row>37</xdr:row>
      <xdr:rowOff>9505</xdr:rowOff>
    </xdr:to>
    <xdr:cxnSp macro="">
      <xdr:nvCxnSpPr>
        <xdr:cNvPr id="70" name="直線コネクタ 69"/>
        <xdr:cNvCxnSpPr/>
      </xdr:nvCxnSpPr>
      <xdr:spPr>
        <a:xfrm flipV="1">
          <a:off x="1130300" y="6335095"/>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80800</xdr:rowOff>
    </xdr:from>
    <xdr:to>
      <xdr:col>24</xdr:col>
      <xdr:colOff>114300</xdr:colOff>
      <xdr:row>37</xdr:row>
      <xdr:rowOff>10950</xdr:rowOff>
    </xdr:to>
    <xdr:sp macro="" textlink="">
      <xdr:nvSpPr>
        <xdr:cNvPr id="80" name="楕円 79"/>
        <xdr:cNvSpPr/>
      </xdr:nvSpPr>
      <xdr:spPr>
        <a:xfrm>
          <a:off x="4584700" y="62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103677</xdr:rowOff>
    </xdr:from>
    <xdr:ext cx="599010" cy="259045"/>
    <xdr:sp macro="" textlink="">
      <xdr:nvSpPr>
        <xdr:cNvPr id="81" name="人件費該当値テキスト"/>
        <xdr:cNvSpPr txBox="1"/>
      </xdr:nvSpPr>
      <xdr:spPr>
        <a:xfrm>
          <a:off x="4686300" y="61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74971</xdr:rowOff>
    </xdr:from>
    <xdr:to>
      <xdr:col>20</xdr:col>
      <xdr:colOff>38100</xdr:colOff>
      <xdr:row>37</xdr:row>
      <xdr:rowOff>5121</xdr:rowOff>
    </xdr:to>
    <xdr:sp macro="" textlink="">
      <xdr:nvSpPr>
        <xdr:cNvPr id="82" name="楕円 81"/>
        <xdr:cNvSpPr/>
      </xdr:nvSpPr>
      <xdr:spPr>
        <a:xfrm>
          <a:off x="3746500" y="62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21648</xdr:rowOff>
    </xdr:from>
    <xdr:ext cx="599010" cy="259045"/>
    <xdr:sp macro="" textlink="">
      <xdr:nvSpPr>
        <xdr:cNvPr id="83" name="テキスト ボックス 82"/>
        <xdr:cNvSpPr txBox="1"/>
      </xdr:nvSpPr>
      <xdr:spPr>
        <a:xfrm>
          <a:off x="3497795" y="602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86759</xdr:rowOff>
    </xdr:from>
    <xdr:to>
      <xdr:col>15</xdr:col>
      <xdr:colOff>101600</xdr:colOff>
      <xdr:row>37</xdr:row>
      <xdr:rowOff>16909</xdr:rowOff>
    </xdr:to>
    <xdr:sp macro="" textlink="">
      <xdr:nvSpPr>
        <xdr:cNvPr id="84" name="楕円 83"/>
        <xdr:cNvSpPr/>
      </xdr:nvSpPr>
      <xdr:spPr>
        <a:xfrm>
          <a:off x="2857500" y="62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33436</xdr:rowOff>
    </xdr:from>
    <xdr:ext cx="599010" cy="259045"/>
    <xdr:sp macro="" textlink="">
      <xdr:nvSpPr>
        <xdr:cNvPr id="85" name="テキスト ボックス 84"/>
        <xdr:cNvSpPr txBox="1"/>
      </xdr:nvSpPr>
      <xdr:spPr>
        <a:xfrm>
          <a:off x="2608795" y="60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112095</xdr:rowOff>
    </xdr:from>
    <xdr:to>
      <xdr:col>10</xdr:col>
      <xdr:colOff>165100</xdr:colOff>
      <xdr:row>37</xdr:row>
      <xdr:rowOff>42245</xdr:rowOff>
    </xdr:to>
    <xdr:sp macro="" textlink="">
      <xdr:nvSpPr>
        <xdr:cNvPr id="86" name="楕円 85"/>
        <xdr:cNvSpPr/>
      </xdr:nvSpPr>
      <xdr:spPr>
        <a:xfrm>
          <a:off x="1968500" y="62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58772</xdr:rowOff>
    </xdr:from>
    <xdr:ext cx="599010" cy="259045"/>
    <xdr:sp macro="" textlink="">
      <xdr:nvSpPr>
        <xdr:cNvPr id="87" name="テキスト ボックス 86"/>
        <xdr:cNvSpPr txBox="1"/>
      </xdr:nvSpPr>
      <xdr:spPr>
        <a:xfrm>
          <a:off x="1719795" y="605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130155</xdr:rowOff>
    </xdr:from>
    <xdr:to>
      <xdr:col>6</xdr:col>
      <xdr:colOff>38100</xdr:colOff>
      <xdr:row>37</xdr:row>
      <xdr:rowOff>60305</xdr:rowOff>
    </xdr:to>
    <xdr:sp macro="" textlink="">
      <xdr:nvSpPr>
        <xdr:cNvPr id="88" name="楕円 87"/>
        <xdr:cNvSpPr/>
      </xdr:nvSpPr>
      <xdr:spPr>
        <a:xfrm>
          <a:off x="1079500" y="6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76832</xdr:rowOff>
    </xdr:from>
    <xdr:ext cx="534377" cy="259045"/>
    <xdr:sp macro="" textlink="">
      <xdr:nvSpPr>
        <xdr:cNvPr id="89" name="テキスト ボックス 88"/>
        <xdr:cNvSpPr txBox="1"/>
      </xdr:nvSpPr>
      <xdr:spPr>
        <a:xfrm>
          <a:off x="863111" y="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30822</xdr:rowOff>
    </xdr:from>
    <xdr:to>
      <xdr:col>24</xdr:col>
      <xdr:colOff>63500</xdr:colOff>
      <xdr:row>55</xdr:row>
      <xdr:rowOff>103129</xdr:rowOff>
    </xdr:to>
    <xdr:cxnSp macro="">
      <xdr:nvCxnSpPr>
        <xdr:cNvPr id="116" name="直線コネクタ 115"/>
        <xdr:cNvCxnSpPr/>
      </xdr:nvCxnSpPr>
      <xdr:spPr>
        <a:xfrm flipV="1">
          <a:off x="3797300" y="9460572"/>
          <a:ext cx="838200" cy="7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103129</xdr:rowOff>
    </xdr:from>
    <xdr:to>
      <xdr:col>19</xdr:col>
      <xdr:colOff>177800</xdr:colOff>
      <xdr:row>55</xdr:row>
      <xdr:rowOff>119373</xdr:rowOff>
    </xdr:to>
    <xdr:cxnSp macro="">
      <xdr:nvCxnSpPr>
        <xdr:cNvPr id="119" name="直線コネクタ 118"/>
        <xdr:cNvCxnSpPr/>
      </xdr:nvCxnSpPr>
      <xdr:spPr>
        <a:xfrm flipV="1">
          <a:off x="2908300" y="9532879"/>
          <a:ext cx="8890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119373</xdr:rowOff>
    </xdr:from>
    <xdr:to>
      <xdr:col>15</xdr:col>
      <xdr:colOff>50800</xdr:colOff>
      <xdr:row>56</xdr:row>
      <xdr:rowOff>27115</xdr:rowOff>
    </xdr:to>
    <xdr:cxnSp macro="">
      <xdr:nvCxnSpPr>
        <xdr:cNvPr id="122" name="直線コネクタ 121"/>
        <xdr:cNvCxnSpPr/>
      </xdr:nvCxnSpPr>
      <xdr:spPr>
        <a:xfrm flipV="1">
          <a:off x="2019300" y="9549123"/>
          <a:ext cx="889000" cy="7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27115</xdr:rowOff>
    </xdr:from>
    <xdr:to>
      <xdr:col>10</xdr:col>
      <xdr:colOff>114300</xdr:colOff>
      <xdr:row>56</xdr:row>
      <xdr:rowOff>72995</xdr:rowOff>
    </xdr:to>
    <xdr:cxnSp macro="">
      <xdr:nvCxnSpPr>
        <xdr:cNvPr id="125" name="直線コネクタ 124"/>
        <xdr:cNvCxnSpPr/>
      </xdr:nvCxnSpPr>
      <xdr:spPr>
        <a:xfrm flipV="1">
          <a:off x="1130300" y="9628315"/>
          <a:ext cx="889000" cy="4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7" name="テキスト ボックス 126"/>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29" name="テキスト ボックス 128"/>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151472</xdr:rowOff>
    </xdr:from>
    <xdr:to>
      <xdr:col>24</xdr:col>
      <xdr:colOff>114300</xdr:colOff>
      <xdr:row>55</xdr:row>
      <xdr:rowOff>81622</xdr:rowOff>
    </xdr:to>
    <xdr:sp macro="" textlink="">
      <xdr:nvSpPr>
        <xdr:cNvPr id="135" name="楕円 134"/>
        <xdr:cNvSpPr/>
      </xdr:nvSpPr>
      <xdr:spPr>
        <a:xfrm>
          <a:off x="4584700" y="94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2899</xdr:rowOff>
    </xdr:from>
    <xdr:ext cx="599010" cy="259045"/>
    <xdr:sp macro="" textlink="">
      <xdr:nvSpPr>
        <xdr:cNvPr id="136" name="物件費該当値テキスト"/>
        <xdr:cNvSpPr txBox="1"/>
      </xdr:nvSpPr>
      <xdr:spPr>
        <a:xfrm>
          <a:off x="4686300" y="926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52329</xdr:rowOff>
    </xdr:from>
    <xdr:to>
      <xdr:col>20</xdr:col>
      <xdr:colOff>38100</xdr:colOff>
      <xdr:row>55</xdr:row>
      <xdr:rowOff>153929</xdr:rowOff>
    </xdr:to>
    <xdr:sp macro="" textlink="">
      <xdr:nvSpPr>
        <xdr:cNvPr id="137" name="楕円 136"/>
        <xdr:cNvSpPr/>
      </xdr:nvSpPr>
      <xdr:spPr>
        <a:xfrm>
          <a:off x="3746500" y="94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170456</xdr:rowOff>
    </xdr:from>
    <xdr:ext cx="599010" cy="259045"/>
    <xdr:sp macro="" textlink="">
      <xdr:nvSpPr>
        <xdr:cNvPr id="138" name="テキスト ボックス 137"/>
        <xdr:cNvSpPr txBox="1"/>
      </xdr:nvSpPr>
      <xdr:spPr>
        <a:xfrm>
          <a:off x="3497795" y="925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68573</xdr:rowOff>
    </xdr:from>
    <xdr:to>
      <xdr:col>15</xdr:col>
      <xdr:colOff>101600</xdr:colOff>
      <xdr:row>55</xdr:row>
      <xdr:rowOff>170173</xdr:rowOff>
    </xdr:to>
    <xdr:sp macro="" textlink="">
      <xdr:nvSpPr>
        <xdr:cNvPr id="139" name="楕円 138"/>
        <xdr:cNvSpPr/>
      </xdr:nvSpPr>
      <xdr:spPr>
        <a:xfrm>
          <a:off x="2857500" y="94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15250</xdr:rowOff>
    </xdr:from>
    <xdr:ext cx="599010" cy="259045"/>
    <xdr:sp macro="" textlink="">
      <xdr:nvSpPr>
        <xdr:cNvPr id="140" name="テキスト ボックス 139"/>
        <xdr:cNvSpPr txBox="1"/>
      </xdr:nvSpPr>
      <xdr:spPr>
        <a:xfrm>
          <a:off x="2608795" y="927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147765</xdr:rowOff>
    </xdr:from>
    <xdr:to>
      <xdr:col>10</xdr:col>
      <xdr:colOff>165100</xdr:colOff>
      <xdr:row>56</xdr:row>
      <xdr:rowOff>77915</xdr:rowOff>
    </xdr:to>
    <xdr:sp macro="" textlink="">
      <xdr:nvSpPr>
        <xdr:cNvPr id="141" name="楕円 140"/>
        <xdr:cNvSpPr/>
      </xdr:nvSpPr>
      <xdr:spPr>
        <a:xfrm>
          <a:off x="1968500" y="95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94442</xdr:rowOff>
    </xdr:from>
    <xdr:ext cx="534377" cy="259045"/>
    <xdr:sp macro="" textlink="">
      <xdr:nvSpPr>
        <xdr:cNvPr id="142" name="テキスト ボックス 141"/>
        <xdr:cNvSpPr txBox="1"/>
      </xdr:nvSpPr>
      <xdr:spPr>
        <a:xfrm>
          <a:off x="1752111" y="93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22195</xdr:rowOff>
    </xdr:from>
    <xdr:to>
      <xdr:col>6</xdr:col>
      <xdr:colOff>38100</xdr:colOff>
      <xdr:row>56</xdr:row>
      <xdr:rowOff>123795</xdr:rowOff>
    </xdr:to>
    <xdr:sp macro="" textlink="">
      <xdr:nvSpPr>
        <xdr:cNvPr id="143" name="楕円 142"/>
        <xdr:cNvSpPr/>
      </xdr:nvSpPr>
      <xdr:spPr>
        <a:xfrm>
          <a:off x="1079500" y="96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140322</xdr:rowOff>
    </xdr:from>
    <xdr:ext cx="534377" cy="259045"/>
    <xdr:sp macro="" textlink="">
      <xdr:nvSpPr>
        <xdr:cNvPr id="144" name="テキスト ボックス 143"/>
        <xdr:cNvSpPr txBox="1"/>
      </xdr:nvSpPr>
      <xdr:spPr>
        <a:xfrm>
          <a:off x="863111" y="939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95489</xdr:rowOff>
    </xdr:from>
    <xdr:to>
      <xdr:col>24</xdr:col>
      <xdr:colOff>63500</xdr:colOff>
      <xdr:row>78</xdr:row>
      <xdr:rowOff>111216</xdr:rowOff>
    </xdr:to>
    <xdr:cxnSp macro="">
      <xdr:nvCxnSpPr>
        <xdr:cNvPr id="171" name="直線コネクタ 170"/>
        <xdr:cNvCxnSpPr/>
      </xdr:nvCxnSpPr>
      <xdr:spPr>
        <a:xfrm>
          <a:off x="3797300" y="13468589"/>
          <a:ext cx="8382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95489</xdr:rowOff>
    </xdr:from>
    <xdr:to>
      <xdr:col>19</xdr:col>
      <xdr:colOff>177800</xdr:colOff>
      <xdr:row>78</xdr:row>
      <xdr:rowOff>103718</xdr:rowOff>
    </xdr:to>
    <xdr:cxnSp macro="">
      <xdr:nvCxnSpPr>
        <xdr:cNvPr id="174" name="直線コネクタ 173"/>
        <xdr:cNvCxnSpPr/>
      </xdr:nvCxnSpPr>
      <xdr:spPr>
        <a:xfrm flipV="1">
          <a:off x="2908300" y="1346858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103718</xdr:rowOff>
    </xdr:from>
    <xdr:to>
      <xdr:col>15</xdr:col>
      <xdr:colOff>50800</xdr:colOff>
      <xdr:row>78</xdr:row>
      <xdr:rowOff>109936</xdr:rowOff>
    </xdr:to>
    <xdr:cxnSp macro="">
      <xdr:nvCxnSpPr>
        <xdr:cNvPr id="177" name="直線コネクタ 176"/>
        <xdr:cNvCxnSpPr/>
      </xdr:nvCxnSpPr>
      <xdr:spPr>
        <a:xfrm flipV="1">
          <a:off x="2019300" y="13476818"/>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109936</xdr:rowOff>
    </xdr:from>
    <xdr:to>
      <xdr:col>10</xdr:col>
      <xdr:colOff>114300</xdr:colOff>
      <xdr:row>78</xdr:row>
      <xdr:rowOff>111674</xdr:rowOff>
    </xdr:to>
    <xdr:cxnSp macro="">
      <xdr:nvCxnSpPr>
        <xdr:cNvPr id="180" name="直線コネクタ 179"/>
        <xdr:cNvCxnSpPr/>
      </xdr:nvCxnSpPr>
      <xdr:spPr>
        <a:xfrm flipV="1">
          <a:off x="1130300" y="13483036"/>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60416</xdr:rowOff>
    </xdr:from>
    <xdr:to>
      <xdr:col>24</xdr:col>
      <xdr:colOff>114300</xdr:colOff>
      <xdr:row>78</xdr:row>
      <xdr:rowOff>162016</xdr:rowOff>
    </xdr:to>
    <xdr:sp macro="" textlink="">
      <xdr:nvSpPr>
        <xdr:cNvPr id="190" name="楕円 189"/>
        <xdr:cNvSpPr/>
      </xdr:nvSpPr>
      <xdr:spPr>
        <a:xfrm>
          <a:off x="4584700" y="134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146793</xdr:rowOff>
    </xdr:from>
    <xdr:ext cx="378565" cy="259045"/>
    <xdr:sp macro="" textlink="">
      <xdr:nvSpPr>
        <xdr:cNvPr id="191" name="維持補修費該当値テキスト"/>
        <xdr:cNvSpPr txBox="1"/>
      </xdr:nvSpPr>
      <xdr:spPr>
        <a:xfrm>
          <a:off x="4686300" y="13348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44689</xdr:rowOff>
    </xdr:from>
    <xdr:to>
      <xdr:col>20</xdr:col>
      <xdr:colOff>38100</xdr:colOff>
      <xdr:row>78</xdr:row>
      <xdr:rowOff>146289</xdr:rowOff>
    </xdr:to>
    <xdr:sp macro="" textlink="">
      <xdr:nvSpPr>
        <xdr:cNvPr id="192" name="楕円 191"/>
        <xdr:cNvSpPr/>
      </xdr:nvSpPr>
      <xdr:spPr>
        <a:xfrm>
          <a:off x="3746500" y="1341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137416</xdr:rowOff>
    </xdr:from>
    <xdr:ext cx="378565" cy="259045"/>
    <xdr:sp macro="" textlink="">
      <xdr:nvSpPr>
        <xdr:cNvPr id="193" name="テキスト ボックス 192"/>
        <xdr:cNvSpPr txBox="1"/>
      </xdr:nvSpPr>
      <xdr:spPr>
        <a:xfrm>
          <a:off x="3608017" y="13510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52918</xdr:rowOff>
    </xdr:from>
    <xdr:to>
      <xdr:col>15</xdr:col>
      <xdr:colOff>101600</xdr:colOff>
      <xdr:row>78</xdr:row>
      <xdr:rowOff>154518</xdr:rowOff>
    </xdr:to>
    <xdr:sp macro="" textlink="">
      <xdr:nvSpPr>
        <xdr:cNvPr id="194" name="楕円 193"/>
        <xdr:cNvSpPr/>
      </xdr:nvSpPr>
      <xdr:spPr>
        <a:xfrm>
          <a:off x="2857500" y="134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145645</xdr:rowOff>
    </xdr:from>
    <xdr:ext cx="378565" cy="259045"/>
    <xdr:sp macro="" textlink="">
      <xdr:nvSpPr>
        <xdr:cNvPr id="195" name="テキスト ボックス 194"/>
        <xdr:cNvSpPr txBox="1"/>
      </xdr:nvSpPr>
      <xdr:spPr>
        <a:xfrm>
          <a:off x="2719017" y="1351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59136</xdr:rowOff>
    </xdr:from>
    <xdr:to>
      <xdr:col>10</xdr:col>
      <xdr:colOff>165100</xdr:colOff>
      <xdr:row>78</xdr:row>
      <xdr:rowOff>160736</xdr:rowOff>
    </xdr:to>
    <xdr:sp macro="" textlink="">
      <xdr:nvSpPr>
        <xdr:cNvPr id="196" name="楕円 195"/>
        <xdr:cNvSpPr/>
      </xdr:nvSpPr>
      <xdr:spPr>
        <a:xfrm>
          <a:off x="1968500" y="134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151863</xdr:rowOff>
    </xdr:from>
    <xdr:ext cx="378565" cy="259045"/>
    <xdr:sp macro="" textlink="">
      <xdr:nvSpPr>
        <xdr:cNvPr id="197" name="テキスト ボックス 196"/>
        <xdr:cNvSpPr txBox="1"/>
      </xdr:nvSpPr>
      <xdr:spPr>
        <a:xfrm>
          <a:off x="1830017" y="13524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60874</xdr:rowOff>
    </xdr:from>
    <xdr:to>
      <xdr:col>6</xdr:col>
      <xdr:colOff>38100</xdr:colOff>
      <xdr:row>78</xdr:row>
      <xdr:rowOff>162474</xdr:rowOff>
    </xdr:to>
    <xdr:sp macro="" textlink="">
      <xdr:nvSpPr>
        <xdr:cNvPr id="198" name="楕円 197"/>
        <xdr:cNvSpPr/>
      </xdr:nvSpPr>
      <xdr:spPr>
        <a:xfrm>
          <a:off x="1079500" y="134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153601</xdr:rowOff>
    </xdr:from>
    <xdr:ext cx="378565" cy="259045"/>
    <xdr:sp macro="" textlink="">
      <xdr:nvSpPr>
        <xdr:cNvPr id="199" name="テキスト ボックス 198"/>
        <xdr:cNvSpPr txBox="1"/>
      </xdr:nvSpPr>
      <xdr:spPr>
        <a:xfrm>
          <a:off x="941017" y="1352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161417</xdr:rowOff>
    </xdr:from>
    <xdr:to>
      <xdr:col>24</xdr:col>
      <xdr:colOff>63500</xdr:colOff>
      <xdr:row>96</xdr:row>
      <xdr:rowOff>69991</xdr:rowOff>
    </xdr:to>
    <xdr:cxnSp macro="">
      <xdr:nvCxnSpPr>
        <xdr:cNvPr id="233" name="直線コネクタ 232"/>
        <xdr:cNvCxnSpPr/>
      </xdr:nvCxnSpPr>
      <xdr:spPr>
        <a:xfrm flipV="1">
          <a:off x="3797300" y="16449167"/>
          <a:ext cx="838200" cy="8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69991</xdr:rowOff>
    </xdr:from>
    <xdr:to>
      <xdr:col>19</xdr:col>
      <xdr:colOff>177800</xdr:colOff>
      <xdr:row>96</xdr:row>
      <xdr:rowOff>149344</xdr:rowOff>
    </xdr:to>
    <xdr:cxnSp macro="">
      <xdr:nvCxnSpPr>
        <xdr:cNvPr id="236" name="直線コネクタ 235"/>
        <xdr:cNvCxnSpPr/>
      </xdr:nvCxnSpPr>
      <xdr:spPr>
        <a:xfrm flipV="1">
          <a:off x="2908300" y="16529191"/>
          <a:ext cx="889000" cy="7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138015</xdr:rowOff>
    </xdr:from>
    <xdr:to>
      <xdr:col>15</xdr:col>
      <xdr:colOff>50800</xdr:colOff>
      <xdr:row>96</xdr:row>
      <xdr:rowOff>149344</xdr:rowOff>
    </xdr:to>
    <xdr:cxnSp macro="">
      <xdr:nvCxnSpPr>
        <xdr:cNvPr id="239" name="直線コネクタ 238"/>
        <xdr:cNvCxnSpPr/>
      </xdr:nvCxnSpPr>
      <xdr:spPr>
        <a:xfrm>
          <a:off x="2019300" y="16597215"/>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138015</xdr:rowOff>
    </xdr:from>
    <xdr:to>
      <xdr:col>10</xdr:col>
      <xdr:colOff>114300</xdr:colOff>
      <xdr:row>97</xdr:row>
      <xdr:rowOff>14613</xdr:rowOff>
    </xdr:to>
    <xdr:cxnSp macro="">
      <xdr:nvCxnSpPr>
        <xdr:cNvPr id="242" name="直線コネクタ 241"/>
        <xdr:cNvCxnSpPr/>
      </xdr:nvCxnSpPr>
      <xdr:spPr>
        <a:xfrm flipV="1">
          <a:off x="1130300" y="16597215"/>
          <a:ext cx="889000" cy="4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142005</xdr:rowOff>
    </xdr:from>
    <xdr:ext cx="534377" cy="259045"/>
    <xdr:sp macro="" textlink="">
      <xdr:nvSpPr>
        <xdr:cNvPr id="244" name="テキスト ボックス 243"/>
        <xdr:cNvSpPr txBox="1"/>
      </xdr:nvSpPr>
      <xdr:spPr>
        <a:xfrm>
          <a:off x="1752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110617</xdr:rowOff>
    </xdr:from>
    <xdr:to>
      <xdr:col>24</xdr:col>
      <xdr:colOff>114300</xdr:colOff>
      <xdr:row>96</xdr:row>
      <xdr:rowOff>40767</xdr:rowOff>
    </xdr:to>
    <xdr:sp macro="" textlink="">
      <xdr:nvSpPr>
        <xdr:cNvPr id="252" name="楕円 251"/>
        <xdr:cNvSpPr/>
      </xdr:nvSpPr>
      <xdr:spPr>
        <a:xfrm>
          <a:off x="4584700" y="163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89044</xdr:rowOff>
    </xdr:from>
    <xdr:ext cx="534377" cy="259045"/>
    <xdr:sp macro="" textlink="">
      <xdr:nvSpPr>
        <xdr:cNvPr id="253" name="扶助費該当値テキスト"/>
        <xdr:cNvSpPr txBox="1"/>
      </xdr:nvSpPr>
      <xdr:spPr>
        <a:xfrm>
          <a:off x="4686300" y="1637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19191</xdr:rowOff>
    </xdr:from>
    <xdr:to>
      <xdr:col>20</xdr:col>
      <xdr:colOff>38100</xdr:colOff>
      <xdr:row>96</xdr:row>
      <xdr:rowOff>120791</xdr:rowOff>
    </xdr:to>
    <xdr:sp macro="" textlink="">
      <xdr:nvSpPr>
        <xdr:cNvPr id="254" name="楕円 253"/>
        <xdr:cNvSpPr/>
      </xdr:nvSpPr>
      <xdr:spPr>
        <a:xfrm>
          <a:off x="3746500" y="164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111918</xdr:rowOff>
    </xdr:from>
    <xdr:ext cx="534377" cy="259045"/>
    <xdr:sp macro="" textlink="">
      <xdr:nvSpPr>
        <xdr:cNvPr id="255" name="テキスト ボックス 254"/>
        <xdr:cNvSpPr txBox="1"/>
      </xdr:nvSpPr>
      <xdr:spPr>
        <a:xfrm>
          <a:off x="3530111" y="165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98544</xdr:rowOff>
    </xdr:from>
    <xdr:to>
      <xdr:col>15</xdr:col>
      <xdr:colOff>101600</xdr:colOff>
      <xdr:row>97</xdr:row>
      <xdr:rowOff>28694</xdr:rowOff>
    </xdr:to>
    <xdr:sp macro="" textlink="">
      <xdr:nvSpPr>
        <xdr:cNvPr id="256" name="楕円 255"/>
        <xdr:cNvSpPr/>
      </xdr:nvSpPr>
      <xdr:spPr>
        <a:xfrm>
          <a:off x="2857500" y="1655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19821</xdr:rowOff>
    </xdr:from>
    <xdr:ext cx="534377" cy="259045"/>
    <xdr:sp macro="" textlink="">
      <xdr:nvSpPr>
        <xdr:cNvPr id="257" name="テキスト ボックス 256"/>
        <xdr:cNvSpPr txBox="1"/>
      </xdr:nvSpPr>
      <xdr:spPr>
        <a:xfrm>
          <a:off x="2641111" y="166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87215</xdr:rowOff>
    </xdr:from>
    <xdr:to>
      <xdr:col>10</xdr:col>
      <xdr:colOff>165100</xdr:colOff>
      <xdr:row>97</xdr:row>
      <xdr:rowOff>17365</xdr:rowOff>
    </xdr:to>
    <xdr:sp macro="" textlink="">
      <xdr:nvSpPr>
        <xdr:cNvPr id="258" name="楕円 257"/>
        <xdr:cNvSpPr/>
      </xdr:nvSpPr>
      <xdr:spPr>
        <a:xfrm>
          <a:off x="1968500" y="1654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8492</xdr:rowOff>
    </xdr:from>
    <xdr:ext cx="534377" cy="259045"/>
    <xdr:sp macro="" textlink="">
      <xdr:nvSpPr>
        <xdr:cNvPr id="259" name="テキスト ボックス 258"/>
        <xdr:cNvSpPr txBox="1"/>
      </xdr:nvSpPr>
      <xdr:spPr>
        <a:xfrm>
          <a:off x="1752111" y="1663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135263</xdr:rowOff>
    </xdr:from>
    <xdr:to>
      <xdr:col>6</xdr:col>
      <xdr:colOff>38100</xdr:colOff>
      <xdr:row>97</xdr:row>
      <xdr:rowOff>65413</xdr:rowOff>
    </xdr:to>
    <xdr:sp macro="" textlink="">
      <xdr:nvSpPr>
        <xdr:cNvPr id="260" name="楕円 259"/>
        <xdr:cNvSpPr/>
      </xdr:nvSpPr>
      <xdr:spPr>
        <a:xfrm>
          <a:off x="1079500" y="165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56540</xdr:rowOff>
    </xdr:from>
    <xdr:ext cx="534377" cy="259045"/>
    <xdr:sp macro="" textlink="">
      <xdr:nvSpPr>
        <xdr:cNvPr id="261" name="テキスト ボックス 260"/>
        <xdr:cNvSpPr txBox="1"/>
      </xdr:nvSpPr>
      <xdr:spPr>
        <a:xfrm>
          <a:off x="863111" y="166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50532</xdr:rowOff>
    </xdr:from>
    <xdr:to>
      <xdr:col>55</xdr:col>
      <xdr:colOff>0</xdr:colOff>
      <xdr:row>34</xdr:row>
      <xdr:rowOff>80479</xdr:rowOff>
    </xdr:to>
    <xdr:cxnSp macro="">
      <xdr:nvCxnSpPr>
        <xdr:cNvPr id="288" name="直線コネクタ 287"/>
        <xdr:cNvCxnSpPr/>
      </xdr:nvCxnSpPr>
      <xdr:spPr>
        <a:xfrm flipV="1">
          <a:off x="9639300" y="5879832"/>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31979</xdr:rowOff>
    </xdr:from>
    <xdr:to>
      <xdr:col>50</xdr:col>
      <xdr:colOff>114300</xdr:colOff>
      <xdr:row>34</xdr:row>
      <xdr:rowOff>80479</xdr:rowOff>
    </xdr:to>
    <xdr:cxnSp macro="">
      <xdr:nvCxnSpPr>
        <xdr:cNvPr id="291" name="直線コネクタ 290"/>
        <xdr:cNvCxnSpPr/>
      </xdr:nvCxnSpPr>
      <xdr:spPr>
        <a:xfrm>
          <a:off x="8750300" y="5861279"/>
          <a:ext cx="889000" cy="4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31979</xdr:rowOff>
    </xdr:from>
    <xdr:to>
      <xdr:col>45</xdr:col>
      <xdr:colOff>177800</xdr:colOff>
      <xdr:row>34</xdr:row>
      <xdr:rowOff>117969</xdr:rowOff>
    </xdr:to>
    <xdr:cxnSp macro="">
      <xdr:nvCxnSpPr>
        <xdr:cNvPr id="294" name="直線コネクタ 293"/>
        <xdr:cNvCxnSpPr/>
      </xdr:nvCxnSpPr>
      <xdr:spPr>
        <a:xfrm flipV="1">
          <a:off x="7861300" y="5861279"/>
          <a:ext cx="889000" cy="8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95690</xdr:rowOff>
    </xdr:from>
    <xdr:to>
      <xdr:col>41</xdr:col>
      <xdr:colOff>50800</xdr:colOff>
      <xdr:row>34</xdr:row>
      <xdr:rowOff>117969</xdr:rowOff>
    </xdr:to>
    <xdr:cxnSp macro="">
      <xdr:nvCxnSpPr>
        <xdr:cNvPr id="297" name="直線コネクタ 296"/>
        <xdr:cNvCxnSpPr/>
      </xdr:nvCxnSpPr>
      <xdr:spPr>
        <a:xfrm>
          <a:off x="6972300" y="5924990"/>
          <a:ext cx="889000" cy="2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171182</xdr:rowOff>
    </xdr:from>
    <xdr:to>
      <xdr:col>55</xdr:col>
      <xdr:colOff>50800</xdr:colOff>
      <xdr:row>34</xdr:row>
      <xdr:rowOff>101332</xdr:rowOff>
    </xdr:to>
    <xdr:sp macro="" textlink="">
      <xdr:nvSpPr>
        <xdr:cNvPr id="307" name="楕円 306"/>
        <xdr:cNvSpPr/>
      </xdr:nvSpPr>
      <xdr:spPr>
        <a:xfrm>
          <a:off x="10426700" y="582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22609</xdr:rowOff>
    </xdr:from>
    <xdr:ext cx="599010" cy="259045"/>
    <xdr:sp macro="" textlink="">
      <xdr:nvSpPr>
        <xdr:cNvPr id="308" name="補助費等該当値テキスト"/>
        <xdr:cNvSpPr txBox="1"/>
      </xdr:nvSpPr>
      <xdr:spPr>
        <a:xfrm>
          <a:off x="10528300" y="568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29679</xdr:rowOff>
    </xdr:from>
    <xdr:to>
      <xdr:col>50</xdr:col>
      <xdr:colOff>165100</xdr:colOff>
      <xdr:row>34</xdr:row>
      <xdr:rowOff>131279</xdr:rowOff>
    </xdr:to>
    <xdr:sp macro="" textlink="">
      <xdr:nvSpPr>
        <xdr:cNvPr id="309" name="楕円 308"/>
        <xdr:cNvSpPr/>
      </xdr:nvSpPr>
      <xdr:spPr>
        <a:xfrm>
          <a:off x="9588500" y="58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147806</xdr:rowOff>
    </xdr:from>
    <xdr:ext cx="599010" cy="259045"/>
    <xdr:sp macro="" textlink="">
      <xdr:nvSpPr>
        <xdr:cNvPr id="310" name="テキスト ボックス 309"/>
        <xdr:cNvSpPr txBox="1"/>
      </xdr:nvSpPr>
      <xdr:spPr>
        <a:xfrm>
          <a:off x="9339795" y="563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152629</xdr:rowOff>
    </xdr:from>
    <xdr:to>
      <xdr:col>46</xdr:col>
      <xdr:colOff>38100</xdr:colOff>
      <xdr:row>34</xdr:row>
      <xdr:rowOff>82779</xdr:rowOff>
    </xdr:to>
    <xdr:sp macro="" textlink="">
      <xdr:nvSpPr>
        <xdr:cNvPr id="311" name="楕円 310"/>
        <xdr:cNvSpPr/>
      </xdr:nvSpPr>
      <xdr:spPr>
        <a:xfrm>
          <a:off x="8699500" y="58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99306</xdr:rowOff>
    </xdr:from>
    <xdr:ext cx="599010" cy="259045"/>
    <xdr:sp macro="" textlink="">
      <xdr:nvSpPr>
        <xdr:cNvPr id="312" name="テキスト ボックス 311"/>
        <xdr:cNvSpPr txBox="1"/>
      </xdr:nvSpPr>
      <xdr:spPr>
        <a:xfrm>
          <a:off x="8450795" y="558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67169</xdr:rowOff>
    </xdr:from>
    <xdr:to>
      <xdr:col>41</xdr:col>
      <xdr:colOff>101600</xdr:colOff>
      <xdr:row>34</xdr:row>
      <xdr:rowOff>168769</xdr:rowOff>
    </xdr:to>
    <xdr:sp macro="" textlink="">
      <xdr:nvSpPr>
        <xdr:cNvPr id="313" name="楕円 312"/>
        <xdr:cNvSpPr/>
      </xdr:nvSpPr>
      <xdr:spPr>
        <a:xfrm>
          <a:off x="7810500" y="58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13846</xdr:rowOff>
    </xdr:from>
    <xdr:ext cx="599010" cy="259045"/>
    <xdr:sp macro="" textlink="">
      <xdr:nvSpPr>
        <xdr:cNvPr id="314" name="テキスト ボックス 313"/>
        <xdr:cNvSpPr txBox="1"/>
      </xdr:nvSpPr>
      <xdr:spPr>
        <a:xfrm>
          <a:off x="7561795" y="56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44890</xdr:rowOff>
    </xdr:from>
    <xdr:to>
      <xdr:col>36</xdr:col>
      <xdr:colOff>165100</xdr:colOff>
      <xdr:row>34</xdr:row>
      <xdr:rowOff>146490</xdr:rowOff>
    </xdr:to>
    <xdr:sp macro="" textlink="">
      <xdr:nvSpPr>
        <xdr:cNvPr id="315" name="楕円 314"/>
        <xdr:cNvSpPr/>
      </xdr:nvSpPr>
      <xdr:spPr>
        <a:xfrm>
          <a:off x="6921500" y="58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163017</xdr:rowOff>
    </xdr:from>
    <xdr:ext cx="599010" cy="259045"/>
    <xdr:sp macro="" textlink="">
      <xdr:nvSpPr>
        <xdr:cNvPr id="316" name="テキスト ボックス 315"/>
        <xdr:cNvSpPr txBox="1"/>
      </xdr:nvSpPr>
      <xdr:spPr>
        <a:xfrm>
          <a:off x="6672795" y="564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147602</xdr:rowOff>
    </xdr:from>
    <xdr:to>
      <xdr:col>55</xdr:col>
      <xdr:colOff>0</xdr:colOff>
      <xdr:row>56</xdr:row>
      <xdr:rowOff>135196</xdr:rowOff>
    </xdr:to>
    <xdr:cxnSp macro="">
      <xdr:nvCxnSpPr>
        <xdr:cNvPr id="345" name="直線コネクタ 344"/>
        <xdr:cNvCxnSpPr/>
      </xdr:nvCxnSpPr>
      <xdr:spPr>
        <a:xfrm flipV="1">
          <a:off x="9639300" y="9405902"/>
          <a:ext cx="838200" cy="33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135196</xdr:rowOff>
    </xdr:from>
    <xdr:to>
      <xdr:col>50</xdr:col>
      <xdr:colOff>114300</xdr:colOff>
      <xdr:row>57</xdr:row>
      <xdr:rowOff>21300</xdr:rowOff>
    </xdr:to>
    <xdr:cxnSp macro="">
      <xdr:nvCxnSpPr>
        <xdr:cNvPr id="348" name="直線コネクタ 347"/>
        <xdr:cNvCxnSpPr/>
      </xdr:nvCxnSpPr>
      <xdr:spPr>
        <a:xfrm flipV="1">
          <a:off x="8750300" y="9736396"/>
          <a:ext cx="889000" cy="5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126512</xdr:rowOff>
    </xdr:from>
    <xdr:ext cx="534377" cy="259045"/>
    <xdr:sp macro="" textlink="">
      <xdr:nvSpPr>
        <xdr:cNvPr id="350" name="テキスト ボックス 349"/>
        <xdr:cNvSpPr txBox="1"/>
      </xdr:nvSpPr>
      <xdr:spPr>
        <a:xfrm>
          <a:off x="9372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21300</xdr:rowOff>
    </xdr:from>
    <xdr:to>
      <xdr:col>45</xdr:col>
      <xdr:colOff>177800</xdr:colOff>
      <xdr:row>57</xdr:row>
      <xdr:rowOff>34106</xdr:rowOff>
    </xdr:to>
    <xdr:cxnSp macro="">
      <xdr:nvCxnSpPr>
        <xdr:cNvPr id="351" name="直線コネクタ 350"/>
        <xdr:cNvCxnSpPr/>
      </xdr:nvCxnSpPr>
      <xdr:spPr>
        <a:xfrm flipV="1">
          <a:off x="7861300" y="9793950"/>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139823</xdr:rowOff>
    </xdr:from>
    <xdr:ext cx="534377" cy="259045"/>
    <xdr:sp macro="" textlink="">
      <xdr:nvSpPr>
        <xdr:cNvPr id="353" name="テキスト ボックス 352"/>
        <xdr:cNvSpPr txBox="1"/>
      </xdr:nvSpPr>
      <xdr:spPr>
        <a:xfrm>
          <a:off x="8483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34106</xdr:rowOff>
    </xdr:from>
    <xdr:to>
      <xdr:col>41</xdr:col>
      <xdr:colOff>50800</xdr:colOff>
      <xdr:row>58</xdr:row>
      <xdr:rowOff>48252</xdr:rowOff>
    </xdr:to>
    <xdr:cxnSp macro="">
      <xdr:nvCxnSpPr>
        <xdr:cNvPr id="354" name="直線コネクタ 353"/>
        <xdr:cNvCxnSpPr/>
      </xdr:nvCxnSpPr>
      <xdr:spPr>
        <a:xfrm flipV="1">
          <a:off x="6972300" y="9806756"/>
          <a:ext cx="889000" cy="18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96802</xdr:rowOff>
    </xdr:from>
    <xdr:to>
      <xdr:col>55</xdr:col>
      <xdr:colOff>50800</xdr:colOff>
      <xdr:row>55</xdr:row>
      <xdr:rowOff>26952</xdr:rowOff>
    </xdr:to>
    <xdr:sp macro="" textlink="">
      <xdr:nvSpPr>
        <xdr:cNvPr id="364" name="楕円 363"/>
        <xdr:cNvSpPr/>
      </xdr:nvSpPr>
      <xdr:spPr>
        <a:xfrm>
          <a:off x="10426700" y="93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119679</xdr:rowOff>
    </xdr:from>
    <xdr:ext cx="599010" cy="259045"/>
    <xdr:sp macro="" textlink="">
      <xdr:nvSpPr>
        <xdr:cNvPr id="365" name="普通建設事業費該当値テキスト"/>
        <xdr:cNvSpPr txBox="1"/>
      </xdr:nvSpPr>
      <xdr:spPr>
        <a:xfrm>
          <a:off x="10528300" y="920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84396</xdr:rowOff>
    </xdr:from>
    <xdr:to>
      <xdr:col>50</xdr:col>
      <xdr:colOff>165100</xdr:colOff>
      <xdr:row>57</xdr:row>
      <xdr:rowOff>14546</xdr:rowOff>
    </xdr:to>
    <xdr:sp macro="" textlink="">
      <xdr:nvSpPr>
        <xdr:cNvPr id="366" name="楕円 365"/>
        <xdr:cNvSpPr/>
      </xdr:nvSpPr>
      <xdr:spPr>
        <a:xfrm>
          <a:off x="9588500" y="96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31073</xdr:rowOff>
    </xdr:from>
    <xdr:ext cx="599010" cy="259045"/>
    <xdr:sp macro="" textlink="">
      <xdr:nvSpPr>
        <xdr:cNvPr id="367" name="テキスト ボックス 366"/>
        <xdr:cNvSpPr txBox="1"/>
      </xdr:nvSpPr>
      <xdr:spPr>
        <a:xfrm>
          <a:off x="9339795" y="946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141950</xdr:rowOff>
    </xdr:from>
    <xdr:to>
      <xdr:col>46</xdr:col>
      <xdr:colOff>38100</xdr:colOff>
      <xdr:row>57</xdr:row>
      <xdr:rowOff>72100</xdr:rowOff>
    </xdr:to>
    <xdr:sp macro="" textlink="">
      <xdr:nvSpPr>
        <xdr:cNvPr id="368" name="楕円 367"/>
        <xdr:cNvSpPr/>
      </xdr:nvSpPr>
      <xdr:spPr>
        <a:xfrm>
          <a:off x="8699500" y="97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88627</xdr:rowOff>
    </xdr:from>
    <xdr:ext cx="534377" cy="259045"/>
    <xdr:sp macro="" textlink="">
      <xdr:nvSpPr>
        <xdr:cNvPr id="369" name="テキスト ボックス 368"/>
        <xdr:cNvSpPr txBox="1"/>
      </xdr:nvSpPr>
      <xdr:spPr>
        <a:xfrm>
          <a:off x="8483111" y="951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154756</xdr:rowOff>
    </xdr:from>
    <xdr:to>
      <xdr:col>41</xdr:col>
      <xdr:colOff>101600</xdr:colOff>
      <xdr:row>57</xdr:row>
      <xdr:rowOff>84906</xdr:rowOff>
    </xdr:to>
    <xdr:sp macro="" textlink="">
      <xdr:nvSpPr>
        <xdr:cNvPr id="370" name="楕円 369"/>
        <xdr:cNvSpPr/>
      </xdr:nvSpPr>
      <xdr:spPr>
        <a:xfrm>
          <a:off x="7810500" y="97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101433</xdr:rowOff>
    </xdr:from>
    <xdr:ext cx="534377" cy="259045"/>
    <xdr:sp macro="" textlink="">
      <xdr:nvSpPr>
        <xdr:cNvPr id="371" name="テキスト ボックス 370"/>
        <xdr:cNvSpPr txBox="1"/>
      </xdr:nvSpPr>
      <xdr:spPr>
        <a:xfrm>
          <a:off x="7594111" y="95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168902</xdr:rowOff>
    </xdr:from>
    <xdr:to>
      <xdr:col>36</xdr:col>
      <xdr:colOff>165100</xdr:colOff>
      <xdr:row>58</xdr:row>
      <xdr:rowOff>99052</xdr:rowOff>
    </xdr:to>
    <xdr:sp macro="" textlink="">
      <xdr:nvSpPr>
        <xdr:cNvPr id="372" name="楕円 371"/>
        <xdr:cNvSpPr/>
      </xdr:nvSpPr>
      <xdr:spPr>
        <a:xfrm>
          <a:off x="6921500" y="994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90179</xdr:rowOff>
    </xdr:from>
    <xdr:ext cx="534377" cy="259045"/>
    <xdr:sp macro="" textlink="">
      <xdr:nvSpPr>
        <xdr:cNvPr id="373" name="テキスト ボックス 372"/>
        <xdr:cNvSpPr txBox="1"/>
      </xdr:nvSpPr>
      <xdr:spPr>
        <a:xfrm>
          <a:off x="6705111" y="100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155092</xdr:rowOff>
    </xdr:from>
    <xdr:to>
      <xdr:col>55</xdr:col>
      <xdr:colOff>0</xdr:colOff>
      <xdr:row>75</xdr:row>
      <xdr:rowOff>81583</xdr:rowOff>
    </xdr:to>
    <xdr:cxnSp macro="">
      <xdr:nvCxnSpPr>
        <xdr:cNvPr id="402" name="直線コネクタ 401"/>
        <xdr:cNvCxnSpPr/>
      </xdr:nvCxnSpPr>
      <xdr:spPr>
        <a:xfrm flipV="1">
          <a:off x="9639300" y="12328042"/>
          <a:ext cx="838200" cy="6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117786</xdr:rowOff>
    </xdr:from>
    <xdr:ext cx="534377" cy="259045"/>
    <xdr:sp macro="" textlink="">
      <xdr:nvSpPr>
        <xdr:cNvPr id="403" name="普通建設事業費 （ うち新規整備　）平均値テキスト"/>
        <xdr:cNvSpPr txBox="1"/>
      </xdr:nvSpPr>
      <xdr:spPr>
        <a:xfrm>
          <a:off x="10528300" y="1331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49692</xdr:rowOff>
    </xdr:from>
    <xdr:to>
      <xdr:col>50</xdr:col>
      <xdr:colOff>114300</xdr:colOff>
      <xdr:row>75</xdr:row>
      <xdr:rowOff>81583</xdr:rowOff>
    </xdr:to>
    <xdr:cxnSp macro="">
      <xdr:nvCxnSpPr>
        <xdr:cNvPr id="405" name="直線コネクタ 404"/>
        <xdr:cNvCxnSpPr/>
      </xdr:nvCxnSpPr>
      <xdr:spPr>
        <a:xfrm>
          <a:off x="8750300" y="12908442"/>
          <a:ext cx="889000" cy="3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84176</xdr:rowOff>
    </xdr:from>
    <xdr:ext cx="534377" cy="259045"/>
    <xdr:sp macro="" textlink="">
      <xdr:nvSpPr>
        <xdr:cNvPr id="407" name="テキスト ボックス 406"/>
        <xdr:cNvSpPr txBox="1"/>
      </xdr:nvSpPr>
      <xdr:spPr>
        <a:xfrm>
          <a:off x="9372111" y="134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49692</xdr:rowOff>
    </xdr:from>
    <xdr:to>
      <xdr:col>45</xdr:col>
      <xdr:colOff>177800</xdr:colOff>
      <xdr:row>77</xdr:row>
      <xdr:rowOff>49981</xdr:rowOff>
    </xdr:to>
    <xdr:cxnSp macro="">
      <xdr:nvCxnSpPr>
        <xdr:cNvPr id="408" name="直線コネクタ 407"/>
        <xdr:cNvCxnSpPr/>
      </xdr:nvCxnSpPr>
      <xdr:spPr>
        <a:xfrm flipV="1">
          <a:off x="7861300" y="12908442"/>
          <a:ext cx="889000" cy="34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40665</xdr:rowOff>
    </xdr:from>
    <xdr:ext cx="534377" cy="259045"/>
    <xdr:sp macro="" textlink="">
      <xdr:nvSpPr>
        <xdr:cNvPr id="410" name="テキスト ボックス 409"/>
        <xdr:cNvSpPr txBox="1"/>
      </xdr:nvSpPr>
      <xdr:spPr>
        <a:xfrm>
          <a:off x="8483111" y="134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137904</xdr:rowOff>
    </xdr:from>
    <xdr:ext cx="534377" cy="259045"/>
    <xdr:sp macro="" textlink="">
      <xdr:nvSpPr>
        <xdr:cNvPr id="412" name="テキスト ボックス 411"/>
        <xdr:cNvSpPr txBox="1"/>
      </xdr:nvSpPr>
      <xdr:spPr>
        <a:xfrm>
          <a:off x="7594111" y="133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104292</xdr:rowOff>
    </xdr:from>
    <xdr:to>
      <xdr:col>55</xdr:col>
      <xdr:colOff>50800</xdr:colOff>
      <xdr:row>72</xdr:row>
      <xdr:rowOff>34442</xdr:rowOff>
    </xdr:to>
    <xdr:sp macro="" textlink="">
      <xdr:nvSpPr>
        <xdr:cNvPr id="418" name="楕円 417"/>
        <xdr:cNvSpPr/>
      </xdr:nvSpPr>
      <xdr:spPr>
        <a:xfrm>
          <a:off x="10426700" y="122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53486</xdr:rowOff>
    </xdr:from>
    <xdr:ext cx="599010" cy="259045"/>
    <xdr:sp macro="" textlink="">
      <xdr:nvSpPr>
        <xdr:cNvPr id="419" name="普通建設事業費 （ うち新規整備　）該当値テキスト"/>
        <xdr:cNvSpPr txBox="1"/>
      </xdr:nvSpPr>
      <xdr:spPr>
        <a:xfrm>
          <a:off x="10528300" y="1222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30783</xdr:rowOff>
    </xdr:from>
    <xdr:to>
      <xdr:col>50</xdr:col>
      <xdr:colOff>165100</xdr:colOff>
      <xdr:row>75</xdr:row>
      <xdr:rowOff>132383</xdr:rowOff>
    </xdr:to>
    <xdr:sp macro="" textlink="">
      <xdr:nvSpPr>
        <xdr:cNvPr id="420" name="楕円 419"/>
        <xdr:cNvSpPr/>
      </xdr:nvSpPr>
      <xdr:spPr>
        <a:xfrm>
          <a:off x="9588500" y="128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148910</xdr:rowOff>
    </xdr:from>
    <xdr:ext cx="534377" cy="259045"/>
    <xdr:sp macro="" textlink="">
      <xdr:nvSpPr>
        <xdr:cNvPr id="421" name="テキスト ボックス 420"/>
        <xdr:cNvSpPr txBox="1"/>
      </xdr:nvSpPr>
      <xdr:spPr>
        <a:xfrm>
          <a:off x="9372111" y="1266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170342</xdr:rowOff>
    </xdr:from>
    <xdr:to>
      <xdr:col>46</xdr:col>
      <xdr:colOff>38100</xdr:colOff>
      <xdr:row>75</xdr:row>
      <xdr:rowOff>100492</xdr:rowOff>
    </xdr:to>
    <xdr:sp macro="" textlink="">
      <xdr:nvSpPr>
        <xdr:cNvPr id="422" name="楕円 421"/>
        <xdr:cNvSpPr/>
      </xdr:nvSpPr>
      <xdr:spPr>
        <a:xfrm>
          <a:off x="8699500" y="1285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117019</xdr:rowOff>
    </xdr:from>
    <xdr:ext cx="534377" cy="259045"/>
    <xdr:sp macro="" textlink="">
      <xdr:nvSpPr>
        <xdr:cNvPr id="423" name="テキスト ボックス 422"/>
        <xdr:cNvSpPr txBox="1"/>
      </xdr:nvSpPr>
      <xdr:spPr>
        <a:xfrm>
          <a:off x="8483111" y="1263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170631</xdr:rowOff>
    </xdr:from>
    <xdr:to>
      <xdr:col>41</xdr:col>
      <xdr:colOff>101600</xdr:colOff>
      <xdr:row>77</xdr:row>
      <xdr:rowOff>100781</xdr:rowOff>
    </xdr:to>
    <xdr:sp macro="" textlink="">
      <xdr:nvSpPr>
        <xdr:cNvPr id="424" name="楕円 423"/>
        <xdr:cNvSpPr/>
      </xdr:nvSpPr>
      <xdr:spPr>
        <a:xfrm>
          <a:off x="7810500" y="132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117308</xdr:rowOff>
    </xdr:from>
    <xdr:ext cx="534377" cy="259045"/>
    <xdr:sp macro="" textlink="">
      <xdr:nvSpPr>
        <xdr:cNvPr id="425" name="テキスト ボックス 424"/>
        <xdr:cNvSpPr txBox="1"/>
      </xdr:nvSpPr>
      <xdr:spPr>
        <a:xfrm>
          <a:off x="7594111" y="129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84181</xdr:rowOff>
    </xdr:from>
    <xdr:to>
      <xdr:col>55</xdr:col>
      <xdr:colOff>0</xdr:colOff>
      <xdr:row>98</xdr:row>
      <xdr:rowOff>100526</xdr:rowOff>
    </xdr:to>
    <xdr:cxnSp macro="">
      <xdr:nvCxnSpPr>
        <xdr:cNvPr id="454" name="直線コネクタ 453"/>
        <xdr:cNvCxnSpPr/>
      </xdr:nvCxnSpPr>
      <xdr:spPr>
        <a:xfrm flipV="1">
          <a:off x="9639300" y="16886281"/>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100526</xdr:rowOff>
    </xdr:from>
    <xdr:to>
      <xdr:col>50</xdr:col>
      <xdr:colOff>114300</xdr:colOff>
      <xdr:row>99</xdr:row>
      <xdr:rowOff>43284</xdr:rowOff>
    </xdr:to>
    <xdr:cxnSp macro="">
      <xdr:nvCxnSpPr>
        <xdr:cNvPr id="457" name="直線コネクタ 456"/>
        <xdr:cNvCxnSpPr/>
      </xdr:nvCxnSpPr>
      <xdr:spPr>
        <a:xfrm flipV="1">
          <a:off x="8750300" y="16902626"/>
          <a:ext cx="889000" cy="11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87770</xdr:rowOff>
    </xdr:from>
    <xdr:to>
      <xdr:col>45</xdr:col>
      <xdr:colOff>177800</xdr:colOff>
      <xdr:row>99</xdr:row>
      <xdr:rowOff>43284</xdr:rowOff>
    </xdr:to>
    <xdr:cxnSp macro="">
      <xdr:nvCxnSpPr>
        <xdr:cNvPr id="460" name="直線コネクタ 459"/>
        <xdr:cNvCxnSpPr/>
      </xdr:nvCxnSpPr>
      <xdr:spPr>
        <a:xfrm>
          <a:off x="7861300" y="16718420"/>
          <a:ext cx="889000" cy="29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33381</xdr:rowOff>
    </xdr:from>
    <xdr:to>
      <xdr:col>55</xdr:col>
      <xdr:colOff>50800</xdr:colOff>
      <xdr:row>98</xdr:row>
      <xdr:rowOff>134981</xdr:rowOff>
    </xdr:to>
    <xdr:sp macro="" textlink="">
      <xdr:nvSpPr>
        <xdr:cNvPr id="470" name="楕円 469"/>
        <xdr:cNvSpPr/>
      </xdr:nvSpPr>
      <xdr:spPr>
        <a:xfrm>
          <a:off x="10426700" y="1683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119758</xdr:rowOff>
    </xdr:from>
    <xdr:ext cx="534377" cy="259045"/>
    <xdr:sp macro="" textlink="">
      <xdr:nvSpPr>
        <xdr:cNvPr id="471" name="普通建設事業費 （ うち更新整備　）該当値テキスト"/>
        <xdr:cNvSpPr txBox="1"/>
      </xdr:nvSpPr>
      <xdr:spPr>
        <a:xfrm>
          <a:off x="10528300" y="1675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49726</xdr:rowOff>
    </xdr:from>
    <xdr:to>
      <xdr:col>50</xdr:col>
      <xdr:colOff>165100</xdr:colOff>
      <xdr:row>98</xdr:row>
      <xdr:rowOff>151326</xdr:rowOff>
    </xdr:to>
    <xdr:sp macro="" textlink="">
      <xdr:nvSpPr>
        <xdr:cNvPr id="472" name="楕円 471"/>
        <xdr:cNvSpPr/>
      </xdr:nvSpPr>
      <xdr:spPr>
        <a:xfrm>
          <a:off x="9588500" y="1685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142453</xdr:rowOff>
    </xdr:from>
    <xdr:ext cx="534377" cy="259045"/>
    <xdr:sp macro="" textlink="">
      <xdr:nvSpPr>
        <xdr:cNvPr id="473" name="テキスト ボックス 472"/>
        <xdr:cNvSpPr txBox="1"/>
      </xdr:nvSpPr>
      <xdr:spPr>
        <a:xfrm>
          <a:off x="9372111" y="169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163934</xdr:rowOff>
    </xdr:from>
    <xdr:to>
      <xdr:col>46</xdr:col>
      <xdr:colOff>38100</xdr:colOff>
      <xdr:row>99</xdr:row>
      <xdr:rowOff>94084</xdr:rowOff>
    </xdr:to>
    <xdr:sp macro="" textlink="">
      <xdr:nvSpPr>
        <xdr:cNvPr id="474" name="楕円 473"/>
        <xdr:cNvSpPr/>
      </xdr:nvSpPr>
      <xdr:spPr>
        <a:xfrm>
          <a:off x="8699500" y="1696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85211</xdr:rowOff>
    </xdr:from>
    <xdr:ext cx="378565" cy="259045"/>
    <xdr:sp macro="" textlink="">
      <xdr:nvSpPr>
        <xdr:cNvPr id="475" name="テキスト ボックス 474"/>
        <xdr:cNvSpPr txBox="1"/>
      </xdr:nvSpPr>
      <xdr:spPr>
        <a:xfrm>
          <a:off x="8561017" y="17058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36970</xdr:rowOff>
    </xdr:from>
    <xdr:to>
      <xdr:col>41</xdr:col>
      <xdr:colOff>101600</xdr:colOff>
      <xdr:row>97</xdr:row>
      <xdr:rowOff>138570</xdr:rowOff>
    </xdr:to>
    <xdr:sp macro="" textlink="">
      <xdr:nvSpPr>
        <xdr:cNvPr id="476" name="楕円 475"/>
        <xdr:cNvSpPr/>
      </xdr:nvSpPr>
      <xdr:spPr>
        <a:xfrm>
          <a:off x="7810500" y="166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129697</xdr:rowOff>
    </xdr:from>
    <xdr:ext cx="534377" cy="259045"/>
    <xdr:sp macro="" textlink="">
      <xdr:nvSpPr>
        <xdr:cNvPr id="477" name="テキスト ボックス 476"/>
        <xdr:cNvSpPr txBox="1"/>
      </xdr:nvSpPr>
      <xdr:spPr>
        <a:xfrm>
          <a:off x="7594111" y="1676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32779</xdr:rowOff>
    </xdr:from>
    <xdr:to>
      <xdr:col>85</xdr:col>
      <xdr:colOff>127000</xdr:colOff>
      <xdr:row>39</xdr:row>
      <xdr:rowOff>44450</xdr:rowOff>
    </xdr:to>
    <xdr:cxnSp macro="">
      <xdr:nvCxnSpPr>
        <xdr:cNvPr id="506" name="直線コネクタ 505"/>
        <xdr:cNvCxnSpPr/>
      </xdr:nvCxnSpPr>
      <xdr:spPr>
        <a:xfrm flipV="1">
          <a:off x="15481300" y="6719329"/>
          <a:ext cx="8382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35052</xdr:rowOff>
    </xdr:from>
    <xdr:to>
      <xdr:col>81</xdr:col>
      <xdr:colOff>50800</xdr:colOff>
      <xdr:row>39</xdr:row>
      <xdr:rowOff>44450</xdr:rowOff>
    </xdr:to>
    <xdr:cxnSp macro="">
      <xdr:nvCxnSpPr>
        <xdr:cNvPr id="509" name="直線コネクタ 508"/>
        <xdr:cNvCxnSpPr/>
      </xdr:nvCxnSpPr>
      <xdr:spPr>
        <a:xfrm>
          <a:off x="14592300" y="6721602"/>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78778</xdr:rowOff>
    </xdr:from>
    <xdr:to>
      <xdr:col>76</xdr:col>
      <xdr:colOff>114300</xdr:colOff>
      <xdr:row>39</xdr:row>
      <xdr:rowOff>35052</xdr:rowOff>
    </xdr:to>
    <xdr:cxnSp macro="">
      <xdr:nvCxnSpPr>
        <xdr:cNvPr id="512" name="直線コネクタ 511"/>
        <xdr:cNvCxnSpPr/>
      </xdr:nvCxnSpPr>
      <xdr:spPr>
        <a:xfrm>
          <a:off x="13703300" y="6593878"/>
          <a:ext cx="889000" cy="1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78778</xdr:rowOff>
    </xdr:from>
    <xdr:to>
      <xdr:col>71</xdr:col>
      <xdr:colOff>177800</xdr:colOff>
      <xdr:row>38</xdr:row>
      <xdr:rowOff>150952</xdr:rowOff>
    </xdr:to>
    <xdr:cxnSp macro="">
      <xdr:nvCxnSpPr>
        <xdr:cNvPr id="515" name="直線コネクタ 514"/>
        <xdr:cNvCxnSpPr/>
      </xdr:nvCxnSpPr>
      <xdr:spPr>
        <a:xfrm flipV="1">
          <a:off x="12814300" y="6593878"/>
          <a:ext cx="889000" cy="7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26788</xdr:rowOff>
    </xdr:from>
    <xdr:ext cx="469744" cy="259045"/>
    <xdr:sp macro="" textlink="">
      <xdr:nvSpPr>
        <xdr:cNvPr id="517" name="テキスト ボックス 516"/>
        <xdr:cNvSpPr txBox="1"/>
      </xdr:nvSpPr>
      <xdr:spPr>
        <a:xfrm>
          <a:off x="13468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153429</xdr:rowOff>
    </xdr:from>
    <xdr:to>
      <xdr:col>85</xdr:col>
      <xdr:colOff>177800</xdr:colOff>
      <xdr:row>39</xdr:row>
      <xdr:rowOff>83579</xdr:rowOff>
    </xdr:to>
    <xdr:sp macro="" textlink="">
      <xdr:nvSpPr>
        <xdr:cNvPr id="525" name="楕円 524"/>
        <xdr:cNvSpPr/>
      </xdr:nvSpPr>
      <xdr:spPr>
        <a:xfrm>
          <a:off x="16268700" y="66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378565" cy="259045"/>
    <xdr:sp macro="" textlink="">
      <xdr:nvSpPr>
        <xdr:cNvPr id="526" name="災害復旧事業費該当値テキスト"/>
        <xdr:cNvSpPr txBox="1"/>
      </xdr:nvSpPr>
      <xdr:spPr>
        <a:xfrm>
          <a:off x="16370300" y="663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155702</xdr:rowOff>
    </xdr:from>
    <xdr:to>
      <xdr:col>76</xdr:col>
      <xdr:colOff>165100</xdr:colOff>
      <xdr:row>39</xdr:row>
      <xdr:rowOff>85852</xdr:rowOff>
    </xdr:to>
    <xdr:sp macro="" textlink="">
      <xdr:nvSpPr>
        <xdr:cNvPr id="529" name="楕円 528"/>
        <xdr:cNvSpPr/>
      </xdr:nvSpPr>
      <xdr:spPr>
        <a:xfrm>
          <a:off x="14541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76979</xdr:rowOff>
    </xdr:from>
    <xdr:ext cx="378565" cy="259045"/>
    <xdr:sp macro="" textlink="">
      <xdr:nvSpPr>
        <xdr:cNvPr id="530" name="テキスト ボックス 529"/>
        <xdr:cNvSpPr txBox="1"/>
      </xdr:nvSpPr>
      <xdr:spPr>
        <a:xfrm>
          <a:off x="14403017" y="6763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27978</xdr:rowOff>
    </xdr:from>
    <xdr:to>
      <xdr:col>72</xdr:col>
      <xdr:colOff>38100</xdr:colOff>
      <xdr:row>38</xdr:row>
      <xdr:rowOff>129578</xdr:rowOff>
    </xdr:to>
    <xdr:sp macro="" textlink="">
      <xdr:nvSpPr>
        <xdr:cNvPr id="531" name="楕円 530"/>
        <xdr:cNvSpPr/>
      </xdr:nvSpPr>
      <xdr:spPr>
        <a:xfrm>
          <a:off x="13652500" y="65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146105</xdr:rowOff>
    </xdr:from>
    <xdr:ext cx="534377" cy="259045"/>
    <xdr:sp macro="" textlink="">
      <xdr:nvSpPr>
        <xdr:cNvPr id="532" name="テキスト ボックス 531"/>
        <xdr:cNvSpPr txBox="1"/>
      </xdr:nvSpPr>
      <xdr:spPr>
        <a:xfrm>
          <a:off x="13436111" y="63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100152</xdr:rowOff>
    </xdr:from>
    <xdr:to>
      <xdr:col>67</xdr:col>
      <xdr:colOff>101600</xdr:colOff>
      <xdr:row>39</xdr:row>
      <xdr:rowOff>30302</xdr:rowOff>
    </xdr:to>
    <xdr:sp macro="" textlink="">
      <xdr:nvSpPr>
        <xdr:cNvPr id="533" name="楕円 532"/>
        <xdr:cNvSpPr/>
      </xdr:nvSpPr>
      <xdr:spPr>
        <a:xfrm>
          <a:off x="12763500" y="66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21429</xdr:rowOff>
    </xdr:from>
    <xdr:ext cx="469744" cy="259045"/>
    <xdr:sp macro="" textlink="">
      <xdr:nvSpPr>
        <xdr:cNvPr id="534" name="テキスト ボックス 533"/>
        <xdr:cNvSpPr txBox="1"/>
      </xdr:nvSpPr>
      <xdr:spPr>
        <a:xfrm>
          <a:off x="12579428" y="670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32007</xdr:rowOff>
    </xdr:from>
    <xdr:to>
      <xdr:col>85</xdr:col>
      <xdr:colOff>127000</xdr:colOff>
      <xdr:row>75</xdr:row>
      <xdr:rowOff>47582</xdr:rowOff>
    </xdr:to>
    <xdr:cxnSp macro="">
      <xdr:nvCxnSpPr>
        <xdr:cNvPr id="612" name="直線コネクタ 611"/>
        <xdr:cNvCxnSpPr/>
      </xdr:nvCxnSpPr>
      <xdr:spPr>
        <a:xfrm>
          <a:off x="15481300" y="12890757"/>
          <a:ext cx="838200" cy="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3" name="公債費平均値テキスト"/>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32007</xdr:rowOff>
    </xdr:from>
    <xdr:to>
      <xdr:col>81</xdr:col>
      <xdr:colOff>50800</xdr:colOff>
      <xdr:row>75</xdr:row>
      <xdr:rowOff>43993</xdr:rowOff>
    </xdr:to>
    <xdr:cxnSp macro="">
      <xdr:nvCxnSpPr>
        <xdr:cNvPr id="615" name="直線コネクタ 614"/>
        <xdr:cNvCxnSpPr/>
      </xdr:nvCxnSpPr>
      <xdr:spPr>
        <a:xfrm flipV="1">
          <a:off x="14592300" y="12890757"/>
          <a:ext cx="8890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17" name="テキスト ボックス 616"/>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10106</xdr:rowOff>
    </xdr:from>
    <xdr:to>
      <xdr:col>76</xdr:col>
      <xdr:colOff>114300</xdr:colOff>
      <xdr:row>75</xdr:row>
      <xdr:rowOff>43993</xdr:rowOff>
    </xdr:to>
    <xdr:cxnSp macro="">
      <xdr:nvCxnSpPr>
        <xdr:cNvPr id="618" name="直線コネクタ 617"/>
        <xdr:cNvCxnSpPr/>
      </xdr:nvCxnSpPr>
      <xdr:spPr>
        <a:xfrm>
          <a:off x="13703300" y="12868856"/>
          <a:ext cx="889000" cy="3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149965</xdr:rowOff>
    </xdr:from>
    <xdr:ext cx="534377" cy="259045"/>
    <xdr:sp macro="" textlink="">
      <xdr:nvSpPr>
        <xdr:cNvPr id="620" name="テキスト ボックス 619"/>
        <xdr:cNvSpPr txBox="1"/>
      </xdr:nvSpPr>
      <xdr:spPr>
        <a:xfrm>
          <a:off x="14325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10106</xdr:rowOff>
    </xdr:from>
    <xdr:to>
      <xdr:col>71</xdr:col>
      <xdr:colOff>177800</xdr:colOff>
      <xdr:row>75</xdr:row>
      <xdr:rowOff>22778</xdr:rowOff>
    </xdr:to>
    <xdr:cxnSp macro="">
      <xdr:nvCxnSpPr>
        <xdr:cNvPr id="621" name="直線コネクタ 620"/>
        <xdr:cNvCxnSpPr/>
      </xdr:nvCxnSpPr>
      <xdr:spPr>
        <a:xfrm flipV="1">
          <a:off x="12814300" y="12868856"/>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3" name="テキスト ボックス 622"/>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25" name="テキスト ボックス 624"/>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168232</xdr:rowOff>
    </xdr:from>
    <xdr:to>
      <xdr:col>85</xdr:col>
      <xdr:colOff>177800</xdr:colOff>
      <xdr:row>75</xdr:row>
      <xdr:rowOff>98382</xdr:rowOff>
    </xdr:to>
    <xdr:sp macro="" textlink="">
      <xdr:nvSpPr>
        <xdr:cNvPr id="631" name="楕円 630"/>
        <xdr:cNvSpPr/>
      </xdr:nvSpPr>
      <xdr:spPr>
        <a:xfrm>
          <a:off x="16268700" y="1285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19659</xdr:rowOff>
    </xdr:from>
    <xdr:ext cx="534377" cy="259045"/>
    <xdr:sp macro="" textlink="">
      <xdr:nvSpPr>
        <xdr:cNvPr id="632" name="公債費該当値テキスト"/>
        <xdr:cNvSpPr txBox="1"/>
      </xdr:nvSpPr>
      <xdr:spPr>
        <a:xfrm>
          <a:off x="16370300" y="127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152657</xdr:rowOff>
    </xdr:from>
    <xdr:to>
      <xdr:col>81</xdr:col>
      <xdr:colOff>101600</xdr:colOff>
      <xdr:row>75</xdr:row>
      <xdr:rowOff>82807</xdr:rowOff>
    </xdr:to>
    <xdr:sp macro="" textlink="">
      <xdr:nvSpPr>
        <xdr:cNvPr id="633" name="楕円 632"/>
        <xdr:cNvSpPr/>
      </xdr:nvSpPr>
      <xdr:spPr>
        <a:xfrm>
          <a:off x="15430500" y="1283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99334</xdr:rowOff>
    </xdr:from>
    <xdr:ext cx="534377" cy="259045"/>
    <xdr:sp macro="" textlink="">
      <xdr:nvSpPr>
        <xdr:cNvPr id="634" name="テキスト ボックス 633"/>
        <xdr:cNvSpPr txBox="1"/>
      </xdr:nvSpPr>
      <xdr:spPr>
        <a:xfrm>
          <a:off x="15214111" y="126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164643</xdr:rowOff>
    </xdr:from>
    <xdr:to>
      <xdr:col>76</xdr:col>
      <xdr:colOff>165100</xdr:colOff>
      <xdr:row>75</xdr:row>
      <xdr:rowOff>94793</xdr:rowOff>
    </xdr:to>
    <xdr:sp macro="" textlink="">
      <xdr:nvSpPr>
        <xdr:cNvPr id="635" name="楕円 634"/>
        <xdr:cNvSpPr/>
      </xdr:nvSpPr>
      <xdr:spPr>
        <a:xfrm>
          <a:off x="14541500" y="128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111320</xdr:rowOff>
    </xdr:from>
    <xdr:ext cx="534377" cy="259045"/>
    <xdr:sp macro="" textlink="">
      <xdr:nvSpPr>
        <xdr:cNvPr id="636" name="テキスト ボックス 635"/>
        <xdr:cNvSpPr txBox="1"/>
      </xdr:nvSpPr>
      <xdr:spPr>
        <a:xfrm>
          <a:off x="14325111" y="126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130756</xdr:rowOff>
    </xdr:from>
    <xdr:to>
      <xdr:col>72</xdr:col>
      <xdr:colOff>38100</xdr:colOff>
      <xdr:row>75</xdr:row>
      <xdr:rowOff>60906</xdr:rowOff>
    </xdr:to>
    <xdr:sp macro="" textlink="">
      <xdr:nvSpPr>
        <xdr:cNvPr id="637" name="楕円 636"/>
        <xdr:cNvSpPr/>
      </xdr:nvSpPr>
      <xdr:spPr>
        <a:xfrm>
          <a:off x="13652500" y="128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77433</xdr:rowOff>
    </xdr:from>
    <xdr:ext cx="534377" cy="259045"/>
    <xdr:sp macro="" textlink="">
      <xdr:nvSpPr>
        <xdr:cNvPr id="638" name="テキスト ボックス 637"/>
        <xdr:cNvSpPr txBox="1"/>
      </xdr:nvSpPr>
      <xdr:spPr>
        <a:xfrm>
          <a:off x="13436111" y="1259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143428</xdr:rowOff>
    </xdr:from>
    <xdr:to>
      <xdr:col>67</xdr:col>
      <xdr:colOff>101600</xdr:colOff>
      <xdr:row>75</xdr:row>
      <xdr:rowOff>73578</xdr:rowOff>
    </xdr:to>
    <xdr:sp macro="" textlink="">
      <xdr:nvSpPr>
        <xdr:cNvPr id="639" name="楕円 638"/>
        <xdr:cNvSpPr/>
      </xdr:nvSpPr>
      <xdr:spPr>
        <a:xfrm>
          <a:off x="12763500" y="1283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90105</xdr:rowOff>
    </xdr:from>
    <xdr:ext cx="534377" cy="259045"/>
    <xdr:sp macro="" textlink="">
      <xdr:nvSpPr>
        <xdr:cNvPr id="640" name="テキスト ボックス 639"/>
        <xdr:cNvSpPr txBox="1"/>
      </xdr:nvSpPr>
      <xdr:spPr>
        <a:xfrm>
          <a:off x="12547111" y="1260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63325</xdr:rowOff>
    </xdr:from>
    <xdr:to>
      <xdr:col>85</xdr:col>
      <xdr:colOff>127000</xdr:colOff>
      <xdr:row>98</xdr:row>
      <xdr:rowOff>69881</xdr:rowOff>
    </xdr:to>
    <xdr:cxnSp macro="">
      <xdr:nvCxnSpPr>
        <xdr:cNvPr id="667" name="直線コネクタ 666"/>
        <xdr:cNvCxnSpPr/>
      </xdr:nvCxnSpPr>
      <xdr:spPr>
        <a:xfrm>
          <a:off x="15481300" y="16865425"/>
          <a:ext cx="8382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13768</xdr:rowOff>
    </xdr:from>
    <xdr:to>
      <xdr:col>81</xdr:col>
      <xdr:colOff>50800</xdr:colOff>
      <xdr:row>98</xdr:row>
      <xdr:rowOff>63325</xdr:rowOff>
    </xdr:to>
    <xdr:cxnSp macro="">
      <xdr:nvCxnSpPr>
        <xdr:cNvPr id="670" name="直線コネクタ 669"/>
        <xdr:cNvCxnSpPr/>
      </xdr:nvCxnSpPr>
      <xdr:spPr>
        <a:xfrm>
          <a:off x="14592300" y="16644418"/>
          <a:ext cx="889000" cy="22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149278</xdr:rowOff>
    </xdr:from>
    <xdr:to>
      <xdr:col>76</xdr:col>
      <xdr:colOff>114300</xdr:colOff>
      <xdr:row>97</xdr:row>
      <xdr:rowOff>13768</xdr:rowOff>
    </xdr:to>
    <xdr:cxnSp macro="">
      <xdr:nvCxnSpPr>
        <xdr:cNvPr id="673" name="直線コネクタ 672"/>
        <xdr:cNvCxnSpPr/>
      </xdr:nvCxnSpPr>
      <xdr:spPr>
        <a:xfrm>
          <a:off x="13703300" y="16608478"/>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62847</xdr:rowOff>
    </xdr:from>
    <xdr:ext cx="534377" cy="259045"/>
    <xdr:sp macro="" textlink="">
      <xdr:nvSpPr>
        <xdr:cNvPr id="675" name="テキスト ボックス 674"/>
        <xdr:cNvSpPr txBox="1"/>
      </xdr:nvSpPr>
      <xdr:spPr>
        <a:xfrm>
          <a:off x="14325111" y="168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149278</xdr:rowOff>
    </xdr:from>
    <xdr:to>
      <xdr:col>71</xdr:col>
      <xdr:colOff>177800</xdr:colOff>
      <xdr:row>97</xdr:row>
      <xdr:rowOff>97422</xdr:rowOff>
    </xdr:to>
    <xdr:cxnSp macro="">
      <xdr:nvCxnSpPr>
        <xdr:cNvPr id="676" name="直線コネクタ 675"/>
        <xdr:cNvCxnSpPr/>
      </xdr:nvCxnSpPr>
      <xdr:spPr>
        <a:xfrm flipV="1">
          <a:off x="12814300" y="16608478"/>
          <a:ext cx="889000" cy="1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14223</xdr:rowOff>
    </xdr:from>
    <xdr:ext cx="534377" cy="259045"/>
    <xdr:sp macro="" textlink="">
      <xdr:nvSpPr>
        <xdr:cNvPr id="680" name="テキスト ボックス 679"/>
        <xdr:cNvSpPr txBox="1"/>
      </xdr:nvSpPr>
      <xdr:spPr>
        <a:xfrm>
          <a:off x="12547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19081</xdr:rowOff>
    </xdr:from>
    <xdr:to>
      <xdr:col>85</xdr:col>
      <xdr:colOff>177800</xdr:colOff>
      <xdr:row>98</xdr:row>
      <xdr:rowOff>120681</xdr:rowOff>
    </xdr:to>
    <xdr:sp macro="" textlink="">
      <xdr:nvSpPr>
        <xdr:cNvPr id="686" name="楕円 685"/>
        <xdr:cNvSpPr/>
      </xdr:nvSpPr>
      <xdr:spPr>
        <a:xfrm>
          <a:off x="16268700" y="1682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130585</xdr:rowOff>
    </xdr:from>
    <xdr:ext cx="534377" cy="259045"/>
    <xdr:sp macro="" textlink="">
      <xdr:nvSpPr>
        <xdr:cNvPr id="687" name="積立金該当値テキスト"/>
        <xdr:cNvSpPr txBox="1"/>
      </xdr:nvSpPr>
      <xdr:spPr>
        <a:xfrm>
          <a:off x="16370300" y="1676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12525</xdr:rowOff>
    </xdr:from>
    <xdr:to>
      <xdr:col>81</xdr:col>
      <xdr:colOff>101600</xdr:colOff>
      <xdr:row>98</xdr:row>
      <xdr:rowOff>114125</xdr:rowOff>
    </xdr:to>
    <xdr:sp macro="" textlink="">
      <xdr:nvSpPr>
        <xdr:cNvPr id="688" name="楕円 687"/>
        <xdr:cNvSpPr/>
      </xdr:nvSpPr>
      <xdr:spPr>
        <a:xfrm>
          <a:off x="15430500" y="168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105252</xdr:rowOff>
    </xdr:from>
    <xdr:ext cx="534377" cy="259045"/>
    <xdr:sp macro="" textlink="">
      <xdr:nvSpPr>
        <xdr:cNvPr id="689" name="テキスト ボックス 688"/>
        <xdr:cNvSpPr txBox="1"/>
      </xdr:nvSpPr>
      <xdr:spPr>
        <a:xfrm>
          <a:off x="15214111" y="169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134418</xdr:rowOff>
    </xdr:from>
    <xdr:to>
      <xdr:col>76</xdr:col>
      <xdr:colOff>165100</xdr:colOff>
      <xdr:row>97</xdr:row>
      <xdr:rowOff>64568</xdr:rowOff>
    </xdr:to>
    <xdr:sp macro="" textlink="">
      <xdr:nvSpPr>
        <xdr:cNvPr id="690" name="楕円 689"/>
        <xdr:cNvSpPr/>
      </xdr:nvSpPr>
      <xdr:spPr>
        <a:xfrm>
          <a:off x="14541500" y="165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81095</xdr:rowOff>
    </xdr:from>
    <xdr:ext cx="534377" cy="259045"/>
    <xdr:sp macro="" textlink="">
      <xdr:nvSpPr>
        <xdr:cNvPr id="691" name="テキスト ボックス 690"/>
        <xdr:cNvSpPr txBox="1"/>
      </xdr:nvSpPr>
      <xdr:spPr>
        <a:xfrm>
          <a:off x="14325111" y="163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98478</xdr:rowOff>
    </xdr:from>
    <xdr:to>
      <xdr:col>72</xdr:col>
      <xdr:colOff>38100</xdr:colOff>
      <xdr:row>97</xdr:row>
      <xdr:rowOff>28628</xdr:rowOff>
    </xdr:to>
    <xdr:sp macro="" textlink="">
      <xdr:nvSpPr>
        <xdr:cNvPr id="692" name="楕円 691"/>
        <xdr:cNvSpPr/>
      </xdr:nvSpPr>
      <xdr:spPr>
        <a:xfrm>
          <a:off x="13652500" y="165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19755</xdr:rowOff>
    </xdr:from>
    <xdr:ext cx="534377" cy="259045"/>
    <xdr:sp macro="" textlink="">
      <xdr:nvSpPr>
        <xdr:cNvPr id="693" name="テキスト ボックス 692"/>
        <xdr:cNvSpPr txBox="1"/>
      </xdr:nvSpPr>
      <xdr:spPr>
        <a:xfrm>
          <a:off x="13436111" y="1665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46622</xdr:rowOff>
    </xdr:from>
    <xdr:to>
      <xdr:col>67</xdr:col>
      <xdr:colOff>101600</xdr:colOff>
      <xdr:row>97</xdr:row>
      <xdr:rowOff>148222</xdr:rowOff>
    </xdr:to>
    <xdr:sp macro="" textlink="">
      <xdr:nvSpPr>
        <xdr:cNvPr id="694" name="楕円 693"/>
        <xdr:cNvSpPr/>
      </xdr:nvSpPr>
      <xdr:spPr>
        <a:xfrm>
          <a:off x="12763500" y="166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164749</xdr:rowOff>
    </xdr:from>
    <xdr:ext cx="534377" cy="259045"/>
    <xdr:sp macro="" textlink="">
      <xdr:nvSpPr>
        <xdr:cNvPr id="695" name="テキスト ボックス 694"/>
        <xdr:cNvSpPr txBox="1"/>
      </xdr:nvSpPr>
      <xdr:spPr>
        <a:xfrm>
          <a:off x="12547111" y="164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168504</xdr:rowOff>
    </xdr:from>
    <xdr:to>
      <xdr:col>116</xdr:col>
      <xdr:colOff>63500</xdr:colOff>
      <xdr:row>35</xdr:row>
      <xdr:rowOff>87503</xdr:rowOff>
    </xdr:to>
    <xdr:cxnSp macro="">
      <xdr:nvCxnSpPr>
        <xdr:cNvPr id="724" name="直線コネクタ 723"/>
        <xdr:cNvCxnSpPr/>
      </xdr:nvCxnSpPr>
      <xdr:spPr>
        <a:xfrm flipV="1">
          <a:off x="21323300" y="5312004"/>
          <a:ext cx="838200" cy="77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6519</xdr:rowOff>
    </xdr:from>
    <xdr:ext cx="469744" cy="259045"/>
    <xdr:sp macro="" textlink="">
      <xdr:nvSpPr>
        <xdr:cNvPr id="725" name="投資及び出資金平均値テキスト"/>
        <xdr:cNvSpPr txBox="1"/>
      </xdr:nvSpPr>
      <xdr:spPr>
        <a:xfrm>
          <a:off x="22212300" y="6521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87503</xdr:rowOff>
    </xdr:from>
    <xdr:to>
      <xdr:col>111</xdr:col>
      <xdr:colOff>177800</xdr:colOff>
      <xdr:row>35</xdr:row>
      <xdr:rowOff>94209</xdr:rowOff>
    </xdr:to>
    <xdr:cxnSp macro="">
      <xdr:nvCxnSpPr>
        <xdr:cNvPr id="727" name="直線コネクタ 726"/>
        <xdr:cNvCxnSpPr/>
      </xdr:nvCxnSpPr>
      <xdr:spPr>
        <a:xfrm flipV="1">
          <a:off x="20434300" y="6088253"/>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152290</xdr:rowOff>
    </xdr:from>
    <xdr:ext cx="469744" cy="259045"/>
    <xdr:sp macro="" textlink="">
      <xdr:nvSpPr>
        <xdr:cNvPr id="729" name="テキスト ボックス 728"/>
        <xdr:cNvSpPr txBox="1"/>
      </xdr:nvSpPr>
      <xdr:spPr>
        <a:xfrm>
          <a:off x="21088428" y="66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94209</xdr:rowOff>
    </xdr:from>
    <xdr:to>
      <xdr:col>107</xdr:col>
      <xdr:colOff>50800</xdr:colOff>
      <xdr:row>35</xdr:row>
      <xdr:rowOff>99619</xdr:rowOff>
    </xdr:to>
    <xdr:cxnSp macro="">
      <xdr:nvCxnSpPr>
        <xdr:cNvPr id="730" name="直線コネクタ 729"/>
        <xdr:cNvCxnSpPr/>
      </xdr:nvCxnSpPr>
      <xdr:spPr>
        <a:xfrm flipV="1">
          <a:off x="19545300" y="6094959"/>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5986</xdr:rowOff>
    </xdr:from>
    <xdr:ext cx="469744" cy="259045"/>
    <xdr:sp macro="" textlink="">
      <xdr:nvSpPr>
        <xdr:cNvPr id="732" name="テキスト ボックス 731"/>
        <xdr:cNvSpPr txBox="1"/>
      </xdr:nvSpPr>
      <xdr:spPr>
        <a:xfrm>
          <a:off x="20199428" y="669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99619</xdr:rowOff>
    </xdr:from>
    <xdr:to>
      <xdr:col>102</xdr:col>
      <xdr:colOff>114300</xdr:colOff>
      <xdr:row>39</xdr:row>
      <xdr:rowOff>44450</xdr:rowOff>
    </xdr:to>
    <xdr:cxnSp macro="">
      <xdr:nvCxnSpPr>
        <xdr:cNvPr id="733" name="直線コネクタ 732"/>
        <xdr:cNvCxnSpPr/>
      </xdr:nvCxnSpPr>
      <xdr:spPr>
        <a:xfrm flipV="1">
          <a:off x="18656300" y="6100369"/>
          <a:ext cx="889000" cy="63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165320</xdr:rowOff>
    </xdr:from>
    <xdr:ext cx="469744" cy="259045"/>
    <xdr:sp macro="" textlink="">
      <xdr:nvSpPr>
        <xdr:cNvPr id="735" name="テキスト ボックス 734"/>
        <xdr:cNvSpPr txBox="1"/>
      </xdr:nvSpPr>
      <xdr:spPr>
        <a:xfrm>
          <a:off x="19310428" y="66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117704</xdr:rowOff>
    </xdr:from>
    <xdr:to>
      <xdr:col>116</xdr:col>
      <xdr:colOff>114300</xdr:colOff>
      <xdr:row>31</xdr:row>
      <xdr:rowOff>47854</xdr:rowOff>
    </xdr:to>
    <xdr:sp macro="" textlink="">
      <xdr:nvSpPr>
        <xdr:cNvPr id="743" name="楕円 742"/>
        <xdr:cNvSpPr/>
      </xdr:nvSpPr>
      <xdr:spPr>
        <a:xfrm>
          <a:off x="22110700" y="52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70731</xdr:rowOff>
    </xdr:from>
    <xdr:ext cx="534377" cy="259045"/>
    <xdr:sp macro="" textlink="">
      <xdr:nvSpPr>
        <xdr:cNvPr id="744" name="投資及び出資金該当値テキスト"/>
        <xdr:cNvSpPr txBox="1"/>
      </xdr:nvSpPr>
      <xdr:spPr>
        <a:xfrm>
          <a:off x="22212300" y="521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36703</xdr:rowOff>
    </xdr:from>
    <xdr:to>
      <xdr:col>112</xdr:col>
      <xdr:colOff>38100</xdr:colOff>
      <xdr:row>35</xdr:row>
      <xdr:rowOff>138303</xdr:rowOff>
    </xdr:to>
    <xdr:sp macro="" textlink="">
      <xdr:nvSpPr>
        <xdr:cNvPr id="745" name="楕円 744"/>
        <xdr:cNvSpPr/>
      </xdr:nvSpPr>
      <xdr:spPr>
        <a:xfrm>
          <a:off x="21272500" y="60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154830</xdr:rowOff>
    </xdr:from>
    <xdr:ext cx="469744" cy="259045"/>
    <xdr:sp macro="" textlink="">
      <xdr:nvSpPr>
        <xdr:cNvPr id="746" name="テキスト ボックス 745"/>
        <xdr:cNvSpPr txBox="1"/>
      </xdr:nvSpPr>
      <xdr:spPr>
        <a:xfrm>
          <a:off x="21088428" y="581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43409</xdr:rowOff>
    </xdr:from>
    <xdr:to>
      <xdr:col>107</xdr:col>
      <xdr:colOff>101600</xdr:colOff>
      <xdr:row>35</xdr:row>
      <xdr:rowOff>145009</xdr:rowOff>
    </xdr:to>
    <xdr:sp macro="" textlink="">
      <xdr:nvSpPr>
        <xdr:cNvPr id="747" name="楕円 746"/>
        <xdr:cNvSpPr/>
      </xdr:nvSpPr>
      <xdr:spPr>
        <a:xfrm>
          <a:off x="20383500" y="60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161536</xdr:rowOff>
    </xdr:from>
    <xdr:ext cx="469744" cy="259045"/>
    <xdr:sp macro="" textlink="">
      <xdr:nvSpPr>
        <xdr:cNvPr id="748" name="テキスト ボックス 747"/>
        <xdr:cNvSpPr txBox="1"/>
      </xdr:nvSpPr>
      <xdr:spPr>
        <a:xfrm>
          <a:off x="20199428" y="581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48819</xdr:rowOff>
    </xdr:from>
    <xdr:to>
      <xdr:col>102</xdr:col>
      <xdr:colOff>165100</xdr:colOff>
      <xdr:row>35</xdr:row>
      <xdr:rowOff>150419</xdr:rowOff>
    </xdr:to>
    <xdr:sp macro="" textlink="">
      <xdr:nvSpPr>
        <xdr:cNvPr id="749" name="楕円 748"/>
        <xdr:cNvSpPr/>
      </xdr:nvSpPr>
      <xdr:spPr>
        <a:xfrm>
          <a:off x="19494500" y="6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166946</xdr:rowOff>
    </xdr:from>
    <xdr:ext cx="469744" cy="259045"/>
    <xdr:sp macro="" textlink="">
      <xdr:nvSpPr>
        <xdr:cNvPr id="750" name="テキスト ボックス 749"/>
        <xdr:cNvSpPr txBox="1"/>
      </xdr:nvSpPr>
      <xdr:spPr>
        <a:xfrm>
          <a:off x="19310428" y="582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36602</xdr:rowOff>
    </xdr:from>
    <xdr:to>
      <xdr:col>116</xdr:col>
      <xdr:colOff>63500</xdr:colOff>
      <xdr:row>59</xdr:row>
      <xdr:rowOff>39306</xdr:rowOff>
    </xdr:to>
    <xdr:cxnSp macro="">
      <xdr:nvCxnSpPr>
        <xdr:cNvPr id="781" name="直線コネクタ 780"/>
        <xdr:cNvCxnSpPr/>
      </xdr:nvCxnSpPr>
      <xdr:spPr>
        <a:xfrm flipV="1">
          <a:off x="21323300" y="10152152"/>
          <a:ext cx="8382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39306</xdr:rowOff>
    </xdr:from>
    <xdr:to>
      <xdr:col>111</xdr:col>
      <xdr:colOff>177800</xdr:colOff>
      <xdr:row>59</xdr:row>
      <xdr:rowOff>41910</xdr:rowOff>
    </xdr:to>
    <xdr:cxnSp macro="">
      <xdr:nvCxnSpPr>
        <xdr:cNvPr id="784" name="直線コネクタ 783"/>
        <xdr:cNvCxnSpPr/>
      </xdr:nvCxnSpPr>
      <xdr:spPr>
        <a:xfrm flipV="1">
          <a:off x="20434300" y="10154856"/>
          <a:ext cx="889000" cy="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41910</xdr:rowOff>
    </xdr:from>
    <xdr:to>
      <xdr:col>107</xdr:col>
      <xdr:colOff>50800</xdr:colOff>
      <xdr:row>59</xdr:row>
      <xdr:rowOff>41923</xdr:rowOff>
    </xdr:to>
    <xdr:cxnSp macro="">
      <xdr:nvCxnSpPr>
        <xdr:cNvPr id="787" name="直線コネクタ 786"/>
        <xdr:cNvCxnSpPr/>
      </xdr:nvCxnSpPr>
      <xdr:spPr>
        <a:xfrm flipV="1">
          <a:off x="19545300" y="10157460"/>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39510</xdr:rowOff>
    </xdr:from>
    <xdr:to>
      <xdr:col>102</xdr:col>
      <xdr:colOff>114300</xdr:colOff>
      <xdr:row>59</xdr:row>
      <xdr:rowOff>41923</xdr:rowOff>
    </xdr:to>
    <xdr:cxnSp macro="">
      <xdr:nvCxnSpPr>
        <xdr:cNvPr id="790" name="直線コネクタ 789"/>
        <xdr:cNvCxnSpPr/>
      </xdr:nvCxnSpPr>
      <xdr:spPr>
        <a:xfrm>
          <a:off x="18656300" y="1015506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157252</xdr:rowOff>
    </xdr:from>
    <xdr:to>
      <xdr:col>116</xdr:col>
      <xdr:colOff>114300</xdr:colOff>
      <xdr:row>59</xdr:row>
      <xdr:rowOff>87402</xdr:rowOff>
    </xdr:to>
    <xdr:sp macro="" textlink="">
      <xdr:nvSpPr>
        <xdr:cNvPr id="800" name="楕円 799"/>
        <xdr:cNvSpPr/>
      </xdr:nvSpPr>
      <xdr:spPr>
        <a:xfrm>
          <a:off x="22110700" y="101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378565" cy="259045"/>
    <xdr:sp macro="" textlink="">
      <xdr:nvSpPr>
        <xdr:cNvPr id="801" name="貸付金該当値テキスト"/>
        <xdr:cNvSpPr txBox="1"/>
      </xdr:nvSpPr>
      <xdr:spPr>
        <a:xfrm>
          <a:off x="22212300" y="1006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159956</xdr:rowOff>
    </xdr:from>
    <xdr:to>
      <xdr:col>112</xdr:col>
      <xdr:colOff>38100</xdr:colOff>
      <xdr:row>59</xdr:row>
      <xdr:rowOff>90106</xdr:rowOff>
    </xdr:to>
    <xdr:sp macro="" textlink="">
      <xdr:nvSpPr>
        <xdr:cNvPr id="802" name="楕円 801"/>
        <xdr:cNvSpPr/>
      </xdr:nvSpPr>
      <xdr:spPr>
        <a:xfrm>
          <a:off x="21272500" y="101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81233</xdr:rowOff>
    </xdr:from>
    <xdr:ext cx="378565" cy="259045"/>
    <xdr:sp macro="" textlink="">
      <xdr:nvSpPr>
        <xdr:cNvPr id="803" name="テキスト ボックス 802"/>
        <xdr:cNvSpPr txBox="1"/>
      </xdr:nvSpPr>
      <xdr:spPr>
        <a:xfrm>
          <a:off x="21134017" y="10196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162560</xdr:rowOff>
    </xdr:from>
    <xdr:to>
      <xdr:col>107</xdr:col>
      <xdr:colOff>101600</xdr:colOff>
      <xdr:row>59</xdr:row>
      <xdr:rowOff>92710</xdr:rowOff>
    </xdr:to>
    <xdr:sp macro="" textlink="">
      <xdr:nvSpPr>
        <xdr:cNvPr id="804" name="楕円 803"/>
        <xdr:cNvSpPr/>
      </xdr:nvSpPr>
      <xdr:spPr>
        <a:xfrm>
          <a:off x="20383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83837</xdr:rowOff>
    </xdr:from>
    <xdr:ext cx="378565" cy="259045"/>
    <xdr:sp macro="" textlink="">
      <xdr:nvSpPr>
        <xdr:cNvPr id="805" name="テキスト ボックス 804"/>
        <xdr:cNvSpPr txBox="1"/>
      </xdr:nvSpPr>
      <xdr:spPr>
        <a:xfrm>
          <a:off x="20245017" y="1019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162573</xdr:rowOff>
    </xdr:from>
    <xdr:to>
      <xdr:col>102</xdr:col>
      <xdr:colOff>165100</xdr:colOff>
      <xdr:row>59</xdr:row>
      <xdr:rowOff>92723</xdr:rowOff>
    </xdr:to>
    <xdr:sp macro="" textlink="">
      <xdr:nvSpPr>
        <xdr:cNvPr id="806" name="楕円 805"/>
        <xdr:cNvSpPr/>
      </xdr:nvSpPr>
      <xdr:spPr>
        <a:xfrm>
          <a:off x="19494500" y="101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83850</xdr:rowOff>
    </xdr:from>
    <xdr:ext cx="378565" cy="259045"/>
    <xdr:sp macro="" textlink="">
      <xdr:nvSpPr>
        <xdr:cNvPr id="807" name="テキスト ボックス 806"/>
        <xdr:cNvSpPr txBox="1"/>
      </xdr:nvSpPr>
      <xdr:spPr>
        <a:xfrm>
          <a:off x="19356017" y="10199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160160</xdr:rowOff>
    </xdr:from>
    <xdr:to>
      <xdr:col>98</xdr:col>
      <xdr:colOff>38100</xdr:colOff>
      <xdr:row>59</xdr:row>
      <xdr:rowOff>90310</xdr:rowOff>
    </xdr:to>
    <xdr:sp macro="" textlink="">
      <xdr:nvSpPr>
        <xdr:cNvPr id="808" name="楕円 807"/>
        <xdr:cNvSpPr/>
      </xdr:nvSpPr>
      <xdr:spPr>
        <a:xfrm>
          <a:off x="18605500" y="101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81437</xdr:rowOff>
    </xdr:from>
    <xdr:ext cx="378565" cy="259045"/>
    <xdr:sp macro="" textlink="">
      <xdr:nvSpPr>
        <xdr:cNvPr id="809" name="テキスト ボックス 808"/>
        <xdr:cNvSpPr txBox="1"/>
      </xdr:nvSpPr>
      <xdr:spPr>
        <a:xfrm>
          <a:off x="18467017" y="1019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159741</xdr:rowOff>
    </xdr:from>
    <xdr:to>
      <xdr:col>116</xdr:col>
      <xdr:colOff>63500</xdr:colOff>
      <xdr:row>77</xdr:row>
      <xdr:rowOff>9517</xdr:rowOff>
    </xdr:to>
    <xdr:cxnSp macro="">
      <xdr:nvCxnSpPr>
        <xdr:cNvPr id="840" name="直線コネクタ 839"/>
        <xdr:cNvCxnSpPr/>
      </xdr:nvCxnSpPr>
      <xdr:spPr>
        <a:xfrm flipV="1">
          <a:off x="21323300" y="13189941"/>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9517</xdr:rowOff>
    </xdr:from>
    <xdr:to>
      <xdr:col>111</xdr:col>
      <xdr:colOff>177800</xdr:colOff>
      <xdr:row>77</xdr:row>
      <xdr:rowOff>12174</xdr:rowOff>
    </xdr:to>
    <xdr:cxnSp macro="">
      <xdr:nvCxnSpPr>
        <xdr:cNvPr id="843" name="直線コネクタ 842"/>
        <xdr:cNvCxnSpPr/>
      </xdr:nvCxnSpPr>
      <xdr:spPr>
        <a:xfrm flipV="1">
          <a:off x="20434300" y="13211167"/>
          <a:ext cx="8890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12174</xdr:rowOff>
    </xdr:from>
    <xdr:to>
      <xdr:col>107</xdr:col>
      <xdr:colOff>50800</xdr:colOff>
      <xdr:row>77</xdr:row>
      <xdr:rowOff>24050</xdr:rowOff>
    </xdr:to>
    <xdr:cxnSp macro="">
      <xdr:nvCxnSpPr>
        <xdr:cNvPr id="846" name="直線コネクタ 845"/>
        <xdr:cNvCxnSpPr/>
      </xdr:nvCxnSpPr>
      <xdr:spPr>
        <a:xfrm flipV="1">
          <a:off x="19545300" y="13213824"/>
          <a:ext cx="889000" cy="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24050</xdr:rowOff>
    </xdr:from>
    <xdr:to>
      <xdr:col>102</xdr:col>
      <xdr:colOff>114300</xdr:colOff>
      <xdr:row>77</xdr:row>
      <xdr:rowOff>74571</xdr:rowOff>
    </xdr:to>
    <xdr:cxnSp macro="">
      <xdr:nvCxnSpPr>
        <xdr:cNvPr id="849" name="直線コネクタ 848"/>
        <xdr:cNvCxnSpPr/>
      </xdr:nvCxnSpPr>
      <xdr:spPr>
        <a:xfrm flipV="1">
          <a:off x="18656300" y="13225700"/>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108941</xdr:rowOff>
    </xdr:from>
    <xdr:to>
      <xdr:col>116</xdr:col>
      <xdr:colOff>114300</xdr:colOff>
      <xdr:row>77</xdr:row>
      <xdr:rowOff>39091</xdr:rowOff>
    </xdr:to>
    <xdr:sp macro="" textlink="">
      <xdr:nvSpPr>
        <xdr:cNvPr id="859" name="楕円 858"/>
        <xdr:cNvSpPr/>
      </xdr:nvSpPr>
      <xdr:spPr>
        <a:xfrm>
          <a:off x="22110700" y="131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87368</xdr:rowOff>
    </xdr:from>
    <xdr:ext cx="534377" cy="259045"/>
    <xdr:sp macro="" textlink="">
      <xdr:nvSpPr>
        <xdr:cNvPr id="860" name="繰出金該当値テキスト"/>
        <xdr:cNvSpPr txBox="1"/>
      </xdr:nvSpPr>
      <xdr:spPr>
        <a:xfrm>
          <a:off x="22212300" y="131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130167</xdr:rowOff>
    </xdr:from>
    <xdr:to>
      <xdr:col>112</xdr:col>
      <xdr:colOff>38100</xdr:colOff>
      <xdr:row>77</xdr:row>
      <xdr:rowOff>60317</xdr:rowOff>
    </xdr:to>
    <xdr:sp macro="" textlink="">
      <xdr:nvSpPr>
        <xdr:cNvPr id="861" name="楕円 860"/>
        <xdr:cNvSpPr/>
      </xdr:nvSpPr>
      <xdr:spPr>
        <a:xfrm>
          <a:off x="21272500" y="1316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51444</xdr:rowOff>
    </xdr:from>
    <xdr:ext cx="534377" cy="259045"/>
    <xdr:sp macro="" textlink="">
      <xdr:nvSpPr>
        <xdr:cNvPr id="862" name="テキスト ボックス 861"/>
        <xdr:cNvSpPr txBox="1"/>
      </xdr:nvSpPr>
      <xdr:spPr>
        <a:xfrm>
          <a:off x="21056111" y="1325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132824</xdr:rowOff>
    </xdr:from>
    <xdr:to>
      <xdr:col>107</xdr:col>
      <xdr:colOff>101600</xdr:colOff>
      <xdr:row>77</xdr:row>
      <xdr:rowOff>62974</xdr:rowOff>
    </xdr:to>
    <xdr:sp macro="" textlink="">
      <xdr:nvSpPr>
        <xdr:cNvPr id="863" name="楕円 862"/>
        <xdr:cNvSpPr/>
      </xdr:nvSpPr>
      <xdr:spPr>
        <a:xfrm>
          <a:off x="20383500" y="131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54101</xdr:rowOff>
    </xdr:from>
    <xdr:ext cx="534377" cy="259045"/>
    <xdr:sp macro="" textlink="">
      <xdr:nvSpPr>
        <xdr:cNvPr id="864" name="テキスト ボックス 863"/>
        <xdr:cNvSpPr txBox="1"/>
      </xdr:nvSpPr>
      <xdr:spPr>
        <a:xfrm>
          <a:off x="20167111" y="132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144700</xdr:rowOff>
    </xdr:from>
    <xdr:to>
      <xdr:col>102</xdr:col>
      <xdr:colOff>165100</xdr:colOff>
      <xdr:row>77</xdr:row>
      <xdr:rowOff>74850</xdr:rowOff>
    </xdr:to>
    <xdr:sp macro="" textlink="">
      <xdr:nvSpPr>
        <xdr:cNvPr id="865" name="楕円 864"/>
        <xdr:cNvSpPr/>
      </xdr:nvSpPr>
      <xdr:spPr>
        <a:xfrm>
          <a:off x="19494500" y="131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65977</xdr:rowOff>
    </xdr:from>
    <xdr:ext cx="534377" cy="259045"/>
    <xdr:sp macro="" textlink="">
      <xdr:nvSpPr>
        <xdr:cNvPr id="866" name="テキスト ボックス 865"/>
        <xdr:cNvSpPr txBox="1"/>
      </xdr:nvSpPr>
      <xdr:spPr>
        <a:xfrm>
          <a:off x="19278111" y="132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23771</xdr:rowOff>
    </xdr:from>
    <xdr:to>
      <xdr:col>98</xdr:col>
      <xdr:colOff>38100</xdr:colOff>
      <xdr:row>77</xdr:row>
      <xdr:rowOff>125371</xdr:rowOff>
    </xdr:to>
    <xdr:sp macro="" textlink="">
      <xdr:nvSpPr>
        <xdr:cNvPr id="867" name="楕円 866"/>
        <xdr:cNvSpPr/>
      </xdr:nvSpPr>
      <xdr:spPr>
        <a:xfrm>
          <a:off x="18605500" y="132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116498</xdr:rowOff>
    </xdr:from>
    <xdr:ext cx="534377" cy="259045"/>
    <xdr:sp macro="" textlink="">
      <xdr:nvSpPr>
        <xdr:cNvPr id="868" name="テキスト ボックス 867"/>
        <xdr:cNvSpPr txBox="1"/>
      </xdr:nvSpPr>
      <xdr:spPr>
        <a:xfrm>
          <a:off x="18389111" y="1331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当たりのコストは、全体的に類似団体を上回っている。特に物件費、補助費等、普通建設事業費（うち新規整備）が増加傾向にある。要因については、物件費では地域創生関連経費、総合行政用ＰＣ運営経費等の増、補助費等については、農業振興や企業会計への補助金の増、普通建設事業費では峰山高原スキー場建設、ＣＡＴＶ整備事業、防災行政無線システム整備事業、道の駅整備事業などの増加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公債費については、近年実施してきた大型建設事業の地方債の償還が本格的に始まることから増加していく見込みである。</a:t>
          </a:r>
        </a:p>
        <a:p>
          <a:r>
            <a:rPr kumimoji="1" lang="ja-JP" altLang="en-US" sz="1300">
              <a:latin typeface="ＭＳ Ｐゴシック" panose="020B0600070205080204" pitchFamily="50" charset="-128"/>
              <a:ea typeface="ＭＳ Ｐゴシック" panose="020B0600070205080204" pitchFamily="50" charset="-128"/>
            </a:rPr>
            <a:t>　今後については、第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次神河町行財政改革大綱に掲げた補助金の適正化と整理統合などの取り組みや、公共施設総合管理計画を基に計画的・合理的な管理に努めていく。</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
11,601
202.23
10,121,647
9,821,886
253,353
5,049,966
11,998,444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124841</xdr:rowOff>
    </xdr:from>
    <xdr:to>
      <xdr:col>24</xdr:col>
      <xdr:colOff>63500</xdr:colOff>
      <xdr:row>35</xdr:row>
      <xdr:rowOff>21590</xdr:rowOff>
    </xdr:to>
    <xdr:cxnSp macro="">
      <xdr:nvCxnSpPr>
        <xdr:cNvPr id="61" name="直線コネクタ 60"/>
        <xdr:cNvCxnSpPr/>
      </xdr:nvCxnSpPr>
      <xdr:spPr>
        <a:xfrm flipV="1">
          <a:off x="3797300" y="5611241"/>
          <a:ext cx="838200" cy="4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103505</xdr:rowOff>
    </xdr:from>
    <xdr:to>
      <xdr:col>19</xdr:col>
      <xdr:colOff>177800</xdr:colOff>
      <xdr:row>35</xdr:row>
      <xdr:rowOff>21590</xdr:rowOff>
    </xdr:to>
    <xdr:cxnSp macro="">
      <xdr:nvCxnSpPr>
        <xdr:cNvPr id="64" name="直線コネクタ 63"/>
        <xdr:cNvCxnSpPr/>
      </xdr:nvCxnSpPr>
      <xdr:spPr>
        <a:xfrm>
          <a:off x="2908300" y="593280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103505</xdr:rowOff>
    </xdr:from>
    <xdr:to>
      <xdr:col>15</xdr:col>
      <xdr:colOff>50800</xdr:colOff>
      <xdr:row>35</xdr:row>
      <xdr:rowOff>46165</xdr:rowOff>
    </xdr:to>
    <xdr:cxnSp macro="">
      <xdr:nvCxnSpPr>
        <xdr:cNvPr id="67" name="直線コネクタ 66"/>
        <xdr:cNvCxnSpPr/>
      </xdr:nvCxnSpPr>
      <xdr:spPr>
        <a:xfrm flipV="1">
          <a:off x="2019300" y="5932805"/>
          <a:ext cx="889000" cy="1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137812</xdr:rowOff>
    </xdr:from>
    <xdr:ext cx="469744" cy="259045"/>
    <xdr:sp macro="" textlink="">
      <xdr:nvSpPr>
        <xdr:cNvPr id="69" name="テキスト ボックス 68"/>
        <xdr:cNvSpPr txBox="1"/>
      </xdr:nvSpPr>
      <xdr:spPr>
        <a:xfrm>
          <a:off x="2673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7874</xdr:rowOff>
    </xdr:from>
    <xdr:to>
      <xdr:col>10</xdr:col>
      <xdr:colOff>114300</xdr:colOff>
      <xdr:row>35</xdr:row>
      <xdr:rowOff>46165</xdr:rowOff>
    </xdr:to>
    <xdr:cxnSp macro="">
      <xdr:nvCxnSpPr>
        <xdr:cNvPr id="70" name="直線コネクタ 69"/>
        <xdr:cNvCxnSpPr/>
      </xdr:nvCxnSpPr>
      <xdr:spPr>
        <a:xfrm>
          <a:off x="1130300" y="6008624"/>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155338</xdr:rowOff>
    </xdr:from>
    <xdr:ext cx="469744" cy="259045"/>
    <xdr:sp macro="" textlink="">
      <xdr:nvSpPr>
        <xdr:cNvPr id="72" name="テキスト ボックス 71"/>
        <xdr:cNvSpPr txBox="1"/>
      </xdr:nvSpPr>
      <xdr:spPr>
        <a:xfrm>
          <a:off x="1784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4843</xdr:rowOff>
    </xdr:from>
    <xdr:ext cx="469744" cy="259045"/>
    <xdr:sp macro="" textlink="">
      <xdr:nvSpPr>
        <xdr:cNvPr id="74" name="テキスト ボックス 73"/>
        <xdr:cNvSpPr txBox="1"/>
      </xdr:nvSpPr>
      <xdr:spPr>
        <a:xfrm>
          <a:off x="895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74041</xdr:rowOff>
    </xdr:from>
    <xdr:to>
      <xdr:col>24</xdr:col>
      <xdr:colOff>114300</xdr:colOff>
      <xdr:row>33</xdr:row>
      <xdr:rowOff>4191</xdr:rowOff>
    </xdr:to>
    <xdr:sp macro="" textlink="">
      <xdr:nvSpPr>
        <xdr:cNvPr id="80" name="楕円 79"/>
        <xdr:cNvSpPr/>
      </xdr:nvSpPr>
      <xdr:spPr>
        <a:xfrm>
          <a:off x="4584700" y="556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96918</xdr:rowOff>
    </xdr:from>
    <xdr:ext cx="469744" cy="259045"/>
    <xdr:sp macro="" textlink="">
      <xdr:nvSpPr>
        <xdr:cNvPr id="81" name="議会費該当値テキスト"/>
        <xdr:cNvSpPr txBox="1"/>
      </xdr:nvSpPr>
      <xdr:spPr>
        <a:xfrm>
          <a:off x="4686300" y="541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142240</xdr:rowOff>
    </xdr:from>
    <xdr:to>
      <xdr:col>20</xdr:col>
      <xdr:colOff>38100</xdr:colOff>
      <xdr:row>35</xdr:row>
      <xdr:rowOff>72390</xdr:rowOff>
    </xdr:to>
    <xdr:sp macro="" textlink="">
      <xdr:nvSpPr>
        <xdr:cNvPr id="82" name="楕円 81"/>
        <xdr:cNvSpPr/>
      </xdr:nvSpPr>
      <xdr:spPr>
        <a:xfrm>
          <a:off x="3746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88917</xdr:rowOff>
    </xdr:from>
    <xdr:ext cx="469744" cy="259045"/>
    <xdr:sp macro="" textlink="">
      <xdr:nvSpPr>
        <xdr:cNvPr id="83" name="テキスト ボックス 82"/>
        <xdr:cNvSpPr txBox="1"/>
      </xdr:nvSpPr>
      <xdr:spPr>
        <a:xfrm>
          <a:off x="3562428"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52705</xdr:rowOff>
    </xdr:from>
    <xdr:to>
      <xdr:col>15</xdr:col>
      <xdr:colOff>101600</xdr:colOff>
      <xdr:row>34</xdr:row>
      <xdr:rowOff>154305</xdr:rowOff>
    </xdr:to>
    <xdr:sp macro="" textlink="">
      <xdr:nvSpPr>
        <xdr:cNvPr id="84" name="楕円 83"/>
        <xdr:cNvSpPr/>
      </xdr:nvSpPr>
      <xdr:spPr>
        <a:xfrm>
          <a:off x="2857500" y="58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170832</xdr:rowOff>
    </xdr:from>
    <xdr:ext cx="469744" cy="259045"/>
    <xdr:sp macro="" textlink="">
      <xdr:nvSpPr>
        <xdr:cNvPr id="85" name="テキスト ボックス 84"/>
        <xdr:cNvSpPr txBox="1"/>
      </xdr:nvSpPr>
      <xdr:spPr>
        <a:xfrm>
          <a:off x="2673428" y="565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166815</xdr:rowOff>
    </xdr:from>
    <xdr:to>
      <xdr:col>10</xdr:col>
      <xdr:colOff>165100</xdr:colOff>
      <xdr:row>35</xdr:row>
      <xdr:rowOff>96965</xdr:rowOff>
    </xdr:to>
    <xdr:sp macro="" textlink="">
      <xdr:nvSpPr>
        <xdr:cNvPr id="86" name="楕円 85"/>
        <xdr:cNvSpPr/>
      </xdr:nvSpPr>
      <xdr:spPr>
        <a:xfrm>
          <a:off x="1968500" y="59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113492</xdr:rowOff>
    </xdr:from>
    <xdr:ext cx="469744" cy="259045"/>
    <xdr:sp macro="" textlink="">
      <xdr:nvSpPr>
        <xdr:cNvPr id="87" name="テキスト ボックス 86"/>
        <xdr:cNvSpPr txBox="1"/>
      </xdr:nvSpPr>
      <xdr:spPr>
        <a:xfrm>
          <a:off x="1784428" y="577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128524</xdr:rowOff>
    </xdr:from>
    <xdr:to>
      <xdr:col>6</xdr:col>
      <xdr:colOff>38100</xdr:colOff>
      <xdr:row>35</xdr:row>
      <xdr:rowOff>58674</xdr:rowOff>
    </xdr:to>
    <xdr:sp macro="" textlink="">
      <xdr:nvSpPr>
        <xdr:cNvPr id="88" name="楕円 87"/>
        <xdr:cNvSpPr/>
      </xdr:nvSpPr>
      <xdr:spPr>
        <a:xfrm>
          <a:off x="1079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75201</xdr:rowOff>
    </xdr:from>
    <xdr:ext cx="469744" cy="259045"/>
    <xdr:sp macro="" textlink="">
      <xdr:nvSpPr>
        <xdr:cNvPr id="89" name="テキスト ボックス 88"/>
        <xdr:cNvSpPr txBox="1"/>
      </xdr:nvSpPr>
      <xdr:spPr>
        <a:xfrm>
          <a:off x="895428" y="57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158893</xdr:rowOff>
    </xdr:from>
    <xdr:to>
      <xdr:col>24</xdr:col>
      <xdr:colOff>63500</xdr:colOff>
      <xdr:row>57</xdr:row>
      <xdr:rowOff>97586</xdr:rowOff>
    </xdr:to>
    <xdr:cxnSp macro="">
      <xdr:nvCxnSpPr>
        <xdr:cNvPr id="120" name="直線コネクタ 119"/>
        <xdr:cNvCxnSpPr/>
      </xdr:nvCxnSpPr>
      <xdr:spPr>
        <a:xfrm flipV="1">
          <a:off x="3797300" y="9760093"/>
          <a:ext cx="838200" cy="11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20275</xdr:rowOff>
    </xdr:from>
    <xdr:ext cx="599010" cy="259045"/>
    <xdr:sp macro="" textlink="">
      <xdr:nvSpPr>
        <xdr:cNvPr id="121" name="総務費平均値テキスト"/>
        <xdr:cNvSpPr txBox="1"/>
      </xdr:nvSpPr>
      <xdr:spPr>
        <a:xfrm>
          <a:off x="4686300" y="9792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123789</xdr:rowOff>
    </xdr:from>
    <xdr:to>
      <xdr:col>19</xdr:col>
      <xdr:colOff>177800</xdr:colOff>
      <xdr:row>57</xdr:row>
      <xdr:rowOff>97586</xdr:rowOff>
    </xdr:to>
    <xdr:cxnSp macro="">
      <xdr:nvCxnSpPr>
        <xdr:cNvPr id="123" name="直線コネクタ 122"/>
        <xdr:cNvCxnSpPr/>
      </xdr:nvCxnSpPr>
      <xdr:spPr>
        <a:xfrm>
          <a:off x="2908300" y="9724989"/>
          <a:ext cx="889000" cy="14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167232</xdr:rowOff>
    </xdr:from>
    <xdr:ext cx="534377" cy="259045"/>
    <xdr:sp macro="" textlink="">
      <xdr:nvSpPr>
        <xdr:cNvPr id="125" name="テキスト ボックス 124"/>
        <xdr:cNvSpPr txBox="1"/>
      </xdr:nvSpPr>
      <xdr:spPr>
        <a:xfrm>
          <a:off x="3530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122836</xdr:rowOff>
    </xdr:from>
    <xdr:to>
      <xdr:col>15</xdr:col>
      <xdr:colOff>50800</xdr:colOff>
      <xdr:row>56</xdr:row>
      <xdr:rowOff>123789</xdr:rowOff>
    </xdr:to>
    <xdr:cxnSp macro="">
      <xdr:nvCxnSpPr>
        <xdr:cNvPr id="126" name="直線コネクタ 125"/>
        <xdr:cNvCxnSpPr/>
      </xdr:nvCxnSpPr>
      <xdr:spPr>
        <a:xfrm>
          <a:off x="2019300" y="9724036"/>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412</xdr:rowOff>
    </xdr:from>
    <xdr:ext cx="534377" cy="259045"/>
    <xdr:sp macro="" textlink="">
      <xdr:nvSpPr>
        <xdr:cNvPr id="128" name="テキスト ボックス 127"/>
        <xdr:cNvSpPr txBox="1"/>
      </xdr:nvSpPr>
      <xdr:spPr>
        <a:xfrm>
          <a:off x="2641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122836</xdr:rowOff>
    </xdr:from>
    <xdr:to>
      <xdr:col>10</xdr:col>
      <xdr:colOff>114300</xdr:colOff>
      <xdr:row>57</xdr:row>
      <xdr:rowOff>53008</xdr:rowOff>
    </xdr:to>
    <xdr:cxnSp macro="">
      <xdr:nvCxnSpPr>
        <xdr:cNvPr id="129" name="直線コネクタ 128"/>
        <xdr:cNvCxnSpPr/>
      </xdr:nvCxnSpPr>
      <xdr:spPr>
        <a:xfrm flipV="1">
          <a:off x="1130300" y="9724036"/>
          <a:ext cx="889000" cy="10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148310</xdr:rowOff>
    </xdr:from>
    <xdr:ext cx="599010" cy="259045"/>
    <xdr:sp macro="" textlink="">
      <xdr:nvSpPr>
        <xdr:cNvPr id="133" name="テキスト ボックス 132"/>
        <xdr:cNvSpPr txBox="1"/>
      </xdr:nvSpPr>
      <xdr:spPr>
        <a:xfrm>
          <a:off x="830795"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108093</xdr:rowOff>
    </xdr:from>
    <xdr:to>
      <xdr:col>24</xdr:col>
      <xdr:colOff>114300</xdr:colOff>
      <xdr:row>57</xdr:row>
      <xdr:rowOff>38243</xdr:rowOff>
    </xdr:to>
    <xdr:sp macro="" textlink="">
      <xdr:nvSpPr>
        <xdr:cNvPr id="139" name="楕円 138"/>
        <xdr:cNvSpPr/>
      </xdr:nvSpPr>
      <xdr:spPr>
        <a:xfrm>
          <a:off x="4584700" y="97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130970</xdr:rowOff>
    </xdr:from>
    <xdr:ext cx="599010" cy="259045"/>
    <xdr:sp macro="" textlink="">
      <xdr:nvSpPr>
        <xdr:cNvPr id="140" name="総務費該当値テキスト"/>
        <xdr:cNvSpPr txBox="1"/>
      </xdr:nvSpPr>
      <xdr:spPr>
        <a:xfrm>
          <a:off x="4686300" y="956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46786</xdr:rowOff>
    </xdr:from>
    <xdr:to>
      <xdr:col>20</xdr:col>
      <xdr:colOff>38100</xdr:colOff>
      <xdr:row>57</xdr:row>
      <xdr:rowOff>148386</xdr:rowOff>
    </xdr:to>
    <xdr:sp macro="" textlink="">
      <xdr:nvSpPr>
        <xdr:cNvPr id="141" name="楕円 140"/>
        <xdr:cNvSpPr/>
      </xdr:nvSpPr>
      <xdr:spPr>
        <a:xfrm>
          <a:off x="3746500" y="98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164913</xdr:rowOff>
    </xdr:from>
    <xdr:ext cx="599010" cy="259045"/>
    <xdr:sp macro="" textlink="">
      <xdr:nvSpPr>
        <xdr:cNvPr id="142" name="テキスト ボックス 141"/>
        <xdr:cNvSpPr txBox="1"/>
      </xdr:nvSpPr>
      <xdr:spPr>
        <a:xfrm>
          <a:off x="3497795" y="959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72989</xdr:rowOff>
    </xdr:from>
    <xdr:to>
      <xdr:col>15</xdr:col>
      <xdr:colOff>101600</xdr:colOff>
      <xdr:row>57</xdr:row>
      <xdr:rowOff>3139</xdr:rowOff>
    </xdr:to>
    <xdr:sp macro="" textlink="">
      <xdr:nvSpPr>
        <xdr:cNvPr id="143" name="楕円 142"/>
        <xdr:cNvSpPr/>
      </xdr:nvSpPr>
      <xdr:spPr>
        <a:xfrm>
          <a:off x="2857500" y="967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19666</xdr:rowOff>
    </xdr:from>
    <xdr:ext cx="599010" cy="259045"/>
    <xdr:sp macro="" textlink="">
      <xdr:nvSpPr>
        <xdr:cNvPr id="144" name="テキスト ボックス 143"/>
        <xdr:cNvSpPr txBox="1"/>
      </xdr:nvSpPr>
      <xdr:spPr>
        <a:xfrm>
          <a:off x="2608795" y="944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72036</xdr:rowOff>
    </xdr:from>
    <xdr:to>
      <xdr:col>10</xdr:col>
      <xdr:colOff>165100</xdr:colOff>
      <xdr:row>57</xdr:row>
      <xdr:rowOff>2186</xdr:rowOff>
    </xdr:to>
    <xdr:sp macro="" textlink="">
      <xdr:nvSpPr>
        <xdr:cNvPr id="145" name="楕円 144"/>
        <xdr:cNvSpPr/>
      </xdr:nvSpPr>
      <xdr:spPr>
        <a:xfrm>
          <a:off x="1968500" y="967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164763</xdr:rowOff>
    </xdr:from>
    <xdr:ext cx="599010" cy="259045"/>
    <xdr:sp macro="" textlink="">
      <xdr:nvSpPr>
        <xdr:cNvPr id="146" name="テキスト ボックス 145"/>
        <xdr:cNvSpPr txBox="1"/>
      </xdr:nvSpPr>
      <xdr:spPr>
        <a:xfrm>
          <a:off x="1719795" y="976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2208</xdr:rowOff>
    </xdr:from>
    <xdr:to>
      <xdr:col>6</xdr:col>
      <xdr:colOff>38100</xdr:colOff>
      <xdr:row>57</xdr:row>
      <xdr:rowOff>103808</xdr:rowOff>
    </xdr:to>
    <xdr:sp macro="" textlink="">
      <xdr:nvSpPr>
        <xdr:cNvPr id="147" name="楕円 146"/>
        <xdr:cNvSpPr/>
      </xdr:nvSpPr>
      <xdr:spPr>
        <a:xfrm>
          <a:off x="1079500" y="97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120335</xdr:rowOff>
    </xdr:from>
    <xdr:ext cx="599010" cy="259045"/>
    <xdr:sp macro="" textlink="">
      <xdr:nvSpPr>
        <xdr:cNvPr id="148" name="テキスト ボックス 147"/>
        <xdr:cNvSpPr txBox="1"/>
      </xdr:nvSpPr>
      <xdr:spPr>
        <a:xfrm>
          <a:off x="830795" y="955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137643</xdr:rowOff>
    </xdr:from>
    <xdr:to>
      <xdr:col>24</xdr:col>
      <xdr:colOff>63500</xdr:colOff>
      <xdr:row>78</xdr:row>
      <xdr:rowOff>21132</xdr:rowOff>
    </xdr:to>
    <xdr:cxnSp macro="">
      <xdr:nvCxnSpPr>
        <xdr:cNvPr id="182" name="直線コネクタ 181"/>
        <xdr:cNvCxnSpPr/>
      </xdr:nvCxnSpPr>
      <xdr:spPr>
        <a:xfrm flipV="1">
          <a:off x="3797300" y="13339293"/>
          <a:ext cx="838200" cy="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46093</xdr:rowOff>
    </xdr:from>
    <xdr:ext cx="599010" cy="259045"/>
    <xdr:sp macro="" textlink="">
      <xdr:nvSpPr>
        <xdr:cNvPr id="183" name="民生費平均値テキスト"/>
        <xdr:cNvSpPr txBox="1"/>
      </xdr:nvSpPr>
      <xdr:spPr>
        <a:xfrm>
          <a:off x="4686300" y="12904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21132</xdr:rowOff>
    </xdr:from>
    <xdr:to>
      <xdr:col>19</xdr:col>
      <xdr:colOff>177800</xdr:colOff>
      <xdr:row>78</xdr:row>
      <xdr:rowOff>106477</xdr:rowOff>
    </xdr:to>
    <xdr:cxnSp macro="">
      <xdr:nvCxnSpPr>
        <xdr:cNvPr id="185" name="直線コネクタ 184"/>
        <xdr:cNvCxnSpPr/>
      </xdr:nvCxnSpPr>
      <xdr:spPr>
        <a:xfrm flipV="1">
          <a:off x="2908300" y="13394232"/>
          <a:ext cx="889000" cy="8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4487</xdr:rowOff>
    </xdr:from>
    <xdr:ext cx="599010" cy="259045"/>
    <xdr:sp macro="" textlink="">
      <xdr:nvSpPr>
        <xdr:cNvPr id="187" name="テキスト ボックス 186"/>
        <xdr:cNvSpPr txBox="1"/>
      </xdr:nvSpPr>
      <xdr:spPr>
        <a:xfrm>
          <a:off x="3497795"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81950</xdr:rowOff>
    </xdr:from>
    <xdr:to>
      <xdr:col>15</xdr:col>
      <xdr:colOff>50800</xdr:colOff>
      <xdr:row>78</xdr:row>
      <xdr:rowOff>106477</xdr:rowOff>
    </xdr:to>
    <xdr:cxnSp macro="">
      <xdr:nvCxnSpPr>
        <xdr:cNvPr id="188" name="直線コネクタ 187"/>
        <xdr:cNvCxnSpPr/>
      </xdr:nvCxnSpPr>
      <xdr:spPr>
        <a:xfrm>
          <a:off x="2019300" y="13455050"/>
          <a:ext cx="889000" cy="2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59342</xdr:rowOff>
    </xdr:from>
    <xdr:ext cx="599010" cy="259045"/>
    <xdr:sp macro="" textlink="">
      <xdr:nvSpPr>
        <xdr:cNvPr id="190" name="テキスト ボックス 189"/>
        <xdr:cNvSpPr txBox="1"/>
      </xdr:nvSpPr>
      <xdr:spPr>
        <a:xfrm>
          <a:off x="2608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81950</xdr:rowOff>
    </xdr:from>
    <xdr:to>
      <xdr:col>10</xdr:col>
      <xdr:colOff>114300</xdr:colOff>
      <xdr:row>78</xdr:row>
      <xdr:rowOff>164579</xdr:rowOff>
    </xdr:to>
    <xdr:cxnSp macro="">
      <xdr:nvCxnSpPr>
        <xdr:cNvPr id="191" name="直線コネクタ 190"/>
        <xdr:cNvCxnSpPr/>
      </xdr:nvCxnSpPr>
      <xdr:spPr>
        <a:xfrm flipV="1">
          <a:off x="1130300" y="13455050"/>
          <a:ext cx="889000" cy="8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75316</xdr:rowOff>
    </xdr:from>
    <xdr:ext cx="599010" cy="259045"/>
    <xdr:sp macro="" textlink="">
      <xdr:nvSpPr>
        <xdr:cNvPr id="193" name="テキスト ボックス 192"/>
        <xdr:cNvSpPr txBox="1"/>
      </xdr:nvSpPr>
      <xdr:spPr>
        <a:xfrm>
          <a:off x="1719795" y="129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13394</xdr:rowOff>
    </xdr:from>
    <xdr:ext cx="599010" cy="259045"/>
    <xdr:sp macro="" textlink="">
      <xdr:nvSpPr>
        <xdr:cNvPr id="195" name="テキスト ボックス 194"/>
        <xdr:cNvSpPr txBox="1"/>
      </xdr:nvSpPr>
      <xdr:spPr>
        <a:xfrm>
          <a:off x="830795" y="1304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86843</xdr:rowOff>
    </xdr:from>
    <xdr:to>
      <xdr:col>24</xdr:col>
      <xdr:colOff>114300</xdr:colOff>
      <xdr:row>78</xdr:row>
      <xdr:rowOff>16993</xdr:rowOff>
    </xdr:to>
    <xdr:sp macro="" textlink="">
      <xdr:nvSpPr>
        <xdr:cNvPr id="201" name="楕円 200"/>
        <xdr:cNvSpPr/>
      </xdr:nvSpPr>
      <xdr:spPr>
        <a:xfrm>
          <a:off x="45847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65270</xdr:rowOff>
    </xdr:from>
    <xdr:ext cx="599010" cy="259045"/>
    <xdr:sp macro="" textlink="">
      <xdr:nvSpPr>
        <xdr:cNvPr id="202" name="民生費該当値テキスト"/>
        <xdr:cNvSpPr txBox="1"/>
      </xdr:nvSpPr>
      <xdr:spPr>
        <a:xfrm>
          <a:off x="4686300" y="1326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141782</xdr:rowOff>
    </xdr:from>
    <xdr:to>
      <xdr:col>20</xdr:col>
      <xdr:colOff>38100</xdr:colOff>
      <xdr:row>78</xdr:row>
      <xdr:rowOff>71932</xdr:rowOff>
    </xdr:to>
    <xdr:sp macro="" textlink="">
      <xdr:nvSpPr>
        <xdr:cNvPr id="203" name="楕円 202"/>
        <xdr:cNvSpPr/>
      </xdr:nvSpPr>
      <xdr:spPr>
        <a:xfrm>
          <a:off x="3746500" y="133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63059</xdr:rowOff>
    </xdr:from>
    <xdr:ext cx="599010" cy="259045"/>
    <xdr:sp macro="" textlink="">
      <xdr:nvSpPr>
        <xdr:cNvPr id="204" name="テキスト ボックス 203"/>
        <xdr:cNvSpPr txBox="1"/>
      </xdr:nvSpPr>
      <xdr:spPr>
        <a:xfrm>
          <a:off x="3497795" y="134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55677</xdr:rowOff>
    </xdr:from>
    <xdr:to>
      <xdr:col>15</xdr:col>
      <xdr:colOff>101600</xdr:colOff>
      <xdr:row>78</xdr:row>
      <xdr:rowOff>157277</xdr:rowOff>
    </xdr:to>
    <xdr:sp macro="" textlink="">
      <xdr:nvSpPr>
        <xdr:cNvPr id="205" name="楕円 204"/>
        <xdr:cNvSpPr/>
      </xdr:nvSpPr>
      <xdr:spPr>
        <a:xfrm>
          <a:off x="2857500" y="134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148404</xdr:rowOff>
    </xdr:from>
    <xdr:ext cx="599010" cy="259045"/>
    <xdr:sp macro="" textlink="">
      <xdr:nvSpPr>
        <xdr:cNvPr id="206" name="テキスト ボックス 205"/>
        <xdr:cNvSpPr txBox="1"/>
      </xdr:nvSpPr>
      <xdr:spPr>
        <a:xfrm>
          <a:off x="2608795" y="1352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31150</xdr:rowOff>
    </xdr:from>
    <xdr:to>
      <xdr:col>10</xdr:col>
      <xdr:colOff>165100</xdr:colOff>
      <xdr:row>78</xdr:row>
      <xdr:rowOff>132750</xdr:rowOff>
    </xdr:to>
    <xdr:sp macro="" textlink="">
      <xdr:nvSpPr>
        <xdr:cNvPr id="207" name="楕円 206"/>
        <xdr:cNvSpPr/>
      </xdr:nvSpPr>
      <xdr:spPr>
        <a:xfrm>
          <a:off x="1968500" y="134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123877</xdr:rowOff>
    </xdr:from>
    <xdr:ext cx="599010" cy="259045"/>
    <xdr:sp macro="" textlink="">
      <xdr:nvSpPr>
        <xdr:cNvPr id="208" name="テキスト ボックス 207"/>
        <xdr:cNvSpPr txBox="1"/>
      </xdr:nvSpPr>
      <xdr:spPr>
        <a:xfrm>
          <a:off x="1719795" y="13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113779</xdr:rowOff>
    </xdr:from>
    <xdr:to>
      <xdr:col>6</xdr:col>
      <xdr:colOff>38100</xdr:colOff>
      <xdr:row>79</xdr:row>
      <xdr:rowOff>43929</xdr:rowOff>
    </xdr:to>
    <xdr:sp macro="" textlink="">
      <xdr:nvSpPr>
        <xdr:cNvPr id="209" name="楕円 208"/>
        <xdr:cNvSpPr/>
      </xdr:nvSpPr>
      <xdr:spPr>
        <a:xfrm>
          <a:off x="1079500" y="134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35056</xdr:rowOff>
    </xdr:from>
    <xdr:ext cx="599010" cy="259045"/>
    <xdr:sp macro="" textlink="">
      <xdr:nvSpPr>
        <xdr:cNvPr id="210" name="テキスト ボックス 209"/>
        <xdr:cNvSpPr txBox="1"/>
      </xdr:nvSpPr>
      <xdr:spPr>
        <a:xfrm>
          <a:off x="830795" y="1357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72386</xdr:rowOff>
    </xdr:from>
    <xdr:to>
      <xdr:col>24</xdr:col>
      <xdr:colOff>63500</xdr:colOff>
      <xdr:row>95</xdr:row>
      <xdr:rowOff>146850</xdr:rowOff>
    </xdr:to>
    <xdr:cxnSp macro="">
      <xdr:nvCxnSpPr>
        <xdr:cNvPr id="237" name="直線コネクタ 236"/>
        <xdr:cNvCxnSpPr/>
      </xdr:nvCxnSpPr>
      <xdr:spPr>
        <a:xfrm flipV="1">
          <a:off x="3797300" y="16360136"/>
          <a:ext cx="838200" cy="7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129431</xdr:rowOff>
    </xdr:from>
    <xdr:to>
      <xdr:col>19</xdr:col>
      <xdr:colOff>177800</xdr:colOff>
      <xdr:row>95</xdr:row>
      <xdr:rowOff>146850</xdr:rowOff>
    </xdr:to>
    <xdr:cxnSp macro="">
      <xdr:nvCxnSpPr>
        <xdr:cNvPr id="240" name="直線コネクタ 239"/>
        <xdr:cNvCxnSpPr/>
      </xdr:nvCxnSpPr>
      <xdr:spPr>
        <a:xfrm>
          <a:off x="2908300" y="16417181"/>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129431</xdr:rowOff>
    </xdr:from>
    <xdr:to>
      <xdr:col>15</xdr:col>
      <xdr:colOff>50800</xdr:colOff>
      <xdr:row>95</xdr:row>
      <xdr:rowOff>170872</xdr:rowOff>
    </xdr:to>
    <xdr:cxnSp macro="">
      <xdr:nvCxnSpPr>
        <xdr:cNvPr id="243" name="直線コネクタ 242"/>
        <xdr:cNvCxnSpPr/>
      </xdr:nvCxnSpPr>
      <xdr:spPr>
        <a:xfrm flipV="1">
          <a:off x="2019300" y="16417181"/>
          <a:ext cx="889000" cy="4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121852</xdr:rowOff>
    </xdr:from>
    <xdr:ext cx="534377" cy="259045"/>
    <xdr:sp macro="" textlink="">
      <xdr:nvSpPr>
        <xdr:cNvPr id="245" name="テキスト ボックス 244"/>
        <xdr:cNvSpPr txBox="1"/>
      </xdr:nvSpPr>
      <xdr:spPr>
        <a:xfrm>
          <a:off x="2641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170872</xdr:rowOff>
    </xdr:from>
    <xdr:to>
      <xdr:col>10</xdr:col>
      <xdr:colOff>114300</xdr:colOff>
      <xdr:row>96</xdr:row>
      <xdr:rowOff>8031</xdr:rowOff>
    </xdr:to>
    <xdr:cxnSp macro="">
      <xdr:nvCxnSpPr>
        <xdr:cNvPr id="246" name="直線コネクタ 245"/>
        <xdr:cNvCxnSpPr/>
      </xdr:nvCxnSpPr>
      <xdr:spPr>
        <a:xfrm flipV="1">
          <a:off x="1130300" y="16458622"/>
          <a:ext cx="889000" cy="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8" name="テキスト ボックス 247"/>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50" name="テキスト ボックス 249"/>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21586</xdr:rowOff>
    </xdr:from>
    <xdr:to>
      <xdr:col>24</xdr:col>
      <xdr:colOff>114300</xdr:colOff>
      <xdr:row>95</xdr:row>
      <xdr:rowOff>123186</xdr:rowOff>
    </xdr:to>
    <xdr:sp macro="" textlink="">
      <xdr:nvSpPr>
        <xdr:cNvPr id="256" name="楕円 255"/>
        <xdr:cNvSpPr/>
      </xdr:nvSpPr>
      <xdr:spPr>
        <a:xfrm>
          <a:off x="4584700" y="1630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44463</xdr:rowOff>
    </xdr:from>
    <xdr:ext cx="599010" cy="259045"/>
    <xdr:sp macro="" textlink="">
      <xdr:nvSpPr>
        <xdr:cNvPr id="257" name="衛生費該当値テキスト"/>
        <xdr:cNvSpPr txBox="1"/>
      </xdr:nvSpPr>
      <xdr:spPr>
        <a:xfrm>
          <a:off x="4686300" y="1616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96050</xdr:rowOff>
    </xdr:from>
    <xdr:to>
      <xdr:col>20</xdr:col>
      <xdr:colOff>38100</xdr:colOff>
      <xdr:row>96</xdr:row>
      <xdr:rowOff>26200</xdr:rowOff>
    </xdr:to>
    <xdr:sp macro="" textlink="">
      <xdr:nvSpPr>
        <xdr:cNvPr id="258" name="楕円 257"/>
        <xdr:cNvSpPr/>
      </xdr:nvSpPr>
      <xdr:spPr>
        <a:xfrm>
          <a:off x="3746500" y="163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42727</xdr:rowOff>
    </xdr:from>
    <xdr:ext cx="599010" cy="259045"/>
    <xdr:sp macro="" textlink="">
      <xdr:nvSpPr>
        <xdr:cNvPr id="259" name="テキスト ボックス 258"/>
        <xdr:cNvSpPr txBox="1"/>
      </xdr:nvSpPr>
      <xdr:spPr>
        <a:xfrm>
          <a:off x="3497795" y="1615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78631</xdr:rowOff>
    </xdr:from>
    <xdr:to>
      <xdr:col>15</xdr:col>
      <xdr:colOff>101600</xdr:colOff>
      <xdr:row>96</xdr:row>
      <xdr:rowOff>8781</xdr:rowOff>
    </xdr:to>
    <xdr:sp macro="" textlink="">
      <xdr:nvSpPr>
        <xdr:cNvPr id="260" name="楕円 259"/>
        <xdr:cNvSpPr/>
      </xdr:nvSpPr>
      <xdr:spPr>
        <a:xfrm>
          <a:off x="2857500" y="1636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25308</xdr:rowOff>
    </xdr:from>
    <xdr:ext cx="599010" cy="259045"/>
    <xdr:sp macro="" textlink="">
      <xdr:nvSpPr>
        <xdr:cNvPr id="261" name="テキスト ボックス 260"/>
        <xdr:cNvSpPr txBox="1"/>
      </xdr:nvSpPr>
      <xdr:spPr>
        <a:xfrm>
          <a:off x="2608795" y="1614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120072</xdr:rowOff>
    </xdr:from>
    <xdr:to>
      <xdr:col>10</xdr:col>
      <xdr:colOff>165100</xdr:colOff>
      <xdr:row>96</xdr:row>
      <xdr:rowOff>50222</xdr:rowOff>
    </xdr:to>
    <xdr:sp macro="" textlink="">
      <xdr:nvSpPr>
        <xdr:cNvPr id="262" name="楕円 261"/>
        <xdr:cNvSpPr/>
      </xdr:nvSpPr>
      <xdr:spPr>
        <a:xfrm>
          <a:off x="1968500" y="164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66749</xdr:rowOff>
    </xdr:from>
    <xdr:ext cx="599010" cy="259045"/>
    <xdr:sp macro="" textlink="">
      <xdr:nvSpPr>
        <xdr:cNvPr id="263" name="テキスト ボックス 262"/>
        <xdr:cNvSpPr txBox="1"/>
      </xdr:nvSpPr>
      <xdr:spPr>
        <a:xfrm>
          <a:off x="1719795" y="1618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128681</xdr:rowOff>
    </xdr:from>
    <xdr:to>
      <xdr:col>6</xdr:col>
      <xdr:colOff>38100</xdr:colOff>
      <xdr:row>96</xdr:row>
      <xdr:rowOff>58831</xdr:rowOff>
    </xdr:to>
    <xdr:sp macro="" textlink="">
      <xdr:nvSpPr>
        <xdr:cNvPr id="264" name="楕円 263"/>
        <xdr:cNvSpPr/>
      </xdr:nvSpPr>
      <xdr:spPr>
        <a:xfrm>
          <a:off x="1079500" y="1641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75358</xdr:rowOff>
    </xdr:from>
    <xdr:ext cx="599010" cy="259045"/>
    <xdr:sp macro="" textlink="">
      <xdr:nvSpPr>
        <xdr:cNvPr id="265" name="テキスト ボックス 264"/>
        <xdr:cNvSpPr txBox="1"/>
      </xdr:nvSpPr>
      <xdr:spPr>
        <a:xfrm>
          <a:off x="830795" y="1619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97572</xdr:rowOff>
    </xdr:from>
    <xdr:to>
      <xdr:col>55</xdr:col>
      <xdr:colOff>0</xdr:colOff>
      <xdr:row>39</xdr:row>
      <xdr:rowOff>97572</xdr:rowOff>
    </xdr:to>
    <xdr:cxnSp macro="">
      <xdr:nvCxnSpPr>
        <xdr:cNvPr id="296" name="直線コネクタ 295"/>
        <xdr:cNvCxnSpPr/>
      </xdr:nvCxnSpPr>
      <xdr:spPr>
        <a:xfrm>
          <a:off x="9639300" y="6784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86795</xdr:rowOff>
    </xdr:from>
    <xdr:to>
      <xdr:col>50</xdr:col>
      <xdr:colOff>114300</xdr:colOff>
      <xdr:row>39</xdr:row>
      <xdr:rowOff>97572</xdr:rowOff>
    </xdr:to>
    <xdr:cxnSp macro="">
      <xdr:nvCxnSpPr>
        <xdr:cNvPr id="299" name="直線コネクタ 298"/>
        <xdr:cNvCxnSpPr/>
      </xdr:nvCxnSpPr>
      <xdr:spPr>
        <a:xfrm>
          <a:off x="8750300" y="6258995"/>
          <a:ext cx="889000" cy="5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86795</xdr:rowOff>
    </xdr:from>
    <xdr:to>
      <xdr:col>45</xdr:col>
      <xdr:colOff>177800</xdr:colOff>
      <xdr:row>38</xdr:row>
      <xdr:rowOff>151783</xdr:rowOff>
    </xdr:to>
    <xdr:cxnSp macro="">
      <xdr:nvCxnSpPr>
        <xdr:cNvPr id="302" name="直線コネクタ 301"/>
        <xdr:cNvCxnSpPr/>
      </xdr:nvCxnSpPr>
      <xdr:spPr>
        <a:xfrm flipV="1">
          <a:off x="7861300" y="6258995"/>
          <a:ext cx="889000" cy="40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68633</xdr:rowOff>
    </xdr:from>
    <xdr:ext cx="378565" cy="259045"/>
    <xdr:sp macro="" textlink="">
      <xdr:nvSpPr>
        <xdr:cNvPr id="304" name="テキスト ボックス 303"/>
        <xdr:cNvSpPr txBox="1"/>
      </xdr:nvSpPr>
      <xdr:spPr>
        <a:xfrm>
          <a:off x="8561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129249</xdr:rowOff>
    </xdr:from>
    <xdr:to>
      <xdr:col>41</xdr:col>
      <xdr:colOff>50800</xdr:colOff>
      <xdr:row>38</xdr:row>
      <xdr:rowOff>151783</xdr:rowOff>
    </xdr:to>
    <xdr:cxnSp macro="">
      <xdr:nvCxnSpPr>
        <xdr:cNvPr id="305" name="直線コネクタ 304"/>
        <xdr:cNvCxnSpPr/>
      </xdr:nvCxnSpPr>
      <xdr:spPr>
        <a:xfrm>
          <a:off x="6972300" y="6644349"/>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46772</xdr:rowOff>
    </xdr:from>
    <xdr:to>
      <xdr:col>55</xdr:col>
      <xdr:colOff>50800</xdr:colOff>
      <xdr:row>39</xdr:row>
      <xdr:rowOff>148372</xdr:rowOff>
    </xdr:to>
    <xdr:sp macro="" textlink="">
      <xdr:nvSpPr>
        <xdr:cNvPr id="315" name="楕円 314"/>
        <xdr:cNvSpPr/>
      </xdr:nvSpPr>
      <xdr:spPr>
        <a:xfrm>
          <a:off x="10426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133149</xdr:rowOff>
    </xdr:from>
    <xdr:ext cx="249299" cy="259045"/>
    <xdr:sp macro="" textlink="">
      <xdr:nvSpPr>
        <xdr:cNvPr id="316" name="労働費該当値テキスト"/>
        <xdr:cNvSpPr txBox="1"/>
      </xdr:nvSpPr>
      <xdr:spPr>
        <a:xfrm>
          <a:off x="10528300" y="66482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46772</xdr:rowOff>
    </xdr:from>
    <xdr:to>
      <xdr:col>50</xdr:col>
      <xdr:colOff>165100</xdr:colOff>
      <xdr:row>39</xdr:row>
      <xdr:rowOff>148372</xdr:rowOff>
    </xdr:to>
    <xdr:sp macro="" textlink="">
      <xdr:nvSpPr>
        <xdr:cNvPr id="317" name="楕円 316"/>
        <xdr:cNvSpPr/>
      </xdr:nvSpPr>
      <xdr:spPr>
        <a:xfrm>
          <a:off x="9588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139499</xdr:rowOff>
    </xdr:from>
    <xdr:ext cx="249299" cy="259045"/>
    <xdr:sp macro="" textlink="">
      <xdr:nvSpPr>
        <xdr:cNvPr id="318" name="テキスト ボックス 317"/>
        <xdr:cNvSpPr txBox="1"/>
      </xdr:nvSpPr>
      <xdr:spPr>
        <a:xfrm>
          <a:off x="9514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35995</xdr:rowOff>
    </xdr:from>
    <xdr:to>
      <xdr:col>46</xdr:col>
      <xdr:colOff>38100</xdr:colOff>
      <xdr:row>36</xdr:row>
      <xdr:rowOff>137595</xdr:rowOff>
    </xdr:to>
    <xdr:sp macro="" textlink="">
      <xdr:nvSpPr>
        <xdr:cNvPr id="319" name="楕円 318"/>
        <xdr:cNvSpPr/>
      </xdr:nvSpPr>
      <xdr:spPr>
        <a:xfrm>
          <a:off x="8699500" y="62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154122</xdr:rowOff>
    </xdr:from>
    <xdr:ext cx="469744" cy="259045"/>
    <xdr:sp macro="" textlink="">
      <xdr:nvSpPr>
        <xdr:cNvPr id="320" name="テキスト ボックス 319"/>
        <xdr:cNvSpPr txBox="1"/>
      </xdr:nvSpPr>
      <xdr:spPr>
        <a:xfrm>
          <a:off x="8515428" y="598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100983</xdr:rowOff>
    </xdr:from>
    <xdr:to>
      <xdr:col>41</xdr:col>
      <xdr:colOff>101600</xdr:colOff>
      <xdr:row>39</xdr:row>
      <xdr:rowOff>31133</xdr:rowOff>
    </xdr:to>
    <xdr:sp macro="" textlink="">
      <xdr:nvSpPr>
        <xdr:cNvPr id="321" name="楕円 320"/>
        <xdr:cNvSpPr/>
      </xdr:nvSpPr>
      <xdr:spPr>
        <a:xfrm>
          <a:off x="7810500" y="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22260</xdr:rowOff>
    </xdr:from>
    <xdr:ext cx="378565" cy="259045"/>
    <xdr:sp macro="" textlink="">
      <xdr:nvSpPr>
        <xdr:cNvPr id="322" name="テキスト ボックス 321"/>
        <xdr:cNvSpPr txBox="1"/>
      </xdr:nvSpPr>
      <xdr:spPr>
        <a:xfrm>
          <a:off x="7672017" y="670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78449</xdr:rowOff>
    </xdr:from>
    <xdr:to>
      <xdr:col>36</xdr:col>
      <xdr:colOff>165100</xdr:colOff>
      <xdr:row>39</xdr:row>
      <xdr:rowOff>8599</xdr:rowOff>
    </xdr:to>
    <xdr:sp macro="" textlink="">
      <xdr:nvSpPr>
        <xdr:cNvPr id="323" name="楕円 322"/>
        <xdr:cNvSpPr/>
      </xdr:nvSpPr>
      <xdr:spPr>
        <a:xfrm>
          <a:off x="6921500" y="65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171176</xdr:rowOff>
    </xdr:from>
    <xdr:ext cx="378565" cy="259045"/>
    <xdr:sp macro="" textlink="">
      <xdr:nvSpPr>
        <xdr:cNvPr id="324" name="テキスト ボックス 323"/>
        <xdr:cNvSpPr txBox="1"/>
      </xdr:nvSpPr>
      <xdr:spPr>
        <a:xfrm>
          <a:off x="6783017" y="668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72531</xdr:rowOff>
    </xdr:from>
    <xdr:to>
      <xdr:col>55</xdr:col>
      <xdr:colOff>0</xdr:colOff>
      <xdr:row>56</xdr:row>
      <xdr:rowOff>101055</xdr:rowOff>
    </xdr:to>
    <xdr:cxnSp macro="">
      <xdr:nvCxnSpPr>
        <xdr:cNvPr id="349" name="直線コネクタ 348"/>
        <xdr:cNvCxnSpPr/>
      </xdr:nvCxnSpPr>
      <xdr:spPr>
        <a:xfrm flipV="1">
          <a:off x="9639300" y="9673731"/>
          <a:ext cx="8382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50" name="農林水産業費平均値テキスト"/>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78966</xdr:rowOff>
    </xdr:from>
    <xdr:to>
      <xdr:col>50</xdr:col>
      <xdr:colOff>114300</xdr:colOff>
      <xdr:row>56</xdr:row>
      <xdr:rowOff>101055</xdr:rowOff>
    </xdr:to>
    <xdr:cxnSp macro="">
      <xdr:nvCxnSpPr>
        <xdr:cNvPr id="352" name="直線コネクタ 351"/>
        <xdr:cNvCxnSpPr/>
      </xdr:nvCxnSpPr>
      <xdr:spPr>
        <a:xfrm>
          <a:off x="8750300" y="9680166"/>
          <a:ext cx="889000" cy="2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4" name="テキスト ボックス 353"/>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78966</xdr:rowOff>
    </xdr:from>
    <xdr:to>
      <xdr:col>45</xdr:col>
      <xdr:colOff>177800</xdr:colOff>
      <xdr:row>57</xdr:row>
      <xdr:rowOff>8832</xdr:rowOff>
    </xdr:to>
    <xdr:cxnSp macro="">
      <xdr:nvCxnSpPr>
        <xdr:cNvPr id="355" name="直線コネクタ 354"/>
        <xdr:cNvCxnSpPr/>
      </xdr:nvCxnSpPr>
      <xdr:spPr>
        <a:xfrm flipV="1">
          <a:off x="7861300" y="9680166"/>
          <a:ext cx="889000" cy="10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65704</xdr:rowOff>
    </xdr:from>
    <xdr:ext cx="534377" cy="259045"/>
    <xdr:sp macro="" textlink="">
      <xdr:nvSpPr>
        <xdr:cNvPr id="357" name="テキスト ボックス 356"/>
        <xdr:cNvSpPr txBox="1"/>
      </xdr:nvSpPr>
      <xdr:spPr>
        <a:xfrm>
          <a:off x="8483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8832</xdr:rowOff>
    </xdr:from>
    <xdr:to>
      <xdr:col>41</xdr:col>
      <xdr:colOff>50800</xdr:colOff>
      <xdr:row>57</xdr:row>
      <xdr:rowOff>15118</xdr:rowOff>
    </xdr:to>
    <xdr:cxnSp macro="">
      <xdr:nvCxnSpPr>
        <xdr:cNvPr id="358" name="直線コネクタ 357"/>
        <xdr:cNvCxnSpPr/>
      </xdr:nvCxnSpPr>
      <xdr:spPr>
        <a:xfrm flipV="1">
          <a:off x="6972300" y="9781482"/>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60" name="テキスト ボックス 359"/>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62" name="テキスト ボックス 361"/>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21731</xdr:rowOff>
    </xdr:from>
    <xdr:to>
      <xdr:col>55</xdr:col>
      <xdr:colOff>50800</xdr:colOff>
      <xdr:row>56</xdr:row>
      <xdr:rowOff>123331</xdr:rowOff>
    </xdr:to>
    <xdr:sp macro="" textlink="">
      <xdr:nvSpPr>
        <xdr:cNvPr id="368" name="楕円 367"/>
        <xdr:cNvSpPr/>
      </xdr:nvSpPr>
      <xdr:spPr>
        <a:xfrm>
          <a:off x="10426700" y="96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44608</xdr:rowOff>
    </xdr:from>
    <xdr:ext cx="534377" cy="259045"/>
    <xdr:sp macro="" textlink="">
      <xdr:nvSpPr>
        <xdr:cNvPr id="369" name="農林水産業費該当値テキスト"/>
        <xdr:cNvSpPr txBox="1"/>
      </xdr:nvSpPr>
      <xdr:spPr>
        <a:xfrm>
          <a:off x="10528300" y="94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50255</xdr:rowOff>
    </xdr:from>
    <xdr:to>
      <xdr:col>50</xdr:col>
      <xdr:colOff>165100</xdr:colOff>
      <xdr:row>56</xdr:row>
      <xdr:rowOff>151855</xdr:rowOff>
    </xdr:to>
    <xdr:sp macro="" textlink="">
      <xdr:nvSpPr>
        <xdr:cNvPr id="370" name="楕円 369"/>
        <xdr:cNvSpPr/>
      </xdr:nvSpPr>
      <xdr:spPr>
        <a:xfrm>
          <a:off x="9588500" y="96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168382</xdr:rowOff>
    </xdr:from>
    <xdr:ext cx="534377" cy="259045"/>
    <xdr:sp macro="" textlink="">
      <xdr:nvSpPr>
        <xdr:cNvPr id="371" name="テキスト ボックス 370"/>
        <xdr:cNvSpPr txBox="1"/>
      </xdr:nvSpPr>
      <xdr:spPr>
        <a:xfrm>
          <a:off x="9372111" y="942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28166</xdr:rowOff>
    </xdr:from>
    <xdr:to>
      <xdr:col>46</xdr:col>
      <xdr:colOff>38100</xdr:colOff>
      <xdr:row>56</xdr:row>
      <xdr:rowOff>129766</xdr:rowOff>
    </xdr:to>
    <xdr:sp macro="" textlink="">
      <xdr:nvSpPr>
        <xdr:cNvPr id="372" name="楕円 371"/>
        <xdr:cNvSpPr/>
      </xdr:nvSpPr>
      <xdr:spPr>
        <a:xfrm>
          <a:off x="8699500" y="96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146293</xdr:rowOff>
    </xdr:from>
    <xdr:ext cx="534377" cy="259045"/>
    <xdr:sp macro="" textlink="">
      <xdr:nvSpPr>
        <xdr:cNvPr id="373" name="テキスト ボックス 372"/>
        <xdr:cNvSpPr txBox="1"/>
      </xdr:nvSpPr>
      <xdr:spPr>
        <a:xfrm>
          <a:off x="8483111" y="9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129482</xdr:rowOff>
    </xdr:from>
    <xdr:to>
      <xdr:col>41</xdr:col>
      <xdr:colOff>101600</xdr:colOff>
      <xdr:row>57</xdr:row>
      <xdr:rowOff>59632</xdr:rowOff>
    </xdr:to>
    <xdr:sp macro="" textlink="">
      <xdr:nvSpPr>
        <xdr:cNvPr id="374" name="楕円 373"/>
        <xdr:cNvSpPr/>
      </xdr:nvSpPr>
      <xdr:spPr>
        <a:xfrm>
          <a:off x="7810500" y="97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76159</xdr:rowOff>
    </xdr:from>
    <xdr:ext cx="534377" cy="259045"/>
    <xdr:sp macro="" textlink="">
      <xdr:nvSpPr>
        <xdr:cNvPr id="375" name="テキスト ボックス 374"/>
        <xdr:cNvSpPr txBox="1"/>
      </xdr:nvSpPr>
      <xdr:spPr>
        <a:xfrm>
          <a:off x="7594111" y="95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135768</xdr:rowOff>
    </xdr:from>
    <xdr:to>
      <xdr:col>36</xdr:col>
      <xdr:colOff>165100</xdr:colOff>
      <xdr:row>57</xdr:row>
      <xdr:rowOff>65918</xdr:rowOff>
    </xdr:to>
    <xdr:sp macro="" textlink="">
      <xdr:nvSpPr>
        <xdr:cNvPr id="376" name="楕円 375"/>
        <xdr:cNvSpPr/>
      </xdr:nvSpPr>
      <xdr:spPr>
        <a:xfrm>
          <a:off x="6921500" y="973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82445</xdr:rowOff>
    </xdr:from>
    <xdr:ext cx="534377" cy="259045"/>
    <xdr:sp macro="" textlink="">
      <xdr:nvSpPr>
        <xdr:cNvPr id="377" name="テキスト ボックス 376"/>
        <xdr:cNvSpPr txBox="1"/>
      </xdr:nvSpPr>
      <xdr:spPr>
        <a:xfrm>
          <a:off x="6705111" y="951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151435</xdr:rowOff>
    </xdr:from>
    <xdr:to>
      <xdr:col>55</xdr:col>
      <xdr:colOff>0</xdr:colOff>
      <xdr:row>77</xdr:row>
      <xdr:rowOff>11303</xdr:rowOff>
    </xdr:to>
    <xdr:cxnSp macro="">
      <xdr:nvCxnSpPr>
        <xdr:cNvPr id="406" name="直線コネクタ 405"/>
        <xdr:cNvCxnSpPr/>
      </xdr:nvCxnSpPr>
      <xdr:spPr>
        <a:xfrm flipV="1">
          <a:off x="9639300" y="11981485"/>
          <a:ext cx="838200" cy="123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110214</xdr:rowOff>
    </xdr:from>
    <xdr:ext cx="534377" cy="259045"/>
    <xdr:sp macro="" textlink="">
      <xdr:nvSpPr>
        <xdr:cNvPr id="407" name="商工費平均値テキスト"/>
        <xdr:cNvSpPr txBox="1"/>
      </xdr:nvSpPr>
      <xdr:spPr>
        <a:xfrm>
          <a:off x="10528300" y="1331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11303</xdr:rowOff>
    </xdr:from>
    <xdr:to>
      <xdr:col>50</xdr:col>
      <xdr:colOff>114300</xdr:colOff>
      <xdr:row>77</xdr:row>
      <xdr:rowOff>167360</xdr:rowOff>
    </xdr:to>
    <xdr:cxnSp macro="">
      <xdr:nvCxnSpPr>
        <xdr:cNvPr id="409" name="直線コネクタ 408"/>
        <xdr:cNvCxnSpPr/>
      </xdr:nvCxnSpPr>
      <xdr:spPr>
        <a:xfrm flipV="1">
          <a:off x="8750300" y="13212953"/>
          <a:ext cx="889000" cy="1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11" name="テキスト ボックス 410"/>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115063</xdr:rowOff>
    </xdr:from>
    <xdr:to>
      <xdr:col>45</xdr:col>
      <xdr:colOff>177800</xdr:colOff>
      <xdr:row>77</xdr:row>
      <xdr:rowOff>167360</xdr:rowOff>
    </xdr:to>
    <xdr:cxnSp macro="">
      <xdr:nvCxnSpPr>
        <xdr:cNvPr id="412" name="直線コネクタ 411"/>
        <xdr:cNvCxnSpPr/>
      </xdr:nvCxnSpPr>
      <xdr:spPr>
        <a:xfrm>
          <a:off x="7861300" y="13316713"/>
          <a:ext cx="889000" cy="5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80421</xdr:rowOff>
    </xdr:from>
    <xdr:ext cx="534377" cy="259045"/>
    <xdr:sp macro="" textlink="">
      <xdr:nvSpPr>
        <xdr:cNvPr id="414" name="テキスト ボックス 413"/>
        <xdr:cNvSpPr txBox="1"/>
      </xdr:nvSpPr>
      <xdr:spPr>
        <a:xfrm>
          <a:off x="8483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115063</xdr:rowOff>
    </xdr:from>
    <xdr:to>
      <xdr:col>41</xdr:col>
      <xdr:colOff>50800</xdr:colOff>
      <xdr:row>78</xdr:row>
      <xdr:rowOff>13729</xdr:rowOff>
    </xdr:to>
    <xdr:cxnSp macro="">
      <xdr:nvCxnSpPr>
        <xdr:cNvPr id="415" name="直線コネクタ 414"/>
        <xdr:cNvCxnSpPr/>
      </xdr:nvCxnSpPr>
      <xdr:spPr>
        <a:xfrm flipV="1">
          <a:off x="6972300" y="13316713"/>
          <a:ext cx="889000" cy="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100728</xdr:rowOff>
    </xdr:from>
    <xdr:ext cx="534377" cy="259045"/>
    <xdr:sp macro="" textlink="">
      <xdr:nvSpPr>
        <xdr:cNvPr id="417" name="テキスト ボックス 416"/>
        <xdr:cNvSpPr txBox="1"/>
      </xdr:nvSpPr>
      <xdr:spPr>
        <a:xfrm>
          <a:off x="7594111" y="134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105478</xdr:rowOff>
    </xdr:from>
    <xdr:ext cx="534377" cy="259045"/>
    <xdr:sp macro="" textlink="">
      <xdr:nvSpPr>
        <xdr:cNvPr id="419" name="テキスト ボックス 418"/>
        <xdr:cNvSpPr txBox="1"/>
      </xdr:nvSpPr>
      <xdr:spPr>
        <a:xfrm>
          <a:off x="6705111" y="13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100635</xdr:rowOff>
    </xdr:from>
    <xdr:to>
      <xdr:col>55</xdr:col>
      <xdr:colOff>50800</xdr:colOff>
      <xdr:row>70</xdr:row>
      <xdr:rowOff>30785</xdr:rowOff>
    </xdr:to>
    <xdr:sp macro="" textlink="">
      <xdr:nvSpPr>
        <xdr:cNvPr id="425" name="楕円 424"/>
        <xdr:cNvSpPr/>
      </xdr:nvSpPr>
      <xdr:spPr>
        <a:xfrm>
          <a:off x="10426700" y="119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53662</xdr:rowOff>
    </xdr:from>
    <xdr:ext cx="599010" cy="259045"/>
    <xdr:sp macro="" textlink="">
      <xdr:nvSpPr>
        <xdr:cNvPr id="426" name="商工費該当値テキスト"/>
        <xdr:cNvSpPr txBox="1"/>
      </xdr:nvSpPr>
      <xdr:spPr>
        <a:xfrm>
          <a:off x="10528300" y="1188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131953</xdr:rowOff>
    </xdr:from>
    <xdr:to>
      <xdr:col>50</xdr:col>
      <xdr:colOff>165100</xdr:colOff>
      <xdr:row>77</xdr:row>
      <xdr:rowOff>62103</xdr:rowOff>
    </xdr:to>
    <xdr:sp macro="" textlink="">
      <xdr:nvSpPr>
        <xdr:cNvPr id="427" name="楕円 426"/>
        <xdr:cNvSpPr/>
      </xdr:nvSpPr>
      <xdr:spPr>
        <a:xfrm>
          <a:off x="9588500" y="131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78630</xdr:rowOff>
    </xdr:from>
    <xdr:ext cx="534377" cy="259045"/>
    <xdr:sp macro="" textlink="">
      <xdr:nvSpPr>
        <xdr:cNvPr id="428" name="テキスト ボックス 427"/>
        <xdr:cNvSpPr txBox="1"/>
      </xdr:nvSpPr>
      <xdr:spPr>
        <a:xfrm>
          <a:off x="9372111" y="129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116560</xdr:rowOff>
    </xdr:from>
    <xdr:to>
      <xdr:col>46</xdr:col>
      <xdr:colOff>38100</xdr:colOff>
      <xdr:row>78</xdr:row>
      <xdr:rowOff>46710</xdr:rowOff>
    </xdr:to>
    <xdr:sp macro="" textlink="">
      <xdr:nvSpPr>
        <xdr:cNvPr id="429" name="楕円 428"/>
        <xdr:cNvSpPr/>
      </xdr:nvSpPr>
      <xdr:spPr>
        <a:xfrm>
          <a:off x="86995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63237</xdr:rowOff>
    </xdr:from>
    <xdr:ext cx="534377" cy="259045"/>
    <xdr:sp macro="" textlink="">
      <xdr:nvSpPr>
        <xdr:cNvPr id="430" name="テキスト ボックス 429"/>
        <xdr:cNvSpPr txBox="1"/>
      </xdr:nvSpPr>
      <xdr:spPr>
        <a:xfrm>
          <a:off x="8483111" y="130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64263</xdr:rowOff>
    </xdr:from>
    <xdr:to>
      <xdr:col>41</xdr:col>
      <xdr:colOff>101600</xdr:colOff>
      <xdr:row>77</xdr:row>
      <xdr:rowOff>165863</xdr:rowOff>
    </xdr:to>
    <xdr:sp macro="" textlink="">
      <xdr:nvSpPr>
        <xdr:cNvPr id="431" name="楕円 430"/>
        <xdr:cNvSpPr/>
      </xdr:nvSpPr>
      <xdr:spPr>
        <a:xfrm>
          <a:off x="7810500" y="132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10940</xdr:rowOff>
    </xdr:from>
    <xdr:ext cx="534377" cy="259045"/>
    <xdr:sp macro="" textlink="">
      <xdr:nvSpPr>
        <xdr:cNvPr id="432" name="テキスト ボックス 431"/>
        <xdr:cNvSpPr txBox="1"/>
      </xdr:nvSpPr>
      <xdr:spPr>
        <a:xfrm>
          <a:off x="7594111" y="130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134379</xdr:rowOff>
    </xdr:from>
    <xdr:to>
      <xdr:col>36</xdr:col>
      <xdr:colOff>165100</xdr:colOff>
      <xdr:row>78</xdr:row>
      <xdr:rowOff>64529</xdr:rowOff>
    </xdr:to>
    <xdr:sp macro="" textlink="">
      <xdr:nvSpPr>
        <xdr:cNvPr id="433" name="楕円 432"/>
        <xdr:cNvSpPr/>
      </xdr:nvSpPr>
      <xdr:spPr>
        <a:xfrm>
          <a:off x="6921500" y="133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81056</xdr:rowOff>
    </xdr:from>
    <xdr:ext cx="534377" cy="259045"/>
    <xdr:sp macro="" textlink="">
      <xdr:nvSpPr>
        <xdr:cNvPr id="434" name="テキスト ボックス 433"/>
        <xdr:cNvSpPr txBox="1"/>
      </xdr:nvSpPr>
      <xdr:spPr>
        <a:xfrm>
          <a:off x="6705111" y="1311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90590</xdr:rowOff>
    </xdr:from>
    <xdr:to>
      <xdr:col>55</xdr:col>
      <xdr:colOff>0</xdr:colOff>
      <xdr:row>95</xdr:row>
      <xdr:rowOff>107635</xdr:rowOff>
    </xdr:to>
    <xdr:cxnSp macro="">
      <xdr:nvCxnSpPr>
        <xdr:cNvPr id="463" name="直線コネクタ 462"/>
        <xdr:cNvCxnSpPr/>
      </xdr:nvCxnSpPr>
      <xdr:spPr>
        <a:xfrm>
          <a:off x="9639300" y="16378340"/>
          <a:ext cx="8382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27496</xdr:rowOff>
    </xdr:from>
    <xdr:to>
      <xdr:col>50</xdr:col>
      <xdr:colOff>114300</xdr:colOff>
      <xdr:row>95</xdr:row>
      <xdr:rowOff>90590</xdr:rowOff>
    </xdr:to>
    <xdr:cxnSp macro="">
      <xdr:nvCxnSpPr>
        <xdr:cNvPr id="466" name="直線コネクタ 465"/>
        <xdr:cNvCxnSpPr/>
      </xdr:nvCxnSpPr>
      <xdr:spPr>
        <a:xfrm>
          <a:off x="8750300" y="16315246"/>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27496</xdr:rowOff>
    </xdr:from>
    <xdr:to>
      <xdr:col>45</xdr:col>
      <xdr:colOff>177800</xdr:colOff>
      <xdr:row>95</xdr:row>
      <xdr:rowOff>128468</xdr:rowOff>
    </xdr:to>
    <xdr:cxnSp macro="">
      <xdr:nvCxnSpPr>
        <xdr:cNvPr id="469" name="直線コネクタ 468"/>
        <xdr:cNvCxnSpPr/>
      </xdr:nvCxnSpPr>
      <xdr:spPr>
        <a:xfrm flipV="1">
          <a:off x="7861300" y="16315246"/>
          <a:ext cx="889000" cy="10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7129</xdr:rowOff>
    </xdr:from>
    <xdr:ext cx="534377" cy="259045"/>
    <xdr:sp macro="" textlink="">
      <xdr:nvSpPr>
        <xdr:cNvPr id="471" name="テキスト ボックス 470"/>
        <xdr:cNvSpPr txBox="1"/>
      </xdr:nvSpPr>
      <xdr:spPr>
        <a:xfrm>
          <a:off x="8483111" y="166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128468</xdr:rowOff>
    </xdr:from>
    <xdr:to>
      <xdr:col>41</xdr:col>
      <xdr:colOff>50800</xdr:colOff>
      <xdr:row>96</xdr:row>
      <xdr:rowOff>98392</xdr:rowOff>
    </xdr:to>
    <xdr:cxnSp macro="">
      <xdr:nvCxnSpPr>
        <xdr:cNvPr id="472" name="直線コネクタ 471"/>
        <xdr:cNvCxnSpPr/>
      </xdr:nvCxnSpPr>
      <xdr:spPr>
        <a:xfrm flipV="1">
          <a:off x="6972300" y="16416218"/>
          <a:ext cx="889000" cy="14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20029</xdr:rowOff>
    </xdr:from>
    <xdr:ext cx="534377" cy="259045"/>
    <xdr:sp macro="" textlink="">
      <xdr:nvSpPr>
        <xdr:cNvPr id="474" name="テキスト ボックス 473"/>
        <xdr:cNvSpPr txBox="1"/>
      </xdr:nvSpPr>
      <xdr:spPr>
        <a:xfrm>
          <a:off x="7594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12182</xdr:rowOff>
    </xdr:from>
    <xdr:ext cx="534377" cy="259045"/>
    <xdr:sp macro="" textlink="">
      <xdr:nvSpPr>
        <xdr:cNvPr id="476" name="テキスト ボックス 475"/>
        <xdr:cNvSpPr txBox="1"/>
      </xdr:nvSpPr>
      <xdr:spPr>
        <a:xfrm>
          <a:off x="6705111" y="16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56835</xdr:rowOff>
    </xdr:from>
    <xdr:to>
      <xdr:col>55</xdr:col>
      <xdr:colOff>50800</xdr:colOff>
      <xdr:row>95</xdr:row>
      <xdr:rowOff>158435</xdr:rowOff>
    </xdr:to>
    <xdr:sp macro="" textlink="">
      <xdr:nvSpPr>
        <xdr:cNvPr id="482" name="楕円 481"/>
        <xdr:cNvSpPr/>
      </xdr:nvSpPr>
      <xdr:spPr>
        <a:xfrm>
          <a:off x="10426700" y="1634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79712</xdr:rowOff>
    </xdr:from>
    <xdr:ext cx="534377" cy="259045"/>
    <xdr:sp macro="" textlink="">
      <xdr:nvSpPr>
        <xdr:cNvPr id="483" name="土木費該当値テキスト"/>
        <xdr:cNvSpPr txBox="1"/>
      </xdr:nvSpPr>
      <xdr:spPr>
        <a:xfrm>
          <a:off x="10528300" y="1619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39790</xdr:rowOff>
    </xdr:from>
    <xdr:to>
      <xdr:col>50</xdr:col>
      <xdr:colOff>165100</xdr:colOff>
      <xdr:row>95</xdr:row>
      <xdr:rowOff>141390</xdr:rowOff>
    </xdr:to>
    <xdr:sp macro="" textlink="">
      <xdr:nvSpPr>
        <xdr:cNvPr id="484" name="楕円 483"/>
        <xdr:cNvSpPr/>
      </xdr:nvSpPr>
      <xdr:spPr>
        <a:xfrm>
          <a:off x="9588500" y="163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157917</xdr:rowOff>
    </xdr:from>
    <xdr:ext cx="534377" cy="259045"/>
    <xdr:sp macro="" textlink="">
      <xdr:nvSpPr>
        <xdr:cNvPr id="485" name="テキスト ボックス 484"/>
        <xdr:cNvSpPr txBox="1"/>
      </xdr:nvSpPr>
      <xdr:spPr>
        <a:xfrm>
          <a:off x="9372111" y="161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148146</xdr:rowOff>
    </xdr:from>
    <xdr:to>
      <xdr:col>46</xdr:col>
      <xdr:colOff>38100</xdr:colOff>
      <xdr:row>95</xdr:row>
      <xdr:rowOff>78296</xdr:rowOff>
    </xdr:to>
    <xdr:sp macro="" textlink="">
      <xdr:nvSpPr>
        <xdr:cNvPr id="486" name="楕円 485"/>
        <xdr:cNvSpPr/>
      </xdr:nvSpPr>
      <xdr:spPr>
        <a:xfrm>
          <a:off x="8699500" y="162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94823</xdr:rowOff>
    </xdr:from>
    <xdr:ext cx="534377" cy="259045"/>
    <xdr:sp macro="" textlink="">
      <xdr:nvSpPr>
        <xdr:cNvPr id="487" name="テキスト ボックス 486"/>
        <xdr:cNvSpPr txBox="1"/>
      </xdr:nvSpPr>
      <xdr:spPr>
        <a:xfrm>
          <a:off x="8483111" y="1603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77668</xdr:rowOff>
    </xdr:from>
    <xdr:to>
      <xdr:col>41</xdr:col>
      <xdr:colOff>101600</xdr:colOff>
      <xdr:row>96</xdr:row>
      <xdr:rowOff>7818</xdr:rowOff>
    </xdr:to>
    <xdr:sp macro="" textlink="">
      <xdr:nvSpPr>
        <xdr:cNvPr id="488" name="楕円 487"/>
        <xdr:cNvSpPr/>
      </xdr:nvSpPr>
      <xdr:spPr>
        <a:xfrm>
          <a:off x="7810500" y="163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24345</xdr:rowOff>
    </xdr:from>
    <xdr:ext cx="534377" cy="259045"/>
    <xdr:sp macro="" textlink="">
      <xdr:nvSpPr>
        <xdr:cNvPr id="489" name="テキスト ボックス 488"/>
        <xdr:cNvSpPr txBox="1"/>
      </xdr:nvSpPr>
      <xdr:spPr>
        <a:xfrm>
          <a:off x="7594111" y="161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47592</xdr:rowOff>
    </xdr:from>
    <xdr:to>
      <xdr:col>36</xdr:col>
      <xdr:colOff>165100</xdr:colOff>
      <xdr:row>96</xdr:row>
      <xdr:rowOff>149192</xdr:rowOff>
    </xdr:to>
    <xdr:sp macro="" textlink="">
      <xdr:nvSpPr>
        <xdr:cNvPr id="490" name="楕円 489"/>
        <xdr:cNvSpPr/>
      </xdr:nvSpPr>
      <xdr:spPr>
        <a:xfrm>
          <a:off x="6921500" y="1650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165719</xdr:rowOff>
    </xdr:from>
    <xdr:ext cx="534377" cy="259045"/>
    <xdr:sp macro="" textlink="">
      <xdr:nvSpPr>
        <xdr:cNvPr id="491" name="テキスト ボックス 490"/>
        <xdr:cNvSpPr txBox="1"/>
      </xdr:nvSpPr>
      <xdr:spPr>
        <a:xfrm>
          <a:off x="6705111" y="162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72796</xdr:rowOff>
    </xdr:from>
    <xdr:to>
      <xdr:col>85</xdr:col>
      <xdr:colOff>127000</xdr:colOff>
      <xdr:row>36</xdr:row>
      <xdr:rowOff>50089</xdr:rowOff>
    </xdr:to>
    <xdr:cxnSp macro="">
      <xdr:nvCxnSpPr>
        <xdr:cNvPr id="520" name="直線コネクタ 519"/>
        <xdr:cNvCxnSpPr/>
      </xdr:nvCxnSpPr>
      <xdr:spPr>
        <a:xfrm>
          <a:off x="15481300" y="5559196"/>
          <a:ext cx="838200" cy="6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1128</xdr:rowOff>
    </xdr:from>
    <xdr:ext cx="534377" cy="259045"/>
    <xdr:sp macro="" textlink="">
      <xdr:nvSpPr>
        <xdr:cNvPr id="521" name="消防費平均値テキスト"/>
        <xdr:cNvSpPr txBox="1"/>
      </xdr:nvSpPr>
      <xdr:spPr>
        <a:xfrm>
          <a:off x="16370300" y="617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72796</xdr:rowOff>
    </xdr:from>
    <xdr:to>
      <xdr:col>81</xdr:col>
      <xdr:colOff>50800</xdr:colOff>
      <xdr:row>36</xdr:row>
      <xdr:rowOff>153854</xdr:rowOff>
    </xdr:to>
    <xdr:cxnSp macro="">
      <xdr:nvCxnSpPr>
        <xdr:cNvPr id="523" name="直線コネクタ 522"/>
        <xdr:cNvCxnSpPr/>
      </xdr:nvCxnSpPr>
      <xdr:spPr>
        <a:xfrm flipV="1">
          <a:off x="14592300" y="5559196"/>
          <a:ext cx="889000" cy="76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121924</xdr:rowOff>
    </xdr:from>
    <xdr:ext cx="534377" cy="259045"/>
    <xdr:sp macro="" textlink="">
      <xdr:nvSpPr>
        <xdr:cNvPr id="525" name="テキスト ボックス 524"/>
        <xdr:cNvSpPr txBox="1"/>
      </xdr:nvSpPr>
      <xdr:spPr>
        <a:xfrm>
          <a:off x="15214111" y="62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94875</xdr:rowOff>
    </xdr:from>
    <xdr:to>
      <xdr:col>76</xdr:col>
      <xdr:colOff>114300</xdr:colOff>
      <xdr:row>36</xdr:row>
      <xdr:rowOff>153854</xdr:rowOff>
    </xdr:to>
    <xdr:cxnSp macro="">
      <xdr:nvCxnSpPr>
        <xdr:cNvPr id="526" name="直線コネクタ 525"/>
        <xdr:cNvCxnSpPr/>
      </xdr:nvCxnSpPr>
      <xdr:spPr>
        <a:xfrm>
          <a:off x="13703300" y="6267075"/>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94875</xdr:rowOff>
    </xdr:from>
    <xdr:to>
      <xdr:col>71</xdr:col>
      <xdr:colOff>177800</xdr:colOff>
      <xdr:row>36</xdr:row>
      <xdr:rowOff>137662</xdr:rowOff>
    </xdr:to>
    <xdr:cxnSp macro="">
      <xdr:nvCxnSpPr>
        <xdr:cNvPr id="529" name="直線コネクタ 528"/>
        <xdr:cNvCxnSpPr/>
      </xdr:nvCxnSpPr>
      <xdr:spPr>
        <a:xfrm flipV="1">
          <a:off x="12814300" y="6267075"/>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170739</xdr:rowOff>
    </xdr:from>
    <xdr:to>
      <xdr:col>85</xdr:col>
      <xdr:colOff>177800</xdr:colOff>
      <xdr:row>36</xdr:row>
      <xdr:rowOff>100889</xdr:rowOff>
    </xdr:to>
    <xdr:sp macro="" textlink="">
      <xdr:nvSpPr>
        <xdr:cNvPr id="539" name="楕円 538"/>
        <xdr:cNvSpPr/>
      </xdr:nvSpPr>
      <xdr:spPr>
        <a:xfrm>
          <a:off x="16268700" y="61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22166</xdr:rowOff>
    </xdr:from>
    <xdr:ext cx="534377" cy="259045"/>
    <xdr:sp macro="" textlink="">
      <xdr:nvSpPr>
        <xdr:cNvPr id="540" name="消防費該当値テキスト"/>
        <xdr:cNvSpPr txBox="1"/>
      </xdr:nvSpPr>
      <xdr:spPr>
        <a:xfrm>
          <a:off x="16370300" y="60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21996</xdr:rowOff>
    </xdr:from>
    <xdr:to>
      <xdr:col>81</xdr:col>
      <xdr:colOff>101600</xdr:colOff>
      <xdr:row>32</xdr:row>
      <xdr:rowOff>123596</xdr:rowOff>
    </xdr:to>
    <xdr:sp macro="" textlink="">
      <xdr:nvSpPr>
        <xdr:cNvPr id="541" name="楕円 540"/>
        <xdr:cNvSpPr/>
      </xdr:nvSpPr>
      <xdr:spPr>
        <a:xfrm>
          <a:off x="15430500" y="550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140123</xdr:rowOff>
    </xdr:from>
    <xdr:ext cx="534377" cy="259045"/>
    <xdr:sp macro="" textlink="">
      <xdr:nvSpPr>
        <xdr:cNvPr id="542" name="テキスト ボックス 541"/>
        <xdr:cNvSpPr txBox="1"/>
      </xdr:nvSpPr>
      <xdr:spPr>
        <a:xfrm>
          <a:off x="15214111" y="528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103054</xdr:rowOff>
    </xdr:from>
    <xdr:to>
      <xdr:col>76</xdr:col>
      <xdr:colOff>165100</xdr:colOff>
      <xdr:row>37</xdr:row>
      <xdr:rowOff>33204</xdr:rowOff>
    </xdr:to>
    <xdr:sp macro="" textlink="">
      <xdr:nvSpPr>
        <xdr:cNvPr id="543" name="楕円 542"/>
        <xdr:cNvSpPr/>
      </xdr:nvSpPr>
      <xdr:spPr>
        <a:xfrm>
          <a:off x="14541500" y="62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24331</xdr:rowOff>
    </xdr:from>
    <xdr:ext cx="534377" cy="259045"/>
    <xdr:sp macro="" textlink="">
      <xdr:nvSpPr>
        <xdr:cNvPr id="544" name="テキスト ボックス 543"/>
        <xdr:cNvSpPr txBox="1"/>
      </xdr:nvSpPr>
      <xdr:spPr>
        <a:xfrm>
          <a:off x="14325111" y="636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44075</xdr:rowOff>
    </xdr:from>
    <xdr:to>
      <xdr:col>72</xdr:col>
      <xdr:colOff>38100</xdr:colOff>
      <xdr:row>36</xdr:row>
      <xdr:rowOff>145675</xdr:rowOff>
    </xdr:to>
    <xdr:sp macro="" textlink="">
      <xdr:nvSpPr>
        <xdr:cNvPr id="545" name="楕円 544"/>
        <xdr:cNvSpPr/>
      </xdr:nvSpPr>
      <xdr:spPr>
        <a:xfrm>
          <a:off x="13652500" y="62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136802</xdr:rowOff>
    </xdr:from>
    <xdr:ext cx="534377" cy="259045"/>
    <xdr:sp macro="" textlink="">
      <xdr:nvSpPr>
        <xdr:cNvPr id="546" name="テキスト ボックス 545"/>
        <xdr:cNvSpPr txBox="1"/>
      </xdr:nvSpPr>
      <xdr:spPr>
        <a:xfrm>
          <a:off x="13436111" y="630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86862</xdr:rowOff>
    </xdr:from>
    <xdr:to>
      <xdr:col>67</xdr:col>
      <xdr:colOff>101600</xdr:colOff>
      <xdr:row>37</xdr:row>
      <xdr:rowOff>17012</xdr:rowOff>
    </xdr:to>
    <xdr:sp macro="" textlink="">
      <xdr:nvSpPr>
        <xdr:cNvPr id="547" name="楕円 546"/>
        <xdr:cNvSpPr/>
      </xdr:nvSpPr>
      <xdr:spPr>
        <a:xfrm>
          <a:off x="12763500" y="625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8139</xdr:rowOff>
    </xdr:from>
    <xdr:ext cx="534377" cy="259045"/>
    <xdr:sp macro="" textlink="">
      <xdr:nvSpPr>
        <xdr:cNvPr id="548" name="テキスト ボックス 547"/>
        <xdr:cNvSpPr txBox="1"/>
      </xdr:nvSpPr>
      <xdr:spPr>
        <a:xfrm>
          <a:off x="12547111" y="635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71935</xdr:rowOff>
    </xdr:from>
    <xdr:to>
      <xdr:col>85</xdr:col>
      <xdr:colOff>127000</xdr:colOff>
      <xdr:row>56</xdr:row>
      <xdr:rowOff>84630</xdr:rowOff>
    </xdr:to>
    <xdr:cxnSp macro="">
      <xdr:nvCxnSpPr>
        <xdr:cNvPr id="577" name="直線コネクタ 576"/>
        <xdr:cNvCxnSpPr/>
      </xdr:nvCxnSpPr>
      <xdr:spPr>
        <a:xfrm flipV="1">
          <a:off x="15481300" y="9673135"/>
          <a:ext cx="8382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15260</xdr:rowOff>
    </xdr:from>
    <xdr:ext cx="534377" cy="259045"/>
    <xdr:sp macro="" textlink="">
      <xdr:nvSpPr>
        <xdr:cNvPr id="578" name="教育費平均値テキスト"/>
        <xdr:cNvSpPr txBox="1"/>
      </xdr:nvSpPr>
      <xdr:spPr>
        <a:xfrm>
          <a:off x="16370300" y="96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16302</xdr:rowOff>
    </xdr:from>
    <xdr:to>
      <xdr:col>81</xdr:col>
      <xdr:colOff>50800</xdr:colOff>
      <xdr:row>56</xdr:row>
      <xdr:rowOff>84630</xdr:rowOff>
    </xdr:to>
    <xdr:cxnSp macro="">
      <xdr:nvCxnSpPr>
        <xdr:cNvPr id="580" name="直線コネクタ 579"/>
        <xdr:cNvCxnSpPr/>
      </xdr:nvCxnSpPr>
      <xdr:spPr>
        <a:xfrm>
          <a:off x="14592300" y="9446052"/>
          <a:ext cx="889000" cy="23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142224</xdr:rowOff>
    </xdr:from>
    <xdr:ext cx="534377" cy="259045"/>
    <xdr:sp macro="" textlink="">
      <xdr:nvSpPr>
        <xdr:cNvPr id="582" name="テキスト ボックス 581"/>
        <xdr:cNvSpPr txBox="1"/>
      </xdr:nvSpPr>
      <xdr:spPr>
        <a:xfrm>
          <a:off x="15214111" y="97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16302</xdr:rowOff>
    </xdr:from>
    <xdr:to>
      <xdr:col>76</xdr:col>
      <xdr:colOff>114300</xdr:colOff>
      <xdr:row>55</xdr:row>
      <xdr:rowOff>44130</xdr:rowOff>
    </xdr:to>
    <xdr:cxnSp macro="">
      <xdr:nvCxnSpPr>
        <xdr:cNvPr id="583" name="直線コネクタ 582"/>
        <xdr:cNvCxnSpPr/>
      </xdr:nvCxnSpPr>
      <xdr:spPr>
        <a:xfrm flipV="1">
          <a:off x="13703300" y="9446052"/>
          <a:ext cx="889000" cy="2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585" name="テキスト ボックス 584"/>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44130</xdr:rowOff>
    </xdr:from>
    <xdr:to>
      <xdr:col>71</xdr:col>
      <xdr:colOff>177800</xdr:colOff>
      <xdr:row>56</xdr:row>
      <xdr:rowOff>99024</xdr:rowOff>
    </xdr:to>
    <xdr:cxnSp macro="">
      <xdr:nvCxnSpPr>
        <xdr:cNvPr id="586" name="直線コネクタ 585"/>
        <xdr:cNvCxnSpPr/>
      </xdr:nvCxnSpPr>
      <xdr:spPr>
        <a:xfrm flipV="1">
          <a:off x="12814300" y="9473880"/>
          <a:ext cx="889000" cy="22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8" name="テキスト ボックス 587"/>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90" name="テキスト ボックス 589"/>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21135</xdr:rowOff>
    </xdr:from>
    <xdr:to>
      <xdr:col>85</xdr:col>
      <xdr:colOff>177800</xdr:colOff>
      <xdr:row>56</xdr:row>
      <xdr:rowOff>122735</xdr:rowOff>
    </xdr:to>
    <xdr:sp macro="" textlink="">
      <xdr:nvSpPr>
        <xdr:cNvPr id="596" name="楕円 595"/>
        <xdr:cNvSpPr/>
      </xdr:nvSpPr>
      <xdr:spPr>
        <a:xfrm>
          <a:off x="16268700" y="962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44012</xdr:rowOff>
    </xdr:from>
    <xdr:ext cx="534377" cy="259045"/>
    <xdr:sp macro="" textlink="">
      <xdr:nvSpPr>
        <xdr:cNvPr id="597" name="教育費該当値テキスト"/>
        <xdr:cNvSpPr txBox="1"/>
      </xdr:nvSpPr>
      <xdr:spPr>
        <a:xfrm>
          <a:off x="16370300" y="947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33830</xdr:rowOff>
    </xdr:from>
    <xdr:to>
      <xdr:col>81</xdr:col>
      <xdr:colOff>101600</xdr:colOff>
      <xdr:row>56</xdr:row>
      <xdr:rowOff>135430</xdr:rowOff>
    </xdr:to>
    <xdr:sp macro="" textlink="">
      <xdr:nvSpPr>
        <xdr:cNvPr id="598" name="楕円 597"/>
        <xdr:cNvSpPr/>
      </xdr:nvSpPr>
      <xdr:spPr>
        <a:xfrm>
          <a:off x="15430500" y="96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151957</xdr:rowOff>
    </xdr:from>
    <xdr:ext cx="534377" cy="259045"/>
    <xdr:sp macro="" textlink="">
      <xdr:nvSpPr>
        <xdr:cNvPr id="599" name="テキスト ボックス 598"/>
        <xdr:cNvSpPr txBox="1"/>
      </xdr:nvSpPr>
      <xdr:spPr>
        <a:xfrm>
          <a:off x="15214111" y="941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136952</xdr:rowOff>
    </xdr:from>
    <xdr:to>
      <xdr:col>76</xdr:col>
      <xdr:colOff>165100</xdr:colOff>
      <xdr:row>55</xdr:row>
      <xdr:rowOff>67102</xdr:rowOff>
    </xdr:to>
    <xdr:sp macro="" textlink="">
      <xdr:nvSpPr>
        <xdr:cNvPr id="600" name="楕円 599"/>
        <xdr:cNvSpPr/>
      </xdr:nvSpPr>
      <xdr:spPr>
        <a:xfrm>
          <a:off x="14541500" y="939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83629</xdr:rowOff>
    </xdr:from>
    <xdr:ext cx="534377" cy="259045"/>
    <xdr:sp macro="" textlink="">
      <xdr:nvSpPr>
        <xdr:cNvPr id="601" name="テキスト ボックス 600"/>
        <xdr:cNvSpPr txBox="1"/>
      </xdr:nvSpPr>
      <xdr:spPr>
        <a:xfrm>
          <a:off x="14325111" y="917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164780</xdr:rowOff>
    </xdr:from>
    <xdr:to>
      <xdr:col>72</xdr:col>
      <xdr:colOff>38100</xdr:colOff>
      <xdr:row>55</xdr:row>
      <xdr:rowOff>94930</xdr:rowOff>
    </xdr:to>
    <xdr:sp macro="" textlink="">
      <xdr:nvSpPr>
        <xdr:cNvPr id="602" name="楕円 601"/>
        <xdr:cNvSpPr/>
      </xdr:nvSpPr>
      <xdr:spPr>
        <a:xfrm>
          <a:off x="13652500" y="94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111457</xdr:rowOff>
    </xdr:from>
    <xdr:ext cx="534377" cy="259045"/>
    <xdr:sp macro="" textlink="">
      <xdr:nvSpPr>
        <xdr:cNvPr id="603" name="テキスト ボックス 602"/>
        <xdr:cNvSpPr txBox="1"/>
      </xdr:nvSpPr>
      <xdr:spPr>
        <a:xfrm>
          <a:off x="13436111" y="91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48224</xdr:rowOff>
    </xdr:from>
    <xdr:to>
      <xdr:col>67</xdr:col>
      <xdr:colOff>101600</xdr:colOff>
      <xdr:row>56</xdr:row>
      <xdr:rowOff>149824</xdr:rowOff>
    </xdr:to>
    <xdr:sp macro="" textlink="">
      <xdr:nvSpPr>
        <xdr:cNvPr id="604" name="楕円 603"/>
        <xdr:cNvSpPr/>
      </xdr:nvSpPr>
      <xdr:spPr>
        <a:xfrm>
          <a:off x="12763500" y="96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166351</xdr:rowOff>
    </xdr:from>
    <xdr:ext cx="534377" cy="259045"/>
    <xdr:sp macro="" textlink="">
      <xdr:nvSpPr>
        <xdr:cNvPr id="605" name="テキスト ボックス 604"/>
        <xdr:cNvSpPr txBox="1"/>
      </xdr:nvSpPr>
      <xdr:spPr>
        <a:xfrm>
          <a:off x="12547111" y="942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32779</xdr:rowOff>
    </xdr:from>
    <xdr:to>
      <xdr:col>85</xdr:col>
      <xdr:colOff>127000</xdr:colOff>
      <xdr:row>79</xdr:row>
      <xdr:rowOff>44450</xdr:rowOff>
    </xdr:to>
    <xdr:cxnSp macro="">
      <xdr:nvCxnSpPr>
        <xdr:cNvPr id="634" name="直線コネクタ 633"/>
        <xdr:cNvCxnSpPr/>
      </xdr:nvCxnSpPr>
      <xdr:spPr>
        <a:xfrm flipV="1">
          <a:off x="15481300" y="13577329"/>
          <a:ext cx="8382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35052</xdr:rowOff>
    </xdr:from>
    <xdr:to>
      <xdr:col>81</xdr:col>
      <xdr:colOff>50800</xdr:colOff>
      <xdr:row>79</xdr:row>
      <xdr:rowOff>44450</xdr:rowOff>
    </xdr:to>
    <xdr:cxnSp macro="">
      <xdr:nvCxnSpPr>
        <xdr:cNvPr id="637" name="直線コネクタ 636"/>
        <xdr:cNvCxnSpPr/>
      </xdr:nvCxnSpPr>
      <xdr:spPr>
        <a:xfrm>
          <a:off x="14592300" y="13579602"/>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78778</xdr:rowOff>
    </xdr:from>
    <xdr:to>
      <xdr:col>76</xdr:col>
      <xdr:colOff>114300</xdr:colOff>
      <xdr:row>79</xdr:row>
      <xdr:rowOff>35052</xdr:rowOff>
    </xdr:to>
    <xdr:cxnSp macro="">
      <xdr:nvCxnSpPr>
        <xdr:cNvPr id="640" name="直線コネクタ 639"/>
        <xdr:cNvCxnSpPr/>
      </xdr:nvCxnSpPr>
      <xdr:spPr>
        <a:xfrm>
          <a:off x="13703300" y="13451878"/>
          <a:ext cx="889000" cy="1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78778</xdr:rowOff>
    </xdr:from>
    <xdr:to>
      <xdr:col>71</xdr:col>
      <xdr:colOff>177800</xdr:colOff>
      <xdr:row>78</xdr:row>
      <xdr:rowOff>150952</xdr:rowOff>
    </xdr:to>
    <xdr:cxnSp macro="">
      <xdr:nvCxnSpPr>
        <xdr:cNvPr id="643" name="直線コネクタ 642"/>
        <xdr:cNvCxnSpPr/>
      </xdr:nvCxnSpPr>
      <xdr:spPr>
        <a:xfrm flipV="1">
          <a:off x="12814300" y="13451878"/>
          <a:ext cx="889000" cy="7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26788</xdr:rowOff>
    </xdr:from>
    <xdr:ext cx="469744" cy="259045"/>
    <xdr:sp macro="" textlink="">
      <xdr:nvSpPr>
        <xdr:cNvPr id="645" name="テキスト ボックス 644"/>
        <xdr:cNvSpPr txBox="1"/>
      </xdr:nvSpPr>
      <xdr:spPr>
        <a:xfrm>
          <a:off x="13468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153429</xdr:rowOff>
    </xdr:from>
    <xdr:to>
      <xdr:col>85</xdr:col>
      <xdr:colOff>177800</xdr:colOff>
      <xdr:row>79</xdr:row>
      <xdr:rowOff>83579</xdr:rowOff>
    </xdr:to>
    <xdr:sp macro="" textlink="">
      <xdr:nvSpPr>
        <xdr:cNvPr id="653" name="楕円 652"/>
        <xdr:cNvSpPr/>
      </xdr:nvSpPr>
      <xdr:spPr>
        <a:xfrm>
          <a:off x="16268700" y="135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378565" cy="259045"/>
    <xdr:sp macro="" textlink="">
      <xdr:nvSpPr>
        <xdr:cNvPr id="654" name="災害復旧費該当値テキスト"/>
        <xdr:cNvSpPr txBox="1"/>
      </xdr:nvSpPr>
      <xdr:spPr>
        <a:xfrm>
          <a:off x="16370300" y="13497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155702</xdr:rowOff>
    </xdr:from>
    <xdr:to>
      <xdr:col>76</xdr:col>
      <xdr:colOff>165100</xdr:colOff>
      <xdr:row>79</xdr:row>
      <xdr:rowOff>85852</xdr:rowOff>
    </xdr:to>
    <xdr:sp macro="" textlink="">
      <xdr:nvSpPr>
        <xdr:cNvPr id="657" name="楕円 656"/>
        <xdr:cNvSpPr/>
      </xdr:nvSpPr>
      <xdr:spPr>
        <a:xfrm>
          <a:off x="14541500" y="13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76979</xdr:rowOff>
    </xdr:from>
    <xdr:ext cx="378565" cy="259045"/>
    <xdr:sp macro="" textlink="">
      <xdr:nvSpPr>
        <xdr:cNvPr id="658" name="テキスト ボックス 657"/>
        <xdr:cNvSpPr txBox="1"/>
      </xdr:nvSpPr>
      <xdr:spPr>
        <a:xfrm>
          <a:off x="14403017" y="1362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27978</xdr:rowOff>
    </xdr:from>
    <xdr:to>
      <xdr:col>72</xdr:col>
      <xdr:colOff>38100</xdr:colOff>
      <xdr:row>78</xdr:row>
      <xdr:rowOff>129578</xdr:rowOff>
    </xdr:to>
    <xdr:sp macro="" textlink="">
      <xdr:nvSpPr>
        <xdr:cNvPr id="659" name="楕円 658"/>
        <xdr:cNvSpPr/>
      </xdr:nvSpPr>
      <xdr:spPr>
        <a:xfrm>
          <a:off x="13652500" y="134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146105</xdr:rowOff>
    </xdr:from>
    <xdr:ext cx="534377" cy="259045"/>
    <xdr:sp macro="" textlink="">
      <xdr:nvSpPr>
        <xdr:cNvPr id="660" name="テキスト ボックス 659"/>
        <xdr:cNvSpPr txBox="1"/>
      </xdr:nvSpPr>
      <xdr:spPr>
        <a:xfrm>
          <a:off x="13436111" y="131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100152</xdr:rowOff>
    </xdr:from>
    <xdr:to>
      <xdr:col>67</xdr:col>
      <xdr:colOff>101600</xdr:colOff>
      <xdr:row>79</xdr:row>
      <xdr:rowOff>30302</xdr:rowOff>
    </xdr:to>
    <xdr:sp macro="" textlink="">
      <xdr:nvSpPr>
        <xdr:cNvPr id="661" name="楕円 660"/>
        <xdr:cNvSpPr/>
      </xdr:nvSpPr>
      <xdr:spPr>
        <a:xfrm>
          <a:off x="12763500" y="134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21429</xdr:rowOff>
    </xdr:from>
    <xdr:ext cx="469744" cy="259045"/>
    <xdr:sp macro="" textlink="">
      <xdr:nvSpPr>
        <xdr:cNvPr id="662" name="テキスト ボックス 661"/>
        <xdr:cNvSpPr txBox="1"/>
      </xdr:nvSpPr>
      <xdr:spPr>
        <a:xfrm>
          <a:off x="12579428" y="135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32000</xdr:rowOff>
    </xdr:from>
    <xdr:to>
      <xdr:col>85</xdr:col>
      <xdr:colOff>127000</xdr:colOff>
      <xdr:row>95</xdr:row>
      <xdr:rowOff>47574</xdr:rowOff>
    </xdr:to>
    <xdr:cxnSp macro="">
      <xdr:nvCxnSpPr>
        <xdr:cNvPr id="691" name="直線コネクタ 690"/>
        <xdr:cNvCxnSpPr/>
      </xdr:nvCxnSpPr>
      <xdr:spPr>
        <a:xfrm>
          <a:off x="15481300" y="16319750"/>
          <a:ext cx="838200" cy="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32000</xdr:rowOff>
    </xdr:from>
    <xdr:to>
      <xdr:col>81</xdr:col>
      <xdr:colOff>50800</xdr:colOff>
      <xdr:row>95</xdr:row>
      <xdr:rowOff>43985</xdr:rowOff>
    </xdr:to>
    <xdr:cxnSp macro="">
      <xdr:nvCxnSpPr>
        <xdr:cNvPr id="694" name="直線コネクタ 693"/>
        <xdr:cNvCxnSpPr/>
      </xdr:nvCxnSpPr>
      <xdr:spPr>
        <a:xfrm flipV="1">
          <a:off x="14592300" y="16319750"/>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6" name="テキスト ボックス 695"/>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10099</xdr:rowOff>
    </xdr:from>
    <xdr:to>
      <xdr:col>76</xdr:col>
      <xdr:colOff>114300</xdr:colOff>
      <xdr:row>95</xdr:row>
      <xdr:rowOff>43985</xdr:rowOff>
    </xdr:to>
    <xdr:cxnSp macro="">
      <xdr:nvCxnSpPr>
        <xdr:cNvPr id="697" name="直線コネクタ 696"/>
        <xdr:cNvCxnSpPr/>
      </xdr:nvCxnSpPr>
      <xdr:spPr>
        <a:xfrm>
          <a:off x="13703300" y="16297849"/>
          <a:ext cx="889000" cy="3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149958</xdr:rowOff>
    </xdr:from>
    <xdr:ext cx="534377" cy="259045"/>
    <xdr:sp macro="" textlink="">
      <xdr:nvSpPr>
        <xdr:cNvPr id="699" name="テキスト ボックス 698"/>
        <xdr:cNvSpPr txBox="1"/>
      </xdr:nvSpPr>
      <xdr:spPr>
        <a:xfrm>
          <a:off x="14325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10099</xdr:rowOff>
    </xdr:from>
    <xdr:to>
      <xdr:col>71</xdr:col>
      <xdr:colOff>177800</xdr:colOff>
      <xdr:row>95</xdr:row>
      <xdr:rowOff>22771</xdr:rowOff>
    </xdr:to>
    <xdr:cxnSp macro="">
      <xdr:nvCxnSpPr>
        <xdr:cNvPr id="700" name="直線コネクタ 699"/>
        <xdr:cNvCxnSpPr/>
      </xdr:nvCxnSpPr>
      <xdr:spPr>
        <a:xfrm flipV="1">
          <a:off x="12814300" y="16297849"/>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702" name="テキスト ボックス 701"/>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4" name="テキスト ボックス 703"/>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168224</xdr:rowOff>
    </xdr:from>
    <xdr:to>
      <xdr:col>85</xdr:col>
      <xdr:colOff>177800</xdr:colOff>
      <xdr:row>95</xdr:row>
      <xdr:rowOff>98374</xdr:rowOff>
    </xdr:to>
    <xdr:sp macro="" textlink="">
      <xdr:nvSpPr>
        <xdr:cNvPr id="710" name="楕円 709"/>
        <xdr:cNvSpPr/>
      </xdr:nvSpPr>
      <xdr:spPr>
        <a:xfrm>
          <a:off x="16268700" y="162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19651</xdr:rowOff>
    </xdr:from>
    <xdr:ext cx="534377" cy="259045"/>
    <xdr:sp macro="" textlink="">
      <xdr:nvSpPr>
        <xdr:cNvPr id="711" name="公債費該当値テキスト"/>
        <xdr:cNvSpPr txBox="1"/>
      </xdr:nvSpPr>
      <xdr:spPr>
        <a:xfrm>
          <a:off x="16370300" y="161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152650</xdr:rowOff>
    </xdr:from>
    <xdr:to>
      <xdr:col>81</xdr:col>
      <xdr:colOff>101600</xdr:colOff>
      <xdr:row>95</xdr:row>
      <xdr:rowOff>82800</xdr:rowOff>
    </xdr:to>
    <xdr:sp macro="" textlink="">
      <xdr:nvSpPr>
        <xdr:cNvPr id="712" name="楕円 711"/>
        <xdr:cNvSpPr/>
      </xdr:nvSpPr>
      <xdr:spPr>
        <a:xfrm>
          <a:off x="15430500" y="16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99327</xdr:rowOff>
    </xdr:from>
    <xdr:ext cx="534377" cy="259045"/>
    <xdr:sp macro="" textlink="">
      <xdr:nvSpPr>
        <xdr:cNvPr id="713" name="テキスト ボックス 712"/>
        <xdr:cNvSpPr txBox="1"/>
      </xdr:nvSpPr>
      <xdr:spPr>
        <a:xfrm>
          <a:off x="15214111" y="1604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164635</xdr:rowOff>
    </xdr:from>
    <xdr:to>
      <xdr:col>76</xdr:col>
      <xdr:colOff>165100</xdr:colOff>
      <xdr:row>95</xdr:row>
      <xdr:rowOff>94785</xdr:rowOff>
    </xdr:to>
    <xdr:sp macro="" textlink="">
      <xdr:nvSpPr>
        <xdr:cNvPr id="714" name="楕円 713"/>
        <xdr:cNvSpPr/>
      </xdr:nvSpPr>
      <xdr:spPr>
        <a:xfrm>
          <a:off x="14541500" y="162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111312</xdr:rowOff>
    </xdr:from>
    <xdr:ext cx="534377" cy="259045"/>
    <xdr:sp macro="" textlink="">
      <xdr:nvSpPr>
        <xdr:cNvPr id="715" name="テキスト ボックス 714"/>
        <xdr:cNvSpPr txBox="1"/>
      </xdr:nvSpPr>
      <xdr:spPr>
        <a:xfrm>
          <a:off x="14325111" y="1605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130749</xdr:rowOff>
    </xdr:from>
    <xdr:to>
      <xdr:col>72</xdr:col>
      <xdr:colOff>38100</xdr:colOff>
      <xdr:row>95</xdr:row>
      <xdr:rowOff>60899</xdr:rowOff>
    </xdr:to>
    <xdr:sp macro="" textlink="">
      <xdr:nvSpPr>
        <xdr:cNvPr id="716" name="楕円 715"/>
        <xdr:cNvSpPr/>
      </xdr:nvSpPr>
      <xdr:spPr>
        <a:xfrm>
          <a:off x="13652500" y="162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77426</xdr:rowOff>
    </xdr:from>
    <xdr:ext cx="534377" cy="259045"/>
    <xdr:sp macro="" textlink="">
      <xdr:nvSpPr>
        <xdr:cNvPr id="717" name="テキスト ボックス 716"/>
        <xdr:cNvSpPr txBox="1"/>
      </xdr:nvSpPr>
      <xdr:spPr>
        <a:xfrm>
          <a:off x="13436111" y="1602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143421</xdr:rowOff>
    </xdr:from>
    <xdr:to>
      <xdr:col>67</xdr:col>
      <xdr:colOff>101600</xdr:colOff>
      <xdr:row>95</xdr:row>
      <xdr:rowOff>73571</xdr:rowOff>
    </xdr:to>
    <xdr:sp macro="" textlink="">
      <xdr:nvSpPr>
        <xdr:cNvPr id="718" name="楕円 717"/>
        <xdr:cNvSpPr/>
      </xdr:nvSpPr>
      <xdr:spPr>
        <a:xfrm>
          <a:off x="12763500" y="162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90098</xdr:rowOff>
    </xdr:from>
    <xdr:ext cx="534377" cy="259045"/>
    <xdr:sp macro="" textlink="">
      <xdr:nvSpPr>
        <xdr:cNvPr id="719" name="テキスト ボックス 718"/>
        <xdr:cNvSpPr txBox="1"/>
      </xdr:nvSpPr>
      <xdr:spPr>
        <a:xfrm>
          <a:off x="12547111" y="160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当たりのコストは、全体的に類似団体を上回っている。特に衛生費、商工費、公債費については大幅に上回っている状況である。衛生費については、一部事務組合（ごみ・し尿処理施設）への負担金と企業会計（病院・上下水道）への補助金が大きい事による。商工費については、スキー場建設。公債費については、公債費負担適正化計画に沿った繰上償還等を行ってきたことにより徐々にではあるが減少傾向にあるが、類似団体平均値を大きく上回っている。さらに、近年実施してきた大型建設事業の地方債の償還が本格的に始まることから引き続き高い水準を維持していく見込みであ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250">
              <a:latin typeface="ＭＳ ゴシック" pitchFamily="49" charset="-128"/>
              <a:ea typeface="ＭＳ ゴシック" pitchFamily="49" charset="-128"/>
            </a:rPr>
            <a:t>財政調整基金は平成</a:t>
          </a:r>
          <a:r>
            <a:rPr kumimoji="1" lang="en-US" altLang="ja-JP" sz="1250">
              <a:latin typeface="ＭＳ ゴシック" pitchFamily="49" charset="-128"/>
              <a:ea typeface="ＭＳ ゴシック" pitchFamily="49" charset="-128"/>
            </a:rPr>
            <a:t>29</a:t>
          </a:r>
          <a:r>
            <a:rPr kumimoji="1" lang="ja-JP" altLang="en-US" sz="1250">
              <a:latin typeface="ＭＳ ゴシック" pitchFamily="49" charset="-128"/>
              <a:ea typeface="ＭＳ ゴシック" pitchFamily="49" charset="-128"/>
            </a:rPr>
            <a:t>年度末残高は</a:t>
          </a:r>
          <a:r>
            <a:rPr kumimoji="1" lang="en-US" altLang="ja-JP" sz="1250">
              <a:latin typeface="ＭＳ ゴシック" pitchFamily="49" charset="-128"/>
              <a:ea typeface="ＭＳ ゴシック" pitchFamily="49" charset="-128"/>
            </a:rPr>
            <a:t>17.41</a:t>
          </a:r>
          <a:r>
            <a:rPr kumimoji="1" lang="ja-JP" altLang="en-US" sz="1250">
              <a:latin typeface="ＭＳ ゴシック" pitchFamily="49" charset="-128"/>
              <a:ea typeface="ＭＳ ゴシック" pitchFamily="49" charset="-128"/>
            </a:rPr>
            <a:t>億円となっています。</a:t>
          </a:r>
        </a:p>
        <a:p>
          <a:r>
            <a:rPr kumimoji="1" lang="ja-JP" altLang="en-US" sz="1250" baseline="0">
              <a:latin typeface="ＭＳ ゴシック" pitchFamily="49" charset="-128"/>
              <a:ea typeface="ＭＳ ゴシック" pitchFamily="49" charset="-128"/>
            </a:rPr>
            <a:t> </a:t>
          </a:r>
          <a:r>
            <a:rPr kumimoji="1" lang="ja-JP" altLang="en-US" sz="1250">
              <a:latin typeface="ＭＳ ゴシック" pitchFamily="49" charset="-128"/>
              <a:ea typeface="ＭＳ ゴシック" pitchFamily="49" charset="-128"/>
            </a:rPr>
            <a:t>平成</a:t>
          </a:r>
          <a:r>
            <a:rPr kumimoji="1" lang="en-US" altLang="ja-JP" sz="1250">
              <a:latin typeface="ＭＳ ゴシック" pitchFamily="49" charset="-128"/>
              <a:ea typeface="ＭＳ ゴシック" pitchFamily="49" charset="-128"/>
            </a:rPr>
            <a:t>29</a:t>
          </a:r>
          <a:r>
            <a:rPr kumimoji="1" lang="ja-JP" altLang="en-US" sz="1250">
              <a:latin typeface="ＭＳ ゴシック" pitchFamily="49" charset="-128"/>
              <a:ea typeface="ＭＳ ゴシック" pitchFamily="49" charset="-128"/>
            </a:rPr>
            <a:t>年度の実質収支額は、歳入</a:t>
          </a:r>
          <a:r>
            <a:rPr kumimoji="1" lang="en-US" altLang="ja-JP" sz="1250">
              <a:latin typeface="ＭＳ ゴシック" pitchFamily="49" charset="-128"/>
              <a:ea typeface="ＭＳ ゴシック" pitchFamily="49" charset="-128"/>
            </a:rPr>
            <a:t>101.22</a:t>
          </a:r>
          <a:r>
            <a:rPr kumimoji="1" lang="ja-JP" altLang="en-US" sz="1250">
              <a:latin typeface="ＭＳ ゴシック" pitchFamily="49" charset="-128"/>
              <a:ea typeface="ＭＳ ゴシック" pitchFamily="49" charset="-128"/>
            </a:rPr>
            <a:t>億円から歳出</a:t>
          </a:r>
          <a:r>
            <a:rPr kumimoji="1" lang="en-US" altLang="ja-JP" sz="1250">
              <a:latin typeface="ＭＳ ゴシック" pitchFamily="49" charset="-128"/>
              <a:ea typeface="ＭＳ ゴシック" pitchFamily="49" charset="-128"/>
            </a:rPr>
            <a:t>98.22</a:t>
          </a:r>
          <a:r>
            <a:rPr kumimoji="1" lang="ja-JP" altLang="en-US" sz="1250">
              <a:latin typeface="ＭＳ ゴシック" pitchFamily="49" charset="-128"/>
              <a:ea typeface="ＭＳ ゴシック" pitchFamily="49" charset="-128"/>
            </a:rPr>
            <a:t>億円を差し引いた金額から、さらに翌年度へ繰越財源</a:t>
          </a:r>
          <a:r>
            <a:rPr kumimoji="1" lang="en-US" altLang="ja-JP" sz="1250">
              <a:latin typeface="ＭＳ ゴシック" pitchFamily="49" charset="-128"/>
              <a:ea typeface="ＭＳ ゴシック" pitchFamily="49" charset="-128"/>
            </a:rPr>
            <a:t>0.47</a:t>
          </a:r>
          <a:r>
            <a:rPr kumimoji="1" lang="ja-JP" altLang="en-US" sz="1250">
              <a:latin typeface="ＭＳ ゴシック" pitchFamily="49" charset="-128"/>
              <a:ea typeface="ＭＳ ゴシック" pitchFamily="49" charset="-128"/>
            </a:rPr>
            <a:t>億円を差し引いた</a:t>
          </a:r>
          <a:r>
            <a:rPr kumimoji="1" lang="en-US" altLang="ja-JP" sz="1250">
              <a:latin typeface="ＭＳ ゴシック" pitchFamily="49" charset="-128"/>
              <a:ea typeface="ＭＳ ゴシック" pitchFamily="49" charset="-128"/>
            </a:rPr>
            <a:t>2.53</a:t>
          </a:r>
          <a:r>
            <a:rPr kumimoji="1" lang="ja-JP" altLang="en-US" sz="1250">
              <a:latin typeface="ＭＳ ゴシック" pitchFamily="49" charset="-128"/>
              <a:ea typeface="ＭＳ ゴシック" pitchFamily="49" charset="-128"/>
            </a:rPr>
            <a:t>億円が黒字ということになり、これを比率で表すと</a:t>
          </a:r>
          <a:r>
            <a:rPr kumimoji="1" lang="en-US" altLang="ja-JP" sz="1250">
              <a:latin typeface="ＭＳ ゴシック" pitchFamily="49" charset="-128"/>
              <a:ea typeface="ＭＳ ゴシック" pitchFamily="49" charset="-128"/>
            </a:rPr>
            <a:t>5.02</a:t>
          </a:r>
          <a:r>
            <a:rPr kumimoji="1" lang="ja-JP" altLang="en-US" sz="1250">
              <a:latin typeface="ＭＳ ゴシック" pitchFamily="49" charset="-128"/>
              <a:ea typeface="ＭＳ ゴシック" pitchFamily="49" charset="-128"/>
            </a:rPr>
            <a:t>％となります。実質収支額、実質単年度収支ともに、平成</a:t>
          </a:r>
          <a:r>
            <a:rPr kumimoji="1" lang="en-US" altLang="ja-JP" sz="1250">
              <a:latin typeface="ＭＳ ゴシック" pitchFamily="49" charset="-128"/>
              <a:ea typeface="ＭＳ ゴシック" pitchFamily="49" charset="-128"/>
            </a:rPr>
            <a:t>28</a:t>
          </a:r>
          <a:r>
            <a:rPr kumimoji="1" lang="ja-JP" altLang="en-US" sz="1250">
              <a:latin typeface="ＭＳ ゴシック" pitchFamily="49" charset="-128"/>
              <a:ea typeface="ＭＳ ゴシック" pitchFamily="49" charset="-128"/>
            </a:rPr>
            <a:t>年度までは、黒字決算が続いていましたが、平成</a:t>
          </a:r>
          <a:r>
            <a:rPr kumimoji="1" lang="en-US" altLang="ja-JP" sz="1250">
              <a:latin typeface="ＭＳ ゴシック" pitchFamily="49" charset="-128"/>
              <a:ea typeface="ＭＳ ゴシック" pitchFamily="49" charset="-128"/>
            </a:rPr>
            <a:t>29</a:t>
          </a:r>
          <a:r>
            <a:rPr kumimoji="1" lang="ja-JP" altLang="en-US" sz="1250">
              <a:latin typeface="ＭＳ ゴシック" pitchFamily="49" charset="-128"/>
              <a:ea typeface="ＭＳ ゴシック" pitchFamily="49" charset="-128"/>
            </a:rPr>
            <a:t>年度で実質単年度収支が赤字となりました。今後は普通交付税を含めた一般財源の確保が厳しくなる見込みであり、動向を注視していく必要があります。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予算の確実な執行により黒字及び企業会計における資金剰余額が確実に発生しており、健全な財政運営・企業経営が行われています。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10121647</v>
      </c>
      <c r="BO4" s="410"/>
      <c r="BP4" s="410"/>
      <c r="BQ4" s="410"/>
      <c r="BR4" s="410"/>
      <c r="BS4" s="410"/>
      <c r="BT4" s="410"/>
      <c r="BU4" s="411"/>
      <c r="BV4" s="409">
        <v>8767648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v>
      </c>
      <c r="CU4" s="416"/>
      <c r="CV4" s="416"/>
      <c r="CW4" s="416"/>
      <c r="CX4" s="416"/>
      <c r="CY4" s="416"/>
      <c r="CZ4" s="416"/>
      <c r="DA4" s="417"/>
      <c r="DB4" s="415">
        <v>4.3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9821886</v>
      </c>
      <c r="BO5" s="447"/>
      <c r="BP5" s="447"/>
      <c r="BQ5" s="447"/>
      <c r="BR5" s="447"/>
      <c r="BS5" s="447"/>
      <c r="BT5" s="447"/>
      <c r="BU5" s="448"/>
      <c r="BV5" s="446">
        <v>8537914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93.3</v>
      </c>
      <c r="CU5" s="444"/>
      <c r="CV5" s="444"/>
      <c r="CW5" s="444"/>
      <c r="CX5" s="444"/>
      <c r="CY5" s="444"/>
      <c r="CZ5" s="444"/>
      <c r="DA5" s="445"/>
      <c r="DB5" s="443">
        <v>92.4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299761</v>
      </c>
      <c r="BO6" s="447"/>
      <c r="BP6" s="447"/>
      <c r="BQ6" s="447"/>
      <c r="BR6" s="447"/>
      <c r="BS6" s="447"/>
      <c r="BT6" s="447"/>
      <c r="BU6" s="448"/>
      <c r="BV6" s="446">
        <v>229734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98.5</v>
      </c>
      <c r="CU6" s="484"/>
      <c r="CV6" s="484"/>
      <c r="CW6" s="484"/>
      <c r="CX6" s="484"/>
      <c r="CY6" s="484"/>
      <c r="CZ6" s="484"/>
      <c r="DA6" s="485"/>
      <c r="DB6" s="483">
        <v>97.8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46408</v>
      </c>
      <c r="BO7" s="447"/>
      <c r="BP7" s="447"/>
      <c r="BQ7" s="447"/>
      <c r="BR7" s="447"/>
      <c r="BS7" s="447"/>
      <c r="BT7" s="447"/>
      <c r="BU7" s="448"/>
      <c r="BV7" s="446">
        <v>6960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5049966</v>
      </c>
      <c r="CU7" s="447"/>
      <c r="CV7" s="447"/>
      <c r="CW7" s="447"/>
      <c r="CX7" s="447"/>
      <c r="CY7" s="447"/>
      <c r="CZ7" s="447"/>
      <c r="DA7" s="448"/>
      <c r="DB7" s="446">
        <v>5186806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99</v>
      </c>
      <c r="AV8" s="479"/>
      <c r="AW8" s="479"/>
      <c r="AX8" s="479"/>
      <c r="AY8" s="480" t="s">
        <v>103</v>
      </c>
      <c r="AZ8" s="481"/>
      <c r="BA8" s="481"/>
      <c r="BB8" s="481"/>
      <c r="BC8" s="481"/>
      <c r="BD8" s="481"/>
      <c r="BE8" s="481"/>
      <c r="BF8" s="481"/>
      <c r="BG8" s="481"/>
      <c r="BH8" s="481"/>
      <c r="BI8" s="481"/>
      <c r="BJ8" s="481"/>
      <c r="BK8" s="481"/>
      <c r="BL8" s="481"/>
      <c r="BM8" s="482"/>
      <c r="BN8" s="446">
        <v>253353</v>
      </c>
      <c r="BO8" s="447"/>
      <c r="BP8" s="447"/>
      <c r="BQ8" s="447"/>
      <c r="BR8" s="447"/>
      <c r="BS8" s="447"/>
      <c r="BT8" s="447"/>
      <c r="BU8" s="448"/>
      <c r="BV8" s="446">
        <v>222774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0.41</v>
      </c>
      <c r="CU8" s="487"/>
      <c r="CV8" s="487"/>
      <c r="CW8" s="487"/>
      <c r="CX8" s="487"/>
      <c r="CY8" s="487"/>
      <c r="CZ8" s="487"/>
      <c r="DA8" s="488"/>
      <c r="DB8" s="486">
        <v>0.42</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11452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99</v>
      </c>
      <c r="AV9" s="479"/>
      <c r="AW9" s="479"/>
      <c r="AX9" s="479"/>
      <c r="AY9" s="480" t="s">
        <v>109</v>
      </c>
      <c r="AZ9" s="481"/>
      <c r="BA9" s="481"/>
      <c r="BB9" s="481"/>
      <c r="BC9" s="481"/>
      <c r="BD9" s="481"/>
      <c r="BE9" s="481"/>
      <c r="BF9" s="481"/>
      <c r="BG9" s="481"/>
      <c r="BH9" s="481"/>
      <c r="BI9" s="481"/>
      <c r="BJ9" s="481"/>
      <c r="BK9" s="481"/>
      <c r="BL9" s="481"/>
      <c r="BM9" s="482"/>
      <c r="BN9" s="446">
        <v>30579</v>
      </c>
      <c r="BO9" s="447"/>
      <c r="BP9" s="447"/>
      <c r="BQ9" s="447"/>
      <c r="BR9" s="447"/>
      <c r="BS9" s="447"/>
      <c r="BT9" s="447"/>
      <c r="BU9" s="448"/>
      <c r="BV9" s="446">
        <v>32344</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15.4</v>
      </c>
      <c r="CU9" s="444"/>
      <c r="CV9" s="444"/>
      <c r="CW9" s="444"/>
      <c r="CX9" s="444"/>
      <c r="CY9" s="444"/>
      <c r="CZ9" s="444"/>
      <c r="DA9" s="445"/>
      <c r="DB9" s="443">
        <v>16.5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12289</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24178</v>
      </c>
      <c r="BO10" s="447"/>
      <c r="BP10" s="447"/>
      <c r="BQ10" s="447"/>
      <c r="BR10" s="447"/>
      <c r="BS10" s="447"/>
      <c r="BT10" s="447"/>
      <c r="BU10" s="448"/>
      <c r="BV10" s="446">
        <v>96936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11643</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99</v>
      </c>
      <c r="AV12" s="479"/>
      <c r="AW12" s="479"/>
      <c r="AX12" s="479"/>
      <c r="AY12" s="480" t="s">
        <v>129</v>
      </c>
      <c r="AZ12" s="481"/>
      <c r="BA12" s="481"/>
      <c r="BB12" s="481"/>
      <c r="BC12" s="481"/>
      <c r="BD12" s="481"/>
      <c r="BE12" s="481"/>
      <c r="BF12" s="481"/>
      <c r="BG12" s="481"/>
      <c r="BH12" s="481"/>
      <c r="BI12" s="481"/>
      <c r="BJ12" s="481"/>
      <c r="BK12" s="481"/>
      <c r="BL12" s="481"/>
      <c r="BM12" s="482"/>
      <c r="BN12" s="446">
        <v>250122</v>
      </c>
      <c r="BO12" s="447"/>
      <c r="BP12" s="447"/>
      <c r="BQ12" s="447"/>
      <c r="BR12" s="447"/>
      <c r="BS12" s="447"/>
      <c r="BT12" s="447"/>
      <c r="BU12" s="448"/>
      <c r="BV12" s="446">
        <v>119188</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11601</v>
      </c>
      <c r="S13" s="528"/>
      <c r="T13" s="528"/>
      <c r="U13" s="528"/>
      <c r="V13" s="529"/>
      <c r="W13" s="462" t="s">
        <v>133</v>
      </c>
      <c r="X13" s="463"/>
      <c r="Y13" s="463"/>
      <c r="Z13" s="463"/>
      <c r="AA13" s="463"/>
      <c r="AB13" s="453"/>
      <c r="AC13" s="497">
        <v>241</v>
      </c>
      <c r="AD13" s="498"/>
      <c r="AE13" s="498"/>
      <c r="AF13" s="498"/>
      <c r="AG13" s="537"/>
      <c r="AH13" s="497">
        <v>175</v>
      </c>
      <c r="AI13" s="498"/>
      <c r="AJ13" s="498"/>
      <c r="AK13" s="498"/>
      <c r="AL13" s="499"/>
      <c r="AM13" s="475" t="s">
        <v>134</v>
      </c>
      <c r="AN13" s="476"/>
      <c r="AO13" s="476"/>
      <c r="AP13" s="476"/>
      <c r="AQ13" s="476"/>
      <c r="AR13" s="476"/>
      <c r="AS13" s="476"/>
      <c r="AT13" s="477"/>
      <c r="AU13" s="478" t="s">
        <v>119</v>
      </c>
      <c r="AV13" s="479"/>
      <c r="AW13" s="479"/>
      <c r="AX13" s="479"/>
      <c r="AY13" s="480" t="s">
        <v>135</v>
      </c>
      <c r="AZ13" s="481"/>
      <c r="BA13" s="481"/>
      <c r="BB13" s="481"/>
      <c r="BC13" s="481"/>
      <c r="BD13" s="481"/>
      <c r="BE13" s="481"/>
      <c r="BF13" s="481"/>
      <c r="BG13" s="481"/>
      <c r="BH13" s="481"/>
      <c r="BI13" s="481"/>
      <c r="BJ13" s="481"/>
      <c r="BK13" s="481"/>
      <c r="BL13" s="481"/>
      <c r="BM13" s="482"/>
      <c r="BN13" s="446">
        <v>-195365</v>
      </c>
      <c r="BO13" s="447"/>
      <c r="BP13" s="447"/>
      <c r="BQ13" s="447"/>
      <c r="BR13" s="447"/>
      <c r="BS13" s="447"/>
      <c r="BT13" s="447"/>
      <c r="BU13" s="448"/>
      <c r="BV13" s="446">
        <v>10092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16</v>
      </c>
      <c r="CU13" s="444"/>
      <c r="CV13" s="444"/>
      <c r="CW13" s="444"/>
      <c r="CX13" s="444"/>
      <c r="CY13" s="444"/>
      <c r="CZ13" s="444"/>
      <c r="DA13" s="445"/>
      <c r="DB13" s="443">
        <v>15.7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11855</v>
      </c>
      <c r="S14" s="528"/>
      <c r="T14" s="528"/>
      <c r="U14" s="528"/>
      <c r="V14" s="529"/>
      <c r="W14" s="436"/>
      <c r="X14" s="437"/>
      <c r="Y14" s="437"/>
      <c r="Z14" s="437"/>
      <c r="AA14" s="437"/>
      <c r="AB14" s="426"/>
      <c r="AC14" s="530">
        <v>4.5</v>
      </c>
      <c r="AD14" s="531"/>
      <c r="AE14" s="531"/>
      <c r="AF14" s="531"/>
      <c r="AG14" s="532"/>
      <c r="AH14" s="530">
        <v>3.2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44.2</v>
      </c>
      <c r="CU14" s="542"/>
      <c r="CV14" s="542"/>
      <c r="CW14" s="542"/>
      <c r="CX14" s="542"/>
      <c r="CY14" s="542"/>
      <c r="CZ14" s="542"/>
      <c r="DA14" s="543"/>
      <c r="DB14" s="541">
        <v>34.700000000000003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11820</v>
      </c>
      <c r="S15" s="528"/>
      <c r="T15" s="528"/>
      <c r="U15" s="528"/>
      <c r="V15" s="529"/>
      <c r="W15" s="462" t="s">
        <v>140</v>
      </c>
      <c r="X15" s="463"/>
      <c r="Y15" s="463"/>
      <c r="Z15" s="463"/>
      <c r="AA15" s="463"/>
      <c r="AB15" s="453"/>
      <c r="AC15" s="497">
        <v>1776</v>
      </c>
      <c r="AD15" s="498"/>
      <c r="AE15" s="498"/>
      <c r="AF15" s="498"/>
      <c r="AG15" s="537"/>
      <c r="AH15" s="497">
        <v>1920</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1699829</v>
      </c>
      <c r="BO15" s="410"/>
      <c r="BP15" s="410"/>
      <c r="BQ15" s="410"/>
      <c r="BR15" s="410"/>
      <c r="BS15" s="410"/>
      <c r="BT15" s="410"/>
      <c r="BU15" s="411"/>
      <c r="BV15" s="409">
        <v>1709227</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33</v>
      </c>
      <c r="AD16" s="531"/>
      <c r="AE16" s="531"/>
      <c r="AF16" s="531"/>
      <c r="AG16" s="532"/>
      <c r="AH16" s="530">
        <v>35.1</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4136773</v>
      </c>
      <c r="BO16" s="447"/>
      <c r="BP16" s="447"/>
      <c r="BQ16" s="447"/>
      <c r="BR16" s="447"/>
      <c r="BS16" s="447"/>
      <c r="BT16" s="447"/>
      <c r="BU16" s="448"/>
      <c r="BV16" s="446">
        <v>4189116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3357</v>
      </c>
      <c r="AD17" s="498"/>
      <c r="AE17" s="498"/>
      <c r="AF17" s="498"/>
      <c r="AG17" s="537"/>
      <c r="AH17" s="497">
        <v>3381</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2179814</v>
      </c>
      <c r="BO17" s="447"/>
      <c r="BP17" s="447"/>
      <c r="BQ17" s="447"/>
      <c r="BR17" s="447"/>
      <c r="BS17" s="447"/>
      <c r="BT17" s="447"/>
      <c r="BU17" s="448"/>
      <c r="BV17" s="446">
        <v>2185620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202.23</v>
      </c>
      <c r="M18" s="559"/>
      <c r="N18" s="559"/>
      <c r="O18" s="559"/>
      <c r="P18" s="559"/>
      <c r="Q18" s="559"/>
      <c r="R18" s="560"/>
      <c r="S18" s="560"/>
      <c r="T18" s="560"/>
      <c r="U18" s="560"/>
      <c r="V18" s="561"/>
      <c r="W18" s="464"/>
      <c r="X18" s="465"/>
      <c r="Y18" s="465"/>
      <c r="Z18" s="465"/>
      <c r="AA18" s="465"/>
      <c r="AB18" s="456"/>
      <c r="AC18" s="562">
        <v>62.5</v>
      </c>
      <c r="AD18" s="563"/>
      <c r="AE18" s="563"/>
      <c r="AF18" s="563"/>
      <c r="AG18" s="564"/>
      <c r="AH18" s="562">
        <v>61.7</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4744169</v>
      </c>
      <c r="BO18" s="447"/>
      <c r="BP18" s="447"/>
      <c r="BQ18" s="447"/>
      <c r="BR18" s="447"/>
      <c r="BS18" s="447"/>
      <c r="BT18" s="447"/>
      <c r="BU18" s="448"/>
      <c r="BV18" s="446">
        <v>4834968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57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6330150</v>
      </c>
      <c r="BO19" s="447"/>
      <c r="BP19" s="447"/>
      <c r="BQ19" s="447"/>
      <c r="BR19" s="447"/>
      <c r="BS19" s="447"/>
      <c r="BT19" s="447"/>
      <c r="BU19" s="448"/>
      <c r="BV19" s="446">
        <v>6138602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3798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11998444</v>
      </c>
      <c r="BO23" s="447"/>
      <c r="BP23" s="447"/>
      <c r="BQ23" s="447"/>
      <c r="BR23" s="447"/>
      <c r="BS23" s="447"/>
      <c r="BT23" s="447"/>
      <c r="BU23" s="448"/>
      <c r="BV23" s="446">
        <v>10904751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7600</v>
      </c>
      <c r="R24" s="498"/>
      <c r="S24" s="498"/>
      <c r="T24" s="498"/>
      <c r="U24" s="498"/>
      <c r="V24" s="537"/>
      <c r="W24" s="596"/>
      <c r="X24" s="584"/>
      <c r="Y24" s="585"/>
      <c r="Z24" s="496" t="s">
        <v>164</v>
      </c>
      <c r="AA24" s="476"/>
      <c r="AB24" s="476"/>
      <c r="AC24" s="476"/>
      <c r="AD24" s="476"/>
      <c r="AE24" s="476"/>
      <c r="AF24" s="476"/>
      <c r="AG24" s="477"/>
      <c r="AH24" s="497">
        <v>120</v>
      </c>
      <c r="AI24" s="498"/>
      <c r="AJ24" s="498"/>
      <c r="AK24" s="498"/>
      <c r="AL24" s="537"/>
      <c r="AM24" s="497">
        <v>397440</v>
      </c>
      <c r="AN24" s="498"/>
      <c r="AO24" s="498"/>
      <c r="AP24" s="498"/>
      <c r="AQ24" s="498"/>
      <c r="AR24" s="537"/>
      <c r="AS24" s="497">
        <v>3312</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7429859</v>
      </c>
      <c r="BO24" s="447"/>
      <c r="BP24" s="447"/>
      <c r="BQ24" s="447"/>
      <c r="BR24" s="447"/>
      <c r="BS24" s="447"/>
      <c r="BT24" s="447"/>
      <c r="BU24" s="448"/>
      <c r="BV24" s="446">
        <v>5780754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6200</v>
      </c>
      <c r="R25" s="498"/>
      <c r="S25" s="498"/>
      <c r="T25" s="498"/>
      <c r="U25" s="498"/>
      <c r="V25" s="537"/>
      <c r="W25" s="596"/>
      <c r="X25" s="584"/>
      <c r="Y25" s="585"/>
      <c r="Z25" s="496" t="s">
        <v>167</v>
      </c>
      <c r="AA25" s="476"/>
      <c r="AB25" s="476"/>
      <c r="AC25" s="476"/>
      <c r="AD25" s="476"/>
      <c r="AE25" s="476"/>
      <c r="AF25" s="476"/>
      <c r="AG25" s="477"/>
      <c r="AH25" s="497" t="s">
        <v>123</v>
      </c>
      <c r="AI25" s="498"/>
      <c r="AJ25" s="498"/>
      <c r="AK25" s="498"/>
      <c r="AL25" s="537"/>
      <c r="AM25" s="497" t="s">
        <v>123</v>
      </c>
      <c r="AN25" s="498"/>
      <c r="AO25" s="498"/>
      <c r="AP25" s="498"/>
      <c r="AQ25" s="498"/>
      <c r="AR25" s="537"/>
      <c r="AS25" s="497" t="s">
        <v>123</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186391</v>
      </c>
      <c r="BO25" s="410"/>
      <c r="BP25" s="410"/>
      <c r="BQ25" s="410"/>
      <c r="BR25" s="410"/>
      <c r="BS25" s="410"/>
      <c r="BT25" s="410"/>
      <c r="BU25" s="411"/>
      <c r="BV25" s="409">
        <v>69357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6500</v>
      </c>
      <c r="R26" s="498"/>
      <c r="S26" s="498"/>
      <c r="T26" s="498"/>
      <c r="U26" s="498"/>
      <c r="V26" s="537"/>
      <c r="W26" s="596"/>
      <c r="X26" s="584"/>
      <c r="Y26" s="585"/>
      <c r="Z26" s="496" t="s">
        <v>170</v>
      </c>
      <c r="AA26" s="606"/>
      <c r="AB26" s="606"/>
      <c r="AC26" s="606"/>
      <c r="AD26" s="606"/>
      <c r="AE26" s="606"/>
      <c r="AF26" s="606"/>
      <c r="AG26" s="607"/>
      <c r="AH26" s="497">
        <v>9</v>
      </c>
      <c r="AI26" s="498"/>
      <c r="AJ26" s="498"/>
      <c r="AK26" s="498"/>
      <c r="AL26" s="537"/>
      <c r="AM26" s="497">
        <v>27351</v>
      </c>
      <c r="AN26" s="498"/>
      <c r="AO26" s="498"/>
      <c r="AP26" s="498"/>
      <c r="AQ26" s="498"/>
      <c r="AR26" s="537"/>
      <c r="AS26" s="497">
        <v>3039</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172</v>
      </c>
      <c r="BO26" s="447"/>
      <c r="BP26" s="447"/>
      <c r="BQ26" s="447"/>
      <c r="BR26" s="447"/>
      <c r="BS26" s="447"/>
      <c r="BT26" s="447"/>
      <c r="BU26" s="448"/>
      <c r="BV26" s="446" t="s">
        <v>123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3350</v>
      </c>
      <c r="R27" s="498"/>
      <c r="S27" s="498"/>
      <c r="T27" s="498"/>
      <c r="U27" s="498"/>
      <c r="V27" s="537"/>
      <c r="W27" s="596"/>
      <c r="X27" s="584"/>
      <c r="Y27" s="585"/>
      <c r="Z27" s="496" t="s">
        <v>174</v>
      </c>
      <c r="AA27" s="476"/>
      <c r="AB27" s="476"/>
      <c r="AC27" s="476"/>
      <c r="AD27" s="476"/>
      <c r="AE27" s="476"/>
      <c r="AF27" s="476"/>
      <c r="AG27" s="477"/>
      <c r="AH27" s="497">
        <v>12</v>
      </c>
      <c r="AI27" s="498"/>
      <c r="AJ27" s="498"/>
      <c r="AK27" s="498"/>
      <c r="AL27" s="537"/>
      <c r="AM27" s="497">
        <v>41172</v>
      </c>
      <c r="AN27" s="498"/>
      <c r="AO27" s="498"/>
      <c r="AP27" s="498"/>
      <c r="AQ27" s="498"/>
      <c r="AR27" s="537"/>
      <c r="AS27" s="497">
        <v>3431</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30467</v>
      </c>
      <c r="BO27" s="620"/>
      <c r="BP27" s="620"/>
      <c r="BQ27" s="620"/>
      <c r="BR27" s="620"/>
      <c r="BS27" s="620"/>
      <c r="BT27" s="620"/>
      <c r="BU27" s="621"/>
      <c r="BV27" s="619">
        <v>30467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2450</v>
      </c>
      <c r="R28" s="498"/>
      <c r="S28" s="498"/>
      <c r="T28" s="498"/>
      <c r="U28" s="498"/>
      <c r="V28" s="537"/>
      <c r="W28" s="596"/>
      <c r="X28" s="584"/>
      <c r="Y28" s="585"/>
      <c r="Z28" s="496" t="s">
        <v>177</v>
      </c>
      <c r="AA28" s="476"/>
      <c r="AB28" s="476"/>
      <c r="AC28" s="476"/>
      <c r="AD28" s="476"/>
      <c r="AE28" s="476"/>
      <c r="AF28" s="476"/>
      <c r="AG28" s="477"/>
      <c r="AH28" s="497" t="s">
        <v>172</v>
      </c>
      <c r="AI28" s="498"/>
      <c r="AJ28" s="498"/>
      <c r="AK28" s="498"/>
      <c r="AL28" s="537"/>
      <c r="AM28" s="497" t="s">
        <v>123</v>
      </c>
      <c r="AN28" s="498"/>
      <c r="AO28" s="498"/>
      <c r="AP28" s="498"/>
      <c r="AQ28" s="498"/>
      <c r="AR28" s="537"/>
      <c r="AS28" s="497" t="s">
        <v>122</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1741251</v>
      </c>
      <c r="BO28" s="410"/>
      <c r="BP28" s="410"/>
      <c r="BQ28" s="410"/>
      <c r="BR28" s="410"/>
      <c r="BS28" s="410"/>
      <c r="BT28" s="410"/>
      <c r="BU28" s="411"/>
      <c r="BV28" s="409">
        <v>1967195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10</v>
      </c>
      <c r="M29" s="498"/>
      <c r="N29" s="498"/>
      <c r="O29" s="498"/>
      <c r="P29" s="537"/>
      <c r="Q29" s="497">
        <v>2250</v>
      </c>
      <c r="R29" s="498"/>
      <c r="S29" s="498"/>
      <c r="T29" s="498"/>
      <c r="U29" s="498"/>
      <c r="V29" s="537"/>
      <c r="W29" s="597"/>
      <c r="X29" s="598"/>
      <c r="Y29" s="599"/>
      <c r="Z29" s="496" t="s">
        <v>180</v>
      </c>
      <c r="AA29" s="476"/>
      <c r="AB29" s="476"/>
      <c r="AC29" s="476"/>
      <c r="AD29" s="476"/>
      <c r="AE29" s="476"/>
      <c r="AF29" s="476"/>
      <c r="AG29" s="477"/>
      <c r="AH29" s="497">
        <v>132</v>
      </c>
      <c r="AI29" s="498"/>
      <c r="AJ29" s="498"/>
      <c r="AK29" s="498"/>
      <c r="AL29" s="537"/>
      <c r="AM29" s="497">
        <v>438612</v>
      </c>
      <c r="AN29" s="498"/>
      <c r="AO29" s="498"/>
      <c r="AP29" s="498"/>
      <c r="AQ29" s="498"/>
      <c r="AR29" s="537"/>
      <c r="AS29" s="497">
        <v>3323</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25735</v>
      </c>
      <c r="BO29" s="447"/>
      <c r="BP29" s="447"/>
      <c r="BQ29" s="447"/>
      <c r="BR29" s="447"/>
      <c r="BS29" s="447"/>
      <c r="BT29" s="447"/>
      <c r="BU29" s="448"/>
      <c r="BV29" s="446">
        <v>25735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2280475</v>
      </c>
      <c r="BO30" s="620"/>
      <c r="BP30" s="620"/>
      <c r="BQ30" s="620"/>
      <c r="BR30" s="620"/>
      <c r="BS30" s="620"/>
      <c r="BT30" s="620"/>
      <c r="BU30" s="621"/>
      <c r="BV30" s="619">
        <v>2189392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189</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195</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6</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9</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12</v>
      </c>
      <c r="BF34" s="632"/>
      <c r="BG34" s="633" t="str">
        <f>IF('各会計、関係団体の財政状況及び健全化判断比率'!B34="","",'各会計、関係団体の財政状況及び健全化判断比率'!B34)</f>
        <v>訪問看護事業特別会計</v>
      </c>
      <c r="BH34" s="633"/>
      <c r="BI34" s="633"/>
      <c r="BJ34" s="633"/>
      <c r="BK34" s="633"/>
      <c r="BL34" s="633"/>
      <c r="BM34" s="633"/>
      <c r="BN34" s="633"/>
      <c r="BO34" s="633"/>
      <c r="BP34" s="633"/>
      <c r="BQ34" s="633"/>
      <c r="BR34" s="633"/>
      <c r="BS34" s="633"/>
      <c r="BT34" s="633"/>
      <c r="BU34" s="633"/>
      <c r="BV34" s="193"/>
      <c r="BW34" s="632">
        <f>IF(BY34="","",MAX(C34:D43,U34:V43,AM34:AN43,BE34:BF43)+1)</f>
        <v>14</v>
      </c>
      <c r="BX34" s="632"/>
      <c r="BY34" s="633" t="str">
        <f>IF('各会計、関係団体の財政状況及び健全化判断比率'!B68="","",'各会計、関係団体の財政状況及び健全化判断比率'!B68)</f>
        <v>中播衛生施設事務組合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㈱神崎ﾌｰﾄﾞ</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介護療育支援事業特別会計</v>
      </c>
      <c r="F35" s="633"/>
      <c r="G35" s="633"/>
      <c r="H35" s="633"/>
      <c r="I35" s="633"/>
      <c r="J35" s="633"/>
      <c r="K35" s="633"/>
      <c r="L35" s="633"/>
      <c r="M35" s="633"/>
      <c r="N35" s="633"/>
      <c r="O35" s="633"/>
      <c r="P35" s="633"/>
      <c r="Q35" s="633"/>
      <c r="R35" s="633"/>
      <c r="S35" s="633"/>
      <c r="T35" s="193"/>
      <c r="U35" s="632">
        <f>IF(W35="","",U34+1)</f>
        <v>7</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10</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f t="shared" ref="BE35:BE43" si="1">IF(BG35="","",BE34+1)</f>
        <v>13</v>
      </c>
      <c r="BF35" s="632"/>
      <c r="BG35" s="633" t="str">
        <f>IF('各会計、関係団体の財政状況及び健全化判断比率'!B35="","",'各会計、関係団体の財政状況及び健全化判断比率'!B35)</f>
        <v>土地開発事業特別会計</v>
      </c>
      <c r="BH35" s="633"/>
      <c r="BI35" s="633"/>
      <c r="BJ35" s="633"/>
      <c r="BK35" s="633"/>
      <c r="BL35" s="633"/>
      <c r="BM35" s="633"/>
      <c r="BN35" s="633"/>
      <c r="BO35" s="633"/>
      <c r="BP35" s="633"/>
      <c r="BQ35" s="633"/>
      <c r="BR35" s="633"/>
      <c r="BS35" s="633"/>
      <c r="BT35" s="633"/>
      <c r="BU35" s="633"/>
      <c r="BV35" s="193"/>
      <c r="BW35" s="632">
        <f t="shared" ref="BW35:BW43" si="2">IF(BY35="","",BW34+1)</f>
        <v>15</v>
      </c>
      <c r="BX35" s="632"/>
      <c r="BY35" s="633" t="str">
        <f>IF('各会計、関係団体の財政状況及び健全化判断比率'!B69="","",'各会計、関係団体の財政状況及び健全化判断比率'!B69)</f>
        <v>中播北部行政事務組合</v>
      </c>
      <c r="BZ35" s="633"/>
      <c r="CA35" s="633"/>
      <c r="CB35" s="633"/>
      <c r="CC35" s="633"/>
      <c r="CD35" s="633"/>
      <c r="CE35" s="633"/>
      <c r="CF35" s="633"/>
      <c r="CG35" s="633"/>
      <c r="CH35" s="633"/>
      <c r="CI35" s="633"/>
      <c r="CJ35" s="633"/>
      <c r="CK35" s="633"/>
      <c r="CL35" s="633"/>
      <c r="CM35" s="633"/>
      <c r="CN35" s="193"/>
      <c r="CO35" s="632">
        <f t="shared" ref="CO35:CO43" si="3">IF(CQ35="","",CO34+1)</f>
        <v>23</v>
      </c>
      <c r="CP35" s="632"/>
      <c r="CQ35" s="633" t="str">
        <f>IF('各会計、関係団体の財政状況及び健全化判断比率'!BS8="","",'各会計、関係団体の財政状況及び健全化判断比率'!BS8)</f>
        <v>兵庫県土地開発公社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産業廃棄物処理事業特別会計</v>
      </c>
      <c r="F36" s="633"/>
      <c r="G36" s="633"/>
      <c r="H36" s="633"/>
      <c r="I36" s="633"/>
      <c r="J36" s="633"/>
      <c r="K36" s="633"/>
      <c r="L36" s="633"/>
      <c r="M36" s="633"/>
      <c r="N36" s="633"/>
      <c r="O36" s="633"/>
      <c r="P36" s="633"/>
      <c r="Q36" s="633"/>
      <c r="R36" s="633"/>
      <c r="S36" s="633"/>
      <c r="T36" s="193"/>
      <c r="U36" s="632">
        <f t="shared" ref="U36:U43" si="4">IF(W36="","",U35+1)</f>
        <v>8</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f t="shared" si="0"/>
        <v>11</v>
      </c>
      <c r="AN36" s="632"/>
      <c r="AO36" s="633" t="str">
        <f>IF('各会計、関係団体の財政状況及び健全化判断比率'!B33="","",'各会計、関係団体の財政状況及び健全化判断比率'!B33)</f>
        <v>公立神崎総合病院事業会計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16</v>
      </c>
      <c r="BX36" s="632"/>
      <c r="BY36" s="633" t="str">
        <f>IF('各会計、関係団体の財政状況及び健全化判断比率'!B70="","",'各会計、関係団体の財政状況及び健全化判断比率'!B70)</f>
        <v>中播農業共済事務組合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寺前地区振興基金特別会計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17</v>
      </c>
      <c r="BX37" s="632"/>
      <c r="BY37" s="633" t="str">
        <f>IF('各会計、関係団体の財政状況及び健全化判断比率'!B71="","",'各会計、関係団体の財政状況及び健全化判断比率'!B71)</f>
        <v>兵庫県市町村職員退職手当組合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f t="shared" ref="C38:C43" si="5">IF(E38="","",C37+1)</f>
        <v>5</v>
      </c>
      <c r="D38" s="632"/>
      <c r="E38" s="633" t="str">
        <f>IF('各会計、関係団体の財政状況及び健全化判断比率'!B11="","",'各会計、関係団体の財政状況及び健全化判断比率'!B11)</f>
        <v>長谷地区振興基金特別会計</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18</v>
      </c>
      <c r="BX38" s="632"/>
      <c r="BY38" s="633" t="str">
        <f>IF('各会計、関係団体の財政状況及び健全化判断比率'!B72="","",'各会計、関係団体の財政状況及び健全化判断比率'!B72)</f>
        <v>兵庫県町議会議員公務災害補償組合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19</v>
      </c>
      <c r="BX39" s="632"/>
      <c r="BY39" s="633" t="str">
        <f>IF('各会計、関係団体の財政状況及び健全化判断比率'!B73="","",'各会計、関係団体の財政状況及び健全化判断比率'!B73)</f>
        <v>兵庫県市町村交通災害共済組合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20</v>
      </c>
      <c r="BX40" s="632"/>
      <c r="BY40" s="633" t="str">
        <f>IF('各会計、関係団体の財政状況及び健全化判断比率'!B74="","",'各会計、関係団体の財政状況及び健全化判断比率'!B74)</f>
        <v>兵庫県後期高齢者医療広域連合（一般会計）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21</v>
      </c>
      <c r="BX41" s="632"/>
      <c r="BY41" s="633" t="str">
        <f>IF('各会計、関係団体の財政状況及び健全化判断比率'!B75="","",'各会計、関係団体の財政状況及び健全化判断比率'!B75)</f>
        <v>兵庫県後期高齢者医療広域連合（特別会計）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HbqGEKe7Mn2YnKEWJLBZkPXyvdLLVICelOf9gCtP0rTF4aVL55YiLJEH3ftTFTEV37SXu3hF7CO/LUZCd4k+w==" saltValue="G5G0m7wCKuS+6zzOxliu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 zoomScale="50" zoomScaleNormal="50" zoomScaleSheetLayoutView="100" workbookViewId="0">
      <selection activeCell="C43" sqref="C43:E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564</v>
      </c>
      <c r="D34" s="1224"/>
      <c r="E34" s="1225"/>
      <c r="F34" s="32">
        <v>4.83</v>
      </c>
      <c r="G34" s="33">
        <v>5.08</v>
      </c>
      <c r="H34" s="33">
        <v>4.62</v>
      </c>
      <c r="I34" s="33">
        <v>6.61</v>
      </c>
      <c r="J34" s="34">
        <v>7.43</v>
      </c>
      <c r="K34" s="22"/>
      <c r="L34" s="22"/>
      <c r="M34" s="22"/>
      <c r="N34" s="22"/>
      <c r="O34" s="22"/>
      <c r="P34" s="22"/>
    </row>
    <row r="35" spans="1:16" ht="39" customHeight="1" x14ac:dyDescent="0.15">
      <c r="A35" s="22"/>
      <c r="B35" s="35"/>
      <c r="C35" s="1218" t="s">
        <v>565</v>
      </c>
      <c r="D35" s="1219"/>
      <c r="E35" s="1220"/>
      <c r="F35" s="36">
        <v>3.83</v>
      </c>
      <c r="G35" s="37">
        <v>3.73</v>
      </c>
      <c r="H35" s="37">
        <v>4.1399999999999997</v>
      </c>
      <c r="I35" s="37">
        <v>4.78</v>
      </c>
      <c r="J35" s="38">
        <v>4.5599999999999996</v>
      </c>
      <c r="K35" s="22"/>
      <c r="L35" s="22"/>
      <c r="M35" s="22"/>
      <c r="N35" s="22"/>
      <c r="O35" s="22"/>
      <c r="P35" s="22"/>
    </row>
    <row r="36" spans="1:16" ht="39" customHeight="1" x14ac:dyDescent="0.15">
      <c r="A36" s="22"/>
      <c r="B36" s="35"/>
      <c r="C36" s="1218" t="s">
        <v>566</v>
      </c>
      <c r="D36" s="1219"/>
      <c r="E36" s="1220"/>
      <c r="F36" s="36">
        <v>2.67</v>
      </c>
      <c r="G36" s="37">
        <v>2.94</v>
      </c>
      <c r="H36" s="37">
        <v>3.24</v>
      </c>
      <c r="I36" s="37">
        <v>4.07</v>
      </c>
      <c r="J36" s="38">
        <v>4.47</v>
      </c>
      <c r="K36" s="22"/>
      <c r="L36" s="22"/>
      <c r="M36" s="22"/>
      <c r="N36" s="22"/>
      <c r="O36" s="22"/>
      <c r="P36" s="22"/>
    </row>
    <row r="37" spans="1:16" ht="39" customHeight="1" x14ac:dyDescent="0.15">
      <c r="A37" s="22"/>
      <c r="B37" s="35"/>
      <c r="C37" s="1218" t="s">
        <v>567</v>
      </c>
      <c r="D37" s="1219"/>
      <c r="E37" s="1220"/>
      <c r="F37" s="36">
        <v>2.95</v>
      </c>
      <c r="G37" s="37">
        <v>2.3199999999999998</v>
      </c>
      <c r="H37" s="37">
        <v>1.85</v>
      </c>
      <c r="I37" s="37">
        <v>1.55</v>
      </c>
      <c r="J37" s="38">
        <v>1.83</v>
      </c>
      <c r="K37" s="22"/>
      <c r="L37" s="22"/>
      <c r="M37" s="22"/>
      <c r="N37" s="22"/>
      <c r="O37" s="22"/>
      <c r="P37" s="22"/>
    </row>
    <row r="38" spans="1:16" ht="39" customHeight="1" x14ac:dyDescent="0.15">
      <c r="A38" s="22"/>
      <c r="B38" s="35"/>
      <c r="C38" s="1218" t="s">
        <v>568</v>
      </c>
      <c r="D38" s="1219"/>
      <c r="E38" s="1220"/>
      <c r="F38" s="36">
        <v>0.63</v>
      </c>
      <c r="G38" s="37">
        <v>0.97</v>
      </c>
      <c r="H38" s="37">
        <v>0.54</v>
      </c>
      <c r="I38" s="37">
        <v>0.44</v>
      </c>
      <c r="J38" s="38">
        <v>1.77</v>
      </c>
      <c r="K38" s="22"/>
      <c r="L38" s="22"/>
      <c r="M38" s="22"/>
      <c r="N38" s="22"/>
      <c r="O38" s="22"/>
      <c r="P38" s="22"/>
    </row>
    <row r="39" spans="1:16" ht="39" customHeight="1" x14ac:dyDescent="0.15">
      <c r="A39" s="22"/>
      <c r="B39" s="35"/>
      <c r="C39" s="1218" t="s">
        <v>569</v>
      </c>
      <c r="D39" s="1219"/>
      <c r="E39" s="1220"/>
      <c r="F39" s="36">
        <v>0.12</v>
      </c>
      <c r="G39" s="37">
        <v>0.2</v>
      </c>
      <c r="H39" s="37">
        <v>0.15</v>
      </c>
      <c r="I39" s="37">
        <v>0.18</v>
      </c>
      <c r="J39" s="38">
        <v>0.74</v>
      </c>
      <c r="K39" s="22"/>
      <c r="L39" s="22"/>
      <c r="M39" s="22"/>
      <c r="N39" s="22"/>
      <c r="O39" s="22"/>
      <c r="P39" s="22"/>
    </row>
    <row r="40" spans="1:16" ht="39" customHeight="1" x14ac:dyDescent="0.15">
      <c r="A40" s="22"/>
      <c r="B40" s="35"/>
      <c r="C40" s="1218" t="s">
        <v>570</v>
      </c>
      <c r="D40" s="1219"/>
      <c r="E40" s="1220"/>
      <c r="F40" s="36" t="s">
        <v>516</v>
      </c>
      <c r="G40" s="37" t="s">
        <v>516</v>
      </c>
      <c r="H40" s="37" t="s">
        <v>516</v>
      </c>
      <c r="I40" s="37" t="s">
        <v>516</v>
      </c>
      <c r="J40" s="38">
        <v>0.59</v>
      </c>
      <c r="K40" s="22"/>
      <c r="L40" s="22"/>
      <c r="M40" s="22"/>
      <c r="N40" s="22"/>
      <c r="O40" s="22"/>
      <c r="P40" s="22"/>
    </row>
    <row r="41" spans="1:16" ht="39" customHeight="1" x14ac:dyDescent="0.15">
      <c r="A41" s="22"/>
      <c r="B41" s="35"/>
      <c r="C41" s="1218" t="s">
        <v>571</v>
      </c>
      <c r="D41" s="1219"/>
      <c r="E41" s="1220"/>
      <c r="F41" s="36">
        <v>0.04</v>
      </c>
      <c r="G41" s="37">
        <v>0.03</v>
      </c>
      <c r="H41" s="37">
        <v>0.15</v>
      </c>
      <c r="I41" s="37">
        <v>0.11</v>
      </c>
      <c r="J41" s="38">
        <v>0.35</v>
      </c>
      <c r="K41" s="22"/>
      <c r="L41" s="22"/>
      <c r="M41" s="22"/>
      <c r="N41" s="22"/>
      <c r="O41" s="22"/>
      <c r="P41" s="22"/>
    </row>
    <row r="42" spans="1:16" ht="39" customHeight="1" x14ac:dyDescent="0.15">
      <c r="A42" s="22"/>
      <c r="B42" s="39"/>
      <c r="C42" s="1218" t="s">
        <v>572</v>
      </c>
      <c r="D42" s="1219"/>
      <c r="E42" s="1220"/>
      <c r="F42" s="36" t="s">
        <v>516</v>
      </c>
      <c r="G42" s="37" t="s">
        <v>516</v>
      </c>
      <c r="H42" s="37" t="s">
        <v>516</v>
      </c>
      <c r="I42" s="37" t="s">
        <v>516</v>
      </c>
      <c r="J42" s="38" t="s">
        <v>516</v>
      </c>
      <c r="K42" s="22"/>
      <c r="L42" s="22"/>
      <c r="M42" s="22"/>
      <c r="N42" s="22"/>
      <c r="O42" s="22"/>
      <c r="P42" s="22"/>
    </row>
    <row r="43" spans="1:16" ht="39" customHeight="1" thickBot="1" x14ac:dyDescent="0.2">
      <c r="A43" s="22"/>
      <c r="B43" s="40"/>
      <c r="C43" s="1221" t="s">
        <v>573</v>
      </c>
      <c r="D43" s="1222"/>
      <c r="E43" s="1223"/>
      <c r="F43" s="41">
        <v>6.85</v>
      </c>
      <c r="G43" s="42">
        <v>3.84</v>
      </c>
      <c r="H43" s="42">
        <v>3.3</v>
      </c>
      <c r="I43" s="42">
        <v>2.74</v>
      </c>
      <c r="J43" s="43">
        <v>0.25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tPTchjZcMrUDBkPIAcRz+CREETahVmd2IZYrwiukDA4BY0pP4hdMSh01RSfyzRaLzGksvtcqpgXg/PK/Idbfw==" saltValue="ihUd3LpYAuZdXMyj8k7w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election activeCell="O52" sqref="O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1144</v>
      </c>
      <c r="L45" s="60">
        <v>1142</v>
      </c>
      <c r="M45" s="60">
        <v>1079</v>
      </c>
      <c r="N45" s="60">
        <v>1086</v>
      </c>
      <c r="O45" s="61">
        <v>1042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x14ac:dyDescent="0.15">
      <c r="A48" s="48"/>
      <c r="B48" s="1236"/>
      <c r="C48" s="1237"/>
      <c r="D48" s="62"/>
      <c r="E48" s="1228" t="s">
        <v>15</v>
      </c>
      <c r="F48" s="1228"/>
      <c r="G48" s="1228"/>
      <c r="H48" s="1228"/>
      <c r="I48" s="1228"/>
      <c r="J48" s="1229"/>
      <c r="K48" s="63">
        <v>601</v>
      </c>
      <c r="L48" s="64">
        <v>594</v>
      </c>
      <c r="M48" s="64">
        <v>599</v>
      </c>
      <c r="N48" s="64">
        <v>595</v>
      </c>
      <c r="O48" s="65">
        <v>600</v>
      </c>
      <c r="P48" s="48"/>
      <c r="Q48" s="48"/>
      <c r="R48" s="48"/>
      <c r="S48" s="48"/>
      <c r="T48" s="48"/>
      <c r="U48" s="48"/>
    </row>
    <row r="49" spans="1:21" ht="30.75" customHeight="1" x14ac:dyDescent="0.15">
      <c r="A49" s="48"/>
      <c r="B49" s="1236"/>
      <c r="C49" s="1237"/>
      <c r="D49" s="62"/>
      <c r="E49" s="1228" t="s">
        <v>16</v>
      </c>
      <c r="F49" s="1228"/>
      <c r="G49" s="1228"/>
      <c r="H49" s="1228"/>
      <c r="I49" s="1228"/>
      <c r="J49" s="1229"/>
      <c r="K49" s="63">
        <v>141</v>
      </c>
      <c r="L49" s="64">
        <v>149</v>
      </c>
      <c r="M49" s="64">
        <v>149</v>
      </c>
      <c r="N49" s="64">
        <v>148</v>
      </c>
      <c r="O49" s="65">
        <v>120</v>
      </c>
      <c r="P49" s="48"/>
      <c r="Q49" s="48"/>
      <c r="R49" s="48"/>
      <c r="S49" s="48"/>
      <c r="T49" s="48"/>
      <c r="U49" s="48"/>
    </row>
    <row r="50" spans="1:21" ht="30.75" customHeight="1" x14ac:dyDescent="0.15">
      <c r="A50" s="48"/>
      <c r="B50" s="1236"/>
      <c r="C50" s="1237"/>
      <c r="D50" s="62"/>
      <c r="E50" s="1228" t="s">
        <v>17</v>
      </c>
      <c r="F50" s="1228"/>
      <c r="G50" s="1228"/>
      <c r="H50" s="1228"/>
      <c r="I50" s="1228"/>
      <c r="J50" s="1229"/>
      <c r="K50" s="63">
        <v>1</v>
      </c>
      <c r="L50" s="64">
        <v>0</v>
      </c>
      <c r="M50" s="64">
        <v>0</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1210</v>
      </c>
      <c r="L52" s="64">
        <v>1220</v>
      </c>
      <c r="M52" s="64">
        <v>1185</v>
      </c>
      <c r="N52" s="64">
        <v>1158</v>
      </c>
      <c r="O52" s="65">
        <v>1105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677</v>
      </c>
      <c r="L53" s="69">
        <v>665</v>
      </c>
      <c r="M53" s="69">
        <v>642</v>
      </c>
      <c r="N53" s="69">
        <v>671</v>
      </c>
      <c r="O53" s="70">
        <v>658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LjDeCwLe8YX+/45rjCsqSJST6tpNayfx4sj6BsMtCsVmaID1izPPAmzxIRcRDNNZpqaQfLYcs+t4qYWkMiiLg==" saltValue="5s/1dOk+zyFThorKtdrZn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 zoomScale="50" zoomScaleNormal="50" zoomScaleSheetLayoutView="100" workbookViewId="0">
      <selection activeCell="M43" sqref="M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42" t="s">
        <v>24</v>
      </c>
      <c r="C41" s="1243"/>
      <c r="D41" s="81"/>
      <c r="E41" s="1248" t="s">
        <v>25</v>
      </c>
      <c r="F41" s="1248"/>
      <c r="G41" s="1248"/>
      <c r="H41" s="1249"/>
      <c r="I41" s="82">
        <v>9834</v>
      </c>
      <c r="J41" s="83">
        <v>10349</v>
      </c>
      <c r="K41" s="83">
        <v>10746</v>
      </c>
      <c r="L41" s="83">
        <v>10905</v>
      </c>
      <c r="M41" s="84">
        <v>11998</v>
      </c>
    </row>
    <row r="42" spans="2:13" ht="27.75" customHeight="1" x14ac:dyDescent="0.15">
      <c r="B42" s="1244"/>
      <c r="C42" s="1245"/>
      <c r="D42" s="85"/>
      <c r="E42" s="1250" t="s">
        <v>26</v>
      </c>
      <c r="F42" s="1250"/>
      <c r="G42" s="1250"/>
      <c r="H42" s="1251"/>
      <c r="I42" s="86">
        <v>117</v>
      </c>
      <c r="J42" s="87">
        <v>86</v>
      </c>
      <c r="K42" s="87">
        <v>56</v>
      </c>
      <c r="L42" s="87">
        <v>70</v>
      </c>
      <c r="M42" s="88">
        <v>186</v>
      </c>
    </row>
    <row r="43" spans="2:13" ht="27.75" customHeight="1" x14ac:dyDescent="0.15">
      <c r="B43" s="1244"/>
      <c r="C43" s="1245"/>
      <c r="D43" s="85"/>
      <c r="E43" s="1250" t="s">
        <v>27</v>
      </c>
      <c r="F43" s="1250"/>
      <c r="G43" s="1250"/>
      <c r="H43" s="1251"/>
      <c r="I43" s="86">
        <v>6544</v>
      </c>
      <c r="J43" s="87">
        <v>6401</v>
      </c>
      <c r="K43" s="87">
        <v>5984</v>
      </c>
      <c r="L43" s="87">
        <v>6012</v>
      </c>
      <c r="M43" s="88">
        <v>5737</v>
      </c>
    </row>
    <row r="44" spans="2:13" ht="27.75" customHeight="1" x14ac:dyDescent="0.15">
      <c r="B44" s="1244"/>
      <c r="C44" s="1245"/>
      <c r="D44" s="85"/>
      <c r="E44" s="1250" t="s">
        <v>28</v>
      </c>
      <c r="F44" s="1250"/>
      <c r="G44" s="1250"/>
      <c r="H44" s="1251"/>
      <c r="I44" s="86">
        <v>627</v>
      </c>
      <c r="J44" s="87">
        <v>484</v>
      </c>
      <c r="K44" s="87">
        <v>340</v>
      </c>
      <c r="L44" s="87">
        <v>195</v>
      </c>
      <c r="M44" s="88">
        <v>76</v>
      </c>
    </row>
    <row r="45" spans="2:13" ht="27.75" customHeight="1" x14ac:dyDescent="0.15">
      <c r="B45" s="1244"/>
      <c r="C45" s="1245"/>
      <c r="D45" s="85"/>
      <c r="E45" s="1250" t="s">
        <v>29</v>
      </c>
      <c r="F45" s="1250"/>
      <c r="G45" s="1250"/>
      <c r="H45" s="1251"/>
      <c r="I45" s="86">
        <v>175</v>
      </c>
      <c r="J45" s="87">
        <v>195</v>
      </c>
      <c r="K45" s="87">
        <v>179</v>
      </c>
      <c r="L45" s="87">
        <v>60</v>
      </c>
      <c r="M45" s="88">
        <v>168</v>
      </c>
    </row>
    <row r="46" spans="2:13" ht="27.75" customHeight="1" x14ac:dyDescent="0.15">
      <c r="B46" s="1244"/>
      <c r="C46" s="1245"/>
      <c r="D46" s="89"/>
      <c r="E46" s="1250" t="s">
        <v>30</v>
      </c>
      <c r="F46" s="1250"/>
      <c r="G46" s="1250"/>
      <c r="H46" s="1251"/>
      <c r="I46" s="86" t="s">
        <v>516</v>
      </c>
      <c r="J46" s="87" t="s">
        <v>516</v>
      </c>
      <c r="K46" s="87" t="s">
        <v>516</v>
      </c>
      <c r="L46" s="87" t="s">
        <v>516</v>
      </c>
      <c r="M46" s="88" t="s">
        <v>516</v>
      </c>
    </row>
    <row r="47" spans="2:13" ht="27.75" customHeight="1" x14ac:dyDescent="0.15">
      <c r="B47" s="1244"/>
      <c r="C47" s="1245"/>
      <c r="D47" s="90"/>
      <c r="E47" s="1252" t="s">
        <v>31</v>
      </c>
      <c r="F47" s="1253"/>
      <c r="G47" s="1253"/>
      <c r="H47" s="1254"/>
      <c r="I47" s="86" t="s">
        <v>516</v>
      </c>
      <c r="J47" s="87" t="s">
        <v>516</v>
      </c>
      <c r="K47" s="87" t="s">
        <v>516</v>
      </c>
      <c r="L47" s="87" t="s">
        <v>516</v>
      </c>
      <c r="M47" s="88" t="s">
        <v>516</v>
      </c>
    </row>
    <row r="48" spans="2:13" ht="27.75" customHeight="1" x14ac:dyDescent="0.15">
      <c r="B48" s="1244"/>
      <c r="C48" s="1245"/>
      <c r="D48" s="85"/>
      <c r="E48" s="1250" t="s">
        <v>32</v>
      </c>
      <c r="F48" s="1250"/>
      <c r="G48" s="1250"/>
      <c r="H48" s="1251"/>
      <c r="I48" s="86" t="s">
        <v>516</v>
      </c>
      <c r="J48" s="87" t="s">
        <v>516</v>
      </c>
      <c r="K48" s="87" t="s">
        <v>516</v>
      </c>
      <c r="L48" s="87" t="s">
        <v>516</v>
      </c>
      <c r="M48" s="88" t="s">
        <v>516</v>
      </c>
    </row>
    <row r="49" spans="2:13" ht="27.75" customHeight="1" x14ac:dyDescent="0.15">
      <c r="B49" s="1246"/>
      <c r="C49" s="1247"/>
      <c r="D49" s="85"/>
      <c r="E49" s="1250" t="s">
        <v>33</v>
      </c>
      <c r="F49" s="1250"/>
      <c r="G49" s="1250"/>
      <c r="H49" s="1251"/>
      <c r="I49" s="86" t="s">
        <v>516</v>
      </c>
      <c r="J49" s="87" t="s">
        <v>516</v>
      </c>
      <c r="K49" s="87" t="s">
        <v>516</v>
      </c>
      <c r="L49" s="87" t="s">
        <v>516</v>
      </c>
      <c r="M49" s="88" t="s">
        <v>516</v>
      </c>
    </row>
    <row r="50" spans="2:13" ht="27.75" customHeight="1" x14ac:dyDescent="0.15">
      <c r="B50" s="1255" t="s">
        <v>34</v>
      </c>
      <c r="C50" s="1256"/>
      <c r="D50" s="91"/>
      <c r="E50" s="1250" t="s">
        <v>35</v>
      </c>
      <c r="F50" s="1250"/>
      <c r="G50" s="1250"/>
      <c r="H50" s="1251"/>
      <c r="I50" s="86">
        <v>2893</v>
      </c>
      <c r="J50" s="87">
        <v>3169</v>
      </c>
      <c r="K50" s="87">
        <v>3290</v>
      </c>
      <c r="L50" s="87">
        <v>3290</v>
      </c>
      <c r="M50" s="88">
        <v>3159</v>
      </c>
    </row>
    <row r="51" spans="2:13" ht="27.75" customHeight="1" x14ac:dyDescent="0.15">
      <c r="B51" s="1244"/>
      <c r="C51" s="1245"/>
      <c r="D51" s="85"/>
      <c r="E51" s="1250" t="s">
        <v>36</v>
      </c>
      <c r="F51" s="1250"/>
      <c r="G51" s="1250"/>
      <c r="H51" s="1251"/>
      <c r="I51" s="86">
        <v>417</v>
      </c>
      <c r="J51" s="87">
        <v>420</v>
      </c>
      <c r="K51" s="87">
        <v>480</v>
      </c>
      <c r="L51" s="87">
        <v>484</v>
      </c>
      <c r="M51" s="88">
        <v>488</v>
      </c>
    </row>
    <row r="52" spans="2:13" ht="27.75" customHeight="1" x14ac:dyDescent="0.15">
      <c r="B52" s="1246"/>
      <c r="C52" s="1247"/>
      <c r="D52" s="85"/>
      <c r="E52" s="1250" t="s">
        <v>37</v>
      </c>
      <c r="F52" s="1250"/>
      <c r="G52" s="1250"/>
      <c r="H52" s="1251"/>
      <c r="I52" s="86">
        <v>12034</v>
      </c>
      <c r="J52" s="87">
        <v>12084</v>
      </c>
      <c r="K52" s="87">
        <v>12030</v>
      </c>
      <c r="L52" s="87">
        <v>12041</v>
      </c>
      <c r="M52" s="88">
        <v>12741</v>
      </c>
    </row>
    <row r="53" spans="2:13" ht="27.75" customHeight="1" thickBot="1" x14ac:dyDescent="0.2">
      <c r="B53" s="1257" t="s">
        <v>38</v>
      </c>
      <c r="C53" s="1258"/>
      <c r="D53" s="92"/>
      <c r="E53" s="1259" t="s">
        <v>39</v>
      </c>
      <c r="F53" s="1259"/>
      <c r="G53" s="1259"/>
      <c r="H53" s="1260"/>
      <c r="I53" s="93">
        <v>1954</v>
      </c>
      <c r="J53" s="94">
        <v>1842</v>
      </c>
      <c r="K53" s="94">
        <v>1505</v>
      </c>
      <c r="L53" s="94">
        <v>1426</v>
      </c>
      <c r="M53" s="95">
        <v>1778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nLthRJiOv1LgKxSN+1SvUft0DVQzu6YeD2JKOWKZmDJ0SFYEfAoPnA5OLRiQsD+BZjn6h5wmfQKA7CHQ8y3VQ==" saltValue="QLlCl8WrV2bsfZvyNuDb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D7" zoomScale="50" zoomScaleNormal="50" zoomScaleSheetLayoutView="100" workbookViewId="0">
      <selection activeCell="I56" sqref="I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42</v>
      </c>
      <c r="D55" s="1269"/>
      <c r="E55" s="1270"/>
      <c r="F55" s="107">
        <v>1989</v>
      </c>
      <c r="G55" s="107">
        <v>1967</v>
      </c>
      <c r="H55" s="108">
        <v>1741</v>
      </c>
    </row>
    <row r="56" spans="2:8" ht="52.5" customHeight="1" x14ac:dyDescent="0.15">
      <c r="B56" s="109"/>
      <c r="C56" s="1271" t="s">
        <v>43</v>
      </c>
      <c r="D56" s="1271"/>
      <c r="E56" s="1272"/>
      <c r="F56" s="110">
        <v>26</v>
      </c>
      <c r="G56" s="110">
        <v>26</v>
      </c>
      <c r="H56" s="111">
        <v>26</v>
      </c>
    </row>
    <row r="57" spans="2:8" ht="53.25" customHeight="1" x14ac:dyDescent="0.15">
      <c r="B57" s="109"/>
      <c r="C57" s="1273" t="s">
        <v>44</v>
      </c>
      <c r="D57" s="1273"/>
      <c r="E57" s="1274"/>
      <c r="F57" s="112">
        <v>2145</v>
      </c>
      <c r="G57" s="112">
        <v>2189</v>
      </c>
      <c r="H57" s="113">
        <v>2280</v>
      </c>
    </row>
    <row r="58" spans="2:8" ht="45.75" customHeight="1" x14ac:dyDescent="0.15">
      <c r="B58" s="114"/>
      <c r="C58" s="1261" t="s">
        <v>586</v>
      </c>
      <c r="D58" s="1262"/>
      <c r="E58" s="1263"/>
      <c r="F58" s="115">
        <v>1082.5</v>
      </c>
      <c r="G58" s="115">
        <v>1082.5</v>
      </c>
      <c r="H58" s="116">
        <v>1081.9000000000001</v>
      </c>
    </row>
    <row r="59" spans="2:8" ht="45.75" customHeight="1" x14ac:dyDescent="0.15">
      <c r="B59" s="114"/>
      <c r="C59" s="1261" t="s">
        <v>587</v>
      </c>
      <c r="D59" s="1262"/>
      <c r="E59" s="1263"/>
      <c r="F59" s="115">
        <v>629.5</v>
      </c>
      <c r="G59" s="115">
        <v>629.5</v>
      </c>
      <c r="H59" s="116">
        <v>628.20000000000005</v>
      </c>
    </row>
    <row r="60" spans="2:8" ht="45.75" customHeight="1" x14ac:dyDescent="0.15">
      <c r="B60" s="114"/>
      <c r="C60" s="1261" t="s">
        <v>588</v>
      </c>
      <c r="D60" s="1262"/>
      <c r="E60" s="1263"/>
      <c r="F60" s="115">
        <v>65.599999999999994</v>
      </c>
      <c r="G60" s="115">
        <v>65.599999999999994</v>
      </c>
      <c r="H60" s="116">
        <v>165.1</v>
      </c>
    </row>
    <row r="61" spans="2:8" ht="45.75" customHeight="1" x14ac:dyDescent="0.15">
      <c r="B61" s="114"/>
      <c r="C61" s="1261" t="s">
        <v>589</v>
      </c>
      <c r="D61" s="1262"/>
      <c r="E61" s="1263"/>
      <c r="F61" s="115">
        <v>143</v>
      </c>
      <c r="G61" s="115">
        <v>143</v>
      </c>
      <c r="H61" s="116">
        <v>140.4</v>
      </c>
    </row>
    <row r="62" spans="2:8" ht="45.75" customHeight="1" thickBot="1" x14ac:dyDescent="0.2">
      <c r="B62" s="117"/>
      <c r="C62" s="1264" t="s">
        <v>590</v>
      </c>
      <c r="D62" s="1265"/>
      <c r="E62" s="1266"/>
      <c r="F62" s="118">
        <v>120.7</v>
      </c>
      <c r="G62" s="118">
        <v>120.7</v>
      </c>
      <c r="H62" s="119">
        <v>120.8</v>
      </c>
    </row>
    <row r="63" spans="2:8" ht="52.5" customHeight="1" thickBot="1" x14ac:dyDescent="0.2">
      <c r="B63" s="120"/>
      <c r="C63" s="1267" t="s">
        <v>45</v>
      </c>
      <c r="D63" s="1267"/>
      <c r="E63" s="1268"/>
      <c r="F63" s="121">
        <v>4160</v>
      </c>
      <c r="G63" s="121">
        <v>4182</v>
      </c>
      <c r="H63" s="122">
        <v>4047</v>
      </c>
    </row>
    <row r="64" spans="2:8" ht="15" customHeight="1" x14ac:dyDescent="0.15"/>
    <row r="65" ht="0" hidden="1" customHeight="1" x14ac:dyDescent="0.15"/>
    <row r="66" ht="0" hidden="1" customHeight="1" x14ac:dyDescent="0.15"/>
  </sheetData>
  <sheetProtection algorithmName="SHA-512" hashValue="f9ZKgbsSwsSRznmWqkupRTC6H71TGhQ8RAgXaCDW1rP2yLQVfpHY/wIbTssSrPnqcGJigFsrM9JYbZlqd2XDWA==" saltValue="b65LtKiEw0HIh+VgvaDC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9" zoomScale="75" zoomScaleNormal="75"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594</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558</v>
      </c>
      <c r="BQ50" s="1281"/>
      <c r="BR50" s="1281"/>
      <c r="BS50" s="1281"/>
      <c r="BT50" s="1281"/>
      <c r="BU50" s="1281"/>
      <c r="BV50" s="1281"/>
      <c r="BW50" s="1281"/>
      <c r="BX50" s="1281" t="s">
        <v>559</v>
      </c>
      <c r="BY50" s="1281"/>
      <c r="BZ50" s="1281"/>
      <c r="CA50" s="1281"/>
      <c r="CB50" s="1281"/>
      <c r="CC50" s="1281"/>
      <c r="CD50" s="1281"/>
      <c r="CE50" s="1281"/>
      <c r="CF50" s="1281" t="s">
        <v>560</v>
      </c>
      <c r="CG50" s="1281"/>
      <c r="CH50" s="1281"/>
      <c r="CI50" s="1281"/>
      <c r="CJ50" s="1281"/>
      <c r="CK50" s="1281"/>
      <c r="CL50" s="1281"/>
      <c r="CM50" s="1281"/>
      <c r="CN50" s="1281" t="s">
        <v>561</v>
      </c>
      <c r="CO50" s="1281"/>
      <c r="CP50" s="1281"/>
      <c r="CQ50" s="1281"/>
      <c r="CR50" s="1281"/>
      <c r="CS50" s="1281"/>
      <c r="CT50" s="1281"/>
      <c r="CU50" s="1281"/>
      <c r="CV50" s="1281" t="s">
        <v>562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595</v>
      </c>
      <c r="AO51" s="1280"/>
      <c r="AP51" s="1280"/>
      <c r="AQ51" s="1280"/>
      <c r="AR51" s="1280"/>
      <c r="AS51" s="1280"/>
      <c r="AT51" s="1280"/>
      <c r="AU51" s="1280"/>
      <c r="AV51" s="1280"/>
      <c r="AW51" s="1280"/>
      <c r="AX51" s="1280"/>
      <c r="AY51" s="1280"/>
      <c r="AZ51" s="1280"/>
      <c r="BA51" s="1280"/>
      <c r="BB51" s="1280" t="s">
        <v>596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35.6</v>
      </c>
      <c r="CG51" s="1277"/>
      <c r="CH51" s="1277"/>
      <c r="CI51" s="1277"/>
      <c r="CJ51" s="1277"/>
      <c r="CK51" s="1277"/>
      <c r="CL51" s="1277"/>
      <c r="CM51" s="1277"/>
      <c r="CN51" s="1277">
        <v>34.700000000000003</v>
      </c>
      <c r="CO51" s="1277"/>
      <c r="CP51" s="1277"/>
      <c r="CQ51" s="1277"/>
      <c r="CR51" s="1277"/>
      <c r="CS51" s="1277"/>
      <c r="CT51" s="1277"/>
      <c r="CU51" s="1277"/>
      <c r="CV51" s="1277">
        <v>44.2</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32.6</v>
      </c>
      <c r="CG53" s="1277"/>
      <c r="CH53" s="1277"/>
      <c r="CI53" s="1277"/>
      <c r="CJ53" s="1277"/>
      <c r="CK53" s="1277"/>
      <c r="CL53" s="1277"/>
      <c r="CM53" s="1277"/>
      <c r="CN53" s="1277">
        <v>34.5</v>
      </c>
      <c r="CO53" s="1277"/>
      <c r="CP53" s="1277"/>
      <c r="CQ53" s="1277"/>
      <c r="CR53" s="1277"/>
      <c r="CS53" s="1277"/>
      <c r="CT53" s="1277"/>
      <c r="CU53" s="1277"/>
      <c r="CV53" s="1277">
        <v>36.200000000000003</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598</v>
      </c>
      <c r="AO55" s="1281"/>
      <c r="AP55" s="1281"/>
      <c r="AQ55" s="1281"/>
      <c r="AR55" s="1281"/>
      <c r="AS55" s="1281"/>
      <c r="AT55" s="1281"/>
      <c r="AU55" s="1281"/>
      <c r="AV55" s="1281"/>
      <c r="AW55" s="1281"/>
      <c r="AX55" s="1281"/>
      <c r="AY55" s="1281"/>
      <c r="AZ55" s="1281"/>
      <c r="BA55" s="1281"/>
      <c r="BB55" s="1280" t="s">
        <v>596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13.1</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53.4</v>
      </c>
      <c r="CG57" s="1277"/>
      <c r="CH57" s="1277"/>
      <c r="CI57" s="1277"/>
      <c r="CJ57" s="1277"/>
      <c r="CK57" s="1277"/>
      <c r="CL57" s="1277"/>
      <c r="CM57" s="1277"/>
      <c r="CN57" s="1277">
        <v>52.1</v>
      </c>
      <c r="CO57" s="1277"/>
      <c r="CP57" s="1277"/>
      <c r="CQ57" s="1277"/>
      <c r="CR57" s="1277"/>
      <c r="CS57" s="1277"/>
      <c r="CT57" s="1277"/>
      <c r="CU57" s="1277"/>
      <c r="CV57" s="1277">
        <v>58.2</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599</v>
      </c>
    </row>
    <row r="64" spans="1:109" x14ac:dyDescent="0.15">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594</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558</v>
      </c>
      <c r="BQ72" s="1281"/>
      <c r="BR72" s="1281"/>
      <c r="BS72" s="1281"/>
      <c r="BT72" s="1281"/>
      <c r="BU72" s="1281"/>
      <c r="BV72" s="1281"/>
      <c r="BW72" s="1281"/>
      <c r="BX72" s="1281" t="s">
        <v>559</v>
      </c>
      <c r="BY72" s="1281"/>
      <c r="BZ72" s="1281"/>
      <c r="CA72" s="1281"/>
      <c r="CB72" s="1281"/>
      <c r="CC72" s="1281"/>
      <c r="CD72" s="1281"/>
      <c r="CE72" s="1281"/>
      <c r="CF72" s="1281" t="s">
        <v>560</v>
      </c>
      <c r="CG72" s="1281"/>
      <c r="CH72" s="1281"/>
      <c r="CI72" s="1281"/>
      <c r="CJ72" s="1281"/>
      <c r="CK72" s="1281"/>
      <c r="CL72" s="1281"/>
      <c r="CM72" s="1281"/>
      <c r="CN72" s="1281" t="s">
        <v>561</v>
      </c>
      <c r="CO72" s="1281"/>
      <c r="CP72" s="1281"/>
      <c r="CQ72" s="1281"/>
      <c r="CR72" s="1281"/>
      <c r="CS72" s="1281"/>
      <c r="CT72" s="1281"/>
      <c r="CU72" s="1281"/>
      <c r="CV72" s="1281" t="s">
        <v>562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595</v>
      </c>
      <c r="AO73" s="1280"/>
      <c r="AP73" s="1280"/>
      <c r="AQ73" s="1280"/>
      <c r="AR73" s="1280"/>
      <c r="AS73" s="1280"/>
      <c r="AT73" s="1280"/>
      <c r="AU73" s="1280"/>
      <c r="AV73" s="1280"/>
      <c r="AW73" s="1280"/>
      <c r="AX73" s="1280"/>
      <c r="AY73" s="1280"/>
      <c r="AZ73" s="1280"/>
      <c r="BA73" s="1280"/>
      <c r="BB73" s="1280" t="s">
        <v>596</v>
      </c>
      <c r="BC73" s="1280"/>
      <c r="BD73" s="1280"/>
      <c r="BE73" s="1280"/>
      <c r="BF73" s="1280"/>
      <c r="BG73" s="1280"/>
      <c r="BH73" s="1280"/>
      <c r="BI73" s="1280"/>
      <c r="BJ73" s="1280"/>
      <c r="BK73" s="1280"/>
      <c r="BL73" s="1280"/>
      <c r="BM73" s="1280"/>
      <c r="BN73" s="1280"/>
      <c r="BO73" s="1280"/>
      <c r="BP73" s="1277">
        <v>46.1</v>
      </c>
      <c r="BQ73" s="1277"/>
      <c r="BR73" s="1277"/>
      <c r="BS73" s="1277"/>
      <c r="BT73" s="1277"/>
      <c r="BU73" s="1277"/>
      <c r="BV73" s="1277"/>
      <c r="BW73" s="1277"/>
      <c r="BX73" s="1277">
        <v>43.7</v>
      </c>
      <c r="BY73" s="1277"/>
      <c r="BZ73" s="1277"/>
      <c r="CA73" s="1277"/>
      <c r="CB73" s="1277"/>
      <c r="CC73" s="1277"/>
      <c r="CD73" s="1277"/>
      <c r="CE73" s="1277"/>
      <c r="CF73" s="1277">
        <v>35.6</v>
      </c>
      <c r="CG73" s="1277"/>
      <c r="CH73" s="1277"/>
      <c r="CI73" s="1277"/>
      <c r="CJ73" s="1277"/>
      <c r="CK73" s="1277"/>
      <c r="CL73" s="1277"/>
      <c r="CM73" s="1277"/>
      <c r="CN73" s="1277">
        <v>34.700000000000003</v>
      </c>
      <c r="CO73" s="1277"/>
      <c r="CP73" s="1277"/>
      <c r="CQ73" s="1277"/>
      <c r="CR73" s="1277"/>
      <c r="CS73" s="1277"/>
      <c r="CT73" s="1277"/>
      <c r="CU73" s="1277"/>
      <c r="CV73" s="1277">
        <v>44.2</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600</v>
      </c>
      <c r="BC75" s="1280"/>
      <c r="BD75" s="1280"/>
      <c r="BE75" s="1280"/>
      <c r="BF75" s="1280"/>
      <c r="BG75" s="1280"/>
      <c r="BH75" s="1280"/>
      <c r="BI75" s="1280"/>
      <c r="BJ75" s="1280"/>
      <c r="BK75" s="1280"/>
      <c r="BL75" s="1280"/>
      <c r="BM75" s="1280"/>
      <c r="BN75" s="1280"/>
      <c r="BO75" s="1280"/>
      <c r="BP75" s="1277">
        <v>16.899999999999999</v>
      </c>
      <c r="BQ75" s="1277"/>
      <c r="BR75" s="1277"/>
      <c r="BS75" s="1277"/>
      <c r="BT75" s="1277"/>
      <c r="BU75" s="1277"/>
      <c r="BV75" s="1277"/>
      <c r="BW75" s="1277"/>
      <c r="BX75" s="1277">
        <v>16.100000000000001</v>
      </c>
      <c r="BY75" s="1277"/>
      <c r="BZ75" s="1277"/>
      <c r="CA75" s="1277"/>
      <c r="CB75" s="1277"/>
      <c r="CC75" s="1277"/>
      <c r="CD75" s="1277"/>
      <c r="CE75" s="1277"/>
      <c r="CF75" s="1277">
        <v>15.6</v>
      </c>
      <c r="CG75" s="1277"/>
      <c r="CH75" s="1277"/>
      <c r="CI75" s="1277"/>
      <c r="CJ75" s="1277"/>
      <c r="CK75" s="1277"/>
      <c r="CL75" s="1277"/>
      <c r="CM75" s="1277"/>
      <c r="CN75" s="1277">
        <v>15.7</v>
      </c>
      <c r="CO75" s="1277"/>
      <c r="CP75" s="1277"/>
      <c r="CQ75" s="1277"/>
      <c r="CR75" s="1277"/>
      <c r="CS75" s="1277"/>
      <c r="CT75" s="1277"/>
      <c r="CU75" s="1277"/>
      <c r="CV75" s="1277">
        <v>16</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598</v>
      </c>
      <c r="AO77" s="1281"/>
      <c r="AP77" s="1281"/>
      <c r="AQ77" s="1281"/>
      <c r="AR77" s="1281"/>
      <c r="AS77" s="1281"/>
      <c r="AT77" s="1281"/>
      <c r="AU77" s="1281"/>
      <c r="AV77" s="1281"/>
      <c r="AW77" s="1281"/>
      <c r="AX77" s="1281"/>
      <c r="AY77" s="1281"/>
      <c r="AZ77" s="1281"/>
      <c r="BA77" s="1281"/>
      <c r="BB77" s="1280" t="s">
        <v>596</v>
      </c>
      <c r="BC77" s="1280"/>
      <c r="BD77" s="1280"/>
      <c r="BE77" s="1280"/>
      <c r="BF77" s="1280"/>
      <c r="BG77" s="1280"/>
      <c r="BH77" s="1280"/>
      <c r="BI77" s="1280"/>
      <c r="BJ77" s="1280"/>
      <c r="BK77" s="1280"/>
      <c r="BL77" s="1280"/>
      <c r="BM77" s="1280"/>
      <c r="BN77" s="1280"/>
      <c r="BO77" s="1280"/>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13.1</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600</v>
      </c>
      <c r="BC79" s="1280"/>
      <c r="BD79" s="1280"/>
      <c r="BE79" s="1280"/>
      <c r="BF79" s="1280"/>
      <c r="BG79" s="1280"/>
      <c r="BH79" s="1280"/>
      <c r="BI79" s="1280"/>
      <c r="BJ79" s="1280"/>
      <c r="BK79" s="1280"/>
      <c r="BL79" s="1280"/>
      <c r="BM79" s="1280"/>
      <c r="BN79" s="1280"/>
      <c r="BO79" s="1280"/>
      <c r="BP79" s="1277">
        <v>10.1</v>
      </c>
      <c r="BQ79" s="1277"/>
      <c r="BR79" s="1277"/>
      <c r="BS79" s="1277"/>
      <c r="BT79" s="1277"/>
      <c r="BU79" s="1277"/>
      <c r="BV79" s="1277"/>
      <c r="BW79" s="1277"/>
      <c r="BX79" s="1277">
        <v>9.1</v>
      </c>
      <c r="BY79" s="1277"/>
      <c r="BZ79" s="1277"/>
      <c r="CA79" s="1277"/>
      <c r="CB79" s="1277"/>
      <c r="CC79" s="1277"/>
      <c r="CD79" s="1277"/>
      <c r="CE79" s="1277"/>
      <c r="CF79" s="1277">
        <v>8.9</v>
      </c>
      <c r="CG79" s="1277"/>
      <c r="CH79" s="1277"/>
      <c r="CI79" s="1277"/>
      <c r="CJ79" s="1277"/>
      <c r="CK79" s="1277"/>
      <c r="CL79" s="1277"/>
      <c r="CM79" s="1277"/>
      <c r="CN79" s="1277">
        <v>7.9</v>
      </c>
      <c r="CO79" s="1277"/>
      <c r="CP79" s="1277"/>
      <c r="CQ79" s="1277"/>
      <c r="CR79" s="1277"/>
      <c r="CS79" s="1277"/>
      <c r="CT79" s="1277"/>
      <c r="CU79" s="1277"/>
      <c r="CV79" s="1277">
        <v>7.9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Rw8McaM5ptcmxU9n06k7hxKd3FLYL4twCLUldvwYFqqoYjl2Sa3civbRnDDWm4qTLl7XwMT6rL2Vi4DyzvbtQ==" saltValue="f/DLaJrh6rDAB+Dkv7JXe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4" zoomScale="60" zoomScaleNormal="6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S52BnPh66O8EsxBHZLu5kY9pX6k9uWstxH4dbNFI5hSgYoAyKFPIc8VKlBSH1oPuWUlY5IgBub538piQugdBA==" saltValue="YxC7/An3+SQpg4Gu4oLp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1" zoomScale="60" zoomScaleNormal="6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fAzGH4NC+vCx6zFLY0TZMKFMzrKIww2ubGTAp2/1NBzUqy8EwqscR60eGWL0rzGRgo7pcNbJ7YNcfkoCsZSgg==" saltValue="gSeoIUGy6Ogvi+9RmUcl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44002</v>
      </c>
      <c r="E3" s="141"/>
      <c r="F3" s="142">
        <v>82748</v>
      </c>
      <c r="G3" s="143"/>
      <c r="H3" s="144"/>
    </row>
    <row r="4" spans="1:8" x14ac:dyDescent="0.15">
      <c r="A4" s="145"/>
      <c r="B4" s="146"/>
      <c r="C4" s="147"/>
      <c r="D4" s="148">
        <v>30699</v>
      </c>
      <c r="E4" s="149"/>
      <c r="F4" s="150">
        <v>44732</v>
      </c>
      <c r="G4" s="151"/>
      <c r="H4" s="152"/>
    </row>
    <row r="5" spans="1:8" x14ac:dyDescent="0.15">
      <c r="A5" s="133" t="s">
        <v>550</v>
      </c>
      <c r="B5" s="138"/>
      <c r="C5" s="139"/>
      <c r="D5" s="140">
        <v>92715</v>
      </c>
      <c r="E5" s="141"/>
      <c r="F5" s="142">
        <v>91837</v>
      </c>
      <c r="G5" s="143"/>
      <c r="H5" s="144"/>
    </row>
    <row r="6" spans="1:8" x14ac:dyDescent="0.15">
      <c r="A6" s="145"/>
      <c r="B6" s="146"/>
      <c r="C6" s="147"/>
      <c r="D6" s="148">
        <v>39312</v>
      </c>
      <c r="E6" s="149"/>
      <c r="F6" s="150">
        <v>54439</v>
      </c>
      <c r="G6" s="151"/>
      <c r="H6" s="152"/>
    </row>
    <row r="7" spans="1:8" x14ac:dyDescent="0.15">
      <c r="A7" s="133" t="s">
        <v>551</v>
      </c>
      <c r="B7" s="138"/>
      <c r="C7" s="139"/>
      <c r="D7" s="140">
        <v>96076</v>
      </c>
      <c r="E7" s="141"/>
      <c r="F7" s="142">
        <v>75972</v>
      </c>
      <c r="G7" s="143"/>
      <c r="H7" s="144"/>
    </row>
    <row r="8" spans="1:8" x14ac:dyDescent="0.15">
      <c r="A8" s="145"/>
      <c r="B8" s="146"/>
      <c r="C8" s="147"/>
      <c r="D8" s="148">
        <v>46336</v>
      </c>
      <c r="E8" s="149"/>
      <c r="F8" s="150">
        <v>40712</v>
      </c>
      <c r="G8" s="151"/>
      <c r="H8" s="152"/>
    </row>
    <row r="9" spans="1:8" x14ac:dyDescent="0.15">
      <c r="A9" s="133" t="s">
        <v>552</v>
      </c>
      <c r="B9" s="138"/>
      <c r="C9" s="139"/>
      <c r="D9" s="140">
        <v>111182</v>
      </c>
      <c r="E9" s="141"/>
      <c r="F9" s="142">
        <v>79466</v>
      </c>
      <c r="G9" s="143"/>
      <c r="H9" s="144"/>
    </row>
    <row r="10" spans="1:8" x14ac:dyDescent="0.15">
      <c r="A10" s="145"/>
      <c r="B10" s="146"/>
      <c r="C10" s="147"/>
      <c r="D10" s="148">
        <v>78848</v>
      </c>
      <c r="E10" s="149"/>
      <c r="F10" s="150">
        <v>44645</v>
      </c>
      <c r="G10" s="151"/>
      <c r="H10" s="152"/>
    </row>
    <row r="11" spans="1:8" x14ac:dyDescent="0.15">
      <c r="A11" s="133" t="s">
        <v>553</v>
      </c>
      <c r="B11" s="138"/>
      <c r="C11" s="139"/>
      <c r="D11" s="140">
        <v>197926</v>
      </c>
      <c r="E11" s="141"/>
      <c r="F11" s="142">
        <v>90072</v>
      </c>
      <c r="G11" s="143"/>
      <c r="H11" s="144"/>
    </row>
    <row r="12" spans="1:8" x14ac:dyDescent="0.15">
      <c r="A12" s="145"/>
      <c r="B12" s="146"/>
      <c r="C12" s="153"/>
      <c r="D12" s="148">
        <v>145441</v>
      </c>
      <c r="E12" s="149"/>
      <c r="F12" s="150">
        <v>46083</v>
      </c>
      <c r="G12" s="151"/>
      <c r="H12" s="152"/>
    </row>
    <row r="13" spans="1:8" x14ac:dyDescent="0.15">
      <c r="A13" s="133"/>
      <c r="B13" s="138"/>
      <c r="C13" s="154"/>
      <c r="D13" s="155">
        <v>108380</v>
      </c>
      <c r="E13" s="156"/>
      <c r="F13" s="157">
        <v>84019</v>
      </c>
      <c r="G13" s="158"/>
      <c r="H13" s="144"/>
    </row>
    <row r="14" spans="1:8" x14ac:dyDescent="0.15">
      <c r="A14" s="145"/>
      <c r="B14" s="146"/>
      <c r="C14" s="147"/>
      <c r="D14" s="148">
        <v>68127</v>
      </c>
      <c r="E14" s="149"/>
      <c r="F14" s="150">
        <v>46122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2.91</v>
      </c>
      <c r="C19" s="159">
        <f>ROUND(VALUE(SUBSTITUTE(実質収支比率等に係る経年分析!G$48,"▲","-")),2)</f>
        <v>3.19</v>
      </c>
      <c r="D19" s="159">
        <f>ROUND(VALUE(SUBSTITUTE(実質収支比率等に係る経年分析!H$48,"▲","-")),2)</f>
        <v>3.57</v>
      </c>
      <c r="E19" s="159">
        <f>ROUND(VALUE(SUBSTITUTE(実質収支比率等に係る経年分析!I$48,"▲","-")),2)</f>
        <v>4.3</v>
      </c>
      <c r="F19" s="159">
        <f>ROUND(VALUE(SUBSTITUTE(実質収支比率等に係る経年分析!J$48,"▲","-")),2)</f>
        <v>5.0199999999999996</v>
      </c>
    </row>
    <row r="20" spans="1:11" x14ac:dyDescent="0.15">
      <c r="A20" s="159" t="s">
        <v>49</v>
      </c>
      <c r="B20" s="159">
        <f>ROUND(VALUE(SUBSTITUTE(実質収支比率等に係る経年分析!F$47,"▲","-")),2)</f>
        <v>32.1</v>
      </c>
      <c r="C20" s="159">
        <f>ROUND(VALUE(SUBSTITUTE(実質収支比率等に係る経年分析!G$47,"▲","-")),2)</f>
        <v>36.299999999999997</v>
      </c>
      <c r="D20" s="159">
        <f>ROUND(VALUE(SUBSTITUTE(実質収支比率等に係る経年分析!H$47,"▲","-")),2)</f>
        <v>37.340000000000003</v>
      </c>
      <c r="E20" s="159">
        <f>ROUND(VALUE(SUBSTITUTE(実質収支比率等に係る経年分析!I$47,"▲","-")),2)</f>
        <v>37.93</v>
      </c>
      <c r="F20" s="159">
        <f>ROUND(VALUE(SUBSTITUTE(実質収支比率等に係る経年分析!J$47,"▲","-")),2)</f>
        <v>34.479999999999997</v>
      </c>
    </row>
    <row r="21" spans="1:11" x14ac:dyDescent="0.15">
      <c r="A21" s="159" t="s">
        <v>50</v>
      </c>
      <c r="B21" s="159">
        <f>IF(ISNUMBER(VALUE(SUBSTITUTE(実質収支比率等に係る経年分析!F$49,"▲","-"))),ROUND(VALUE(SUBSTITUTE(実質収支比率等に係る経年分析!F$49,"▲","-")),2),NA())</f>
        <v>8.82</v>
      </c>
      <c r="C21" s="159">
        <f>IF(ISNUMBER(VALUE(SUBSTITUTE(実質収支比率等に係る経年分析!G$49,"▲","-"))),ROUND(VALUE(SUBSTITUTE(実質収支比率等に係る経年分析!G$49,"▲","-")),2),NA())</f>
        <v>4.42</v>
      </c>
      <c r="D21" s="159">
        <f>IF(ISNUMBER(VALUE(SUBSTITUTE(実質収支比率等に係る経年分析!H$49,"▲","-"))),ROUND(VALUE(SUBSTITUTE(実質収支比率等に係る経年分析!H$49,"▲","-")),2),NA())</f>
        <v>1.1599999999999999</v>
      </c>
      <c r="E21" s="159">
        <f>IF(ISNUMBER(VALUE(SUBSTITUTE(実質収支比率等に係る経年分析!I$49,"▲","-"))),ROUND(VALUE(SUBSTITUTE(実質収支比率等に係る経年分析!I$49,"▲","-")),2),NA())</f>
        <v>0.19</v>
      </c>
      <c r="F21" s="159">
        <f>IF(ISNUMBER(VALUE(SUBSTITUTE(実質収支比率等に係る経年分析!J$49,"▲","-"))),ROUND(VALUE(SUBSTITUTE(実質収支比率等に係る経年分析!J$49,"▲","-")),2),NA())</f>
        <v>-3.87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6.85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3.84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3.3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2.74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0.25</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産業廃棄物処理事業特別会計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0.35</v>
      </c>
    </row>
    <row r="30" spans="1:11" x14ac:dyDescent="0.15">
      <c r="A30" s="160" t="str">
        <f>IF(連結実質赤字比率に係る赤字・黒字の構成分析!C$40="",NA(),連結実質赤字比率に係る赤字・黒字の構成分析!C$40)</f>
        <v>訪問看護事業特別会計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0.59</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0.74</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1.77</v>
      </c>
    </row>
    <row r="33" spans="1:16" x14ac:dyDescent="0.15">
      <c r="A33" s="160" t="str">
        <f>IF(連結実質赤字比率に係る赤字・黒字の構成分析!C$37="",NA(),連結実質赤字比率に係る赤字・黒字の構成分析!C$37)</f>
        <v>土地開発事業特別会計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2.3199999999999998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1.85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2.67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3.24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4.07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4.47</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3.83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3.73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4.1399999999999997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4.78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4.5599999999999996</v>
      </c>
    </row>
    <row r="36" spans="1:16" x14ac:dyDescent="0.15">
      <c r="A36" s="160" t="str">
        <f>IF(連結実質赤字比率に係る赤字・黒字の構成分析!C$34="",NA(),連結実質赤字比率に係る赤字・黒字の構成分析!C$34)</f>
        <v>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7.43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1210</v>
      </c>
      <c r="E42" s="161"/>
      <c r="F42" s="161"/>
      <c r="G42" s="161">
        <f>'実質公債費比率（分子）の構造'!L$52</f>
        <v>1220</v>
      </c>
      <c r="H42" s="161"/>
      <c r="I42" s="161"/>
      <c r="J42" s="161">
        <f>'実質公債費比率（分子）の構造'!M$52</f>
        <v>1185</v>
      </c>
      <c r="K42" s="161"/>
      <c r="L42" s="161"/>
      <c r="M42" s="161">
        <f>'実質公債費比率（分子）の構造'!N$52</f>
        <v>1158</v>
      </c>
      <c r="N42" s="161"/>
      <c r="O42" s="161"/>
      <c r="P42" s="161">
        <f>'実質公債費比率（分子）の構造'!O$52</f>
        <v>1105</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1</v>
      </c>
      <c r="O43" s="161"/>
      <c r="P43" s="161"/>
    </row>
    <row r="44" spans="1:16" x14ac:dyDescent="0.15">
      <c r="A44" s="161" t="s">
        <v>59</v>
      </c>
      <c r="B44" s="161">
        <f>'実質公債費比率（分子）の構造'!K$50</f>
        <v>1</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141</v>
      </c>
      <c r="C45" s="161"/>
      <c r="D45" s="161"/>
      <c r="E45" s="161">
        <f>'実質公債費比率（分子）の構造'!L$49</f>
        <v>149</v>
      </c>
      <c r="F45" s="161"/>
      <c r="G45" s="161"/>
      <c r="H45" s="161">
        <f>'実質公債費比率（分子）の構造'!M$49</f>
        <v>149</v>
      </c>
      <c r="I45" s="161"/>
      <c r="J45" s="161"/>
      <c r="K45" s="161">
        <f>'実質公債費比率（分子）の構造'!N$49</f>
        <v>148</v>
      </c>
      <c r="L45" s="161"/>
      <c r="M45" s="161"/>
      <c r="N45" s="161">
        <f>'実質公債費比率（分子）の構造'!O$49</f>
        <v>120</v>
      </c>
      <c r="O45" s="161"/>
      <c r="P45" s="161"/>
    </row>
    <row r="46" spans="1:16" x14ac:dyDescent="0.15">
      <c r="A46" s="161" t="s">
        <v>61</v>
      </c>
      <c r="B46" s="161">
        <f>'実質公債費比率（分子）の構造'!K$48</f>
        <v>601</v>
      </c>
      <c r="C46" s="161"/>
      <c r="D46" s="161"/>
      <c r="E46" s="161">
        <f>'実質公債費比率（分子）の構造'!L$48</f>
        <v>594</v>
      </c>
      <c r="F46" s="161"/>
      <c r="G46" s="161"/>
      <c r="H46" s="161">
        <f>'実質公債費比率（分子）の構造'!M$48</f>
        <v>599</v>
      </c>
      <c r="I46" s="161"/>
      <c r="J46" s="161"/>
      <c r="K46" s="161">
        <f>'実質公債費比率（分子）の構造'!N$48</f>
        <v>595</v>
      </c>
      <c r="L46" s="161"/>
      <c r="M46" s="161"/>
      <c r="N46" s="161">
        <f>'実質公債費比率（分子）の構造'!O$48</f>
        <v>600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1144</v>
      </c>
      <c r="C49" s="161"/>
      <c r="D49" s="161"/>
      <c r="E49" s="161">
        <f>'実質公債費比率（分子）の構造'!L$45</f>
        <v>1142</v>
      </c>
      <c r="F49" s="161"/>
      <c r="G49" s="161"/>
      <c r="H49" s="161">
        <f>'実質公債費比率（分子）の構造'!M$45</f>
        <v>1079</v>
      </c>
      <c r="I49" s="161"/>
      <c r="J49" s="161"/>
      <c r="K49" s="161">
        <f>'実質公債費比率（分子）の構造'!N$45</f>
        <v>1086</v>
      </c>
      <c r="L49" s="161"/>
      <c r="M49" s="161"/>
      <c r="N49" s="161">
        <f>'実質公債費比率（分子）の構造'!O$45</f>
        <v>1042</v>
      </c>
      <c r="O49" s="161"/>
      <c r="P49" s="161"/>
    </row>
    <row r="50" spans="1:16" x14ac:dyDescent="0.15">
      <c r="A50" s="161" t="s">
        <v>65</v>
      </c>
      <c r="B50" s="161" t="e">
        <f>NA()</f>
        <v>#N/A</v>
      </c>
      <c r="C50" s="161">
        <f>IF(ISNUMBER('実質公債費比率（分子）の構造'!K$53),'実質公債費比率（分子）の構造'!K$53,NA())</f>
        <v>677</v>
      </c>
      <c r="D50" s="161" t="e">
        <f>NA()</f>
        <v>#N/A</v>
      </c>
      <c r="E50" s="161" t="e">
        <f>NA()</f>
        <v>#N/A</v>
      </c>
      <c r="F50" s="161">
        <f>IF(ISNUMBER('実質公債費比率（分子）の構造'!L$53),'実質公債費比率（分子）の構造'!L$53,NA())</f>
        <v>665</v>
      </c>
      <c r="G50" s="161" t="e">
        <f>NA()</f>
        <v>#N/A</v>
      </c>
      <c r="H50" s="161" t="e">
        <f>NA()</f>
        <v>#N/A</v>
      </c>
      <c r="I50" s="161">
        <f>IF(ISNUMBER('実質公債費比率（分子）の構造'!M$53),'実質公債費比率（分子）の構造'!M$53,NA())</f>
        <v>642</v>
      </c>
      <c r="J50" s="161" t="e">
        <f>NA()</f>
        <v>#N/A</v>
      </c>
      <c r="K50" s="161" t="e">
        <f>NA()</f>
        <v>#N/A</v>
      </c>
      <c r="L50" s="161">
        <f>IF(ISNUMBER('実質公債費比率（分子）の構造'!N$53),'実質公債費比率（分子）の構造'!N$53,NA())</f>
        <v>671</v>
      </c>
      <c r="M50" s="161" t="e">
        <f>NA()</f>
        <v>#N/A</v>
      </c>
      <c r="N50" s="161" t="e">
        <f>NA()</f>
        <v>#N/A</v>
      </c>
      <c r="O50" s="161">
        <f>IF(ISNUMBER('実質公債費比率（分子）の構造'!O$53),'実質公債費比率（分子）の構造'!O$53,NA())</f>
        <v>658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12034</v>
      </c>
      <c r="E56" s="160"/>
      <c r="F56" s="160"/>
      <c r="G56" s="160">
        <f>'将来負担比率（分子）の構造'!J$52</f>
        <v>12084</v>
      </c>
      <c r="H56" s="160"/>
      <c r="I56" s="160"/>
      <c r="J56" s="160">
        <f>'将来負担比率（分子）の構造'!K$52</f>
        <v>12030</v>
      </c>
      <c r="K56" s="160"/>
      <c r="L56" s="160"/>
      <c r="M56" s="160">
        <f>'将来負担比率（分子）の構造'!L$52</f>
        <v>12041</v>
      </c>
      <c r="N56" s="160"/>
      <c r="O56" s="160"/>
      <c r="P56" s="160">
        <f>'将来負担比率（分子）の構造'!M$52</f>
        <v>12741</v>
      </c>
    </row>
    <row r="57" spans="1:16" x14ac:dyDescent="0.15">
      <c r="A57" s="160" t="s">
        <v>36</v>
      </c>
      <c r="B57" s="160"/>
      <c r="C57" s="160"/>
      <c r="D57" s="160">
        <f>'将来負担比率（分子）の構造'!I$51</f>
        <v>417</v>
      </c>
      <c r="E57" s="160"/>
      <c r="F57" s="160"/>
      <c r="G57" s="160">
        <f>'将来負担比率（分子）の構造'!J$51</f>
        <v>420</v>
      </c>
      <c r="H57" s="160"/>
      <c r="I57" s="160"/>
      <c r="J57" s="160">
        <f>'将来負担比率（分子）の構造'!K$51</f>
        <v>480</v>
      </c>
      <c r="K57" s="160"/>
      <c r="L57" s="160"/>
      <c r="M57" s="160">
        <f>'将来負担比率（分子）の構造'!L$51</f>
        <v>484</v>
      </c>
      <c r="N57" s="160"/>
      <c r="O57" s="160"/>
      <c r="P57" s="160">
        <f>'将来負担比率（分子）の構造'!M$51</f>
        <v>488</v>
      </c>
    </row>
    <row r="58" spans="1:16" x14ac:dyDescent="0.15">
      <c r="A58" s="160" t="s">
        <v>35</v>
      </c>
      <c r="B58" s="160"/>
      <c r="C58" s="160"/>
      <c r="D58" s="160">
        <f>'将来負担比率（分子）の構造'!I$50</f>
        <v>2893</v>
      </c>
      <c r="E58" s="160"/>
      <c r="F58" s="160"/>
      <c r="G58" s="160">
        <f>'将来負担比率（分子）の構造'!J$50</f>
        <v>3169</v>
      </c>
      <c r="H58" s="160"/>
      <c r="I58" s="160"/>
      <c r="J58" s="160">
        <f>'将来負担比率（分子）の構造'!K$50</f>
        <v>3290</v>
      </c>
      <c r="K58" s="160"/>
      <c r="L58" s="160"/>
      <c r="M58" s="160">
        <f>'将来負担比率（分子）の構造'!L$50</f>
        <v>3290</v>
      </c>
      <c r="N58" s="160"/>
      <c r="O58" s="160"/>
      <c r="P58" s="160">
        <f>'将来負担比率（分子）の構造'!M$50</f>
        <v>3159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175</v>
      </c>
      <c r="C62" s="160"/>
      <c r="D62" s="160"/>
      <c r="E62" s="160">
        <f>'将来負担比率（分子）の構造'!J$45</f>
        <v>195</v>
      </c>
      <c r="F62" s="160"/>
      <c r="G62" s="160"/>
      <c r="H62" s="160">
        <f>'将来負担比率（分子）の構造'!K$45</f>
        <v>179</v>
      </c>
      <c r="I62" s="160"/>
      <c r="J62" s="160"/>
      <c r="K62" s="160">
        <f>'将来負担比率（分子）の構造'!L$45</f>
        <v>60</v>
      </c>
      <c r="L62" s="160"/>
      <c r="M62" s="160"/>
      <c r="N62" s="160">
        <f>'将来負担比率（分子）の構造'!M$45</f>
        <v>168</v>
      </c>
      <c r="O62" s="160"/>
      <c r="P62" s="160"/>
    </row>
    <row r="63" spans="1:16" x14ac:dyDescent="0.15">
      <c r="A63" s="160" t="s">
        <v>28</v>
      </c>
      <c r="B63" s="160">
        <f>'将来負担比率（分子）の構造'!I$44</f>
        <v>627</v>
      </c>
      <c r="C63" s="160"/>
      <c r="D63" s="160"/>
      <c r="E63" s="160">
        <f>'将来負担比率（分子）の構造'!J$44</f>
        <v>484</v>
      </c>
      <c r="F63" s="160"/>
      <c r="G63" s="160"/>
      <c r="H63" s="160">
        <f>'将来負担比率（分子）の構造'!K$44</f>
        <v>340</v>
      </c>
      <c r="I63" s="160"/>
      <c r="J63" s="160"/>
      <c r="K63" s="160">
        <f>'将来負担比率（分子）の構造'!L$44</f>
        <v>195</v>
      </c>
      <c r="L63" s="160"/>
      <c r="M63" s="160"/>
      <c r="N63" s="160">
        <f>'将来負担比率（分子）の構造'!M$44</f>
        <v>76</v>
      </c>
      <c r="O63" s="160"/>
      <c r="P63" s="160"/>
    </row>
    <row r="64" spans="1:16" x14ac:dyDescent="0.15">
      <c r="A64" s="160" t="s">
        <v>27</v>
      </c>
      <c r="B64" s="160">
        <f>'将来負担比率（分子）の構造'!I$43</f>
        <v>6544</v>
      </c>
      <c r="C64" s="160"/>
      <c r="D64" s="160"/>
      <c r="E64" s="160">
        <f>'将来負担比率（分子）の構造'!J$43</f>
        <v>6401</v>
      </c>
      <c r="F64" s="160"/>
      <c r="G64" s="160"/>
      <c r="H64" s="160">
        <f>'将来負担比率（分子）の構造'!K$43</f>
        <v>5984</v>
      </c>
      <c r="I64" s="160"/>
      <c r="J64" s="160"/>
      <c r="K64" s="160">
        <f>'将来負担比率（分子）の構造'!L$43</f>
        <v>6012</v>
      </c>
      <c r="L64" s="160"/>
      <c r="M64" s="160"/>
      <c r="N64" s="160">
        <f>'将来負担比率（分子）の構造'!M$43</f>
        <v>5737</v>
      </c>
      <c r="O64" s="160"/>
      <c r="P64" s="160"/>
    </row>
    <row r="65" spans="1:16" x14ac:dyDescent="0.15">
      <c r="A65" s="160" t="s">
        <v>26</v>
      </c>
      <c r="B65" s="160">
        <f>'将来負担比率（分子）の構造'!I$42</f>
        <v>117</v>
      </c>
      <c r="C65" s="160"/>
      <c r="D65" s="160"/>
      <c r="E65" s="160">
        <f>'将来負担比率（分子）の構造'!J$42</f>
        <v>86</v>
      </c>
      <c r="F65" s="160"/>
      <c r="G65" s="160"/>
      <c r="H65" s="160">
        <f>'将来負担比率（分子）の構造'!K$42</f>
        <v>56</v>
      </c>
      <c r="I65" s="160"/>
      <c r="J65" s="160"/>
      <c r="K65" s="160">
        <f>'将来負担比率（分子）の構造'!L$42</f>
        <v>70</v>
      </c>
      <c r="L65" s="160"/>
      <c r="M65" s="160"/>
      <c r="N65" s="160">
        <f>'将来負担比率（分子）の構造'!M$42</f>
        <v>186</v>
      </c>
      <c r="O65" s="160"/>
      <c r="P65" s="160"/>
    </row>
    <row r="66" spans="1:16" x14ac:dyDescent="0.15">
      <c r="A66" s="160" t="s">
        <v>25</v>
      </c>
      <c r="B66" s="160">
        <f>'将来負担比率（分子）の構造'!I$41</f>
        <v>9834</v>
      </c>
      <c r="C66" s="160"/>
      <c r="D66" s="160"/>
      <c r="E66" s="160">
        <f>'将来負担比率（分子）の構造'!J$41</f>
        <v>10349</v>
      </c>
      <c r="F66" s="160"/>
      <c r="G66" s="160"/>
      <c r="H66" s="160">
        <f>'将来負担比率（分子）の構造'!K$41</f>
        <v>10746</v>
      </c>
      <c r="I66" s="160"/>
      <c r="J66" s="160"/>
      <c r="K66" s="160">
        <f>'将来負担比率（分子）の構造'!L$41</f>
        <v>10905</v>
      </c>
      <c r="L66" s="160"/>
      <c r="M66" s="160"/>
      <c r="N66" s="160">
        <f>'将来負担比率（分子）の構造'!M$41</f>
        <v>11998</v>
      </c>
      <c r="O66" s="160"/>
      <c r="P66" s="160"/>
    </row>
    <row r="67" spans="1:16" x14ac:dyDescent="0.15">
      <c r="A67" s="160" t="s">
        <v>69</v>
      </c>
      <c r="B67" s="160" t="e">
        <f>NA()</f>
        <v>#N/A</v>
      </c>
      <c r="C67" s="160">
        <f>IF(ISNUMBER('将来負担比率（分子）の構造'!I$53), IF('将来負担比率（分子）の構造'!I$53 &lt; 0, 0, '将来負担比率（分子）の構造'!I$53), NA())</f>
        <v>1954</v>
      </c>
      <c r="D67" s="160" t="e">
        <f>NA()</f>
        <v>#N/A</v>
      </c>
      <c r="E67" s="160" t="e">
        <f>NA()</f>
        <v>#N/A</v>
      </c>
      <c r="F67" s="160">
        <f>IF(ISNUMBER('将来負担比率（分子）の構造'!J$53), IF('将来負担比率（分子）の構造'!J$53 &lt; 0, 0, '将来負担比率（分子）の構造'!J$53), NA())</f>
        <v>1842</v>
      </c>
      <c r="G67" s="160" t="e">
        <f>NA()</f>
        <v>#N/A</v>
      </c>
      <c r="H67" s="160" t="e">
        <f>NA()</f>
        <v>#N/A</v>
      </c>
      <c r="I67" s="160">
        <f>IF(ISNUMBER('将来負担比率（分子）の構造'!K$53), IF('将来負担比率（分子）の構造'!K$53 &lt; 0, 0, '将来負担比率（分子）の構造'!K$53), NA())</f>
        <v>1505</v>
      </c>
      <c r="J67" s="160" t="e">
        <f>NA()</f>
        <v>#N/A</v>
      </c>
      <c r="K67" s="160" t="e">
        <f>NA()</f>
        <v>#N/A</v>
      </c>
      <c r="L67" s="160">
        <f>IF(ISNUMBER('将来負担比率（分子）の構造'!L$53), IF('将来負担比率（分子）の構造'!L$53 &lt; 0, 0, '将来負担比率（分子）の構造'!L$53), NA())</f>
        <v>1426</v>
      </c>
      <c r="M67" s="160" t="e">
        <f>NA()</f>
        <v>#N/A</v>
      </c>
      <c r="N67" s="160" t="e">
        <f>NA()</f>
        <v>#N/A</v>
      </c>
      <c r="O67" s="160">
        <f>IF(ISNUMBER('将来負担比率（分子）の構造'!M$53), IF('将来負担比率（分子）の構造'!M$53 &lt; 0, 0, '将来負担比率（分子）の構造'!M$53), NA())</f>
        <v>1778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1989</v>
      </c>
      <c r="C72" s="164">
        <f>基金残高に係る経年分析!G55</f>
        <v>1967</v>
      </c>
      <c r="D72" s="164">
        <f>基金残高に係る経年分析!H55</f>
        <v>1741</v>
      </c>
    </row>
    <row r="73" spans="1:16" x14ac:dyDescent="0.15">
      <c r="A73" s="163" t="s">
        <v>72</v>
      </c>
      <c r="B73" s="164">
        <f>基金残高に係る経年分析!F56</f>
        <v>26</v>
      </c>
      <c r="C73" s="164">
        <f>基金残高に係る経年分析!G56</f>
        <v>26</v>
      </c>
      <c r="D73" s="164">
        <f>基金残高に係る経年分析!H56</f>
        <v>26</v>
      </c>
    </row>
    <row r="74" spans="1:16" x14ac:dyDescent="0.15">
      <c r="A74" s="163" t="s">
        <v>73</v>
      </c>
      <c r="B74" s="164">
        <f>基金残高に係る経年分析!F57</f>
        <v>2145</v>
      </c>
      <c r="C74" s="164">
        <f>基金残高に係る経年分析!G57</f>
        <v>2189</v>
      </c>
      <c r="D74" s="164">
        <f>基金残高に係る経年分析!H57</f>
        <v>2280</v>
      </c>
    </row>
  </sheetData>
  <sheetProtection algorithmName="SHA-512" hashValue="kCGgwtyGaQSjURJsTQBE+K1v7v7GBNETDftq/XbBSr+GmqMh2VjGQKpoafdyueV9AnudnzphFKN5MqnsXYr6FQ==" saltValue="nZzctESw1uee2mcrPFZ+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1889562</v>
      </c>
      <c r="S5" s="649"/>
      <c r="T5" s="649"/>
      <c r="U5" s="649"/>
      <c r="V5" s="649"/>
      <c r="W5" s="649"/>
      <c r="X5" s="649"/>
      <c r="Y5" s="650"/>
      <c r="Z5" s="651">
        <v>18.7</v>
      </c>
      <c r="AA5" s="651"/>
      <c r="AB5" s="651"/>
      <c r="AC5" s="651"/>
      <c r="AD5" s="652">
        <v>1889562</v>
      </c>
      <c r="AE5" s="652"/>
      <c r="AF5" s="652"/>
      <c r="AG5" s="652"/>
      <c r="AH5" s="652"/>
      <c r="AI5" s="652"/>
      <c r="AJ5" s="652"/>
      <c r="AK5" s="652"/>
      <c r="AL5" s="653">
        <v>39.200000000000003</v>
      </c>
      <c r="AM5" s="654"/>
      <c r="AN5" s="654"/>
      <c r="AO5" s="655"/>
      <c r="AP5" s="645" t="s">
        <v>221</v>
      </c>
      <c r="AQ5" s="646"/>
      <c r="AR5" s="646"/>
      <c r="AS5" s="646"/>
      <c r="AT5" s="646"/>
      <c r="AU5" s="646"/>
      <c r="AV5" s="646"/>
      <c r="AW5" s="646"/>
      <c r="AX5" s="646"/>
      <c r="AY5" s="646"/>
      <c r="AZ5" s="646"/>
      <c r="BA5" s="646"/>
      <c r="BB5" s="646"/>
      <c r="BC5" s="646"/>
      <c r="BD5" s="646"/>
      <c r="BE5" s="646"/>
      <c r="BF5" s="647"/>
      <c r="BG5" s="659">
        <v>1889562</v>
      </c>
      <c r="BH5" s="660"/>
      <c r="BI5" s="660"/>
      <c r="BJ5" s="660"/>
      <c r="BK5" s="660"/>
      <c r="BL5" s="660"/>
      <c r="BM5" s="660"/>
      <c r="BN5" s="661"/>
      <c r="BO5" s="662">
        <v>100</v>
      </c>
      <c r="BP5" s="662"/>
      <c r="BQ5" s="662"/>
      <c r="BR5" s="662"/>
      <c r="BS5" s="663" t="s">
        <v>123</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67061</v>
      </c>
      <c r="S6" s="660"/>
      <c r="T6" s="660"/>
      <c r="U6" s="660"/>
      <c r="V6" s="660"/>
      <c r="W6" s="660"/>
      <c r="X6" s="660"/>
      <c r="Y6" s="661"/>
      <c r="Z6" s="662">
        <v>0.7</v>
      </c>
      <c r="AA6" s="662"/>
      <c r="AB6" s="662"/>
      <c r="AC6" s="662"/>
      <c r="AD6" s="663">
        <v>67061</v>
      </c>
      <c r="AE6" s="663"/>
      <c r="AF6" s="663"/>
      <c r="AG6" s="663"/>
      <c r="AH6" s="663"/>
      <c r="AI6" s="663"/>
      <c r="AJ6" s="663"/>
      <c r="AK6" s="663"/>
      <c r="AL6" s="664">
        <v>1.4</v>
      </c>
      <c r="AM6" s="665"/>
      <c r="AN6" s="665"/>
      <c r="AO6" s="666"/>
      <c r="AP6" s="656" t="s">
        <v>226</v>
      </c>
      <c r="AQ6" s="657"/>
      <c r="AR6" s="657"/>
      <c r="AS6" s="657"/>
      <c r="AT6" s="657"/>
      <c r="AU6" s="657"/>
      <c r="AV6" s="657"/>
      <c r="AW6" s="657"/>
      <c r="AX6" s="657"/>
      <c r="AY6" s="657"/>
      <c r="AZ6" s="657"/>
      <c r="BA6" s="657"/>
      <c r="BB6" s="657"/>
      <c r="BC6" s="657"/>
      <c r="BD6" s="657"/>
      <c r="BE6" s="657"/>
      <c r="BF6" s="658"/>
      <c r="BG6" s="659">
        <v>1889562</v>
      </c>
      <c r="BH6" s="660"/>
      <c r="BI6" s="660"/>
      <c r="BJ6" s="660"/>
      <c r="BK6" s="660"/>
      <c r="BL6" s="660"/>
      <c r="BM6" s="660"/>
      <c r="BN6" s="661"/>
      <c r="BO6" s="662">
        <v>100</v>
      </c>
      <c r="BP6" s="662"/>
      <c r="BQ6" s="662"/>
      <c r="BR6" s="662"/>
      <c r="BS6" s="663" t="s">
        <v>227</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115012</v>
      </c>
      <c r="CS6" s="660"/>
      <c r="CT6" s="660"/>
      <c r="CU6" s="660"/>
      <c r="CV6" s="660"/>
      <c r="CW6" s="660"/>
      <c r="CX6" s="660"/>
      <c r="CY6" s="661"/>
      <c r="CZ6" s="653">
        <v>1.2</v>
      </c>
      <c r="DA6" s="654"/>
      <c r="DB6" s="654"/>
      <c r="DC6" s="673"/>
      <c r="DD6" s="668" t="s">
        <v>123</v>
      </c>
      <c r="DE6" s="660"/>
      <c r="DF6" s="660"/>
      <c r="DG6" s="660"/>
      <c r="DH6" s="660"/>
      <c r="DI6" s="660"/>
      <c r="DJ6" s="660"/>
      <c r="DK6" s="660"/>
      <c r="DL6" s="660"/>
      <c r="DM6" s="660"/>
      <c r="DN6" s="660"/>
      <c r="DO6" s="660"/>
      <c r="DP6" s="661"/>
      <c r="DQ6" s="668">
        <v>115012</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2557</v>
      </c>
      <c r="S7" s="660"/>
      <c r="T7" s="660"/>
      <c r="U7" s="660"/>
      <c r="V7" s="660"/>
      <c r="W7" s="660"/>
      <c r="X7" s="660"/>
      <c r="Y7" s="661"/>
      <c r="Z7" s="662">
        <v>0</v>
      </c>
      <c r="AA7" s="662"/>
      <c r="AB7" s="662"/>
      <c r="AC7" s="662"/>
      <c r="AD7" s="663">
        <v>2557</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522204</v>
      </c>
      <c r="BH7" s="660"/>
      <c r="BI7" s="660"/>
      <c r="BJ7" s="660"/>
      <c r="BK7" s="660"/>
      <c r="BL7" s="660"/>
      <c r="BM7" s="660"/>
      <c r="BN7" s="661"/>
      <c r="BO7" s="662">
        <v>27.6</v>
      </c>
      <c r="BP7" s="662"/>
      <c r="BQ7" s="662"/>
      <c r="BR7" s="662"/>
      <c r="BS7" s="663" t="s">
        <v>123</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1619804</v>
      </c>
      <c r="CS7" s="660"/>
      <c r="CT7" s="660"/>
      <c r="CU7" s="660"/>
      <c r="CV7" s="660"/>
      <c r="CW7" s="660"/>
      <c r="CX7" s="660"/>
      <c r="CY7" s="661"/>
      <c r="CZ7" s="662">
        <v>16.5</v>
      </c>
      <c r="DA7" s="662"/>
      <c r="DB7" s="662"/>
      <c r="DC7" s="662"/>
      <c r="DD7" s="668">
        <v>392616</v>
      </c>
      <c r="DE7" s="660"/>
      <c r="DF7" s="660"/>
      <c r="DG7" s="660"/>
      <c r="DH7" s="660"/>
      <c r="DI7" s="660"/>
      <c r="DJ7" s="660"/>
      <c r="DK7" s="660"/>
      <c r="DL7" s="660"/>
      <c r="DM7" s="660"/>
      <c r="DN7" s="660"/>
      <c r="DO7" s="660"/>
      <c r="DP7" s="661"/>
      <c r="DQ7" s="668">
        <v>902668</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9179</v>
      </c>
      <c r="S8" s="660"/>
      <c r="T8" s="660"/>
      <c r="U8" s="660"/>
      <c r="V8" s="660"/>
      <c r="W8" s="660"/>
      <c r="X8" s="660"/>
      <c r="Y8" s="661"/>
      <c r="Z8" s="662">
        <v>0.1</v>
      </c>
      <c r="AA8" s="662"/>
      <c r="AB8" s="662"/>
      <c r="AC8" s="662"/>
      <c r="AD8" s="663">
        <v>9179</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20189</v>
      </c>
      <c r="BH8" s="660"/>
      <c r="BI8" s="660"/>
      <c r="BJ8" s="660"/>
      <c r="BK8" s="660"/>
      <c r="BL8" s="660"/>
      <c r="BM8" s="660"/>
      <c r="BN8" s="661"/>
      <c r="BO8" s="662">
        <v>1.1000000000000001</v>
      </c>
      <c r="BP8" s="662"/>
      <c r="BQ8" s="662"/>
      <c r="BR8" s="662"/>
      <c r="BS8" s="668" t="s">
        <v>227</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1469536</v>
      </c>
      <c r="CS8" s="660"/>
      <c r="CT8" s="660"/>
      <c r="CU8" s="660"/>
      <c r="CV8" s="660"/>
      <c r="CW8" s="660"/>
      <c r="CX8" s="660"/>
      <c r="CY8" s="661"/>
      <c r="CZ8" s="662">
        <v>15</v>
      </c>
      <c r="DA8" s="662"/>
      <c r="DB8" s="662"/>
      <c r="DC8" s="662"/>
      <c r="DD8" s="668" t="s">
        <v>227</v>
      </c>
      <c r="DE8" s="660"/>
      <c r="DF8" s="660"/>
      <c r="DG8" s="660"/>
      <c r="DH8" s="660"/>
      <c r="DI8" s="660"/>
      <c r="DJ8" s="660"/>
      <c r="DK8" s="660"/>
      <c r="DL8" s="660"/>
      <c r="DM8" s="660"/>
      <c r="DN8" s="660"/>
      <c r="DO8" s="660"/>
      <c r="DP8" s="661"/>
      <c r="DQ8" s="668">
        <v>774729</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9222</v>
      </c>
      <c r="S9" s="660"/>
      <c r="T9" s="660"/>
      <c r="U9" s="660"/>
      <c r="V9" s="660"/>
      <c r="W9" s="660"/>
      <c r="X9" s="660"/>
      <c r="Y9" s="661"/>
      <c r="Z9" s="662">
        <v>0.1</v>
      </c>
      <c r="AA9" s="662"/>
      <c r="AB9" s="662"/>
      <c r="AC9" s="662"/>
      <c r="AD9" s="663">
        <v>9222</v>
      </c>
      <c r="AE9" s="663"/>
      <c r="AF9" s="663"/>
      <c r="AG9" s="663"/>
      <c r="AH9" s="663"/>
      <c r="AI9" s="663"/>
      <c r="AJ9" s="663"/>
      <c r="AK9" s="663"/>
      <c r="AL9" s="664">
        <v>0.2</v>
      </c>
      <c r="AM9" s="665"/>
      <c r="AN9" s="665"/>
      <c r="AO9" s="666"/>
      <c r="AP9" s="656" t="s">
        <v>236</v>
      </c>
      <c r="AQ9" s="657"/>
      <c r="AR9" s="657"/>
      <c r="AS9" s="657"/>
      <c r="AT9" s="657"/>
      <c r="AU9" s="657"/>
      <c r="AV9" s="657"/>
      <c r="AW9" s="657"/>
      <c r="AX9" s="657"/>
      <c r="AY9" s="657"/>
      <c r="AZ9" s="657"/>
      <c r="BA9" s="657"/>
      <c r="BB9" s="657"/>
      <c r="BC9" s="657"/>
      <c r="BD9" s="657"/>
      <c r="BE9" s="657"/>
      <c r="BF9" s="658"/>
      <c r="BG9" s="659">
        <v>436519</v>
      </c>
      <c r="BH9" s="660"/>
      <c r="BI9" s="660"/>
      <c r="BJ9" s="660"/>
      <c r="BK9" s="660"/>
      <c r="BL9" s="660"/>
      <c r="BM9" s="660"/>
      <c r="BN9" s="661"/>
      <c r="BO9" s="662">
        <v>23.1</v>
      </c>
      <c r="BP9" s="662"/>
      <c r="BQ9" s="662"/>
      <c r="BR9" s="662"/>
      <c r="BS9" s="668" t="s">
        <v>123</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1481254</v>
      </c>
      <c r="CS9" s="660"/>
      <c r="CT9" s="660"/>
      <c r="CU9" s="660"/>
      <c r="CV9" s="660"/>
      <c r="CW9" s="660"/>
      <c r="CX9" s="660"/>
      <c r="CY9" s="661"/>
      <c r="CZ9" s="662">
        <v>15.1</v>
      </c>
      <c r="DA9" s="662"/>
      <c r="DB9" s="662"/>
      <c r="DC9" s="662"/>
      <c r="DD9" s="668">
        <v>2280</v>
      </c>
      <c r="DE9" s="660"/>
      <c r="DF9" s="660"/>
      <c r="DG9" s="660"/>
      <c r="DH9" s="660"/>
      <c r="DI9" s="660"/>
      <c r="DJ9" s="660"/>
      <c r="DK9" s="660"/>
      <c r="DL9" s="660"/>
      <c r="DM9" s="660"/>
      <c r="DN9" s="660"/>
      <c r="DO9" s="660"/>
      <c r="DP9" s="661"/>
      <c r="DQ9" s="668">
        <v>1340432</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227</v>
      </c>
      <c r="S10" s="660"/>
      <c r="T10" s="660"/>
      <c r="U10" s="660"/>
      <c r="V10" s="660"/>
      <c r="W10" s="660"/>
      <c r="X10" s="660"/>
      <c r="Y10" s="661"/>
      <c r="Z10" s="662" t="s">
        <v>227</v>
      </c>
      <c r="AA10" s="662"/>
      <c r="AB10" s="662"/>
      <c r="AC10" s="662"/>
      <c r="AD10" s="663" t="s">
        <v>227</v>
      </c>
      <c r="AE10" s="663"/>
      <c r="AF10" s="663"/>
      <c r="AG10" s="663"/>
      <c r="AH10" s="663"/>
      <c r="AI10" s="663"/>
      <c r="AJ10" s="663"/>
      <c r="AK10" s="663"/>
      <c r="AL10" s="664" t="s">
        <v>227</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25485</v>
      </c>
      <c r="BH10" s="660"/>
      <c r="BI10" s="660"/>
      <c r="BJ10" s="660"/>
      <c r="BK10" s="660"/>
      <c r="BL10" s="660"/>
      <c r="BM10" s="660"/>
      <c r="BN10" s="661"/>
      <c r="BO10" s="662">
        <v>1.3</v>
      </c>
      <c r="BP10" s="662"/>
      <c r="BQ10" s="662"/>
      <c r="BR10" s="662"/>
      <c r="BS10" s="668" t="s">
        <v>227</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51</v>
      </c>
      <c r="CS10" s="660"/>
      <c r="CT10" s="660"/>
      <c r="CU10" s="660"/>
      <c r="CV10" s="660"/>
      <c r="CW10" s="660"/>
      <c r="CX10" s="660"/>
      <c r="CY10" s="661"/>
      <c r="CZ10" s="662">
        <v>0</v>
      </c>
      <c r="DA10" s="662"/>
      <c r="DB10" s="662"/>
      <c r="DC10" s="662"/>
      <c r="DD10" s="668" t="s">
        <v>123</v>
      </c>
      <c r="DE10" s="660"/>
      <c r="DF10" s="660"/>
      <c r="DG10" s="660"/>
      <c r="DH10" s="660"/>
      <c r="DI10" s="660"/>
      <c r="DJ10" s="660"/>
      <c r="DK10" s="660"/>
      <c r="DL10" s="660"/>
      <c r="DM10" s="660"/>
      <c r="DN10" s="660"/>
      <c r="DO10" s="660"/>
      <c r="DP10" s="661"/>
      <c r="DQ10" s="668">
        <v>51</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227</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40011</v>
      </c>
      <c r="BH11" s="660"/>
      <c r="BI11" s="660"/>
      <c r="BJ11" s="660"/>
      <c r="BK11" s="660"/>
      <c r="BL11" s="660"/>
      <c r="BM11" s="660"/>
      <c r="BN11" s="661"/>
      <c r="BO11" s="662">
        <v>2.1</v>
      </c>
      <c r="BP11" s="662"/>
      <c r="BQ11" s="662"/>
      <c r="BR11" s="662"/>
      <c r="BS11" s="668" t="s">
        <v>227</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602565</v>
      </c>
      <c r="CS11" s="660"/>
      <c r="CT11" s="660"/>
      <c r="CU11" s="660"/>
      <c r="CV11" s="660"/>
      <c r="CW11" s="660"/>
      <c r="CX11" s="660"/>
      <c r="CY11" s="661"/>
      <c r="CZ11" s="662">
        <v>6.1</v>
      </c>
      <c r="DA11" s="662"/>
      <c r="DB11" s="662"/>
      <c r="DC11" s="662"/>
      <c r="DD11" s="668">
        <v>194507</v>
      </c>
      <c r="DE11" s="660"/>
      <c r="DF11" s="660"/>
      <c r="DG11" s="660"/>
      <c r="DH11" s="660"/>
      <c r="DI11" s="660"/>
      <c r="DJ11" s="660"/>
      <c r="DK11" s="660"/>
      <c r="DL11" s="660"/>
      <c r="DM11" s="660"/>
      <c r="DN11" s="660"/>
      <c r="DO11" s="660"/>
      <c r="DP11" s="661"/>
      <c r="DQ11" s="668">
        <v>253259</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178952</v>
      </c>
      <c r="S12" s="660"/>
      <c r="T12" s="660"/>
      <c r="U12" s="660"/>
      <c r="V12" s="660"/>
      <c r="W12" s="660"/>
      <c r="X12" s="660"/>
      <c r="Y12" s="661"/>
      <c r="Z12" s="662">
        <v>1.8</v>
      </c>
      <c r="AA12" s="662"/>
      <c r="AB12" s="662"/>
      <c r="AC12" s="662"/>
      <c r="AD12" s="663">
        <v>178952</v>
      </c>
      <c r="AE12" s="663"/>
      <c r="AF12" s="663"/>
      <c r="AG12" s="663"/>
      <c r="AH12" s="663"/>
      <c r="AI12" s="663"/>
      <c r="AJ12" s="663"/>
      <c r="AK12" s="663"/>
      <c r="AL12" s="664">
        <v>3.7</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1272025</v>
      </c>
      <c r="BH12" s="660"/>
      <c r="BI12" s="660"/>
      <c r="BJ12" s="660"/>
      <c r="BK12" s="660"/>
      <c r="BL12" s="660"/>
      <c r="BM12" s="660"/>
      <c r="BN12" s="661"/>
      <c r="BO12" s="662">
        <v>67.3</v>
      </c>
      <c r="BP12" s="662"/>
      <c r="BQ12" s="662"/>
      <c r="BR12" s="662"/>
      <c r="BS12" s="668" t="s">
        <v>227</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1473725</v>
      </c>
      <c r="CS12" s="660"/>
      <c r="CT12" s="660"/>
      <c r="CU12" s="660"/>
      <c r="CV12" s="660"/>
      <c r="CW12" s="660"/>
      <c r="CX12" s="660"/>
      <c r="CY12" s="661"/>
      <c r="CZ12" s="662">
        <v>15</v>
      </c>
      <c r="DA12" s="662"/>
      <c r="DB12" s="662"/>
      <c r="DC12" s="662"/>
      <c r="DD12" s="668">
        <v>1180231</v>
      </c>
      <c r="DE12" s="660"/>
      <c r="DF12" s="660"/>
      <c r="DG12" s="660"/>
      <c r="DH12" s="660"/>
      <c r="DI12" s="660"/>
      <c r="DJ12" s="660"/>
      <c r="DK12" s="660"/>
      <c r="DL12" s="660"/>
      <c r="DM12" s="660"/>
      <c r="DN12" s="660"/>
      <c r="DO12" s="660"/>
      <c r="DP12" s="661"/>
      <c r="DQ12" s="668">
        <v>242791</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9680</v>
      </c>
      <c r="S13" s="660"/>
      <c r="T13" s="660"/>
      <c r="U13" s="660"/>
      <c r="V13" s="660"/>
      <c r="W13" s="660"/>
      <c r="X13" s="660"/>
      <c r="Y13" s="661"/>
      <c r="Z13" s="662">
        <v>0.1</v>
      </c>
      <c r="AA13" s="662"/>
      <c r="AB13" s="662"/>
      <c r="AC13" s="662"/>
      <c r="AD13" s="663">
        <v>9680</v>
      </c>
      <c r="AE13" s="663"/>
      <c r="AF13" s="663"/>
      <c r="AG13" s="663"/>
      <c r="AH13" s="663"/>
      <c r="AI13" s="663"/>
      <c r="AJ13" s="663"/>
      <c r="AK13" s="663"/>
      <c r="AL13" s="664">
        <v>0.2</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1270660</v>
      </c>
      <c r="BH13" s="660"/>
      <c r="BI13" s="660"/>
      <c r="BJ13" s="660"/>
      <c r="BK13" s="660"/>
      <c r="BL13" s="660"/>
      <c r="BM13" s="660"/>
      <c r="BN13" s="661"/>
      <c r="BO13" s="662">
        <v>67.2</v>
      </c>
      <c r="BP13" s="662"/>
      <c r="BQ13" s="662"/>
      <c r="BR13" s="662"/>
      <c r="BS13" s="668" t="s">
        <v>123</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951322</v>
      </c>
      <c r="CS13" s="660"/>
      <c r="CT13" s="660"/>
      <c r="CU13" s="660"/>
      <c r="CV13" s="660"/>
      <c r="CW13" s="660"/>
      <c r="CX13" s="660"/>
      <c r="CY13" s="661"/>
      <c r="CZ13" s="662">
        <v>9.6999999999999993</v>
      </c>
      <c r="DA13" s="662"/>
      <c r="DB13" s="662"/>
      <c r="DC13" s="662"/>
      <c r="DD13" s="668">
        <v>409505</v>
      </c>
      <c r="DE13" s="660"/>
      <c r="DF13" s="660"/>
      <c r="DG13" s="660"/>
      <c r="DH13" s="660"/>
      <c r="DI13" s="660"/>
      <c r="DJ13" s="660"/>
      <c r="DK13" s="660"/>
      <c r="DL13" s="660"/>
      <c r="DM13" s="660"/>
      <c r="DN13" s="660"/>
      <c r="DO13" s="660"/>
      <c r="DP13" s="661"/>
      <c r="DQ13" s="668">
        <v>600960</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123</v>
      </c>
      <c r="AE14" s="663"/>
      <c r="AF14" s="663"/>
      <c r="AG14" s="663"/>
      <c r="AH14" s="663"/>
      <c r="AI14" s="663"/>
      <c r="AJ14" s="663"/>
      <c r="AK14" s="663"/>
      <c r="AL14" s="664" t="s">
        <v>123</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38916</v>
      </c>
      <c r="BH14" s="660"/>
      <c r="BI14" s="660"/>
      <c r="BJ14" s="660"/>
      <c r="BK14" s="660"/>
      <c r="BL14" s="660"/>
      <c r="BM14" s="660"/>
      <c r="BN14" s="661"/>
      <c r="BO14" s="662">
        <v>2.1</v>
      </c>
      <c r="BP14" s="662"/>
      <c r="BQ14" s="662"/>
      <c r="BR14" s="662"/>
      <c r="BS14" s="668" t="s">
        <v>227</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310916</v>
      </c>
      <c r="CS14" s="660"/>
      <c r="CT14" s="660"/>
      <c r="CU14" s="660"/>
      <c r="CV14" s="660"/>
      <c r="CW14" s="660"/>
      <c r="CX14" s="660"/>
      <c r="CY14" s="661"/>
      <c r="CZ14" s="662">
        <v>3.2</v>
      </c>
      <c r="DA14" s="662"/>
      <c r="DB14" s="662"/>
      <c r="DC14" s="662"/>
      <c r="DD14" s="668">
        <v>104837</v>
      </c>
      <c r="DE14" s="660"/>
      <c r="DF14" s="660"/>
      <c r="DG14" s="660"/>
      <c r="DH14" s="660"/>
      <c r="DI14" s="660"/>
      <c r="DJ14" s="660"/>
      <c r="DK14" s="660"/>
      <c r="DL14" s="660"/>
      <c r="DM14" s="660"/>
      <c r="DN14" s="660"/>
      <c r="DO14" s="660"/>
      <c r="DP14" s="661"/>
      <c r="DQ14" s="668">
        <v>191651</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24535</v>
      </c>
      <c r="S15" s="660"/>
      <c r="T15" s="660"/>
      <c r="U15" s="660"/>
      <c r="V15" s="660"/>
      <c r="W15" s="660"/>
      <c r="X15" s="660"/>
      <c r="Y15" s="661"/>
      <c r="Z15" s="662">
        <v>0.2</v>
      </c>
      <c r="AA15" s="662"/>
      <c r="AB15" s="662"/>
      <c r="AC15" s="662"/>
      <c r="AD15" s="663">
        <v>24535</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55954</v>
      </c>
      <c r="BH15" s="660"/>
      <c r="BI15" s="660"/>
      <c r="BJ15" s="660"/>
      <c r="BK15" s="660"/>
      <c r="BL15" s="660"/>
      <c r="BM15" s="660"/>
      <c r="BN15" s="661"/>
      <c r="BO15" s="662">
        <v>3</v>
      </c>
      <c r="BP15" s="662"/>
      <c r="BQ15" s="662"/>
      <c r="BR15" s="662"/>
      <c r="BS15" s="668" t="s">
        <v>123</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743910</v>
      </c>
      <c r="CS15" s="660"/>
      <c r="CT15" s="660"/>
      <c r="CU15" s="660"/>
      <c r="CV15" s="660"/>
      <c r="CW15" s="660"/>
      <c r="CX15" s="660"/>
      <c r="CY15" s="661"/>
      <c r="CZ15" s="662">
        <v>7.6</v>
      </c>
      <c r="DA15" s="662"/>
      <c r="DB15" s="662"/>
      <c r="DC15" s="662"/>
      <c r="DD15" s="668">
        <v>20472</v>
      </c>
      <c r="DE15" s="660"/>
      <c r="DF15" s="660"/>
      <c r="DG15" s="660"/>
      <c r="DH15" s="660"/>
      <c r="DI15" s="660"/>
      <c r="DJ15" s="660"/>
      <c r="DK15" s="660"/>
      <c r="DL15" s="660"/>
      <c r="DM15" s="660"/>
      <c r="DN15" s="660"/>
      <c r="DO15" s="660"/>
      <c r="DP15" s="661"/>
      <c r="DQ15" s="668">
        <v>630130</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227</v>
      </c>
      <c r="S16" s="660"/>
      <c r="T16" s="660"/>
      <c r="U16" s="660"/>
      <c r="V16" s="660"/>
      <c r="W16" s="660"/>
      <c r="X16" s="660"/>
      <c r="Y16" s="661"/>
      <c r="Z16" s="662" t="s">
        <v>227</v>
      </c>
      <c r="AA16" s="662"/>
      <c r="AB16" s="662"/>
      <c r="AC16" s="662"/>
      <c r="AD16" s="663" t="s">
        <v>123</v>
      </c>
      <c r="AE16" s="663"/>
      <c r="AF16" s="663"/>
      <c r="AG16" s="663"/>
      <c r="AH16" s="663"/>
      <c r="AI16" s="663"/>
      <c r="AJ16" s="663"/>
      <c r="AK16" s="663"/>
      <c r="AL16" s="664" t="s">
        <v>123</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v>463</v>
      </c>
      <c r="BH16" s="660"/>
      <c r="BI16" s="660"/>
      <c r="BJ16" s="660"/>
      <c r="BK16" s="660"/>
      <c r="BL16" s="660"/>
      <c r="BM16" s="660"/>
      <c r="BN16" s="661"/>
      <c r="BO16" s="662">
        <v>0</v>
      </c>
      <c r="BP16" s="662"/>
      <c r="BQ16" s="662"/>
      <c r="BR16" s="662"/>
      <c r="BS16" s="668" t="s">
        <v>227</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10697</v>
      </c>
      <c r="CS16" s="660"/>
      <c r="CT16" s="660"/>
      <c r="CU16" s="660"/>
      <c r="CV16" s="660"/>
      <c r="CW16" s="660"/>
      <c r="CX16" s="660"/>
      <c r="CY16" s="661"/>
      <c r="CZ16" s="662">
        <v>0.1</v>
      </c>
      <c r="DA16" s="662"/>
      <c r="DB16" s="662"/>
      <c r="DC16" s="662"/>
      <c r="DD16" s="668" t="s">
        <v>227</v>
      </c>
      <c r="DE16" s="660"/>
      <c r="DF16" s="660"/>
      <c r="DG16" s="660"/>
      <c r="DH16" s="660"/>
      <c r="DI16" s="660"/>
      <c r="DJ16" s="660"/>
      <c r="DK16" s="660"/>
      <c r="DL16" s="660"/>
      <c r="DM16" s="660"/>
      <c r="DN16" s="660"/>
      <c r="DO16" s="660"/>
      <c r="DP16" s="661"/>
      <c r="DQ16" s="668">
        <v>3858</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4516</v>
      </c>
      <c r="S17" s="660"/>
      <c r="T17" s="660"/>
      <c r="U17" s="660"/>
      <c r="V17" s="660"/>
      <c r="W17" s="660"/>
      <c r="X17" s="660"/>
      <c r="Y17" s="661"/>
      <c r="Z17" s="662">
        <v>0</v>
      </c>
      <c r="AA17" s="662"/>
      <c r="AB17" s="662"/>
      <c r="AC17" s="662"/>
      <c r="AD17" s="663">
        <v>4516</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123</v>
      </c>
      <c r="BP17" s="662"/>
      <c r="BQ17" s="662"/>
      <c r="BR17" s="662"/>
      <c r="BS17" s="668" t="s">
        <v>227</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1043094</v>
      </c>
      <c r="CS17" s="660"/>
      <c r="CT17" s="660"/>
      <c r="CU17" s="660"/>
      <c r="CV17" s="660"/>
      <c r="CW17" s="660"/>
      <c r="CX17" s="660"/>
      <c r="CY17" s="661"/>
      <c r="CZ17" s="662">
        <v>10.6</v>
      </c>
      <c r="DA17" s="662"/>
      <c r="DB17" s="662"/>
      <c r="DC17" s="662"/>
      <c r="DD17" s="668" t="s">
        <v>123</v>
      </c>
      <c r="DE17" s="660"/>
      <c r="DF17" s="660"/>
      <c r="DG17" s="660"/>
      <c r="DH17" s="660"/>
      <c r="DI17" s="660"/>
      <c r="DJ17" s="660"/>
      <c r="DK17" s="660"/>
      <c r="DL17" s="660"/>
      <c r="DM17" s="660"/>
      <c r="DN17" s="660"/>
      <c r="DO17" s="660"/>
      <c r="DP17" s="661"/>
      <c r="DQ17" s="668">
        <v>974848</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3203176</v>
      </c>
      <c r="S18" s="660"/>
      <c r="T18" s="660"/>
      <c r="U18" s="660"/>
      <c r="V18" s="660"/>
      <c r="W18" s="660"/>
      <c r="X18" s="660"/>
      <c r="Y18" s="661"/>
      <c r="Z18" s="662">
        <v>31.6</v>
      </c>
      <c r="AA18" s="662"/>
      <c r="AB18" s="662"/>
      <c r="AC18" s="662"/>
      <c r="AD18" s="663">
        <v>2602976</v>
      </c>
      <c r="AE18" s="663"/>
      <c r="AF18" s="663"/>
      <c r="AG18" s="663"/>
      <c r="AH18" s="663"/>
      <c r="AI18" s="663"/>
      <c r="AJ18" s="663"/>
      <c r="AK18" s="663"/>
      <c r="AL18" s="664">
        <v>54</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227</v>
      </c>
      <c r="BP18" s="662"/>
      <c r="BQ18" s="662"/>
      <c r="BR18" s="662"/>
      <c r="BS18" s="668" t="s">
        <v>227</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123</v>
      </c>
      <c r="DA18" s="662"/>
      <c r="DB18" s="662"/>
      <c r="DC18" s="662"/>
      <c r="DD18" s="668" t="s">
        <v>123</v>
      </c>
      <c r="DE18" s="660"/>
      <c r="DF18" s="660"/>
      <c r="DG18" s="660"/>
      <c r="DH18" s="660"/>
      <c r="DI18" s="660"/>
      <c r="DJ18" s="660"/>
      <c r="DK18" s="660"/>
      <c r="DL18" s="660"/>
      <c r="DM18" s="660"/>
      <c r="DN18" s="660"/>
      <c r="DO18" s="660"/>
      <c r="DP18" s="661"/>
      <c r="DQ18" s="668" t="s">
        <v>227</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2602976</v>
      </c>
      <c r="S19" s="660"/>
      <c r="T19" s="660"/>
      <c r="U19" s="660"/>
      <c r="V19" s="660"/>
      <c r="W19" s="660"/>
      <c r="X19" s="660"/>
      <c r="Y19" s="661"/>
      <c r="Z19" s="662">
        <v>25.7</v>
      </c>
      <c r="AA19" s="662"/>
      <c r="AB19" s="662"/>
      <c r="AC19" s="662"/>
      <c r="AD19" s="663">
        <v>2602976</v>
      </c>
      <c r="AE19" s="663"/>
      <c r="AF19" s="663"/>
      <c r="AG19" s="663"/>
      <c r="AH19" s="663"/>
      <c r="AI19" s="663"/>
      <c r="AJ19" s="663"/>
      <c r="AK19" s="663"/>
      <c r="AL19" s="664">
        <v>54</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227</v>
      </c>
      <c r="BH19" s="660"/>
      <c r="BI19" s="660"/>
      <c r="BJ19" s="660"/>
      <c r="BK19" s="660"/>
      <c r="BL19" s="660"/>
      <c r="BM19" s="660"/>
      <c r="BN19" s="661"/>
      <c r="BO19" s="662" t="s">
        <v>123</v>
      </c>
      <c r="BP19" s="662"/>
      <c r="BQ19" s="662"/>
      <c r="BR19" s="662"/>
      <c r="BS19" s="668" t="s">
        <v>227</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227</v>
      </c>
      <c r="DA19" s="662"/>
      <c r="DB19" s="662"/>
      <c r="DC19" s="662"/>
      <c r="DD19" s="668" t="s">
        <v>227</v>
      </c>
      <c r="DE19" s="660"/>
      <c r="DF19" s="660"/>
      <c r="DG19" s="660"/>
      <c r="DH19" s="660"/>
      <c r="DI19" s="660"/>
      <c r="DJ19" s="660"/>
      <c r="DK19" s="660"/>
      <c r="DL19" s="660"/>
      <c r="DM19" s="660"/>
      <c r="DN19" s="660"/>
      <c r="DO19" s="660"/>
      <c r="DP19" s="661"/>
      <c r="DQ19" s="668" t="s">
        <v>227</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600200</v>
      </c>
      <c r="S20" s="660"/>
      <c r="T20" s="660"/>
      <c r="U20" s="660"/>
      <c r="V20" s="660"/>
      <c r="W20" s="660"/>
      <c r="X20" s="660"/>
      <c r="Y20" s="661"/>
      <c r="Z20" s="662">
        <v>5.9</v>
      </c>
      <c r="AA20" s="662"/>
      <c r="AB20" s="662"/>
      <c r="AC20" s="662"/>
      <c r="AD20" s="663" t="s">
        <v>227</v>
      </c>
      <c r="AE20" s="663"/>
      <c r="AF20" s="663"/>
      <c r="AG20" s="663"/>
      <c r="AH20" s="663"/>
      <c r="AI20" s="663"/>
      <c r="AJ20" s="663"/>
      <c r="AK20" s="663"/>
      <c r="AL20" s="664" t="s">
        <v>227</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227</v>
      </c>
      <c r="BH20" s="660"/>
      <c r="BI20" s="660"/>
      <c r="BJ20" s="660"/>
      <c r="BK20" s="660"/>
      <c r="BL20" s="660"/>
      <c r="BM20" s="660"/>
      <c r="BN20" s="661"/>
      <c r="BO20" s="662" t="s">
        <v>227</v>
      </c>
      <c r="BP20" s="662"/>
      <c r="BQ20" s="662"/>
      <c r="BR20" s="662"/>
      <c r="BS20" s="668" t="s">
        <v>227</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9821886</v>
      </c>
      <c r="CS20" s="660"/>
      <c r="CT20" s="660"/>
      <c r="CU20" s="660"/>
      <c r="CV20" s="660"/>
      <c r="CW20" s="660"/>
      <c r="CX20" s="660"/>
      <c r="CY20" s="661"/>
      <c r="CZ20" s="662">
        <v>100</v>
      </c>
      <c r="DA20" s="662"/>
      <c r="DB20" s="662"/>
      <c r="DC20" s="662"/>
      <c r="DD20" s="668">
        <v>2304448</v>
      </c>
      <c r="DE20" s="660"/>
      <c r="DF20" s="660"/>
      <c r="DG20" s="660"/>
      <c r="DH20" s="660"/>
      <c r="DI20" s="660"/>
      <c r="DJ20" s="660"/>
      <c r="DK20" s="660"/>
      <c r="DL20" s="660"/>
      <c r="DM20" s="660"/>
      <c r="DN20" s="660"/>
      <c r="DO20" s="660"/>
      <c r="DP20" s="661"/>
      <c r="DQ20" s="668">
        <v>6030389</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227</v>
      </c>
      <c r="S21" s="660"/>
      <c r="T21" s="660"/>
      <c r="U21" s="660"/>
      <c r="V21" s="660"/>
      <c r="W21" s="660"/>
      <c r="X21" s="660"/>
      <c r="Y21" s="661"/>
      <c r="Z21" s="662" t="s">
        <v>123</v>
      </c>
      <c r="AA21" s="662"/>
      <c r="AB21" s="662"/>
      <c r="AC21" s="662"/>
      <c r="AD21" s="663" t="s">
        <v>123</v>
      </c>
      <c r="AE21" s="663"/>
      <c r="AF21" s="663"/>
      <c r="AG21" s="663"/>
      <c r="AH21" s="663"/>
      <c r="AI21" s="663"/>
      <c r="AJ21" s="663"/>
      <c r="AK21" s="663"/>
      <c r="AL21" s="664" t="s">
        <v>123</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227</v>
      </c>
      <c r="BH21" s="660"/>
      <c r="BI21" s="660"/>
      <c r="BJ21" s="660"/>
      <c r="BK21" s="660"/>
      <c r="BL21" s="660"/>
      <c r="BM21" s="660"/>
      <c r="BN21" s="661"/>
      <c r="BO21" s="662" t="s">
        <v>123</v>
      </c>
      <c r="BP21" s="662"/>
      <c r="BQ21" s="662"/>
      <c r="BR21" s="662"/>
      <c r="BS21" s="668" t="s">
        <v>172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5398440</v>
      </c>
      <c r="S22" s="660"/>
      <c r="T22" s="660"/>
      <c r="U22" s="660"/>
      <c r="V22" s="660"/>
      <c r="W22" s="660"/>
      <c r="X22" s="660"/>
      <c r="Y22" s="661"/>
      <c r="Z22" s="662">
        <v>53.3</v>
      </c>
      <c r="AA22" s="662"/>
      <c r="AB22" s="662"/>
      <c r="AC22" s="662"/>
      <c r="AD22" s="663">
        <v>4798240</v>
      </c>
      <c r="AE22" s="663"/>
      <c r="AF22" s="663"/>
      <c r="AG22" s="663"/>
      <c r="AH22" s="663"/>
      <c r="AI22" s="663"/>
      <c r="AJ22" s="663"/>
      <c r="AK22" s="663"/>
      <c r="AL22" s="664">
        <v>99.6</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227</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2311</v>
      </c>
      <c r="S23" s="660"/>
      <c r="T23" s="660"/>
      <c r="U23" s="660"/>
      <c r="V23" s="660"/>
      <c r="W23" s="660"/>
      <c r="X23" s="660"/>
      <c r="Y23" s="661"/>
      <c r="Z23" s="662">
        <v>0</v>
      </c>
      <c r="AA23" s="662"/>
      <c r="AB23" s="662"/>
      <c r="AC23" s="662"/>
      <c r="AD23" s="663">
        <v>2311</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227</v>
      </c>
      <c r="BP23" s="662"/>
      <c r="BQ23" s="662"/>
      <c r="BR23" s="662"/>
      <c r="BS23" s="668" t="s">
        <v>227</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94159</v>
      </c>
      <c r="S24" s="660"/>
      <c r="T24" s="660"/>
      <c r="U24" s="660"/>
      <c r="V24" s="660"/>
      <c r="W24" s="660"/>
      <c r="X24" s="660"/>
      <c r="Y24" s="661"/>
      <c r="Z24" s="662">
        <v>0.9</v>
      </c>
      <c r="AA24" s="662"/>
      <c r="AB24" s="662"/>
      <c r="AC24" s="662"/>
      <c r="AD24" s="663" t="s">
        <v>123</v>
      </c>
      <c r="AE24" s="663"/>
      <c r="AF24" s="663"/>
      <c r="AG24" s="663"/>
      <c r="AH24" s="663"/>
      <c r="AI24" s="663"/>
      <c r="AJ24" s="663"/>
      <c r="AK24" s="663"/>
      <c r="AL24" s="664" t="s">
        <v>123</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227</v>
      </c>
      <c r="BP24" s="662"/>
      <c r="BQ24" s="662"/>
      <c r="BR24" s="662"/>
      <c r="BS24" s="668" t="s">
        <v>123</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3052008</v>
      </c>
      <c r="CS24" s="649"/>
      <c r="CT24" s="649"/>
      <c r="CU24" s="649"/>
      <c r="CV24" s="649"/>
      <c r="CW24" s="649"/>
      <c r="CX24" s="649"/>
      <c r="CY24" s="650"/>
      <c r="CZ24" s="653">
        <v>31.1</v>
      </c>
      <c r="DA24" s="654"/>
      <c r="DB24" s="654"/>
      <c r="DC24" s="673"/>
      <c r="DD24" s="692">
        <v>2329005</v>
      </c>
      <c r="DE24" s="649"/>
      <c r="DF24" s="649"/>
      <c r="DG24" s="649"/>
      <c r="DH24" s="649"/>
      <c r="DI24" s="649"/>
      <c r="DJ24" s="649"/>
      <c r="DK24" s="650"/>
      <c r="DL24" s="692">
        <v>2319963</v>
      </c>
      <c r="DM24" s="649"/>
      <c r="DN24" s="649"/>
      <c r="DO24" s="649"/>
      <c r="DP24" s="649"/>
      <c r="DQ24" s="649"/>
      <c r="DR24" s="649"/>
      <c r="DS24" s="649"/>
      <c r="DT24" s="649"/>
      <c r="DU24" s="649"/>
      <c r="DV24" s="650"/>
      <c r="DW24" s="653">
        <v>45.6</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267911</v>
      </c>
      <c r="S25" s="660"/>
      <c r="T25" s="660"/>
      <c r="U25" s="660"/>
      <c r="V25" s="660"/>
      <c r="W25" s="660"/>
      <c r="X25" s="660"/>
      <c r="Y25" s="661"/>
      <c r="Z25" s="662">
        <v>2.6</v>
      </c>
      <c r="AA25" s="662"/>
      <c r="AB25" s="662"/>
      <c r="AC25" s="662"/>
      <c r="AD25" s="663">
        <v>9416</v>
      </c>
      <c r="AE25" s="663"/>
      <c r="AF25" s="663"/>
      <c r="AG25" s="663"/>
      <c r="AH25" s="663"/>
      <c r="AI25" s="663"/>
      <c r="AJ25" s="663"/>
      <c r="AK25" s="663"/>
      <c r="AL25" s="664">
        <v>0.2</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227</v>
      </c>
      <c r="BH25" s="660"/>
      <c r="BI25" s="660"/>
      <c r="BJ25" s="660"/>
      <c r="BK25" s="660"/>
      <c r="BL25" s="660"/>
      <c r="BM25" s="660"/>
      <c r="BN25" s="661"/>
      <c r="BO25" s="662" t="s">
        <v>123</v>
      </c>
      <c r="BP25" s="662"/>
      <c r="BQ25" s="662"/>
      <c r="BR25" s="662"/>
      <c r="BS25" s="668" t="s">
        <v>123</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1234896</v>
      </c>
      <c r="CS25" s="695"/>
      <c r="CT25" s="695"/>
      <c r="CU25" s="695"/>
      <c r="CV25" s="695"/>
      <c r="CW25" s="695"/>
      <c r="CX25" s="695"/>
      <c r="CY25" s="696"/>
      <c r="CZ25" s="664">
        <v>12.6</v>
      </c>
      <c r="DA25" s="693"/>
      <c r="DB25" s="693"/>
      <c r="DC25" s="697"/>
      <c r="DD25" s="668">
        <v>1107530</v>
      </c>
      <c r="DE25" s="695"/>
      <c r="DF25" s="695"/>
      <c r="DG25" s="695"/>
      <c r="DH25" s="695"/>
      <c r="DI25" s="695"/>
      <c r="DJ25" s="695"/>
      <c r="DK25" s="696"/>
      <c r="DL25" s="668">
        <v>1104337</v>
      </c>
      <c r="DM25" s="695"/>
      <c r="DN25" s="695"/>
      <c r="DO25" s="695"/>
      <c r="DP25" s="695"/>
      <c r="DQ25" s="695"/>
      <c r="DR25" s="695"/>
      <c r="DS25" s="695"/>
      <c r="DT25" s="695"/>
      <c r="DU25" s="695"/>
      <c r="DV25" s="696"/>
      <c r="DW25" s="664">
        <v>21.7</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7927</v>
      </c>
      <c r="S26" s="660"/>
      <c r="T26" s="660"/>
      <c r="U26" s="660"/>
      <c r="V26" s="660"/>
      <c r="W26" s="660"/>
      <c r="X26" s="660"/>
      <c r="Y26" s="661"/>
      <c r="Z26" s="662">
        <v>0.1</v>
      </c>
      <c r="AA26" s="662"/>
      <c r="AB26" s="662"/>
      <c r="AC26" s="662"/>
      <c r="AD26" s="663" t="s">
        <v>227</v>
      </c>
      <c r="AE26" s="663"/>
      <c r="AF26" s="663"/>
      <c r="AG26" s="663"/>
      <c r="AH26" s="663"/>
      <c r="AI26" s="663"/>
      <c r="AJ26" s="663"/>
      <c r="AK26" s="663"/>
      <c r="AL26" s="664" t="s">
        <v>227</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227</v>
      </c>
      <c r="BP26" s="662"/>
      <c r="BQ26" s="662"/>
      <c r="BR26" s="662"/>
      <c r="BS26" s="668" t="s">
        <v>123</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839066</v>
      </c>
      <c r="CS26" s="660"/>
      <c r="CT26" s="660"/>
      <c r="CU26" s="660"/>
      <c r="CV26" s="660"/>
      <c r="CW26" s="660"/>
      <c r="CX26" s="660"/>
      <c r="CY26" s="661"/>
      <c r="CZ26" s="664">
        <v>8.5</v>
      </c>
      <c r="DA26" s="693"/>
      <c r="DB26" s="693"/>
      <c r="DC26" s="697"/>
      <c r="DD26" s="668">
        <v>733140</v>
      </c>
      <c r="DE26" s="660"/>
      <c r="DF26" s="660"/>
      <c r="DG26" s="660"/>
      <c r="DH26" s="660"/>
      <c r="DI26" s="660"/>
      <c r="DJ26" s="660"/>
      <c r="DK26" s="661"/>
      <c r="DL26" s="668" t="s">
        <v>227</v>
      </c>
      <c r="DM26" s="660"/>
      <c r="DN26" s="660"/>
      <c r="DO26" s="660"/>
      <c r="DP26" s="660"/>
      <c r="DQ26" s="660"/>
      <c r="DR26" s="660"/>
      <c r="DS26" s="660"/>
      <c r="DT26" s="660"/>
      <c r="DU26" s="660"/>
      <c r="DV26" s="661"/>
      <c r="DW26" s="664" t="s">
        <v>227</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755878</v>
      </c>
      <c r="S27" s="660"/>
      <c r="T27" s="660"/>
      <c r="U27" s="660"/>
      <c r="V27" s="660"/>
      <c r="W27" s="660"/>
      <c r="X27" s="660"/>
      <c r="Y27" s="661"/>
      <c r="Z27" s="662">
        <v>7.5</v>
      </c>
      <c r="AA27" s="662"/>
      <c r="AB27" s="662"/>
      <c r="AC27" s="662"/>
      <c r="AD27" s="663" t="s">
        <v>227</v>
      </c>
      <c r="AE27" s="663"/>
      <c r="AF27" s="663"/>
      <c r="AG27" s="663"/>
      <c r="AH27" s="663"/>
      <c r="AI27" s="663"/>
      <c r="AJ27" s="663"/>
      <c r="AK27" s="663"/>
      <c r="AL27" s="664" t="s">
        <v>123</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1889562</v>
      </c>
      <c r="BH27" s="660"/>
      <c r="BI27" s="660"/>
      <c r="BJ27" s="660"/>
      <c r="BK27" s="660"/>
      <c r="BL27" s="660"/>
      <c r="BM27" s="660"/>
      <c r="BN27" s="661"/>
      <c r="BO27" s="662">
        <v>100</v>
      </c>
      <c r="BP27" s="662"/>
      <c r="BQ27" s="662"/>
      <c r="BR27" s="662"/>
      <c r="BS27" s="668" t="s">
        <v>123</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774028</v>
      </c>
      <c r="CS27" s="695"/>
      <c r="CT27" s="695"/>
      <c r="CU27" s="695"/>
      <c r="CV27" s="695"/>
      <c r="CW27" s="695"/>
      <c r="CX27" s="695"/>
      <c r="CY27" s="696"/>
      <c r="CZ27" s="664">
        <v>7.9</v>
      </c>
      <c r="DA27" s="693"/>
      <c r="DB27" s="693"/>
      <c r="DC27" s="697"/>
      <c r="DD27" s="668">
        <v>246637</v>
      </c>
      <c r="DE27" s="695"/>
      <c r="DF27" s="695"/>
      <c r="DG27" s="695"/>
      <c r="DH27" s="695"/>
      <c r="DI27" s="695"/>
      <c r="DJ27" s="695"/>
      <c r="DK27" s="696"/>
      <c r="DL27" s="668">
        <v>240788</v>
      </c>
      <c r="DM27" s="695"/>
      <c r="DN27" s="695"/>
      <c r="DO27" s="695"/>
      <c r="DP27" s="695"/>
      <c r="DQ27" s="695"/>
      <c r="DR27" s="695"/>
      <c r="DS27" s="695"/>
      <c r="DT27" s="695"/>
      <c r="DU27" s="695"/>
      <c r="DV27" s="696"/>
      <c r="DW27" s="664">
        <v>4.7</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227</v>
      </c>
      <c r="S28" s="660"/>
      <c r="T28" s="660"/>
      <c r="U28" s="660"/>
      <c r="V28" s="660"/>
      <c r="W28" s="660"/>
      <c r="X28" s="660"/>
      <c r="Y28" s="661"/>
      <c r="Z28" s="662" t="s">
        <v>123</v>
      </c>
      <c r="AA28" s="662"/>
      <c r="AB28" s="662"/>
      <c r="AC28" s="662"/>
      <c r="AD28" s="663" t="s">
        <v>172</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1043084</v>
      </c>
      <c r="CS28" s="660"/>
      <c r="CT28" s="660"/>
      <c r="CU28" s="660"/>
      <c r="CV28" s="660"/>
      <c r="CW28" s="660"/>
      <c r="CX28" s="660"/>
      <c r="CY28" s="661"/>
      <c r="CZ28" s="664">
        <v>10.6</v>
      </c>
      <c r="DA28" s="693"/>
      <c r="DB28" s="693"/>
      <c r="DC28" s="697"/>
      <c r="DD28" s="668">
        <v>974838</v>
      </c>
      <c r="DE28" s="660"/>
      <c r="DF28" s="660"/>
      <c r="DG28" s="660"/>
      <c r="DH28" s="660"/>
      <c r="DI28" s="660"/>
      <c r="DJ28" s="660"/>
      <c r="DK28" s="661"/>
      <c r="DL28" s="668">
        <v>974838</v>
      </c>
      <c r="DM28" s="660"/>
      <c r="DN28" s="660"/>
      <c r="DO28" s="660"/>
      <c r="DP28" s="660"/>
      <c r="DQ28" s="660"/>
      <c r="DR28" s="660"/>
      <c r="DS28" s="660"/>
      <c r="DT28" s="660"/>
      <c r="DU28" s="660"/>
      <c r="DV28" s="661"/>
      <c r="DW28" s="664">
        <v>19.2</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635013</v>
      </c>
      <c r="S29" s="660"/>
      <c r="T29" s="660"/>
      <c r="U29" s="660"/>
      <c r="V29" s="660"/>
      <c r="W29" s="660"/>
      <c r="X29" s="660"/>
      <c r="Y29" s="661"/>
      <c r="Z29" s="662">
        <v>6.3</v>
      </c>
      <c r="AA29" s="662"/>
      <c r="AB29" s="662"/>
      <c r="AC29" s="662"/>
      <c r="AD29" s="663" t="s">
        <v>227</v>
      </c>
      <c r="AE29" s="663"/>
      <c r="AF29" s="663"/>
      <c r="AG29" s="663"/>
      <c r="AH29" s="663"/>
      <c r="AI29" s="663"/>
      <c r="AJ29" s="663"/>
      <c r="AK29" s="663"/>
      <c r="AL29" s="664" t="s">
        <v>227</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64</v>
      </c>
      <c r="CG29" s="675"/>
      <c r="CH29" s="675"/>
      <c r="CI29" s="675"/>
      <c r="CJ29" s="675"/>
      <c r="CK29" s="675"/>
      <c r="CL29" s="675"/>
      <c r="CM29" s="675"/>
      <c r="CN29" s="675"/>
      <c r="CO29" s="675"/>
      <c r="CP29" s="675"/>
      <c r="CQ29" s="676"/>
      <c r="CR29" s="659">
        <v>1041933</v>
      </c>
      <c r="CS29" s="695"/>
      <c r="CT29" s="695"/>
      <c r="CU29" s="695"/>
      <c r="CV29" s="695"/>
      <c r="CW29" s="695"/>
      <c r="CX29" s="695"/>
      <c r="CY29" s="696"/>
      <c r="CZ29" s="664">
        <v>10.6</v>
      </c>
      <c r="DA29" s="693"/>
      <c r="DB29" s="693"/>
      <c r="DC29" s="697"/>
      <c r="DD29" s="668">
        <v>973687</v>
      </c>
      <c r="DE29" s="695"/>
      <c r="DF29" s="695"/>
      <c r="DG29" s="695"/>
      <c r="DH29" s="695"/>
      <c r="DI29" s="695"/>
      <c r="DJ29" s="695"/>
      <c r="DK29" s="696"/>
      <c r="DL29" s="668">
        <v>973687</v>
      </c>
      <c r="DM29" s="695"/>
      <c r="DN29" s="695"/>
      <c r="DO29" s="695"/>
      <c r="DP29" s="695"/>
      <c r="DQ29" s="695"/>
      <c r="DR29" s="695"/>
      <c r="DS29" s="695"/>
      <c r="DT29" s="695"/>
      <c r="DU29" s="695"/>
      <c r="DV29" s="696"/>
      <c r="DW29" s="664">
        <v>19.100000000000001</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15378</v>
      </c>
      <c r="S30" s="660"/>
      <c r="T30" s="660"/>
      <c r="U30" s="660"/>
      <c r="V30" s="660"/>
      <c r="W30" s="660"/>
      <c r="X30" s="660"/>
      <c r="Y30" s="661"/>
      <c r="Z30" s="662">
        <v>0.2</v>
      </c>
      <c r="AA30" s="662"/>
      <c r="AB30" s="662"/>
      <c r="AC30" s="662"/>
      <c r="AD30" s="663">
        <v>7951</v>
      </c>
      <c r="AE30" s="663"/>
      <c r="AF30" s="663"/>
      <c r="AG30" s="663"/>
      <c r="AH30" s="663"/>
      <c r="AI30" s="663"/>
      <c r="AJ30" s="663"/>
      <c r="AK30" s="663"/>
      <c r="AL30" s="664">
        <v>0.2</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98.8</v>
      </c>
      <c r="BH30" s="720"/>
      <c r="BI30" s="720"/>
      <c r="BJ30" s="720"/>
      <c r="BK30" s="720"/>
      <c r="BL30" s="720"/>
      <c r="BM30" s="654">
        <v>95.2</v>
      </c>
      <c r="BN30" s="720"/>
      <c r="BO30" s="720"/>
      <c r="BP30" s="720"/>
      <c r="BQ30" s="721"/>
      <c r="BR30" s="719">
        <v>98.9</v>
      </c>
      <c r="BS30" s="720"/>
      <c r="BT30" s="720"/>
      <c r="BU30" s="720"/>
      <c r="BV30" s="720"/>
      <c r="BW30" s="720"/>
      <c r="BX30" s="654">
        <v>95.6</v>
      </c>
      <c r="BY30" s="720"/>
      <c r="BZ30" s="720"/>
      <c r="CA30" s="720"/>
      <c r="CB30" s="721"/>
      <c r="CD30" s="724"/>
      <c r="CE30" s="725"/>
      <c r="CF30" s="674" t="s">
        <v>304</v>
      </c>
      <c r="CG30" s="675"/>
      <c r="CH30" s="675"/>
      <c r="CI30" s="675"/>
      <c r="CJ30" s="675"/>
      <c r="CK30" s="675"/>
      <c r="CL30" s="675"/>
      <c r="CM30" s="675"/>
      <c r="CN30" s="675"/>
      <c r="CO30" s="675"/>
      <c r="CP30" s="675"/>
      <c r="CQ30" s="676"/>
      <c r="CR30" s="659">
        <v>952583</v>
      </c>
      <c r="CS30" s="660"/>
      <c r="CT30" s="660"/>
      <c r="CU30" s="660"/>
      <c r="CV30" s="660"/>
      <c r="CW30" s="660"/>
      <c r="CX30" s="660"/>
      <c r="CY30" s="661"/>
      <c r="CZ30" s="664">
        <v>9.6999999999999993</v>
      </c>
      <c r="DA30" s="693"/>
      <c r="DB30" s="693"/>
      <c r="DC30" s="697"/>
      <c r="DD30" s="668">
        <v>888275</v>
      </c>
      <c r="DE30" s="660"/>
      <c r="DF30" s="660"/>
      <c r="DG30" s="660"/>
      <c r="DH30" s="660"/>
      <c r="DI30" s="660"/>
      <c r="DJ30" s="660"/>
      <c r="DK30" s="661"/>
      <c r="DL30" s="668">
        <v>888275</v>
      </c>
      <c r="DM30" s="660"/>
      <c r="DN30" s="660"/>
      <c r="DO30" s="660"/>
      <c r="DP30" s="660"/>
      <c r="DQ30" s="660"/>
      <c r="DR30" s="660"/>
      <c r="DS30" s="660"/>
      <c r="DT30" s="660"/>
      <c r="DU30" s="660"/>
      <c r="DV30" s="661"/>
      <c r="DW30" s="664">
        <v>17.5</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88791</v>
      </c>
      <c r="S31" s="660"/>
      <c r="T31" s="660"/>
      <c r="U31" s="660"/>
      <c r="V31" s="660"/>
      <c r="W31" s="660"/>
      <c r="X31" s="660"/>
      <c r="Y31" s="661"/>
      <c r="Z31" s="662">
        <v>0.9</v>
      </c>
      <c r="AA31" s="662"/>
      <c r="AB31" s="662"/>
      <c r="AC31" s="662"/>
      <c r="AD31" s="663" t="s">
        <v>123</v>
      </c>
      <c r="AE31" s="663"/>
      <c r="AF31" s="663"/>
      <c r="AG31" s="663"/>
      <c r="AH31" s="663"/>
      <c r="AI31" s="663"/>
      <c r="AJ31" s="663"/>
      <c r="AK31" s="663"/>
      <c r="AL31" s="664" t="s">
        <v>123</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98.7</v>
      </c>
      <c r="BH31" s="695"/>
      <c r="BI31" s="695"/>
      <c r="BJ31" s="695"/>
      <c r="BK31" s="695"/>
      <c r="BL31" s="695"/>
      <c r="BM31" s="665">
        <v>94.6</v>
      </c>
      <c r="BN31" s="717"/>
      <c r="BO31" s="717"/>
      <c r="BP31" s="717"/>
      <c r="BQ31" s="718"/>
      <c r="BR31" s="716">
        <v>99</v>
      </c>
      <c r="BS31" s="695"/>
      <c r="BT31" s="695"/>
      <c r="BU31" s="695"/>
      <c r="BV31" s="695"/>
      <c r="BW31" s="695"/>
      <c r="BX31" s="665">
        <v>94.9</v>
      </c>
      <c r="BY31" s="717"/>
      <c r="BZ31" s="717"/>
      <c r="CA31" s="717"/>
      <c r="CB31" s="718"/>
      <c r="CD31" s="724"/>
      <c r="CE31" s="725"/>
      <c r="CF31" s="674" t="s">
        <v>308</v>
      </c>
      <c r="CG31" s="675"/>
      <c r="CH31" s="675"/>
      <c r="CI31" s="675"/>
      <c r="CJ31" s="675"/>
      <c r="CK31" s="675"/>
      <c r="CL31" s="675"/>
      <c r="CM31" s="675"/>
      <c r="CN31" s="675"/>
      <c r="CO31" s="675"/>
      <c r="CP31" s="675"/>
      <c r="CQ31" s="676"/>
      <c r="CR31" s="659">
        <v>89350</v>
      </c>
      <c r="CS31" s="695"/>
      <c r="CT31" s="695"/>
      <c r="CU31" s="695"/>
      <c r="CV31" s="695"/>
      <c r="CW31" s="695"/>
      <c r="CX31" s="695"/>
      <c r="CY31" s="696"/>
      <c r="CZ31" s="664">
        <v>0.9</v>
      </c>
      <c r="DA31" s="693"/>
      <c r="DB31" s="693"/>
      <c r="DC31" s="697"/>
      <c r="DD31" s="668">
        <v>85412</v>
      </c>
      <c r="DE31" s="695"/>
      <c r="DF31" s="695"/>
      <c r="DG31" s="695"/>
      <c r="DH31" s="695"/>
      <c r="DI31" s="695"/>
      <c r="DJ31" s="695"/>
      <c r="DK31" s="696"/>
      <c r="DL31" s="668">
        <v>85412</v>
      </c>
      <c r="DM31" s="695"/>
      <c r="DN31" s="695"/>
      <c r="DO31" s="695"/>
      <c r="DP31" s="695"/>
      <c r="DQ31" s="695"/>
      <c r="DR31" s="695"/>
      <c r="DS31" s="695"/>
      <c r="DT31" s="695"/>
      <c r="DU31" s="695"/>
      <c r="DV31" s="696"/>
      <c r="DW31" s="664">
        <v>1.7</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358319</v>
      </c>
      <c r="S32" s="660"/>
      <c r="T32" s="660"/>
      <c r="U32" s="660"/>
      <c r="V32" s="660"/>
      <c r="W32" s="660"/>
      <c r="X32" s="660"/>
      <c r="Y32" s="661"/>
      <c r="Z32" s="662">
        <v>3.5</v>
      </c>
      <c r="AA32" s="662"/>
      <c r="AB32" s="662"/>
      <c r="AC32" s="662"/>
      <c r="AD32" s="663" t="s">
        <v>227</v>
      </c>
      <c r="AE32" s="663"/>
      <c r="AF32" s="663"/>
      <c r="AG32" s="663"/>
      <c r="AH32" s="663"/>
      <c r="AI32" s="663"/>
      <c r="AJ32" s="663"/>
      <c r="AK32" s="663"/>
      <c r="AL32" s="664" t="s">
        <v>227</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98.8</v>
      </c>
      <c r="BH32" s="729"/>
      <c r="BI32" s="729"/>
      <c r="BJ32" s="729"/>
      <c r="BK32" s="729"/>
      <c r="BL32" s="729"/>
      <c r="BM32" s="730">
        <v>95.3</v>
      </c>
      <c r="BN32" s="729"/>
      <c r="BO32" s="729"/>
      <c r="BP32" s="729"/>
      <c r="BQ32" s="731"/>
      <c r="BR32" s="728">
        <v>98.9</v>
      </c>
      <c r="BS32" s="729"/>
      <c r="BT32" s="729"/>
      <c r="BU32" s="729"/>
      <c r="BV32" s="729"/>
      <c r="BW32" s="729"/>
      <c r="BX32" s="730">
        <v>95.8</v>
      </c>
      <c r="BY32" s="729"/>
      <c r="BZ32" s="729"/>
      <c r="CA32" s="729"/>
      <c r="CB32" s="731"/>
      <c r="CD32" s="726"/>
      <c r="CE32" s="727"/>
      <c r="CF32" s="674" t="s">
        <v>311</v>
      </c>
      <c r="CG32" s="675"/>
      <c r="CH32" s="675"/>
      <c r="CI32" s="675"/>
      <c r="CJ32" s="675"/>
      <c r="CK32" s="675"/>
      <c r="CL32" s="675"/>
      <c r="CM32" s="675"/>
      <c r="CN32" s="675"/>
      <c r="CO32" s="675"/>
      <c r="CP32" s="675"/>
      <c r="CQ32" s="676"/>
      <c r="CR32" s="659">
        <v>1151</v>
      </c>
      <c r="CS32" s="660"/>
      <c r="CT32" s="660"/>
      <c r="CU32" s="660"/>
      <c r="CV32" s="660"/>
      <c r="CW32" s="660"/>
      <c r="CX32" s="660"/>
      <c r="CY32" s="661"/>
      <c r="CZ32" s="664">
        <v>0</v>
      </c>
      <c r="DA32" s="693"/>
      <c r="DB32" s="693"/>
      <c r="DC32" s="697"/>
      <c r="DD32" s="668">
        <v>1151</v>
      </c>
      <c r="DE32" s="660"/>
      <c r="DF32" s="660"/>
      <c r="DG32" s="660"/>
      <c r="DH32" s="660"/>
      <c r="DI32" s="660"/>
      <c r="DJ32" s="660"/>
      <c r="DK32" s="661"/>
      <c r="DL32" s="668">
        <v>1151</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229734</v>
      </c>
      <c r="S33" s="660"/>
      <c r="T33" s="660"/>
      <c r="U33" s="660"/>
      <c r="V33" s="660"/>
      <c r="W33" s="660"/>
      <c r="X33" s="660"/>
      <c r="Y33" s="661"/>
      <c r="Z33" s="662">
        <v>2.2999999999999998</v>
      </c>
      <c r="AA33" s="662"/>
      <c r="AB33" s="662"/>
      <c r="AC33" s="662"/>
      <c r="AD33" s="663" t="s">
        <v>227</v>
      </c>
      <c r="AE33" s="663"/>
      <c r="AF33" s="663"/>
      <c r="AG33" s="663"/>
      <c r="AH33" s="663"/>
      <c r="AI33" s="663"/>
      <c r="AJ33" s="663"/>
      <c r="AK33" s="663"/>
      <c r="AL33" s="664" t="s">
        <v>227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4454733</v>
      </c>
      <c r="CS33" s="695"/>
      <c r="CT33" s="695"/>
      <c r="CU33" s="695"/>
      <c r="CV33" s="695"/>
      <c r="CW33" s="695"/>
      <c r="CX33" s="695"/>
      <c r="CY33" s="696"/>
      <c r="CZ33" s="664">
        <v>45.4</v>
      </c>
      <c r="DA33" s="693"/>
      <c r="DB33" s="693"/>
      <c r="DC33" s="697"/>
      <c r="DD33" s="668">
        <v>3502753</v>
      </c>
      <c r="DE33" s="695"/>
      <c r="DF33" s="695"/>
      <c r="DG33" s="695"/>
      <c r="DH33" s="695"/>
      <c r="DI33" s="695"/>
      <c r="DJ33" s="695"/>
      <c r="DK33" s="696"/>
      <c r="DL33" s="668">
        <v>2424206</v>
      </c>
      <c r="DM33" s="695"/>
      <c r="DN33" s="695"/>
      <c r="DO33" s="695"/>
      <c r="DP33" s="695"/>
      <c r="DQ33" s="695"/>
      <c r="DR33" s="695"/>
      <c r="DS33" s="695"/>
      <c r="DT33" s="695"/>
      <c r="DU33" s="695"/>
      <c r="DV33" s="696"/>
      <c r="DW33" s="664">
        <v>47.7</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221510</v>
      </c>
      <c r="S34" s="660"/>
      <c r="T34" s="660"/>
      <c r="U34" s="660"/>
      <c r="V34" s="660"/>
      <c r="W34" s="660"/>
      <c r="X34" s="660"/>
      <c r="Y34" s="661"/>
      <c r="Z34" s="662">
        <v>2.2000000000000002</v>
      </c>
      <c r="AA34" s="662"/>
      <c r="AB34" s="662"/>
      <c r="AC34" s="662"/>
      <c r="AD34" s="663">
        <v>144</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1587103</v>
      </c>
      <c r="CS34" s="660"/>
      <c r="CT34" s="660"/>
      <c r="CU34" s="660"/>
      <c r="CV34" s="660"/>
      <c r="CW34" s="660"/>
      <c r="CX34" s="660"/>
      <c r="CY34" s="661"/>
      <c r="CZ34" s="664">
        <v>16.2</v>
      </c>
      <c r="DA34" s="693"/>
      <c r="DB34" s="693"/>
      <c r="DC34" s="697"/>
      <c r="DD34" s="668">
        <v>1052084</v>
      </c>
      <c r="DE34" s="660"/>
      <c r="DF34" s="660"/>
      <c r="DG34" s="660"/>
      <c r="DH34" s="660"/>
      <c r="DI34" s="660"/>
      <c r="DJ34" s="660"/>
      <c r="DK34" s="661"/>
      <c r="DL34" s="668">
        <v>664802</v>
      </c>
      <c r="DM34" s="660"/>
      <c r="DN34" s="660"/>
      <c r="DO34" s="660"/>
      <c r="DP34" s="660"/>
      <c r="DQ34" s="660"/>
      <c r="DR34" s="660"/>
      <c r="DS34" s="660"/>
      <c r="DT34" s="660"/>
      <c r="DU34" s="660"/>
      <c r="DV34" s="661"/>
      <c r="DW34" s="664">
        <v>13.1</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2046276</v>
      </c>
      <c r="S35" s="660"/>
      <c r="T35" s="660"/>
      <c r="U35" s="660"/>
      <c r="V35" s="660"/>
      <c r="W35" s="660"/>
      <c r="X35" s="660"/>
      <c r="Y35" s="661"/>
      <c r="Z35" s="662">
        <v>20.2</v>
      </c>
      <c r="AA35" s="662"/>
      <c r="AB35" s="662"/>
      <c r="AC35" s="662"/>
      <c r="AD35" s="663" t="s">
        <v>123</v>
      </c>
      <c r="AE35" s="663"/>
      <c r="AF35" s="663"/>
      <c r="AG35" s="663"/>
      <c r="AH35" s="663"/>
      <c r="AI35" s="663"/>
      <c r="AJ35" s="663"/>
      <c r="AK35" s="663"/>
      <c r="AL35" s="664" t="s">
        <v>227</v>
      </c>
      <c r="AM35" s="665"/>
      <c r="AN35" s="665"/>
      <c r="AO35" s="666"/>
      <c r="AP35" s="214"/>
      <c r="AQ35" s="732" t="s">
        <v>319</v>
      </c>
      <c r="AR35" s="733"/>
      <c r="AS35" s="733"/>
      <c r="AT35" s="733"/>
      <c r="AU35" s="733"/>
      <c r="AV35" s="733"/>
      <c r="AW35" s="733"/>
      <c r="AX35" s="733"/>
      <c r="AY35" s="734"/>
      <c r="AZ35" s="648">
        <v>1642931</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89724</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7251</v>
      </c>
      <c r="CS35" s="695"/>
      <c r="CT35" s="695"/>
      <c r="CU35" s="695"/>
      <c r="CV35" s="695"/>
      <c r="CW35" s="695"/>
      <c r="CX35" s="695"/>
      <c r="CY35" s="696"/>
      <c r="CZ35" s="664">
        <v>0.1</v>
      </c>
      <c r="DA35" s="693"/>
      <c r="DB35" s="693"/>
      <c r="DC35" s="697"/>
      <c r="DD35" s="668">
        <v>4910</v>
      </c>
      <c r="DE35" s="695"/>
      <c r="DF35" s="695"/>
      <c r="DG35" s="695"/>
      <c r="DH35" s="695"/>
      <c r="DI35" s="695"/>
      <c r="DJ35" s="695"/>
      <c r="DK35" s="696"/>
      <c r="DL35" s="668">
        <v>4910</v>
      </c>
      <c r="DM35" s="695"/>
      <c r="DN35" s="695"/>
      <c r="DO35" s="695"/>
      <c r="DP35" s="695"/>
      <c r="DQ35" s="695"/>
      <c r="DR35" s="695"/>
      <c r="DS35" s="695"/>
      <c r="DT35" s="695"/>
      <c r="DU35" s="695"/>
      <c r="DV35" s="696"/>
      <c r="DW35" s="664">
        <v>0.1</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227</v>
      </c>
      <c r="S36" s="660"/>
      <c r="T36" s="660"/>
      <c r="U36" s="660"/>
      <c r="V36" s="660"/>
      <c r="W36" s="660"/>
      <c r="X36" s="660"/>
      <c r="Y36" s="661"/>
      <c r="Z36" s="662" t="s">
        <v>172</v>
      </c>
      <c r="AA36" s="662"/>
      <c r="AB36" s="662"/>
      <c r="AC36" s="662"/>
      <c r="AD36" s="663" t="s">
        <v>123</v>
      </c>
      <c r="AE36" s="663"/>
      <c r="AF36" s="663"/>
      <c r="AG36" s="663"/>
      <c r="AH36" s="663"/>
      <c r="AI36" s="663"/>
      <c r="AJ36" s="663"/>
      <c r="AK36" s="663"/>
      <c r="AL36" s="664" t="s">
        <v>123</v>
      </c>
      <c r="AM36" s="665"/>
      <c r="AN36" s="665"/>
      <c r="AO36" s="666"/>
      <c r="AQ36" s="736" t="s">
        <v>323</v>
      </c>
      <c r="AR36" s="737"/>
      <c r="AS36" s="737"/>
      <c r="AT36" s="737"/>
      <c r="AU36" s="737"/>
      <c r="AV36" s="737"/>
      <c r="AW36" s="737"/>
      <c r="AX36" s="737"/>
      <c r="AY36" s="738"/>
      <c r="AZ36" s="659">
        <v>680466</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82099</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1973525</v>
      </c>
      <c r="CS36" s="660"/>
      <c r="CT36" s="660"/>
      <c r="CU36" s="660"/>
      <c r="CV36" s="660"/>
      <c r="CW36" s="660"/>
      <c r="CX36" s="660"/>
      <c r="CY36" s="661"/>
      <c r="CZ36" s="664">
        <v>20.100000000000001</v>
      </c>
      <c r="DA36" s="693"/>
      <c r="DB36" s="693"/>
      <c r="DC36" s="697"/>
      <c r="DD36" s="668">
        <v>1788857</v>
      </c>
      <c r="DE36" s="660"/>
      <c r="DF36" s="660"/>
      <c r="DG36" s="660"/>
      <c r="DH36" s="660"/>
      <c r="DI36" s="660"/>
      <c r="DJ36" s="660"/>
      <c r="DK36" s="661"/>
      <c r="DL36" s="668">
        <v>1351175</v>
      </c>
      <c r="DM36" s="660"/>
      <c r="DN36" s="660"/>
      <c r="DO36" s="660"/>
      <c r="DP36" s="660"/>
      <c r="DQ36" s="660"/>
      <c r="DR36" s="660"/>
      <c r="DS36" s="660"/>
      <c r="DT36" s="660"/>
      <c r="DU36" s="660"/>
      <c r="DV36" s="661"/>
      <c r="DW36" s="664">
        <v>26.6</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267176</v>
      </c>
      <c r="S37" s="660"/>
      <c r="T37" s="660"/>
      <c r="U37" s="660"/>
      <c r="V37" s="660"/>
      <c r="W37" s="660"/>
      <c r="X37" s="660"/>
      <c r="Y37" s="661"/>
      <c r="Z37" s="662">
        <v>2.6</v>
      </c>
      <c r="AA37" s="662"/>
      <c r="AB37" s="662"/>
      <c r="AC37" s="662"/>
      <c r="AD37" s="663" t="s">
        <v>227</v>
      </c>
      <c r="AE37" s="663"/>
      <c r="AF37" s="663"/>
      <c r="AG37" s="663"/>
      <c r="AH37" s="663"/>
      <c r="AI37" s="663"/>
      <c r="AJ37" s="663"/>
      <c r="AK37" s="663"/>
      <c r="AL37" s="664" t="s">
        <v>227</v>
      </c>
      <c r="AM37" s="665"/>
      <c r="AN37" s="665"/>
      <c r="AO37" s="666"/>
      <c r="AQ37" s="736" t="s">
        <v>327</v>
      </c>
      <c r="AR37" s="737"/>
      <c r="AS37" s="737"/>
      <c r="AT37" s="737"/>
      <c r="AU37" s="737"/>
      <c r="AV37" s="737"/>
      <c r="AW37" s="737"/>
      <c r="AX37" s="737"/>
      <c r="AY37" s="738"/>
      <c r="AZ37" s="659">
        <v>371770</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1571</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424275</v>
      </c>
      <c r="CS37" s="695"/>
      <c r="CT37" s="695"/>
      <c r="CU37" s="695"/>
      <c r="CV37" s="695"/>
      <c r="CW37" s="695"/>
      <c r="CX37" s="695"/>
      <c r="CY37" s="696"/>
      <c r="CZ37" s="664">
        <v>4.3</v>
      </c>
      <c r="DA37" s="693"/>
      <c r="DB37" s="693"/>
      <c r="DC37" s="697"/>
      <c r="DD37" s="668">
        <v>424275</v>
      </c>
      <c r="DE37" s="695"/>
      <c r="DF37" s="695"/>
      <c r="DG37" s="695"/>
      <c r="DH37" s="695"/>
      <c r="DI37" s="695"/>
      <c r="DJ37" s="695"/>
      <c r="DK37" s="696"/>
      <c r="DL37" s="668">
        <v>424104</v>
      </c>
      <c r="DM37" s="695"/>
      <c r="DN37" s="695"/>
      <c r="DO37" s="695"/>
      <c r="DP37" s="695"/>
      <c r="DQ37" s="695"/>
      <c r="DR37" s="695"/>
      <c r="DS37" s="695"/>
      <c r="DT37" s="695"/>
      <c r="DU37" s="695"/>
      <c r="DV37" s="696"/>
      <c r="DW37" s="664">
        <v>8.3000000000000007</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10121647</v>
      </c>
      <c r="S38" s="740"/>
      <c r="T38" s="740"/>
      <c r="U38" s="740"/>
      <c r="V38" s="740"/>
      <c r="W38" s="740"/>
      <c r="X38" s="740"/>
      <c r="Y38" s="741"/>
      <c r="Z38" s="742">
        <v>100</v>
      </c>
      <c r="AA38" s="742"/>
      <c r="AB38" s="742"/>
      <c r="AC38" s="742"/>
      <c r="AD38" s="743">
        <v>4818062</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67487</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2667</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485033</v>
      </c>
      <c r="CS38" s="660"/>
      <c r="CT38" s="660"/>
      <c r="CU38" s="660"/>
      <c r="CV38" s="660"/>
      <c r="CW38" s="660"/>
      <c r="CX38" s="660"/>
      <c r="CY38" s="661"/>
      <c r="CZ38" s="664">
        <v>4.9000000000000004</v>
      </c>
      <c r="DA38" s="693"/>
      <c r="DB38" s="693"/>
      <c r="DC38" s="697"/>
      <c r="DD38" s="668">
        <v>410634</v>
      </c>
      <c r="DE38" s="660"/>
      <c r="DF38" s="660"/>
      <c r="DG38" s="660"/>
      <c r="DH38" s="660"/>
      <c r="DI38" s="660"/>
      <c r="DJ38" s="660"/>
      <c r="DK38" s="661"/>
      <c r="DL38" s="668">
        <v>403319</v>
      </c>
      <c r="DM38" s="660"/>
      <c r="DN38" s="660"/>
      <c r="DO38" s="660"/>
      <c r="DP38" s="660"/>
      <c r="DQ38" s="660"/>
      <c r="DR38" s="660"/>
      <c r="DS38" s="660"/>
      <c r="DT38" s="660"/>
      <c r="DU38" s="660"/>
      <c r="DV38" s="661"/>
      <c r="DW38" s="664">
        <v>7.9</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v>28230</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93</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177801</v>
      </c>
      <c r="CS39" s="695"/>
      <c r="CT39" s="695"/>
      <c r="CU39" s="695"/>
      <c r="CV39" s="695"/>
      <c r="CW39" s="695"/>
      <c r="CX39" s="695"/>
      <c r="CY39" s="696"/>
      <c r="CZ39" s="664">
        <v>1.8</v>
      </c>
      <c r="DA39" s="693"/>
      <c r="DB39" s="693"/>
      <c r="DC39" s="697"/>
      <c r="DD39" s="668">
        <v>107499</v>
      </c>
      <c r="DE39" s="695"/>
      <c r="DF39" s="695"/>
      <c r="DG39" s="695"/>
      <c r="DH39" s="695"/>
      <c r="DI39" s="695"/>
      <c r="DJ39" s="695"/>
      <c r="DK39" s="696"/>
      <c r="DL39" s="668" t="s">
        <v>123</v>
      </c>
      <c r="DM39" s="695"/>
      <c r="DN39" s="695"/>
      <c r="DO39" s="695"/>
      <c r="DP39" s="695"/>
      <c r="DQ39" s="695"/>
      <c r="DR39" s="695"/>
      <c r="DS39" s="695"/>
      <c r="DT39" s="695"/>
      <c r="DU39" s="695"/>
      <c r="DV39" s="696"/>
      <c r="DW39" s="664" t="s">
        <v>123</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74940</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136</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224020</v>
      </c>
      <c r="CS40" s="660"/>
      <c r="CT40" s="660"/>
      <c r="CU40" s="660"/>
      <c r="CV40" s="660"/>
      <c r="CW40" s="660"/>
      <c r="CX40" s="660"/>
      <c r="CY40" s="661"/>
      <c r="CZ40" s="664">
        <v>2.2999999999999998</v>
      </c>
      <c r="DA40" s="693"/>
      <c r="DB40" s="693"/>
      <c r="DC40" s="697"/>
      <c r="DD40" s="668">
        <v>138769</v>
      </c>
      <c r="DE40" s="660"/>
      <c r="DF40" s="660"/>
      <c r="DG40" s="660"/>
      <c r="DH40" s="660"/>
      <c r="DI40" s="660"/>
      <c r="DJ40" s="660"/>
      <c r="DK40" s="661"/>
      <c r="DL40" s="668" t="s">
        <v>123</v>
      </c>
      <c r="DM40" s="660"/>
      <c r="DN40" s="660"/>
      <c r="DO40" s="660"/>
      <c r="DP40" s="660"/>
      <c r="DQ40" s="660"/>
      <c r="DR40" s="660"/>
      <c r="DS40" s="660"/>
      <c r="DT40" s="660"/>
      <c r="DU40" s="660"/>
      <c r="DV40" s="661"/>
      <c r="DW40" s="664" t="s">
        <v>123</v>
      </c>
      <c r="DX40" s="693"/>
      <c r="DY40" s="693"/>
      <c r="DZ40" s="693"/>
      <c r="EA40" s="693"/>
      <c r="EB40" s="693"/>
      <c r="EC40" s="694"/>
    </row>
    <row r="41" spans="2:133" ht="11.25" customHeight="1" x14ac:dyDescent="0.15">
      <c r="AQ41" s="746" t="s">
        <v>334</v>
      </c>
      <c r="AR41" s="747"/>
      <c r="AS41" s="747"/>
      <c r="AT41" s="747"/>
      <c r="AU41" s="747"/>
      <c r="AV41" s="747"/>
      <c r="AW41" s="747"/>
      <c r="AX41" s="747"/>
      <c r="AY41" s="748"/>
      <c r="AZ41" s="739">
        <v>420038</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372</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123</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2315145</v>
      </c>
      <c r="CS42" s="660"/>
      <c r="CT42" s="660"/>
      <c r="CU42" s="660"/>
      <c r="CV42" s="660"/>
      <c r="CW42" s="660"/>
      <c r="CX42" s="660"/>
      <c r="CY42" s="661"/>
      <c r="CZ42" s="664">
        <v>23.6</v>
      </c>
      <c r="DA42" s="665"/>
      <c r="DB42" s="665"/>
      <c r="DC42" s="760"/>
      <c r="DD42" s="668">
        <v>198631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269</v>
      </c>
      <c r="CS43" s="695"/>
      <c r="CT43" s="695"/>
      <c r="CU43" s="695"/>
      <c r="CV43" s="695"/>
      <c r="CW43" s="695"/>
      <c r="CX43" s="695"/>
      <c r="CY43" s="696"/>
      <c r="CZ43" s="664">
        <v>0</v>
      </c>
      <c r="DA43" s="693"/>
      <c r="DB43" s="693"/>
      <c r="DC43" s="697"/>
      <c r="DD43" s="668">
        <v>269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300</v>
      </c>
      <c r="CE44" s="772"/>
      <c r="CF44" s="656" t="s">
        <v>348</v>
      </c>
      <c r="CG44" s="657"/>
      <c r="CH44" s="657"/>
      <c r="CI44" s="657"/>
      <c r="CJ44" s="657"/>
      <c r="CK44" s="657"/>
      <c r="CL44" s="657"/>
      <c r="CM44" s="657"/>
      <c r="CN44" s="657"/>
      <c r="CO44" s="657"/>
      <c r="CP44" s="657"/>
      <c r="CQ44" s="658"/>
      <c r="CR44" s="659">
        <v>2304448</v>
      </c>
      <c r="CS44" s="660"/>
      <c r="CT44" s="660"/>
      <c r="CU44" s="660"/>
      <c r="CV44" s="660"/>
      <c r="CW44" s="660"/>
      <c r="CX44" s="660"/>
      <c r="CY44" s="661"/>
      <c r="CZ44" s="664">
        <v>23.5</v>
      </c>
      <c r="DA44" s="665"/>
      <c r="DB44" s="665"/>
      <c r="DC44" s="760"/>
      <c r="DD44" s="668">
        <v>194773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586691</v>
      </c>
      <c r="CS45" s="695"/>
      <c r="CT45" s="695"/>
      <c r="CU45" s="695"/>
      <c r="CV45" s="695"/>
      <c r="CW45" s="695"/>
      <c r="CX45" s="695"/>
      <c r="CY45" s="696"/>
      <c r="CZ45" s="664">
        <v>6</v>
      </c>
      <c r="DA45" s="693"/>
      <c r="DB45" s="693"/>
      <c r="DC45" s="697"/>
      <c r="DD45" s="668">
        <v>45740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1693373</v>
      </c>
      <c r="CS46" s="660"/>
      <c r="CT46" s="660"/>
      <c r="CU46" s="660"/>
      <c r="CV46" s="660"/>
      <c r="CW46" s="660"/>
      <c r="CX46" s="660"/>
      <c r="CY46" s="661"/>
      <c r="CZ46" s="664">
        <v>17.2</v>
      </c>
      <c r="DA46" s="665"/>
      <c r="DB46" s="665"/>
      <c r="DC46" s="760"/>
      <c r="DD46" s="668">
        <v>146449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10697</v>
      </c>
      <c r="CS47" s="695"/>
      <c r="CT47" s="695"/>
      <c r="CU47" s="695"/>
      <c r="CV47" s="695"/>
      <c r="CW47" s="695"/>
      <c r="CX47" s="695"/>
      <c r="CY47" s="696"/>
      <c r="CZ47" s="664">
        <v>0.1</v>
      </c>
      <c r="DA47" s="693"/>
      <c r="DB47" s="693"/>
      <c r="DC47" s="697"/>
      <c r="DD47" s="668">
        <v>3858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9821886</v>
      </c>
      <c r="CS49" s="729"/>
      <c r="CT49" s="729"/>
      <c r="CU49" s="729"/>
      <c r="CV49" s="729"/>
      <c r="CW49" s="729"/>
      <c r="CX49" s="729"/>
      <c r="CY49" s="761"/>
      <c r="CZ49" s="744">
        <v>100</v>
      </c>
      <c r="DA49" s="762"/>
      <c r="DB49" s="762"/>
      <c r="DC49" s="763"/>
      <c r="DD49" s="764">
        <v>6030389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p5aaYNykKXoang4ut6uMbMF4LYDHjogmS0BA99cXLdRvrKRbMVnGlBZEkEhh5U5cQWkHLXwH8aaPqpi4yF7ixA==" saltValue="N1frYW9J+Ko+8rObzMCSO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election activeCell="AF69" sqref="AF69:AJ69"/>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10023</v>
      </c>
      <c r="R7" s="795"/>
      <c r="S7" s="795"/>
      <c r="T7" s="795"/>
      <c r="U7" s="795"/>
      <c r="V7" s="795">
        <v>9750</v>
      </c>
      <c r="W7" s="795"/>
      <c r="X7" s="795"/>
      <c r="Y7" s="795"/>
      <c r="Z7" s="795"/>
      <c r="AA7" s="795">
        <v>273</v>
      </c>
      <c r="AB7" s="795"/>
      <c r="AC7" s="795"/>
      <c r="AD7" s="795"/>
      <c r="AE7" s="796"/>
      <c r="AF7" s="797">
        <v>226</v>
      </c>
      <c r="AG7" s="798"/>
      <c r="AH7" s="798"/>
      <c r="AI7" s="798"/>
      <c r="AJ7" s="799"/>
      <c r="AK7" s="834">
        <v>364</v>
      </c>
      <c r="AL7" s="835"/>
      <c r="AM7" s="835"/>
      <c r="AN7" s="835"/>
      <c r="AO7" s="835"/>
      <c r="AP7" s="835">
        <v>11998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584</v>
      </c>
      <c r="BT7" s="839"/>
      <c r="BU7" s="839"/>
      <c r="BV7" s="839"/>
      <c r="BW7" s="839"/>
      <c r="BX7" s="839"/>
      <c r="BY7" s="839"/>
      <c r="BZ7" s="839"/>
      <c r="CA7" s="839"/>
      <c r="CB7" s="839"/>
      <c r="CC7" s="839"/>
      <c r="CD7" s="839"/>
      <c r="CE7" s="839"/>
      <c r="CF7" s="839"/>
      <c r="CG7" s="840"/>
      <c r="CH7" s="831">
        <v>4</v>
      </c>
      <c r="CI7" s="832"/>
      <c r="CJ7" s="832"/>
      <c r="CK7" s="832"/>
      <c r="CL7" s="833"/>
      <c r="CM7" s="831">
        <v>109</v>
      </c>
      <c r="CN7" s="832"/>
      <c r="CO7" s="832"/>
      <c r="CP7" s="832"/>
      <c r="CQ7" s="833"/>
      <c r="CR7" s="831">
        <v>42</v>
      </c>
      <c r="CS7" s="832"/>
      <c r="CT7" s="832"/>
      <c r="CU7" s="832"/>
      <c r="CV7" s="833"/>
      <c r="CW7" s="831" t="s">
        <v>583</v>
      </c>
      <c r="CX7" s="832"/>
      <c r="CY7" s="832"/>
      <c r="CZ7" s="832"/>
      <c r="DA7" s="833"/>
      <c r="DB7" s="831" t="s">
        <v>583</v>
      </c>
      <c r="DC7" s="832"/>
      <c r="DD7" s="832"/>
      <c r="DE7" s="832"/>
      <c r="DF7" s="833"/>
      <c r="DG7" s="831" t="s">
        <v>583</v>
      </c>
      <c r="DH7" s="832"/>
      <c r="DI7" s="832"/>
      <c r="DJ7" s="832"/>
      <c r="DK7" s="833"/>
      <c r="DL7" s="831" t="s">
        <v>583</v>
      </c>
      <c r="DM7" s="832"/>
      <c r="DN7" s="832"/>
      <c r="DO7" s="832"/>
      <c r="DP7" s="833"/>
      <c r="DQ7" s="831" t="s">
        <v>583</v>
      </c>
      <c r="DR7" s="832"/>
      <c r="DS7" s="832"/>
      <c r="DT7" s="832"/>
      <c r="DU7" s="833"/>
      <c r="DV7" s="812"/>
      <c r="DW7" s="813"/>
      <c r="DX7" s="813"/>
      <c r="DY7" s="813"/>
      <c r="DZ7" s="814"/>
      <c r="EA7" s="234"/>
    </row>
    <row r="8" spans="1:131" s="235" customFormat="1" ht="26.25" customHeight="1" x14ac:dyDescent="0.15">
      <c r="A8" s="241">
        <v>2</v>
      </c>
      <c r="B8" s="815" t="s">
        <v>377</v>
      </c>
      <c r="C8" s="816"/>
      <c r="D8" s="816"/>
      <c r="E8" s="816"/>
      <c r="F8" s="816"/>
      <c r="G8" s="816"/>
      <c r="H8" s="816"/>
      <c r="I8" s="816"/>
      <c r="J8" s="816"/>
      <c r="K8" s="816"/>
      <c r="L8" s="816"/>
      <c r="M8" s="816"/>
      <c r="N8" s="816"/>
      <c r="O8" s="816"/>
      <c r="P8" s="817"/>
      <c r="Q8" s="818">
        <v>66</v>
      </c>
      <c r="R8" s="819"/>
      <c r="S8" s="819"/>
      <c r="T8" s="819"/>
      <c r="U8" s="819"/>
      <c r="V8" s="819">
        <v>57</v>
      </c>
      <c r="W8" s="819"/>
      <c r="X8" s="819"/>
      <c r="Y8" s="819"/>
      <c r="Z8" s="819"/>
      <c r="AA8" s="819">
        <v>9</v>
      </c>
      <c r="AB8" s="819"/>
      <c r="AC8" s="819"/>
      <c r="AD8" s="819"/>
      <c r="AE8" s="820"/>
      <c r="AF8" s="821">
        <v>9</v>
      </c>
      <c r="AG8" s="822"/>
      <c r="AH8" s="822"/>
      <c r="AI8" s="822"/>
      <c r="AJ8" s="823"/>
      <c r="AK8" s="824">
        <v>12</v>
      </c>
      <c r="AL8" s="825"/>
      <c r="AM8" s="825"/>
      <c r="AN8" s="825"/>
      <c r="AO8" s="825"/>
      <c r="AP8" s="825" t="s">
        <v>574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585</v>
      </c>
      <c r="BT8" s="829"/>
      <c r="BU8" s="829"/>
      <c r="BV8" s="829"/>
      <c r="BW8" s="829"/>
      <c r="BX8" s="829"/>
      <c r="BY8" s="829"/>
      <c r="BZ8" s="829"/>
      <c r="CA8" s="829"/>
      <c r="CB8" s="829"/>
      <c r="CC8" s="829"/>
      <c r="CD8" s="829"/>
      <c r="CE8" s="829"/>
      <c r="CF8" s="829"/>
      <c r="CG8" s="830"/>
      <c r="CH8" s="841">
        <v>0</v>
      </c>
      <c r="CI8" s="842"/>
      <c r="CJ8" s="842"/>
      <c r="CK8" s="842"/>
      <c r="CL8" s="843"/>
      <c r="CM8" s="841">
        <v>38</v>
      </c>
      <c r="CN8" s="842"/>
      <c r="CO8" s="842"/>
      <c r="CP8" s="842"/>
      <c r="CQ8" s="843"/>
      <c r="CR8" s="841">
        <v>2</v>
      </c>
      <c r="CS8" s="842"/>
      <c r="CT8" s="842"/>
      <c r="CU8" s="842"/>
      <c r="CV8" s="843"/>
      <c r="CW8" s="841" t="s">
        <v>583</v>
      </c>
      <c r="CX8" s="842"/>
      <c r="CY8" s="842"/>
      <c r="CZ8" s="842"/>
      <c r="DA8" s="843"/>
      <c r="DB8" s="841" t="s">
        <v>583</v>
      </c>
      <c r="DC8" s="842"/>
      <c r="DD8" s="842"/>
      <c r="DE8" s="842"/>
      <c r="DF8" s="843"/>
      <c r="DG8" s="841" t="s">
        <v>583</v>
      </c>
      <c r="DH8" s="842"/>
      <c r="DI8" s="842"/>
      <c r="DJ8" s="842"/>
      <c r="DK8" s="843"/>
      <c r="DL8" s="841" t="s">
        <v>583</v>
      </c>
      <c r="DM8" s="842"/>
      <c r="DN8" s="842"/>
      <c r="DO8" s="842"/>
      <c r="DP8" s="843"/>
      <c r="DQ8" s="841" t="s">
        <v>583</v>
      </c>
      <c r="DR8" s="842"/>
      <c r="DS8" s="842"/>
      <c r="DT8" s="842"/>
      <c r="DU8" s="843"/>
      <c r="DV8" s="844"/>
      <c r="DW8" s="845"/>
      <c r="DX8" s="845"/>
      <c r="DY8" s="845"/>
      <c r="DZ8" s="846"/>
      <c r="EA8" s="234"/>
    </row>
    <row r="9" spans="1:131" s="235" customFormat="1" ht="26.25" customHeight="1" x14ac:dyDescent="0.15">
      <c r="A9" s="241">
        <v>3</v>
      </c>
      <c r="B9" s="815" t="s">
        <v>378</v>
      </c>
      <c r="C9" s="816"/>
      <c r="D9" s="816"/>
      <c r="E9" s="816"/>
      <c r="F9" s="816"/>
      <c r="G9" s="816"/>
      <c r="H9" s="816"/>
      <c r="I9" s="816"/>
      <c r="J9" s="816"/>
      <c r="K9" s="816"/>
      <c r="L9" s="816"/>
      <c r="M9" s="816"/>
      <c r="N9" s="816"/>
      <c r="O9" s="816"/>
      <c r="P9" s="817"/>
      <c r="Q9" s="818">
        <v>47</v>
      </c>
      <c r="R9" s="819"/>
      <c r="S9" s="819"/>
      <c r="T9" s="819"/>
      <c r="U9" s="819"/>
      <c r="V9" s="819">
        <v>29</v>
      </c>
      <c r="W9" s="819"/>
      <c r="X9" s="819"/>
      <c r="Y9" s="819"/>
      <c r="Z9" s="819"/>
      <c r="AA9" s="819">
        <v>18</v>
      </c>
      <c r="AB9" s="819"/>
      <c r="AC9" s="819"/>
      <c r="AD9" s="819"/>
      <c r="AE9" s="820"/>
      <c r="AF9" s="821">
        <v>18</v>
      </c>
      <c r="AG9" s="822"/>
      <c r="AH9" s="822"/>
      <c r="AI9" s="822"/>
      <c r="AJ9" s="823"/>
      <c r="AK9" s="824" t="s">
        <v>574</v>
      </c>
      <c r="AL9" s="825"/>
      <c r="AM9" s="825"/>
      <c r="AN9" s="825"/>
      <c r="AO9" s="825"/>
      <c r="AP9" s="825" t="s">
        <v>574</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t="s">
        <v>379</v>
      </c>
      <c r="C10" s="816"/>
      <c r="D10" s="816"/>
      <c r="E10" s="816"/>
      <c r="F10" s="816"/>
      <c r="G10" s="816"/>
      <c r="H10" s="816"/>
      <c r="I10" s="816"/>
      <c r="J10" s="816"/>
      <c r="K10" s="816"/>
      <c r="L10" s="816"/>
      <c r="M10" s="816"/>
      <c r="N10" s="816"/>
      <c r="O10" s="816"/>
      <c r="P10" s="817"/>
      <c r="Q10" s="818">
        <v>3</v>
      </c>
      <c r="R10" s="819"/>
      <c r="S10" s="819"/>
      <c r="T10" s="819"/>
      <c r="U10" s="819"/>
      <c r="V10" s="819">
        <v>3</v>
      </c>
      <c r="W10" s="819"/>
      <c r="X10" s="819"/>
      <c r="Y10" s="819"/>
      <c r="Z10" s="819"/>
      <c r="AA10" s="819" t="s">
        <v>574</v>
      </c>
      <c r="AB10" s="819"/>
      <c r="AC10" s="819"/>
      <c r="AD10" s="819"/>
      <c r="AE10" s="820"/>
      <c r="AF10" s="821" t="s">
        <v>380</v>
      </c>
      <c r="AG10" s="822"/>
      <c r="AH10" s="822"/>
      <c r="AI10" s="822"/>
      <c r="AJ10" s="823"/>
      <c r="AK10" s="824">
        <v>2</v>
      </c>
      <c r="AL10" s="825"/>
      <c r="AM10" s="825"/>
      <c r="AN10" s="825"/>
      <c r="AO10" s="825"/>
      <c r="AP10" s="825" t="s">
        <v>574</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t="s">
        <v>381</v>
      </c>
      <c r="C11" s="816"/>
      <c r="D11" s="816"/>
      <c r="E11" s="816"/>
      <c r="F11" s="816"/>
      <c r="G11" s="816"/>
      <c r="H11" s="816"/>
      <c r="I11" s="816"/>
      <c r="J11" s="816"/>
      <c r="K11" s="816"/>
      <c r="L11" s="816"/>
      <c r="M11" s="816"/>
      <c r="N11" s="816"/>
      <c r="O11" s="816"/>
      <c r="P11" s="817"/>
      <c r="Q11" s="818">
        <v>4</v>
      </c>
      <c r="R11" s="819"/>
      <c r="S11" s="819"/>
      <c r="T11" s="819"/>
      <c r="U11" s="819"/>
      <c r="V11" s="819">
        <v>4</v>
      </c>
      <c r="W11" s="819"/>
      <c r="X11" s="819"/>
      <c r="Y11" s="819"/>
      <c r="Z11" s="819"/>
      <c r="AA11" s="819" t="s">
        <v>574</v>
      </c>
      <c r="AB11" s="819"/>
      <c r="AC11" s="819"/>
      <c r="AD11" s="819"/>
      <c r="AE11" s="820"/>
      <c r="AF11" s="821" t="s">
        <v>123</v>
      </c>
      <c r="AG11" s="822"/>
      <c r="AH11" s="822"/>
      <c r="AI11" s="822"/>
      <c r="AJ11" s="823"/>
      <c r="AK11" s="824">
        <v>3</v>
      </c>
      <c r="AL11" s="825"/>
      <c r="AM11" s="825"/>
      <c r="AN11" s="825"/>
      <c r="AO11" s="825"/>
      <c r="AP11" s="825" t="s">
        <v>574</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f>Q7+Q8+Q9+Q10+Q11</f>
        <v>10143</v>
      </c>
      <c r="R23" s="854"/>
      <c r="S23" s="854"/>
      <c r="T23" s="854"/>
      <c r="U23" s="854"/>
      <c r="V23" s="854">
        <f>V7+V8+V9+V10+V11</f>
        <v>9843</v>
      </c>
      <c r="W23" s="854"/>
      <c r="X23" s="854"/>
      <c r="Y23" s="854"/>
      <c r="Z23" s="854"/>
      <c r="AA23" s="854">
        <f>AA7+AA8+AA9</f>
        <v>300</v>
      </c>
      <c r="AB23" s="854"/>
      <c r="AC23" s="854"/>
      <c r="AD23" s="854"/>
      <c r="AE23" s="855"/>
      <c r="AF23" s="856">
        <v>253</v>
      </c>
      <c r="AG23" s="854"/>
      <c r="AH23" s="854"/>
      <c r="AI23" s="854"/>
      <c r="AJ23" s="857"/>
      <c r="AK23" s="858"/>
      <c r="AL23" s="859"/>
      <c r="AM23" s="859"/>
      <c r="AN23" s="859"/>
      <c r="AO23" s="859"/>
      <c r="AP23" s="854">
        <f>AP7</f>
        <v>11998</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1665</v>
      </c>
      <c r="R28" s="883"/>
      <c r="S28" s="883"/>
      <c r="T28" s="883"/>
      <c r="U28" s="883"/>
      <c r="V28" s="883">
        <v>1575</v>
      </c>
      <c r="W28" s="883"/>
      <c r="X28" s="883"/>
      <c r="Y28" s="883"/>
      <c r="Z28" s="883"/>
      <c r="AA28" s="883">
        <v>90</v>
      </c>
      <c r="AB28" s="883"/>
      <c r="AC28" s="883"/>
      <c r="AD28" s="883"/>
      <c r="AE28" s="884"/>
      <c r="AF28" s="885">
        <v>90</v>
      </c>
      <c r="AG28" s="883"/>
      <c r="AH28" s="883"/>
      <c r="AI28" s="883"/>
      <c r="AJ28" s="886"/>
      <c r="AK28" s="887">
        <v>75</v>
      </c>
      <c r="AL28" s="878"/>
      <c r="AM28" s="878"/>
      <c r="AN28" s="878"/>
      <c r="AO28" s="878"/>
      <c r="AP28" s="878" t="s">
        <v>574</v>
      </c>
      <c r="AQ28" s="878"/>
      <c r="AR28" s="878"/>
      <c r="AS28" s="878"/>
      <c r="AT28" s="878"/>
      <c r="AU28" s="878" t="s">
        <v>574</v>
      </c>
      <c r="AV28" s="878"/>
      <c r="AW28" s="878"/>
      <c r="AX28" s="878"/>
      <c r="AY28" s="878"/>
      <c r="AZ28" s="879" t="s">
        <v>574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1396</v>
      </c>
      <c r="R29" s="819"/>
      <c r="S29" s="819"/>
      <c r="T29" s="819"/>
      <c r="U29" s="819"/>
      <c r="V29" s="819">
        <v>1358</v>
      </c>
      <c r="W29" s="819"/>
      <c r="X29" s="819"/>
      <c r="Y29" s="819"/>
      <c r="Z29" s="819"/>
      <c r="AA29" s="819">
        <v>38</v>
      </c>
      <c r="AB29" s="819"/>
      <c r="AC29" s="819"/>
      <c r="AD29" s="819"/>
      <c r="AE29" s="820"/>
      <c r="AF29" s="821">
        <v>38</v>
      </c>
      <c r="AG29" s="822"/>
      <c r="AH29" s="822"/>
      <c r="AI29" s="822"/>
      <c r="AJ29" s="823"/>
      <c r="AK29" s="890">
        <v>220</v>
      </c>
      <c r="AL29" s="891"/>
      <c r="AM29" s="891"/>
      <c r="AN29" s="891"/>
      <c r="AO29" s="891"/>
      <c r="AP29" s="891" t="s">
        <v>574</v>
      </c>
      <c r="AQ29" s="891"/>
      <c r="AR29" s="891"/>
      <c r="AS29" s="891"/>
      <c r="AT29" s="891"/>
      <c r="AU29" s="891" t="s">
        <v>574</v>
      </c>
      <c r="AV29" s="891"/>
      <c r="AW29" s="891"/>
      <c r="AX29" s="891"/>
      <c r="AY29" s="891"/>
      <c r="AZ29" s="892" t="s">
        <v>574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177</v>
      </c>
      <c r="R30" s="819"/>
      <c r="S30" s="819"/>
      <c r="T30" s="819"/>
      <c r="U30" s="819"/>
      <c r="V30" s="819">
        <v>175</v>
      </c>
      <c r="W30" s="819"/>
      <c r="X30" s="819"/>
      <c r="Y30" s="819"/>
      <c r="Z30" s="819"/>
      <c r="AA30" s="819">
        <v>2</v>
      </c>
      <c r="AB30" s="819"/>
      <c r="AC30" s="819"/>
      <c r="AD30" s="819"/>
      <c r="AE30" s="820"/>
      <c r="AF30" s="821">
        <v>2</v>
      </c>
      <c r="AG30" s="822"/>
      <c r="AH30" s="822"/>
      <c r="AI30" s="822"/>
      <c r="AJ30" s="823"/>
      <c r="AK30" s="890">
        <v>48</v>
      </c>
      <c r="AL30" s="891"/>
      <c r="AM30" s="891"/>
      <c r="AN30" s="891"/>
      <c r="AO30" s="891"/>
      <c r="AP30" s="891" t="s">
        <v>574</v>
      </c>
      <c r="AQ30" s="891"/>
      <c r="AR30" s="891"/>
      <c r="AS30" s="891"/>
      <c r="AT30" s="891"/>
      <c r="AU30" s="891" t="s">
        <v>574</v>
      </c>
      <c r="AV30" s="891"/>
      <c r="AW30" s="891"/>
      <c r="AX30" s="891"/>
      <c r="AY30" s="891"/>
      <c r="AZ30" s="892" t="s">
        <v>574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427</v>
      </c>
      <c r="R31" s="819"/>
      <c r="S31" s="819"/>
      <c r="T31" s="819"/>
      <c r="U31" s="819"/>
      <c r="V31" s="819">
        <v>411</v>
      </c>
      <c r="W31" s="819"/>
      <c r="X31" s="819"/>
      <c r="Y31" s="819"/>
      <c r="Z31" s="819"/>
      <c r="AA31" s="819">
        <v>16</v>
      </c>
      <c r="AB31" s="819"/>
      <c r="AC31" s="819"/>
      <c r="AD31" s="819"/>
      <c r="AE31" s="820"/>
      <c r="AF31" s="821">
        <v>230</v>
      </c>
      <c r="AG31" s="822"/>
      <c r="AH31" s="822"/>
      <c r="AI31" s="822"/>
      <c r="AJ31" s="823"/>
      <c r="AK31" s="890">
        <v>67</v>
      </c>
      <c r="AL31" s="891"/>
      <c r="AM31" s="891"/>
      <c r="AN31" s="891"/>
      <c r="AO31" s="891"/>
      <c r="AP31" s="891">
        <v>2314</v>
      </c>
      <c r="AQ31" s="891"/>
      <c r="AR31" s="891"/>
      <c r="AS31" s="891"/>
      <c r="AT31" s="891"/>
      <c r="AU31" s="891">
        <v>840</v>
      </c>
      <c r="AV31" s="891"/>
      <c r="AW31" s="891"/>
      <c r="AX31" s="891"/>
      <c r="AY31" s="891"/>
      <c r="AZ31" s="892" t="s">
        <v>574</v>
      </c>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f>68+490+150</f>
        <v>708</v>
      </c>
      <c r="R32" s="819"/>
      <c r="S32" s="819"/>
      <c r="T32" s="819"/>
      <c r="U32" s="819"/>
      <c r="V32" s="819">
        <f>63+437+130</f>
        <v>630</v>
      </c>
      <c r="W32" s="819"/>
      <c r="X32" s="819"/>
      <c r="Y32" s="819"/>
      <c r="Z32" s="819"/>
      <c r="AA32" s="819">
        <f>Q32-V32</f>
        <v>78</v>
      </c>
      <c r="AB32" s="819"/>
      <c r="AC32" s="819"/>
      <c r="AD32" s="819"/>
      <c r="AE32" s="820"/>
      <c r="AF32" s="821">
        <v>375</v>
      </c>
      <c r="AG32" s="822"/>
      <c r="AH32" s="822"/>
      <c r="AI32" s="822"/>
      <c r="AJ32" s="823"/>
      <c r="AK32" s="890">
        <v>400</v>
      </c>
      <c r="AL32" s="891"/>
      <c r="AM32" s="891"/>
      <c r="AN32" s="891"/>
      <c r="AO32" s="891"/>
      <c r="AP32" s="891">
        <v>5048</v>
      </c>
      <c r="AQ32" s="891"/>
      <c r="AR32" s="891"/>
      <c r="AS32" s="891"/>
      <c r="AT32" s="891"/>
      <c r="AU32" s="891">
        <v>3549</v>
      </c>
      <c r="AV32" s="891"/>
      <c r="AW32" s="891"/>
      <c r="AX32" s="891"/>
      <c r="AY32" s="891"/>
      <c r="AZ32" s="892" t="s">
        <v>574</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403</v>
      </c>
      <c r="C33" s="816"/>
      <c r="D33" s="816"/>
      <c r="E33" s="816"/>
      <c r="F33" s="816"/>
      <c r="G33" s="816"/>
      <c r="H33" s="816"/>
      <c r="I33" s="816"/>
      <c r="J33" s="816"/>
      <c r="K33" s="816"/>
      <c r="L33" s="816"/>
      <c r="M33" s="816"/>
      <c r="N33" s="816"/>
      <c r="O33" s="816"/>
      <c r="P33" s="817"/>
      <c r="Q33" s="818">
        <v>3093</v>
      </c>
      <c r="R33" s="819"/>
      <c r="S33" s="819"/>
      <c r="T33" s="819"/>
      <c r="U33" s="819"/>
      <c r="V33" s="819">
        <v>3164</v>
      </c>
      <c r="W33" s="819"/>
      <c r="X33" s="819"/>
      <c r="Y33" s="819"/>
      <c r="Z33" s="819"/>
      <c r="AA33" s="819">
        <v>-71</v>
      </c>
      <c r="AB33" s="819"/>
      <c r="AC33" s="819"/>
      <c r="AD33" s="819"/>
      <c r="AE33" s="820"/>
      <c r="AF33" s="821">
        <v>1</v>
      </c>
      <c r="AG33" s="822"/>
      <c r="AH33" s="822"/>
      <c r="AI33" s="822"/>
      <c r="AJ33" s="823"/>
      <c r="AK33" s="890">
        <v>680</v>
      </c>
      <c r="AL33" s="891"/>
      <c r="AM33" s="891"/>
      <c r="AN33" s="891"/>
      <c r="AO33" s="891"/>
      <c r="AP33" s="891">
        <v>2225</v>
      </c>
      <c r="AQ33" s="891"/>
      <c r="AR33" s="891"/>
      <c r="AS33" s="891"/>
      <c r="AT33" s="891"/>
      <c r="AU33" s="891">
        <v>1348</v>
      </c>
      <c r="AV33" s="891"/>
      <c r="AW33" s="891"/>
      <c r="AX33" s="891"/>
      <c r="AY33" s="891"/>
      <c r="AZ33" s="892" t="s">
        <v>574</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404</v>
      </c>
      <c r="C34" s="816"/>
      <c r="D34" s="816"/>
      <c r="E34" s="816"/>
      <c r="F34" s="816"/>
      <c r="G34" s="816"/>
      <c r="H34" s="816"/>
      <c r="I34" s="816"/>
      <c r="J34" s="816"/>
      <c r="K34" s="816"/>
      <c r="L34" s="816"/>
      <c r="M34" s="816"/>
      <c r="N34" s="816"/>
      <c r="O34" s="816"/>
      <c r="P34" s="817"/>
      <c r="Q34" s="818">
        <f>112+20</f>
        <v>132</v>
      </c>
      <c r="R34" s="819"/>
      <c r="S34" s="819"/>
      <c r="T34" s="819"/>
      <c r="U34" s="819"/>
      <c r="V34" s="819">
        <f>101+1</f>
        <v>102</v>
      </c>
      <c r="W34" s="819"/>
      <c r="X34" s="819"/>
      <c r="Y34" s="819"/>
      <c r="Z34" s="819"/>
      <c r="AA34" s="819">
        <f>Q34-V34</f>
        <v>30</v>
      </c>
      <c r="AB34" s="819"/>
      <c r="AC34" s="819"/>
      <c r="AD34" s="819"/>
      <c r="AE34" s="820"/>
      <c r="AF34" s="821">
        <v>30</v>
      </c>
      <c r="AG34" s="822"/>
      <c r="AH34" s="822"/>
      <c r="AI34" s="822"/>
      <c r="AJ34" s="823"/>
      <c r="AK34" s="890" t="s">
        <v>574</v>
      </c>
      <c r="AL34" s="891"/>
      <c r="AM34" s="891"/>
      <c r="AN34" s="891"/>
      <c r="AO34" s="891"/>
      <c r="AP34" s="891" t="s">
        <v>574</v>
      </c>
      <c r="AQ34" s="891"/>
      <c r="AR34" s="891"/>
      <c r="AS34" s="891"/>
      <c r="AT34" s="891"/>
      <c r="AU34" s="891" t="s">
        <v>574</v>
      </c>
      <c r="AV34" s="891"/>
      <c r="AW34" s="891"/>
      <c r="AX34" s="891"/>
      <c r="AY34" s="891"/>
      <c r="AZ34" s="892" t="s">
        <v>574</v>
      </c>
      <c r="BA34" s="892"/>
      <c r="BB34" s="892"/>
      <c r="BC34" s="892"/>
      <c r="BD34" s="892"/>
      <c r="BE34" s="888" t="s">
        <v>405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406</v>
      </c>
      <c r="C35" s="816"/>
      <c r="D35" s="816"/>
      <c r="E35" s="816"/>
      <c r="F35" s="816"/>
      <c r="G35" s="816"/>
      <c r="H35" s="816"/>
      <c r="I35" s="816"/>
      <c r="J35" s="816"/>
      <c r="K35" s="816"/>
      <c r="L35" s="816"/>
      <c r="M35" s="816"/>
      <c r="N35" s="816"/>
      <c r="O35" s="816"/>
      <c r="P35" s="817"/>
      <c r="Q35" s="818">
        <f>41+13</f>
        <v>54</v>
      </c>
      <c r="R35" s="819"/>
      <c r="S35" s="819"/>
      <c r="T35" s="819"/>
      <c r="U35" s="819"/>
      <c r="V35" s="819">
        <v>43</v>
      </c>
      <c r="W35" s="819"/>
      <c r="X35" s="819"/>
      <c r="Y35" s="819"/>
      <c r="Z35" s="819"/>
      <c r="AA35" s="819">
        <v>11</v>
      </c>
      <c r="AB35" s="819"/>
      <c r="AC35" s="819"/>
      <c r="AD35" s="819"/>
      <c r="AE35" s="820"/>
      <c r="AF35" s="821">
        <v>93</v>
      </c>
      <c r="AG35" s="822"/>
      <c r="AH35" s="822"/>
      <c r="AI35" s="822"/>
      <c r="AJ35" s="823"/>
      <c r="AK35" s="890" t="s">
        <v>574</v>
      </c>
      <c r="AL35" s="891"/>
      <c r="AM35" s="891"/>
      <c r="AN35" s="891"/>
      <c r="AO35" s="891"/>
      <c r="AP35" s="891" t="s">
        <v>574</v>
      </c>
      <c r="AQ35" s="891"/>
      <c r="AR35" s="891"/>
      <c r="AS35" s="891"/>
      <c r="AT35" s="891"/>
      <c r="AU35" s="891" t="s">
        <v>574</v>
      </c>
      <c r="AV35" s="891"/>
      <c r="AW35" s="891"/>
      <c r="AX35" s="891"/>
      <c r="AY35" s="891"/>
      <c r="AZ35" s="892" t="s">
        <v>574</v>
      </c>
      <c r="BA35" s="892"/>
      <c r="BB35" s="892"/>
      <c r="BC35" s="892"/>
      <c r="BD35" s="892"/>
      <c r="BE35" s="888" t="s">
        <v>407</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859</v>
      </c>
      <c r="AG63" s="902"/>
      <c r="AH63" s="902"/>
      <c r="AI63" s="902"/>
      <c r="AJ63" s="903"/>
      <c r="AK63" s="904"/>
      <c r="AL63" s="899"/>
      <c r="AM63" s="899"/>
      <c r="AN63" s="899"/>
      <c r="AO63" s="899"/>
      <c r="AP63" s="902">
        <f>AP31+AP32+AP33</f>
        <v>9587</v>
      </c>
      <c r="AQ63" s="902"/>
      <c r="AR63" s="902"/>
      <c r="AS63" s="902"/>
      <c r="AT63" s="902"/>
      <c r="AU63" s="902">
        <f>AU31+AU32+AU33</f>
        <v>5737</v>
      </c>
      <c r="AV63" s="902"/>
      <c r="AW63" s="902"/>
      <c r="AX63" s="902"/>
      <c r="AY63" s="902"/>
      <c r="AZ63" s="906"/>
      <c r="BA63" s="906"/>
      <c r="BB63" s="906"/>
      <c r="BC63" s="906"/>
      <c r="BD63" s="906"/>
      <c r="BE63" s="907"/>
      <c r="BF63" s="907"/>
      <c r="BG63" s="907"/>
      <c r="BH63" s="907"/>
      <c r="BI63" s="908"/>
      <c r="BJ63" s="909" t="s">
        <v>410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412</v>
      </c>
      <c r="B66" s="801"/>
      <c r="C66" s="801"/>
      <c r="D66" s="801"/>
      <c r="E66" s="801"/>
      <c r="F66" s="801"/>
      <c r="G66" s="801"/>
      <c r="H66" s="801"/>
      <c r="I66" s="801"/>
      <c r="J66" s="801"/>
      <c r="K66" s="801"/>
      <c r="L66" s="801"/>
      <c r="M66" s="801"/>
      <c r="N66" s="801"/>
      <c r="O66" s="801"/>
      <c r="P66" s="802"/>
      <c r="Q66" s="777" t="s">
        <v>413</v>
      </c>
      <c r="R66" s="778"/>
      <c r="S66" s="778"/>
      <c r="T66" s="778"/>
      <c r="U66" s="779"/>
      <c r="V66" s="777" t="s">
        <v>414</v>
      </c>
      <c r="W66" s="778"/>
      <c r="X66" s="778"/>
      <c r="Y66" s="778"/>
      <c r="Z66" s="779"/>
      <c r="AA66" s="777" t="s">
        <v>415</v>
      </c>
      <c r="AB66" s="778"/>
      <c r="AC66" s="778"/>
      <c r="AD66" s="778"/>
      <c r="AE66" s="779"/>
      <c r="AF66" s="912" t="s">
        <v>416</v>
      </c>
      <c r="AG66" s="873"/>
      <c r="AH66" s="873"/>
      <c r="AI66" s="873"/>
      <c r="AJ66" s="913"/>
      <c r="AK66" s="777" t="s">
        <v>417</v>
      </c>
      <c r="AL66" s="801"/>
      <c r="AM66" s="801"/>
      <c r="AN66" s="801"/>
      <c r="AO66" s="802"/>
      <c r="AP66" s="777" t="s">
        <v>418</v>
      </c>
      <c r="AQ66" s="778"/>
      <c r="AR66" s="778"/>
      <c r="AS66" s="778"/>
      <c r="AT66" s="779"/>
      <c r="AU66" s="777" t="s">
        <v>419</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575</v>
      </c>
      <c r="C68" s="930"/>
      <c r="D68" s="930"/>
      <c r="E68" s="930"/>
      <c r="F68" s="930"/>
      <c r="G68" s="930"/>
      <c r="H68" s="930"/>
      <c r="I68" s="930"/>
      <c r="J68" s="930"/>
      <c r="K68" s="930"/>
      <c r="L68" s="930"/>
      <c r="M68" s="930"/>
      <c r="N68" s="930"/>
      <c r="O68" s="930"/>
      <c r="P68" s="931"/>
      <c r="Q68" s="932">
        <f>277</f>
        <v>277</v>
      </c>
      <c r="R68" s="926"/>
      <c r="S68" s="926"/>
      <c r="T68" s="926"/>
      <c r="U68" s="926"/>
      <c r="V68" s="926">
        <v>268</v>
      </c>
      <c r="W68" s="926"/>
      <c r="X68" s="926"/>
      <c r="Y68" s="926"/>
      <c r="Z68" s="926"/>
      <c r="AA68" s="926">
        <f>Q68-V68</f>
        <v>9</v>
      </c>
      <c r="AB68" s="926"/>
      <c r="AC68" s="926"/>
      <c r="AD68" s="926"/>
      <c r="AE68" s="926"/>
      <c r="AF68" s="926">
        <v>9</v>
      </c>
      <c r="AG68" s="926"/>
      <c r="AH68" s="926"/>
      <c r="AI68" s="926"/>
      <c r="AJ68" s="926"/>
      <c r="AK68" s="926" t="s">
        <v>583</v>
      </c>
      <c r="AL68" s="926"/>
      <c r="AM68" s="926"/>
      <c r="AN68" s="926"/>
      <c r="AO68" s="926"/>
      <c r="AP68" s="926">
        <v>328</v>
      </c>
      <c r="AQ68" s="926"/>
      <c r="AR68" s="926"/>
      <c r="AS68" s="926"/>
      <c r="AT68" s="926"/>
      <c r="AU68" s="926">
        <v>52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576</v>
      </c>
      <c r="C69" s="934"/>
      <c r="D69" s="934"/>
      <c r="E69" s="934"/>
      <c r="F69" s="934"/>
      <c r="G69" s="934"/>
      <c r="H69" s="934"/>
      <c r="I69" s="934"/>
      <c r="J69" s="934"/>
      <c r="K69" s="934"/>
      <c r="L69" s="934"/>
      <c r="M69" s="934"/>
      <c r="N69" s="934"/>
      <c r="O69" s="934"/>
      <c r="P69" s="935"/>
      <c r="Q69" s="936">
        <v>771</v>
      </c>
      <c r="R69" s="891"/>
      <c r="S69" s="891"/>
      <c r="T69" s="891"/>
      <c r="U69" s="891"/>
      <c r="V69" s="891">
        <v>753</v>
      </c>
      <c r="W69" s="891"/>
      <c r="X69" s="891"/>
      <c r="Y69" s="891"/>
      <c r="Z69" s="891"/>
      <c r="AA69" s="891">
        <v>18</v>
      </c>
      <c r="AB69" s="891"/>
      <c r="AC69" s="891"/>
      <c r="AD69" s="891"/>
      <c r="AE69" s="891"/>
      <c r="AF69" s="891">
        <v>18</v>
      </c>
      <c r="AG69" s="891"/>
      <c r="AH69" s="891"/>
      <c r="AI69" s="891"/>
      <c r="AJ69" s="891"/>
      <c r="AK69" s="891" t="s">
        <v>583</v>
      </c>
      <c r="AL69" s="891"/>
      <c r="AM69" s="891"/>
      <c r="AN69" s="891"/>
      <c r="AO69" s="891"/>
      <c r="AP69" s="891">
        <v>50</v>
      </c>
      <c r="AQ69" s="891"/>
      <c r="AR69" s="891"/>
      <c r="AS69" s="891"/>
      <c r="AT69" s="891"/>
      <c r="AU69" s="891">
        <v>24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577</v>
      </c>
      <c r="C70" s="934"/>
      <c r="D70" s="934"/>
      <c r="E70" s="934"/>
      <c r="F70" s="934"/>
      <c r="G70" s="934"/>
      <c r="H70" s="934"/>
      <c r="I70" s="934"/>
      <c r="J70" s="934"/>
      <c r="K70" s="934"/>
      <c r="L70" s="934"/>
      <c r="M70" s="934"/>
      <c r="N70" s="934"/>
      <c r="O70" s="934"/>
      <c r="P70" s="935"/>
      <c r="Q70" s="936">
        <v>264</v>
      </c>
      <c r="R70" s="891"/>
      <c r="S70" s="891"/>
      <c r="T70" s="891"/>
      <c r="U70" s="891"/>
      <c r="V70" s="891">
        <v>262</v>
      </c>
      <c r="W70" s="891"/>
      <c r="X70" s="891"/>
      <c r="Y70" s="891"/>
      <c r="Z70" s="891"/>
      <c r="AA70" s="891">
        <v>2</v>
      </c>
      <c r="AB70" s="891"/>
      <c r="AC70" s="891"/>
      <c r="AD70" s="891"/>
      <c r="AE70" s="891"/>
      <c r="AF70" s="891">
        <v>2</v>
      </c>
      <c r="AG70" s="891"/>
      <c r="AH70" s="891"/>
      <c r="AI70" s="891"/>
      <c r="AJ70" s="891"/>
      <c r="AK70" s="891" t="s">
        <v>583</v>
      </c>
      <c r="AL70" s="891"/>
      <c r="AM70" s="891"/>
      <c r="AN70" s="891"/>
      <c r="AO70" s="891"/>
      <c r="AP70" s="891" t="s">
        <v>583</v>
      </c>
      <c r="AQ70" s="891"/>
      <c r="AR70" s="891"/>
      <c r="AS70" s="891"/>
      <c r="AT70" s="891"/>
      <c r="AU70" s="891" t="s">
        <v>583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578</v>
      </c>
      <c r="C71" s="934"/>
      <c r="D71" s="934"/>
      <c r="E71" s="934"/>
      <c r="F71" s="934"/>
      <c r="G71" s="934"/>
      <c r="H71" s="934"/>
      <c r="I71" s="934"/>
      <c r="J71" s="934"/>
      <c r="K71" s="934"/>
      <c r="L71" s="934"/>
      <c r="M71" s="934"/>
      <c r="N71" s="934"/>
      <c r="O71" s="934"/>
      <c r="P71" s="935"/>
      <c r="Q71" s="936">
        <v>13115</v>
      </c>
      <c r="R71" s="891"/>
      <c r="S71" s="891"/>
      <c r="T71" s="891"/>
      <c r="U71" s="891"/>
      <c r="V71" s="891">
        <v>12314</v>
      </c>
      <c r="W71" s="891"/>
      <c r="X71" s="891"/>
      <c r="Y71" s="891"/>
      <c r="Z71" s="891"/>
      <c r="AA71" s="891">
        <f>Q71-V71</f>
        <v>801</v>
      </c>
      <c r="AB71" s="891"/>
      <c r="AC71" s="891"/>
      <c r="AD71" s="891"/>
      <c r="AE71" s="891"/>
      <c r="AF71" s="891">
        <f>801</f>
        <v>801</v>
      </c>
      <c r="AG71" s="891"/>
      <c r="AH71" s="891"/>
      <c r="AI71" s="891"/>
      <c r="AJ71" s="891"/>
      <c r="AK71" s="891" t="s">
        <v>583</v>
      </c>
      <c r="AL71" s="891"/>
      <c r="AM71" s="891"/>
      <c r="AN71" s="891"/>
      <c r="AO71" s="891"/>
      <c r="AP71" s="891" t="s">
        <v>583</v>
      </c>
      <c r="AQ71" s="891"/>
      <c r="AR71" s="891"/>
      <c r="AS71" s="891"/>
      <c r="AT71" s="891"/>
      <c r="AU71" s="891" t="s">
        <v>583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579</v>
      </c>
      <c r="C72" s="934"/>
      <c r="D72" s="934"/>
      <c r="E72" s="934"/>
      <c r="F72" s="934"/>
      <c r="G72" s="934"/>
      <c r="H72" s="934"/>
      <c r="I72" s="934"/>
      <c r="J72" s="934"/>
      <c r="K72" s="934"/>
      <c r="L72" s="934"/>
      <c r="M72" s="934"/>
      <c r="N72" s="934"/>
      <c r="O72" s="934"/>
      <c r="P72" s="935"/>
      <c r="Q72" s="936">
        <v>11</v>
      </c>
      <c r="R72" s="891"/>
      <c r="S72" s="891"/>
      <c r="T72" s="891"/>
      <c r="U72" s="891"/>
      <c r="V72" s="891">
        <v>10</v>
      </c>
      <c r="W72" s="891"/>
      <c r="X72" s="891"/>
      <c r="Y72" s="891"/>
      <c r="Z72" s="891"/>
      <c r="AA72" s="891">
        <v>1</v>
      </c>
      <c r="AB72" s="891"/>
      <c r="AC72" s="891"/>
      <c r="AD72" s="891"/>
      <c r="AE72" s="891"/>
      <c r="AF72" s="891">
        <v>1</v>
      </c>
      <c r="AG72" s="891"/>
      <c r="AH72" s="891"/>
      <c r="AI72" s="891"/>
      <c r="AJ72" s="891"/>
      <c r="AK72" s="891">
        <v>1</v>
      </c>
      <c r="AL72" s="891"/>
      <c r="AM72" s="891"/>
      <c r="AN72" s="891"/>
      <c r="AO72" s="891"/>
      <c r="AP72" s="891" t="s">
        <v>583</v>
      </c>
      <c r="AQ72" s="891"/>
      <c r="AR72" s="891"/>
      <c r="AS72" s="891"/>
      <c r="AT72" s="891"/>
      <c r="AU72" s="891" t="s">
        <v>583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580</v>
      </c>
      <c r="C73" s="934"/>
      <c r="D73" s="934"/>
      <c r="E73" s="934"/>
      <c r="F73" s="934"/>
      <c r="G73" s="934"/>
      <c r="H73" s="934"/>
      <c r="I73" s="934"/>
      <c r="J73" s="934"/>
      <c r="K73" s="934"/>
      <c r="L73" s="934"/>
      <c r="M73" s="934"/>
      <c r="N73" s="934"/>
      <c r="O73" s="934"/>
      <c r="P73" s="935"/>
      <c r="Q73" s="936">
        <v>133</v>
      </c>
      <c r="R73" s="891"/>
      <c r="S73" s="891"/>
      <c r="T73" s="891"/>
      <c r="U73" s="891"/>
      <c r="V73" s="891">
        <v>132</v>
      </c>
      <c r="W73" s="891"/>
      <c r="X73" s="891"/>
      <c r="Y73" s="891"/>
      <c r="Z73" s="891"/>
      <c r="AA73" s="891">
        <v>1</v>
      </c>
      <c r="AB73" s="891"/>
      <c r="AC73" s="891"/>
      <c r="AD73" s="891"/>
      <c r="AE73" s="891"/>
      <c r="AF73" s="891">
        <v>1</v>
      </c>
      <c r="AG73" s="891"/>
      <c r="AH73" s="891"/>
      <c r="AI73" s="891"/>
      <c r="AJ73" s="891"/>
      <c r="AK73" s="891" t="s">
        <v>583</v>
      </c>
      <c r="AL73" s="891"/>
      <c r="AM73" s="891"/>
      <c r="AN73" s="891"/>
      <c r="AO73" s="891"/>
      <c r="AP73" s="891" t="s">
        <v>583</v>
      </c>
      <c r="AQ73" s="891"/>
      <c r="AR73" s="891"/>
      <c r="AS73" s="891"/>
      <c r="AT73" s="891"/>
      <c r="AU73" s="891" t="s">
        <v>583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581</v>
      </c>
      <c r="C74" s="934"/>
      <c r="D74" s="934"/>
      <c r="E74" s="934"/>
      <c r="F74" s="934"/>
      <c r="G74" s="934"/>
      <c r="H74" s="934"/>
      <c r="I74" s="934"/>
      <c r="J74" s="934"/>
      <c r="K74" s="934"/>
      <c r="L74" s="934"/>
      <c r="M74" s="934"/>
      <c r="N74" s="934"/>
      <c r="O74" s="934"/>
      <c r="P74" s="935"/>
      <c r="Q74" s="936">
        <v>502</v>
      </c>
      <c r="R74" s="891"/>
      <c r="S74" s="891"/>
      <c r="T74" s="891"/>
      <c r="U74" s="891"/>
      <c r="V74" s="891">
        <v>368</v>
      </c>
      <c r="W74" s="891"/>
      <c r="X74" s="891"/>
      <c r="Y74" s="891"/>
      <c r="Z74" s="891"/>
      <c r="AA74" s="891">
        <f>Q74-V74</f>
        <v>134</v>
      </c>
      <c r="AB74" s="891"/>
      <c r="AC74" s="891"/>
      <c r="AD74" s="891"/>
      <c r="AE74" s="891"/>
      <c r="AF74" s="891">
        <v>134</v>
      </c>
      <c r="AG74" s="891"/>
      <c r="AH74" s="891"/>
      <c r="AI74" s="891"/>
      <c r="AJ74" s="891"/>
      <c r="AK74" s="891">
        <v>231</v>
      </c>
      <c r="AL74" s="891"/>
      <c r="AM74" s="891"/>
      <c r="AN74" s="891"/>
      <c r="AO74" s="891"/>
      <c r="AP74" s="891" t="s">
        <v>583</v>
      </c>
      <c r="AQ74" s="891"/>
      <c r="AR74" s="891"/>
      <c r="AS74" s="891"/>
      <c r="AT74" s="891"/>
      <c r="AU74" s="891" t="s">
        <v>583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582</v>
      </c>
      <c r="C75" s="934"/>
      <c r="D75" s="934"/>
      <c r="E75" s="934"/>
      <c r="F75" s="934"/>
      <c r="G75" s="934"/>
      <c r="H75" s="934"/>
      <c r="I75" s="934"/>
      <c r="J75" s="934"/>
      <c r="K75" s="934"/>
      <c r="L75" s="934"/>
      <c r="M75" s="934"/>
      <c r="N75" s="934"/>
      <c r="O75" s="934"/>
      <c r="P75" s="935"/>
      <c r="Q75" s="939">
        <v>746051</v>
      </c>
      <c r="R75" s="940"/>
      <c r="S75" s="940"/>
      <c r="T75" s="940"/>
      <c r="U75" s="890"/>
      <c r="V75" s="941">
        <v>728183</v>
      </c>
      <c r="W75" s="940"/>
      <c r="X75" s="940"/>
      <c r="Y75" s="940"/>
      <c r="Z75" s="890"/>
      <c r="AA75" s="941">
        <f>Q75-V75</f>
        <v>17868</v>
      </c>
      <c r="AB75" s="940"/>
      <c r="AC75" s="940"/>
      <c r="AD75" s="940"/>
      <c r="AE75" s="890"/>
      <c r="AF75" s="941">
        <f>17868</f>
        <v>17868</v>
      </c>
      <c r="AG75" s="940"/>
      <c r="AH75" s="940"/>
      <c r="AI75" s="940"/>
      <c r="AJ75" s="890"/>
      <c r="AK75" s="941">
        <f>7</f>
        <v>7</v>
      </c>
      <c r="AL75" s="940"/>
      <c r="AM75" s="940"/>
      <c r="AN75" s="940"/>
      <c r="AO75" s="890"/>
      <c r="AP75" s="941" t="s">
        <v>583</v>
      </c>
      <c r="AQ75" s="940"/>
      <c r="AR75" s="940"/>
      <c r="AS75" s="940"/>
      <c r="AT75" s="890"/>
      <c r="AU75" s="941" t="s">
        <v>583</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420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AF68+AF69+AF70+AF71+AF72+AF73+AF74+AF75</f>
        <v>18834</v>
      </c>
      <c r="AG88" s="902"/>
      <c r="AH88" s="902"/>
      <c r="AI88" s="902"/>
      <c r="AJ88" s="902"/>
      <c r="AK88" s="899"/>
      <c r="AL88" s="899"/>
      <c r="AM88" s="899"/>
      <c r="AN88" s="899"/>
      <c r="AO88" s="899"/>
      <c r="AP88" s="902">
        <f>AP68+AP69</f>
        <v>378</v>
      </c>
      <c r="AQ88" s="902"/>
      <c r="AR88" s="902"/>
      <c r="AS88" s="902"/>
      <c r="AT88" s="902"/>
      <c r="AU88" s="902">
        <f>AU68+AU69</f>
        <v>76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421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f>CR7+CR8</f>
        <v>44</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429</v>
      </c>
      <c r="AB109" s="955"/>
      <c r="AC109" s="955"/>
      <c r="AD109" s="955"/>
      <c r="AE109" s="956"/>
      <c r="AF109" s="954" t="s">
        <v>299</v>
      </c>
      <c r="AG109" s="955"/>
      <c r="AH109" s="955"/>
      <c r="AI109" s="955"/>
      <c r="AJ109" s="956"/>
      <c r="AK109" s="954" t="s">
        <v>298</v>
      </c>
      <c r="AL109" s="955"/>
      <c r="AM109" s="955"/>
      <c r="AN109" s="955"/>
      <c r="AO109" s="956"/>
      <c r="AP109" s="954" t="s">
        <v>430</v>
      </c>
      <c r="AQ109" s="955"/>
      <c r="AR109" s="955"/>
      <c r="AS109" s="955"/>
      <c r="AT109" s="957"/>
      <c r="AU109" s="974" t="s">
        <v>428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429</v>
      </c>
      <c r="BR109" s="955"/>
      <c r="BS109" s="955"/>
      <c r="BT109" s="955"/>
      <c r="BU109" s="956"/>
      <c r="BV109" s="954" t="s">
        <v>299</v>
      </c>
      <c r="BW109" s="955"/>
      <c r="BX109" s="955"/>
      <c r="BY109" s="955"/>
      <c r="BZ109" s="956"/>
      <c r="CA109" s="954" t="s">
        <v>298</v>
      </c>
      <c r="CB109" s="955"/>
      <c r="CC109" s="955"/>
      <c r="CD109" s="955"/>
      <c r="CE109" s="956"/>
      <c r="CF109" s="975" t="s">
        <v>430</v>
      </c>
      <c r="CG109" s="975"/>
      <c r="CH109" s="975"/>
      <c r="CI109" s="975"/>
      <c r="CJ109" s="975"/>
      <c r="CK109" s="954" t="s">
        <v>431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429</v>
      </c>
      <c r="DH109" s="955"/>
      <c r="DI109" s="955"/>
      <c r="DJ109" s="955"/>
      <c r="DK109" s="956"/>
      <c r="DL109" s="954" t="s">
        <v>299</v>
      </c>
      <c r="DM109" s="955"/>
      <c r="DN109" s="955"/>
      <c r="DO109" s="955"/>
      <c r="DP109" s="956"/>
      <c r="DQ109" s="954" t="s">
        <v>298</v>
      </c>
      <c r="DR109" s="955"/>
      <c r="DS109" s="955"/>
      <c r="DT109" s="955"/>
      <c r="DU109" s="956"/>
      <c r="DV109" s="954" t="s">
        <v>430</v>
      </c>
      <c r="DW109" s="955"/>
      <c r="DX109" s="955"/>
      <c r="DY109" s="955"/>
      <c r="DZ109" s="957"/>
    </row>
    <row r="110" spans="1:131" s="226" customFormat="1" ht="26.25" customHeight="1" x14ac:dyDescent="0.15">
      <c r="A110" s="958" t="s">
        <v>432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1078892</v>
      </c>
      <c r="AB110" s="962"/>
      <c r="AC110" s="962"/>
      <c r="AD110" s="962"/>
      <c r="AE110" s="963"/>
      <c r="AF110" s="964">
        <v>1086133</v>
      </c>
      <c r="AG110" s="962"/>
      <c r="AH110" s="962"/>
      <c r="AI110" s="962"/>
      <c r="AJ110" s="963"/>
      <c r="AK110" s="964">
        <v>1041933</v>
      </c>
      <c r="AL110" s="962"/>
      <c r="AM110" s="962"/>
      <c r="AN110" s="962"/>
      <c r="AO110" s="963"/>
      <c r="AP110" s="965">
        <v>26</v>
      </c>
      <c r="AQ110" s="966"/>
      <c r="AR110" s="966"/>
      <c r="AS110" s="966"/>
      <c r="AT110" s="967"/>
      <c r="AU110" s="968" t="s">
        <v>67</v>
      </c>
      <c r="AV110" s="969"/>
      <c r="AW110" s="969"/>
      <c r="AX110" s="969"/>
      <c r="AY110" s="969"/>
      <c r="AZ110" s="1010" t="s">
        <v>433</v>
      </c>
      <c r="BA110" s="959"/>
      <c r="BB110" s="959"/>
      <c r="BC110" s="959"/>
      <c r="BD110" s="959"/>
      <c r="BE110" s="959"/>
      <c r="BF110" s="959"/>
      <c r="BG110" s="959"/>
      <c r="BH110" s="959"/>
      <c r="BI110" s="959"/>
      <c r="BJ110" s="959"/>
      <c r="BK110" s="959"/>
      <c r="BL110" s="959"/>
      <c r="BM110" s="959"/>
      <c r="BN110" s="959"/>
      <c r="BO110" s="959"/>
      <c r="BP110" s="960"/>
      <c r="BQ110" s="996">
        <v>10746404</v>
      </c>
      <c r="BR110" s="997"/>
      <c r="BS110" s="997"/>
      <c r="BT110" s="997"/>
      <c r="BU110" s="997"/>
      <c r="BV110" s="997">
        <v>10904751</v>
      </c>
      <c r="BW110" s="997"/>
      <c r="BX110" s="997"/>
      <c r="BY110" s="997"/>
      <c r="BZ110" s="997"/>
      <c r="CA110" s="997">
        <v>11998444</v>
      </c>
      <c r="CB110" s="997"/>
      <c r="CC110" s="997"/>
      <c r="CD110" s="997"/>
      <c r="CE110" s="997"/>
      <c r="CF110" s="1011">
        <v>298.89999999999998</v>
      </c>
      <c r="CG110" s="1012"/>
      <c r="CH110" s="1012"/>
      <c r="CI110" s="1012"/>
      <c r="CJ110" s="1012"/>
      <c r="CK110" s="1013" t="s">
        <v>434</v>
      </c>
      <c r="CL110" s="1014"/>
      <c r="CM110" s="993" t="s">
        <v>435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436</v>
      </c>
      <c r="DH110" s="997"/>
      <c r="DI110" s="997"/>
      <c r="DJ110" s="997"/>
      <c r="DK110" s="997"/>
      <c r="DL110" s="997" t="s">
        <v>436</v>
      </c>
      <c r="DM110" s="997"/>
      <c r="DN110" s="997"/>
      <c r="DO110" s="997"/>
      <c r="DP110" s="997"/>
      <c r="DQ110" s="997" t="s">
        <v>436</v>
      </c>
      <c r="DR110" s="997"/>
      <c r="DS110" s="997"/>
      <c r="DT110" s="997"/>
      <c r="DU110" s="997"/>
      <c r="DV110" s="998" t="s">
        <v>123</v>
      </c>
      <c r="DW110" s="998"/>
      <c r="DX110" s="998"/>
      <c r="DY110" s="998"/>
      <c r="DZ110" s="999"/>
    </row>
    <row r="111" spans="1:131" s="226" customFormat="1" ht="26.25" customHeight="1" x14ac:dyDescent="0.15">
      <c r="A111" s="1000" t="s">
        <v>437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438</v>
      </c>
      <c r="AB111" s="1004"/>
      <c r="AC111" s="1004"/>
      <c r="AD111" s="1004"/>
      <c r="AE111" s="1005"/>
      <c r="AF111" s="1006" t="s">
        <v>123</v>
      </c>
      <c r="AG111" s="1004"/>
      <c r="AH111" s="1004"/>
      <c r="AI111" s="1004"/>
      <c r="AJ111" s="1005"/>
      <c r="AK111" s="1006" t="s">
        <v>410</v>
      </c>
      <c r="AL111" s="1004"/>
      <c r="AM111" s="1004"/>
      <c r="AN111" s="1004"/>
      <c r="AO111" s="1005"/>
      <c r="AP111" s="1007" t="s">
        <v>436</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v>56204</v>
      </c>
      <c r="BR111" s="990"/>
      <c r="BS111" s="990"/>
      <c r="BT111" s="990"/>
      <c r="BU111" s="990"/>
      <c r="BV111" s="990">
        <v>70351</v>
      </c>
      <c r="BW111" s="990"/>
      <c r="BX111" s="990"/>
      <c r="BY111" s="990"/>
      <c r="BZ111" s="990"/>
      <c r="CA111" s="990">
        <v>186391</v>
      </c>
      <c r="CB111" s="990"/>
      <c r="CC111" s="990"/>
      <c r="CD111" s="990"/>
      <c r="CE111" s="990"/>
      <c r="CF111" s="984">
        <v>4.5999999999999996</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410</v>
      </c>
      <c r="DH111" s="990"/>
      <c r="DI111" s="990"/>
      <c r="DJ111" s="990"/>
      <c r="DK111" s="990"/>
      <c r="DL111" s="990" t="s">
        <v>438</v>
      </c>
      <c r="DM111" s="990"/>
      <c r="DN111" s="990"/>
      <c r="DO111" s="990"/>
      <c r="DP111" s="990"/>
      <c r="DQ111" s="990" t="s">
        <v>436</v>
      </c>
      <c r="DR111" s="990"/>
      <c r="DS111" s="990"/>
      <c r="DT111" s="990"/>
      <c r="DU111" s="990"/>
      <c r="DV111" s="991" t="s">
        <v>436</v>
      </c>
      <c r="DW111" s="991"/>
      <c r="DX111" s="991"/>
      <c r="DY111" s="991"/>
      <c r="DZ111" s="992"/>
    </row>
    <row r="112" spans="1:131" s="226" customFormat="1" ht="26.25" customHeight="1" x14ac:dyDescent="0.15">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410</v>
      </c>
      <c r="AG112" s="1029"/>
      <c r="AH112" s="1029"/>
      <c r="AI112" s="1029"/>
      <c r="AJ112" s="1030"/>
      <c r="AK112" s="1031" t="s">
        <v>436</v>
      </c>
      <c r="AL112" s="1029"/>
      <c r="AM112" s="1029"/>
      <c r="AN112" s="1029"/>
      <c r="AO112" s="1030"/>
      <c r="AP112" s="1032" t="s">
        <v>410</v>
      </c>
      <c r="AQ112" s="1033"/>
      <c r="AR112" s="1033"/>
      <c r="AS112" s="1033"/>
      <c r="AT112" s="1034"/>
      <c r="AU112" s="970"/>
      <c r="AV112" s="971"/>
      <c r="AW112" s="971"/>
      <c r="AX112" s="971"/>
      <c r="AY112" s="971"/>
      <c r="AZ112" s="1019" t="s">
        <v>443</v>
      </c>
      <c r="BA112" s="1020"/>
      <c r="BB112" s="1020"/>
      <c r="BC112" s="1020"/>
      <c r="BD112" s="1020"/>
      <c r="BE112" s="1020"/>
      <c r="BF112" s="1020"/>
      <c r="BG112" s="1020"/>
      <c r="BH112" s="1020"/>
      <c r="BI112" s="1020"/>
      <c r="BJ112" s="1020"/>
      <c r="BK112" s="1020"/>
      <c r="BL112" s="1020"/>
      <c r="BM112" s="1020"/>
      <c r="BN112" s="1020"/>
      <c r="BO112" s="1020"/>
      <c r="BP112" s="1021"/>
      <c r="BQ112" s="989">
        <v>5983579</v>
      </c>
      <c r="BR112" s="990"/>
      <c r="BS112" s="990"/>
      <c r="BT112" s="990"/>
      <c r="BU112" s="990"/>
      <c r="BV112" s="990">
        <v>6012018</v>
      </c>
      <c r="BW112" s="990"/>
      <c r="BX112" s="990"/>
      <c r="BY112" s="990"/>
      <c r="BZ112" s="990"/>
      <c r="CA112" s="990">
        <v>5736661</v>
      </c>
      <c r="CB112" s="990"/>
      <c r="CC112" s="990"/>
      <c r="CD112" s="990"/>
      <c r="CE112" s="990"/>
      <c r="CF112" s="984">
        <v>142.9</v>
      </c>
      <c r="CG112" s="985"/>
      <c r="CH112" s="985"/>
      <c r="CI112" s="985"/>
      <c r="CJ112" s="985"/>
      <c r="CK112" s="1015"/>
      <c r="CL112" s="1016"/>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438</v>
      </c>
      <c r="DH112" s="990"/>
      <c r="DI112" s="990"/>
      <c r="DJ112" s="990"/>
      <c r="DK112" s="990"/>
      <c r="DL112" s="990" t="s">
        <v>438</v>
      </c>
      <c r="DM112" s="990"/>
      <c r="DN112" s="990"/>
      <c r="DO112" s="990"/>
      <c r="DP112" s="990"/>
      <c r="DQ112" s="990" t="s">
        <v>438</v>
      </c>
      <c r="DR112" s="990"/>
      <c r="DS112" s="990"/>
      <c r="DT112" s="990"/>
      <c r="DU112" s="990"/>
      <c r="DV112" s="991" t="s">
        <v>410</v>
      </c>
      <c r="DW112" s="991"/>
      <c r="DX112" s="991"/>
      <c r="DY112" s="991"/>
      <c r="DZ112" s="992"/>
    </row>
    <row r="113" spans="1:130" s="226" customFormat="1" ht="26.25" customHeight="1" x14ac:dyDescent="0.15">
      <c r="A113" s="1024"/>
      <c r="B113" s="1025"/>
      <c r="C113" s="1020" t="s">
        <v>445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599176</v>
      </c>
      <c r="AB113" s="1004"/>
      <c r="AC113" s="1004"/>
      <c r="AD113" s="1004"/>
      <c r="AE113" s="1005"/>
      <c r="AF113" s="1006">
        <v>595302</v>
      </c>
      <c r="AG113" s="1004"/>
      <c r="AH113" s="1004"/>
      <c r="AI113" s="1004"/>
      <c r="AJ113" s="1005"/>
      <c r="AK113" s="1006">
        <v>600315</v>
      </c>
      <c r="AL113" s="1004"/>
      <c r="AM113" s="1004"/>
      <c r="AN113" s="1004"/>
      <c r="AO113" s="1005"/>
      <c r="AP113" s="1007">
        <v>15</v>
      </c>
      <c r="AQ113" s="1008"/>
      <c r="AR113" s="1008"/>
      <c r="AS113" s="1008"/>
      <c r="AT113" s="1009"/>
      <c r="AU113" s="970"/>
      <c r="AV113" s="971"/>
      <c r="AW113" s="971"/>
      <c r="AX113" s="971"/>
      <c r="AY113" s="971"/>
      <c r="AZ113" s="1019" t="s">
        <v>446</v>
      </c>
      <c r="BA113" s="1020"/>
      <c r="BB113" s="1020"/>
      <c r="BC113" s="1020"/>
      <c r="BD113" s="1020"/>
      <c r="BE113" s="1020"/>
      <c r="BF113" s="1020"/>
      <c r="BG113" s="1020"/>
      <c r="BH113" s="1020"/>
      <c r="BI113" s="1020"/>
      <c r="BJ113" s="1020"/>
      <c r="BK113" s="1020"/>
      <c r="BL113" s="1020"/>
      <c r="BM113" s="1020"/>
      <c r="BN113" s="1020"/>
      <c r="BO113" s="1020"/>
      <c r="BP113" s="1021"/>
      <c r="BQ113" s="989">
        <v>339701</v>
      </c>
      <c r="BR113" s="990"/>
      <c r="BS113" s="990"/>
      <c r="BT113" s="990"/>
      <c r="BU113" s="990"/>
      <c r="BV113" s="990">
        <v>194610</v>
      </c>
      <c r="BW113" s="990"/>
      <c r="BX113" s="990"/>
      <c r="BY113" s="990"/>
      <c r="BZ113" s="990"/>
      <c r="CA113" s="990">
        <v>75991</v>
      </c>
      <c r="CB113" s="990"/>
      <c r="CC113" s="990"/>
      <c r="CD113" s="990"/>
      <c r="CE113" s="990"/>
      <c r="CF113" s="984">
        <v>1.9</v>
      </c>
      <c r="CG113" s="985"/>
      <c r="CH113" s="985"/>
      <c r="CI113" s="985"/>
      <c r="CJ113" s="985"/>
      <c r="CK113" s="1015"/>
      <c r="CL113" s="1016"/>
      <c r="CM113" s="986" t="s">
        <v>447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410</v>
      </c>
      <c r="DH113" s="1029"/>
      <c r="DI113" s="1029"/>
      <c r="DJ113" s="1029"/>
      <c r="DK113" s="1030"/>
      <c r="DL113" s="1031" t="s">
        <v>410</v>
      </c>
      <c r="DM113" s="1029"/>
      <c r="DN113" s="1029"/>
      <c r="DO113" s="1029"/>
      <c r="DP113" s="1030"/>
      <c r="DQ113" s="1031" t="s">
        <v>436</v>
      </c>
      <c r="DR113" s="1029"/>
      <c r="DS113" s="1029"/>
      <c r="DT113" s="1029"/>
      <c r="DU113" s="1030"/>
      <c r="DV113" s="1032" t="s">
        <v>410</v>
      </c>
      <c r="DW113" s="1033"/>
      <c r="DX113" s="1033"/>
      <c r="DY113" s="1033"/>
      <c r="DZ113" s="1034"/>
    </row>
    <row r="114" spans="1:130" s="226" customFormat="1" ht="26.25" customHeight="1" x14ac:dyDescent="0.15">
      <c r="A114" s="1024"/>
      <c r="B114" s="1025"/>
      <c r="C114" s="1020" t="s">
        <v>448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148651</v>
      </c>
      <c r="AB114" s="1029"/>
      <c r="AC114" s="1029"/>
      <c r="AD114" s="1029"/>
      <c r="AE114" s="1030"/>
      <c r="AF114" s="1031">
        <v>148082</v>
      </c>
      <c r="AG114" s="1029"/>
      <c r="AH114" s="1029"/>
      <c r="AI114" s="1029"/>
      <c r="AJ114" s="1030"/>
      <c r="AK114" s="1031">
        <v>120157</v>
      </c>
      <c r="AL114" s="1029"/>
      <c r="AM114" s="1029"/>
      <c r="AN114" s="1029"/>
      <c r="AO114" s="1030"/>
      <c r="AP114" s="1032">
        <v>3</v>
      </c>
      <c r="AQ114" s="1033"/>
      <c r="AR114" s="1033"/>
      <c r="AS114" s="1033"/>
      <c r="AT114" s="1034"/>
      <c r="AU114" s="970"/>
      <c r="AV114" s="971"/>
      <c r="AW114" s="971"/>
      <c r="AX114" s="971"/>
      <c r="AY114" s="971"/>
      <c r="AZ114" s="1019" t="s">
        <v>449</v>
      </c>
      <c r="BA114" s="1020"/>
      <c r="BB114" s="1020"/>
      <c r="BC114" s="1020"/>
      <c r="BD114" s="1020"/>
      <c r="BE114" s="1020"/>
      <c r="BF114" s="1020"/>
      <c r="BG114" s="1020"/>
      <c r="BH114" s="1020"/>
      <c r="BI114" s="1020"/>
      <c r="BJ114" s="1020"/>
      <c r="BK114" s="1020"/>
      <c r="BL114" s="1020"/>
      <c r="BM114" s="1020"/>
      <c r="BN114" s="1020"/>
      <c r="BO114" s="1020"/>
      <c r="BP114" s="1021"/>
      <c r="BQ114" s="989">
        <v>179159</v>
      </c>
      <c r="BR114" s="990"/>
      <c r="BS114" s="990"/>
      <c r="BT114" s="990"/>
      <c r="BU114" s="990"/>
      <c r="BV114" s="990">
        <v>59829</v>
      </c>
      <c r="BW114" s="990"/>
      <c r="BX114" s="990"/>
      <c r="BY114" s="990"/>
      <c r="BZ114" s="990"/>
      <c r="CA114" s="990">
        <v>168184</v>
      </c>
      <c r="CB114" s="990"/>
      <c r="CC114" s="990"/>
      <c r="CD114" s="990"/>
      <c r="CE114" s="990"/>
      <c r="CF114" s="984">
        <v>4.2</v>
      </c>
      <c r="CG114" s="985"/>
      <c r="CH114" s="985"/>
      <c r="CI114" s="985"/>
      <c r="CJ114" s="985"/>
      <c r="CK114" s="1015"/>
      <c r="CL114" s="1016"/>
      <c r="CM114" s="986" t="s">
        <v>450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410</v>
      </c>
      <c r="DH114" s="1029"/>
      <c r="DI114" s="1029"/>
      <c r="DJ114" s="1029"/>
      <c r="DK114" s="1030"/>
      <c r="DL114" s="1031" t="s">
        <v>438</v>
      </c>
      <c r="DM114" s="1029"/>
      <c r="DN114" s="1029"/>
      <c r="DO114" s="1029"/>
      <c r="DP114" s="1030"/>
      <c r="DQ114" s="1031" t="s">
        <v>410</v>
      </c>
      <c r="DR114" s="1029"/>
      <c r="DS114" s="1029"/>
      <c r="DT114" s="1029"/>
      <c r="DU114" s="1030"/>
      <c r="DV114" s="1032" t="s">
        <v>438</v>
      </c>
      <c r="DW114" s="1033"/>
      <c r="DX114" s="1033"/>
      <c r="DY114" s="1033"/>
      <c r="DZ114" s="1034"/>
    </row>
    <row r="115" spans="1:130" s="226" customFormat="1" ht="26.25" customHeight="1" x14ac:dyDescent="0.15">
      <c r="A115" s="1024"/>
      <c r="B115" s="1025"/>
      <c r="C115" s="1020" t="s">
        <v>451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403</v>
      </c>
      <c r="AB115" s="1004"/>
      <c r="AC115" s="1004"/>
      <c r="AD115" s="1004"/>
      <c r="AE115" s="1005"/>
      <c r="AF115" s="1006">
        <v>395</v>
      </c>
      <c r="AG115" s="1004"/>
      <c r="AH115" s="1004"/>
      <c r="AI115" s="1004"/>
      <c r="AJ115" s="1005"/>
      <c r="AK115" s="1006">
        <v>387</v>
      </c>
      <c r="AL115" s="1004"/>
      <c r="AM115" s="1004"/>
      <c r="AN115" s="1004"/>
      <c r="AO115" s="1005"/>
      <c r="AP115" s="1007">
        <v>0</v>
      </c>
      <c r="AQ115" s="1008"/>
      <c r="AR115" s="1008"/>
      <c r="AS115" s="1008"/>
      <c r="AT115" s="1009"/>
      <c r="AU115" s="970"/>
      <c r="AV115" s="971"/>
      <c r="AW115" s="971"/>
      <c r="AX115" s="971"/>
      <c r="AY115" s="971"/>
      <c r="AZ115" s="1019" t="s">
        <v>452</v>
      </c>
      <c r="BA115" s="1020"/>
      <c r="BB115" s="1020"/>
      <c r="BC115" s="1020"/>
      <c r="BD115" s="1020"/>
      <c r="BE115" s="1020"/>
      <c r="BF115" s="1020"/>
      <c r="BG115" s="1020"/>
      <c r="BH115" s="1020"/>
      <c r="BI115" s="1020"/>
      <c r="BJ115" s="1020"/>
      <c r="BK115" s="1020"/>
      <c r="BL115" s="1020"/>
      <c r="BM115" s="1020"/>
      <c r="BN115" s="1020"/>
      <c r="BO115" s="1020"/>
      <c r="BP115" s="1021"/>
      <c r="BQ115" s="989" t="s">
        <v>410</v>
      </c>
      <c r="BR115" s="990"/>
      <c r="BS115" s="990"/>
      <c r="BT115" s="990"/>
      <c r="BU115" s="990"/>
      <c r="BV115" s="990" t="s">
        <v>410</v>
      </c>
      <c r="BW115" s="990"/>
      <c r="BX115" s="990"/>
      <c r="BY115" s="990"/>
      <c r="BZ115" s="990"/>
      <c r="CA115" s="990" t="s">
        <v>410</v>
      </c>
      <c r="CB115" s="990"/>
      <c r="CC115" s="990"/>
      <c r="CD115" s="990"/>
      <c r="CE115" s="990"/>
      <c r="CF115" s="984" t="s">
        <v>410</v>
      </c>
      <c r="CG115" s="985"/>
      <c r="CH115" s="985"/>
      <c r="CI115" s="985"/>
      <c r="CJ115" s="985"/>
      <c r="CK115" s="1015"/>
      <c r="CL115" s="1016"/>
      <c r="CM115" s="1019" t="s">
        <v>453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410</v>
      </c>
      <c r="DH115" s="1029"/>
      <c r="DI115" s="1029"/>
      <c r="DJ115" s="1029"/>
      <c r="DK115" s="1030"/>
      <c r="DL115" s="1031" t="s">
        <v>410</v>
      </c>
      <c r="DM115" s="1029"/>
      <c r="DN115" s="1029"/>
      <c r="DO115" s="1029"/>
      <c r="DP115" s="1030"/>
      <c r="DQ115" s="1031" t="s">
        <v>410</v>
      </c>
      <c r="DR115" s="1029"/>
      <c r="DS115" s="1029"/>
      <c r="DT115" s="1029"/>
      <c r="DU115" s="1030"/>
      <c r="DV115" s="1032" t="s">
        <v>410</v>
      </c>
      <c r="DW115" s="1033"/>
      <c r="DX115" s="1033"/>
      <c r="DY115" s="1033"/>
      <c r="DZ115" s="1034"/>
    </row>
    <row r="116" spans="1:130" s="226" customFormat="1" ht="26.25" customHeight="1" x14ac:dyDescent="0.15">
      <c r="A116" s="1026"/>
      <c r="B116" s="1027"/>
      <c r="C116" s="1035" t="s">
        <v>454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117</v>
      </c>
      <c r="AB116" s="1029"/>
      <c r="AC116" s="1029"/>
      <c r="AD116" s="1029"/>
      <c r="AE116" s="1030"/>
      <c r="AF116" s="1031">
        <v>181</v>
      </c>
      <c r="AG116" s="1029"/>
      <c r="AH116" s="1029"/>
      <c r="AI116" s="1029"/>
      <c r="AJ116" s="1030"/>
      <c r="AK116" s="1031">
        <v>1151</v>
      </c>
      <c r="AL116" s="1029"/>
      <c r="AM116" s="1029"/>
      <c r="AN116" s="1029"/>
      <c r="AO116" s="1030"/>
      <c r="AP116" s="1032">
        <v>0</v>
      </c>
      <c r="AQ116" s="1033"/>
      <c r="AR116" s="1033"/>
      <c r="AS116" s="1033"/>
      <c r="AT116" s="1034"/>
      <c r="AU116" s="970"/>
      <c r="AV116" s="971"/>
      <c r="AW116" s="971"/>
      <c r="AX116" s="971"/>
      <c r="AY116" s="971"/>
      <c r="AZ116" s="1037" t="s">
        <v>455</v>
      </c>
      <c r="BA116" s="1038"/>
      <c r="BB116" s="1038"/>
      <c r="BC116" s="1038"/>
      <c r="BD116" s="1038"/>
      <c r="BE116" s="1038"/>
      <c r="BF116" s="1038"/>
      <c r="BG116" s="1038"/>
      <c r="BH116" s="1038"/>
      <c r="BI116" s="1038"/>
      <c r="BJ116" s="1038"/>
      <c r="BK116" s="1038"/>
      <c r="BL116" s="1038"/>
      <c r="BM116" s="1038"/>
      <c r="BN116" s="1038"/>
      <c r="BO116" s="1038"/>
      <c r="BP116" s="1039"/>
      <c r="BQ116" s="989" t="s">
        <v>438</v>
      </c>
      <c r="BR116" s="990"/>
      <c r="BS116" s="990"/>
      <c r="BT116" s="990"/>
      <c r="BU116" s="990"/>
      <c r="BV116" s="990" t="s">
        <v>438</v>
      </c>
      <c r="BW116" s="990"/>
      <c r="BX116" s="990"/>
      <c r="BY116" s="990"/>
      <c r="BZ116" s="990"/>
      <c r="CA116" s="990" t="s">
        <v>410</v>
      </c>
      <c r="CB116" s="990"/>
      <c r="CC116" s="990"/>
      <c r="CD116" s="990"/>
      <c r="CE116" s="990"/>
      <c r="CF116" s="984" t="s">
        <v>410</v>
      </c>
      <c r="CG116" s="985"/>
      <c r="CH116" s="985"/>
      <c r="CI116" s="985"/>
      <c r="CJ116" s="985"/>
      <c r="CK116" s="1015"/>
      <c r="CL116" s="1016"/>
      <c r="CM116" s="986" t="s">
        <v>456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782</v>
      </c>
      <c r="DH116" s="1029"/>
      <c r="DI116" s="1029"/>
      <c r="DJ116" s="1029"/>
      <c r="DK116" s="1030"/>
      <c r="DL116" s="1031">
        <v>387</v>
      </c>
      <c r="DM116" s="1029"/>
      <c r="DN116" s="1029"/>
      <c r="DO116" s="1029"/>
      <c r="DP116" s="1030"/>
      <c r="DQ116" s="1031" t="s">
        <v>410</v>
      </c>
      <c r="DR116" s="1029"/>
      <c r="DS116" s="1029"/>
      <c r="DT116" s="1029"/>
      <c r="DU116" s="1030"/>
      <c r="DV116" s="1032" t="s">
        <v>436</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457</v>
      </c>
      <c r="Z117" s="956"/>
      <c r="AA117" s="1046">
        <v>1827239</v>
      </c>
      <c r="AB117" s="1047"/>
      <c r="AC117" s="1047"/>
      <c r="AD117" s="1047"/>
      <c r="AE117" s="1048"/>
      <c r="AF117" s="1049">
        <v>1830093</v>
      </c>
      <c r="AG117" s="1047"/>
      <c r="AH117" s="1047"/>
      <c r="AI117" s="1047"/>
      <c r="AJ117" s="1048"/>
      <c r="AK117" s="1049">
        <v>1763943</v>
      </c>
      <c r="AL117" s="1047"/>
      <c r="AM117" s="1047"/>
      <c r="AN117" s="1047"/>
      <c r="AO117" s="1048"/>
      <c r="AP117" s="1050"/>
      <c r="AQ117" s="1051"/>
      <c r="AR117" s="1051"/>
      <c r="AS117" s="1051"/>
      <c r="AT117" s="1052"/>
      <c r="AU117" s="970"/>
      <c r="AV117" s="971"/>
      <c r="AW117" s="971"/>
      <c r="AX117" s="971"/>
      <c r="AY117" s="971"/>
      <c r="AZ117" s="1037" t="s">
        <v>458</v>
      </c>
      <c r="BA117" s="1038"/>
      <c r="BB117" s="1038"/>
      <c r="BC117" s="1038"/>
      <c r="BD117" s="1038"/>
      <c r="BE117" s="1038"/>
      <c r="BF117" s="1038"/>
      <c r="BG117" s="1038"/>
      <c r="BH117" s="1038"/>
      <c r="BI117" s="1038"/>
      <c r="BJ117" s="1038"/>
      <c r="BK117" s="1038"/>
      <c r="BL117" s="1038"/>
      <c r="BM117" s="1038"/>
      <c r="BN117" s="1038"/>
      <c r="BO117" s="1038"/>
      <c r="BP117" s="1039"/>
      <c r="BQ117" s="989" t="s">
        <v>123</v>
      </c>
      <c r="BR117" s="990"/>
      <c r="BS117" s="990"/>
      <c r="BT117" s="990"/>
      <c r="BU117" s="990"/>
      <c r="BV117" s="990" t="s">
        <v>123</v>
      </c>
      <c r="BW117" s="990"/>
      <c r="BX117" s="990"/>
      <c r="BY117" s="990"/>
      <c r="BZ117" s="990"/>
      <c r="CA117" s="990" t="s">
        <v>123</v>
      </c>
      <c r="CB117" s="990"/>
      <c r="CC117" s="990"/>
      <c r="CD117" s="990"/>
      <c r="CE117" s="990"/>
      <c r="CF117" s="984" t="s">
        <v>123</v>
      </c>
      <c r="CG117" s="985"/>
      <c r="CH117" s="985"/>
      <c r="CI117" s="985"/>
      <c r="CJ117" s="985"/>
      <c r="CK117" s="1015"/>
      <c r="CL117" s="1016"/>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123</v>
      </c>
      <c r="DH117" s="1029"/>
      <c r="DI117" s="1029"/>
      <c r="DJ117" s="1029"/>
      <c r="DK117" s="1030"/>
      <c r="DL117" s="1031" t="s">
        <v>460</v>
      </c>
      <c r="DM117" s="1029"/>
      <c r="DN117" s="1029"/>
      <c r="DO117" s="1029"/>
      <c r="DP117" s="1030"/>
      <c r="DQ117" s="1031" t="s">
        <v>461</v>
      </c>
      <c r="DR117" s="1029"/>
      <c r="DS117" s="1029"/>
      <c r="DT117" s="1029"/>
      <c r="DU117" s="1030"/>
      <c r="DV117" s="1032" t="s">
        <v>460</v>
      </c>
      <c r="DW117" s="1033"/>
      <c r="DX117" s="1033"/>
      <c r="DY117" s="1033"/>
      <c r="DZ117" s="1034"/>
    </row>
    <row r="118" spans="1:130" s="226" customFormat="1" ht="26.25" customHeight="1" x14ac:dyDescent="0.15">
      <c r="A118" s="974" t="s">
        <v>431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429</v>
      </c>
      <c r="AB118" s="955"/>
      <c r="AC118" s="955"/>
      <c r="AD118" s="955"/>
      <c r="AE118" s="956"/>
      <c r="AF118" s="954" t="s">
        <v>299</v>
      </c>
      <c r="AG118" s="955"/>
      <c r="AH118" s="955"/>
      <c r="AI118" s="955"/>
      <c r="AJ118" s="956"/>
      <c r="AK118" s="954" t="s">
        <v>298</v>
      </c>
      <c r="AL118" s="955"/>
      <c r="AM118" s="955"/>
      <c r="AN118" s="955"/>
      <c r="AO118" s="956"/>
      <c r="AP118" s="1041" t="s">
        <v>430</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123</v>
      </c>
      <c r="BR118" s="1068"/>
      <c r="BS118" s="1068"/>
      <c r="BT118" s="1068"/>
      <c r="BU118" s="1068"/>
      <c r="BV118" s="1068" t="s">
        <v>123</v>
      </c>
      <c r="BW118" s="1068"/>
      <c r="BX118" s="1068"/>
      <c r="BY118" s="1068"/>
      <c r="BZ118" s="1068"/>
      <c r="CA118" s="1068" t="s">
        <v>123</v>
      </c>
      <c r="CB118" s="1068"/>
      <c r="CC118" s="1068"/>
      <c r="CD118" s="1068"/>
      <c r="CE118" s="1068"/>
      <c r="CF118" s="984" t="s">
        <v>123</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123</v>
      </c>
      <c r="DH118" s="1029"/>
      <c r="DI118" s="1029"/>
      <c r="DJ118" s="1029"/>
      <c r="DK118" s="1030"/>
      <c r="DL118" s="1031" t="s">
        <v>123</v>
      </c>
      <c r="DM118" s="1029"/>
      <c r="DN118" s="1029"/>
      <c r="DO118" s="1029"/>
      <c r="DP118" s="1030"/>
      <c r="DQ118" s="1031" t="s">
        <v>123</v>
      </c>
      <c r="DR118" s="1029"/>
      <c r="DS118" s="1029"/>
      <c r="DT118" s="1029"/>
      <c r="DU118" s="1030"/>
      <c r="DV118" s="1032" t="s">
        <v>460</v>
      </c>
      <c r="DW118" s="1033"/>
      <c r="DX118" s="1033"/>
      <c r="DY118" s="1033"/>
      <c r="DZ118" s="1034"/>
    </row>
    <row r="119" spans="1:130" s="226" customFormat="1" ht="26.25" customHeight="1" x14ac:dyDescent="0.15">
      <c r="A119" s="1128" t="s">
        <v>434</v>
      </c>
      <c r="B119" s="1014"/>
      <c r="C119" s="993" t="s">
        <v>435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123</v>
      </c>
      <c r="AB119" s="962"/>
      <c r="AC119" s="962"/>
      <c r="AD119" s="962"/>
      <c r="AE119" s="963"/>
      <c r="AF119" s="964" t="s">
        <v>461</v>
      </c>
      <c r="AG119" s="962"/>
      <c r="AH119" s="962"/>
      <c r="AI119" s="962"/>
      <c r="AJ119" s="963"/>
      <c r="AK119" s="964" t="s">
        <v>123</v>
      </c>
      <c r="AL119" s="962"/>
      <c r="AM119" s="962"/>
      <c r="AN119" s="962"/>
      <c r="AO119" s="963"/>
      <c r="AP119" s="965" t="s">
        <v>461</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464</v>
      </c>
      <c r="BP119" s="1076"/>
      <c r="BQ119" s="1067">
        <v>17305047</v>
      </c>
      <c r="BR119" s="1068"/>
      <c r="BS119" s="1068"/>
      <c r="BT119" s="1068"/>
      <c r="BU119" s="1068"/>
      <c r="BV119" s="1068">
        <v>17241559</v>
      </c>
      <c r="BW119" s="1068"/>
      <c r="BX119" s="1068"/>
      <c r="BY119" s="1068"/>
      <c r="BZ119" s="1068"/>
      <c r="CA119" s="1068">
        <v>18165671</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55422</v>
      </c>
      <c r="DH119" s="1054"/>
      <c r="DI119" s="1054"/>
      <c r="DJ119" s="1054"/>
      <c r="DK119" s="1055"/>
      <c r="DL119" s="1053">
        <v>69964</v>
      </c>
      <c r="DM119" s="1054"/>
      <c r="DN119" s="1054"/>
      <c r="DO119" s="1054"/>
      <c r="DP119" s="1055"/>
      <c r="DQ119" s="1053">
        <v>186391</v>
      </c>
      <c r="DR119" s="1054"/>
      <c r="DS119" s="1054"/>
      <c r="DT119" s="1054"/>
      <c r="DU119" s="1055"/>
      <c r="DV119" s="1056">
        <v>4.5999999999999996</v>
      </c>
      <c r="DW119" s="1057"/>
      <c r="DX119" s="1057"/>
      <c r="DY119" s="1057"/>
      <c r="DZ119" s="1058"/>
    </row>
    <row r="120" spans="1:130" s="226" customFormat="1" ht="26.25" customHeight="1" x14ac:dyDescent="0.15">
      <c r="A120" s="1129"/>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123</v>
      </c>
      <c r="AB120" s="1029"/>
      <c r="AC120" s="1029"/>
      <c r="AD120" s="1029"/>
      <c r="AE120" s="1030"/>
      <c r="AF120" s="1031" t="s">
        <v>123</v>
      </c>
      <c r="AG120" s="1029"/>
      <c r="AH120" s="1029"/>
      <c r="AI120" s="1029"/>
      <c r="AJ120" s="1030"/>
      <c r="AK120" s="1031" t="s">
        <v>460</v>
      </c>
      <c r="AL120" s="1029"/>
      <c r="AM120" s="1029"/>
      <c r="AN120" s="1029"/>
      <c r="AO120" s="1030"/>
      <c r="AP120" s="1032" t="s">
        <v>460</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3290343</v>
      </c>
      <c r="BR120" s="997"/>
      <c r="BS120" s="997"/>
      <c r="BT120" s="997"/>
      <c r="BU120" s="997"/>
      <c r="BV120" s="997">
        <v>3289841</v>
      </c>
      <c r="BW120" s="997"/>
      <c r="BX120" s="997"/>
      <c r="BY120" s="997"/>
      <c r="BZ120" s="997"/>
      <c r="CA120" s="997">
        <v>3158866</v>
      </c>
      <c r="CB120" s="997"/>
      <c r="CC120" s="997"/>
      <c r="CD120" s="997"/>
      <c r="CE120" s="997"/>
      <c r="CF120" s="1011">
        <v>78.7</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v>3926995</v>
      </c>
      <c r="DH120" s="997"/>
      <c r="DI120" s="997"/>
      <c r="DJ120" s="997"/>
      <c r="DK120" s="997"/>
      <c r="DL120" s="997">
        <v>3800893</v>
      </c>
      <c r="DM120" s="997"/>
      <c r="DN120" s="997"/>
      <c r="DO120" s="997"/>
      <c r="DP120" s="997"/>
      <c r="DQ120" s="997">
        <v>3548926</v>
      </c>
      <c r="DR120" s="997"/>
      <c r="DS120" s="997"/>
      <c r="DT120" s="997"/>
      <c r="DU120" s="997"/>
      <c r="DV120" s="998">
        <v>88.4</v>
      </c>
      <c r="DW120" s="998"/>
      <c r="DX120" s="998"/>
      <c r="DY120" s="998"/>
      <c r="DZ120" s="999"/>
    </row>
    <row r="121" spans="1:130" s="226" customFormat="1" ht="26.25" customHeight="1" x14ac:dyDescent="0.15">
      <c r="A121" s="1129"/>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123</v>
      </c>
      <c r="AB121" s="1029"/>
      <c r="AC121" s="1029"/>
      <c r="AD121" s="1029"/>
      <c r="AE121" s="1030"/>
      <c r="AF121" s="1031" t="s">
        <v>123</v>
      </c>
      <c r="AG121" s="1029"/>
      <c r="AH121" s="1029"/>
      <c r="AI121" s="1029"/>
      <c r="AJ121" s="1030"/>
      <c r="AK121" s="1031" t="s">
        <v>123</v>
      </c>
      <c r="AL121" s="1029"/>
      <c r="AM121" s="1029"/>
      <c r="AN121" s="1029"/>
      <c r="AO121" s="1030"/>
      <c r="AP121" s="1032" t="s">
        <v>460</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v>479503</v>
      </c>
      <c r="BR121" s="990"/>
      <c r="BS121" s="990"/>
      <c r="BT121" s="990"/>
      <c r="BU121" s="990"/>
      <c r="BV121" s="990">
        <v>484070</v>
      </c>
      <c r="BW121" s="990"/>
      <c r="BX121" s="990"/>
      <c r="BY121" s="990"/>
      <c r="BZ121" s="990"/>
      <c r="CA121" s="990">
        <v>488137</v>
      </c>
      <c r="CB121" s="990"/>
      <c r="CC121" s="990"/>
      <c r="CD121" s="990"/>
      <c r="CE121" s="990"/>
      <c r="CF121" s="984">
        <v>12.2</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v>1327457</v>
      </c>
      <c r="DH121" s="990"/>
      <c r="DI121" s="990"/>
      <c r="DJ121" s="990"/>
      <c r="DK121" s="990"/>
      <c r="DL121" s="990">
        <v>1432551</v>
      </c>
      <c r="DM121" s="990"/>
      <c r="DN121" s="990"/>
      <c r="DO121" s="990"/>
      <c r="DP121" s="990"/>
      <c r="DQ121" s="990">
        <v>1347736</v>
      </c>
      <c r="DR121" s="990"/>
      <c r="DS121" s="990"/>
      <c r="DT121" s="990"/>
      <c r="DU121" s="990"/>
      <c r="DV121" s="991">
        <v>33.6</v>
      </c>
      <c r="DW121" s="991"/>
      <c r="DX121" s="991"/>
      <c r="DY121" s="991"/>
      <c r="DZ121" s="992"/>
    </row>
    <row r="122" spans="1:130" s="226" customFormat="1" ht="26.25" customHeight="1" x14ac:dyDescent="0.15">
      <c r="A122" s="1129"/>
      <c r="B122" s="1016"/>
      <c r="C122" s="986" t="s">
        <v>450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460</v>
      </c>
      <c r="AB122" s="1029"/>
      <c r="AC122" s="1029"/>
      <c r="AD122" s="1029"/>
      <c r="AE122" s="1030"/>
      <c r="AF122" s="1031" t="s">
        <v>123</v>
      </c>
      <c r="AG122" s="1029"/>
      <c r="AH122" s="1029"/>
      <c r="AI122" s="1029"/>
      <c r="AJ122" s="1030"/>
      <c r="AK122" s="1031" t="s">
        <v>123</v>
      </c>
      <c r="AL122" s="1029"/>
      <c r="AM122" s="1029"/>
      <c r="AN122" s="1029"/>
      <c r="AO122" s="1030"/>
      <c r="AP122" s="1032" t="s">
        <v>123</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12029884</v>
      </c>
      <c r="BR122" s="1068"/>
      <c r="BS122" s="1068"/>
      <c r="BT122" s="1068"/>
      <c r="BU122" s="1068"/>
      <c r="BV122" s="1068">
        <v>12041333</v>
      </c>
      <c r="BW122" s="1068"/>
      <c r="BX122" s="1068"/>
      <c r="BY122" s="1068"/>
      <c r="BZ122" s="1068"/>
      <c r="CA122" s="1068">
        <v>12741022</v>
      </c>
      <c r="CB122" s="1068"/>
      <c r="CC122" s="1068"/>
      <c r="CD122" s="1068"/>
      <c r="CE122" s="1068"/>
      <c r="CF122" s="1088">
        <v>317.39999999999998</v>
      </c>
      <c r="CG122" s="1089"/>
      <c r="CH122" s="1089"/>
      <c r="CI122" s="1089"/>
      <c r="CJ122" s="1089"/>
      <c r="CK122" s="1080"/>
      <c r="CL122" s="1081"/>
      <c r="CM122" s="1081"/>
      <c r="CN122" s="1081"/>
      <c r="CO122" s="1082"/>
      <c r="CP122" s="1090" t="s">
        <v>474</v>
      </c>
      <c r="CQ122" s="1091"/>
      <c r="CR122" s="1091"/>
      <c r="CS122" s="1091"/>
      <c r="CT122" s="1091"/>
      <c r="CU122" s="1091"/>
      <c r="CV122" s="1091"/>
      <c r="CW122" s="1091"/>
      <c r="CX122" s="1091"/>
      <c r="CY122" s="1091"/>
      <c r="CZ122" s="1091"/>
      <c r="DA122" s="1091"/>
      <c r="DB122" s="1091"/>
      <c r="DC122" s="1091"/>
      <c r="DD122" s="1091"/>
      <c r="DE122" s="1091"/>
      <c r="DF122" s="1092"/>
      <c r="DG122" s="989">
        <v>729127</v>
      </c>
      <c r="DH122" s="990"/>
      <c r="DI122" s="990"/>
      <c r="DJ122" s="990"/>
      <c r="DK122" s="990"/>
      <c r="DL122" s="990">
        <v>778574</v>
      </c>
      <c r="DM122" s="990"/>
      <c r="DN122" s="990"/>
      <c r="DO122" s="990"/>
      <c r="DP122" s="990"/>
      <c r="DQ122" s="990">
        <v>839999</v>
      </c>
      <c r="DR122" s="990"/>
      <c r="DS122" s="990"/>
      <c r="DT122" s="990"/>
      <c r="DU122" s="990"/>
      <c r="DV122" s="991">
        <v>20.9</v>
      </c>
      <c r="DW122" s="991"/>
      <c r="DX122" s="991"/>
      <c r="DY122" s="991"/>
      <c r="DZ122" s="992"/>
    </row>
    <row r="123" spans="1:130" s="226" customFormat="1" ht="26.25" customHeight="1" x14ac:dyDescent="0.15">
      <c r="A123" s="1129"/>
      <c r="B123" s="1016"/>
      <c r="C123" s="986" t="s">
        <v>456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403</v>
      </c>
      <c r="AB123" s="1029"/>
      <c r="AC123" s="1029"/>
      <c r="AD123" s="1029"/>
      <c r="AE123" s="1030"/>
      <c r="AF123" s="1031">
        <v>395</v>
      </c>
      <c r="AG123" s="1029"/>
      <c r="AH123" s="1029"/>
      <c r="AI123" s="1029"/>
      <c r="AJ123" s="1030"/>
      <c r="AK123" s="1031">
        <v>387</v>
      </c>
      <c r="AL123" s="1029"/>
      <c r="AM123" s="1029"/>
      <c r="AN123" s="1029"/>
      <c r="AO123" s="1030"/>
      <c r="AP123" s="1032">
        <v>0</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475</v>
      </c>
      <c r="BP123" s="1076"/>
      <c r="BQ123" s="1135">
        <v>15799730</v>
      </c>
      <c r="BR123" s="1136"/>
      <c r="BS123" s="1136"/>
      <c r="BT123" s="1136"/>
      <c r="BU123" s="1136"/>
      <c r="BV123" s="1136">
        <v>15815244</v>
      </c>
      <c r="BW123" s="1136"/>
      <c r="BX123" s="1136"/>
      <c r="BY123" s="1136"/>
      <c r="BZ123" s="1136"/>
      <c r="CA123" s="1136">
        <v>16388025</v>
      </c>
      <c r="CB123" s="1136"/>
      <c r="CC123" s="1136"/>
      <c r="CD123" s="1136"/>
      <c r="CE123" s="1136"/>
      <c r="CF123" s="1069"/>
      <c r="CG123" s="1070"/>
      <c r="CH123" s="1070"/>
      <c r="CI123" s="1070"/>
      <c r="CJ123" s="1071"/>
      <c r="CK123" s="1080"/>
      <c r="CL123" s="1081"/>
      <c r="CM123" s="1081"/>
      <c r="CN123" s="1081"/>
      <c r="CO123" s="1082"/>
      <c r="CP123" s="1090" t="s">
        <v>476</v>
      </c>
      <c r="CQ123" s="1091"/>
      <c r="CR123" s="1091"/>
      <c r="CS123" s="1091"/>
      <c r="CT123" s="1091"/>
      <c r="CU123" s="1091"/>
      <c r="CV123" s="1091"/>
      <c r="CW123" s="1091"/>
      <c r="CX123" s="1091"/>
      <c r="CY123" s="1091"/>
      <c r="CZ123" s="1091"/>
      <c r="DA123" s="1091"/>
      <c r="DB123" s="1091"/>
      <c r="DC123" s="1091"/>
      <c r="DD123" s="1091"/>
      <c r="DE123" s="1091"/>
      <c r="DF123" s="1092"/>
      <c r="DG123" s="1028" t="s">
        <v>123</v>
      </c>
      <c r="DH123" s="1029"/>
      <c r="DI123" s="1029"/>
      <c r="DJ123" s="1029"/>
      <c r="DK123" s="1030"/>
      <c r="DL123" s="1031" t="s">
        <v>123</v>
      </c>
      <c r="DM123" s="1029"/>
      <c r="DN123" s="1029"/>
      <c r="DO123" s="1029"/>
      <c r="DP123" s="1030"/>
      <c r="DQ123" s="1031" t="s">
        <v>123</v>
      </c>
      <c r="DR123" s="1029"/>
      <c r="DS123" s="1029"/>
      <c r="DT123" s="1029"/>
      <c r="DU123" s="1030"/>
      <c r="DV123" s="1032" t="s">
        <v>461</v>
      </c>
      <c r="DW123" s="1033"/>
      <c r="DX123" s="1033"/>
      <c r="DY123" s="1033"/>
      <c r="DZ123" s="1034"/>
    </row>
    <row r="124" spans="1:130" s="226" customFormat="1" ht="26.25" customHeight="1" thickBot="1" x14ac:dyDescent="0.2">
      <c r="A124" s="1129"/>
      <c r="B124" s="1016"/>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461</v>
      </c>
      <c r="AB124" s="1029"/>
      <c r="AC124" s="1029"/>
      <c r="AD124" s="1029"/>
      <c r="AE124" s="1030"/>
      <c r="AF124" s="1031" t="s">
        <v>461</v>
      </c>
      <c r="AG124" s="1029"/>
      <c r="AH124" s="1029"/>
      <c r="AI124" s="1029"/>
      <c r="AJ124" s="1030"/>
      <c r="AK124" s="1031" t="s">
        <v>461</v>
      </c>
      <c r="AL124" s="1029"/>
      <c r="AM124" s="1029"/>
      <c r="AN124" s="1029"/>
      <c r="AO124" s="1030"/>
      <c r="AP124" s="1032" t="s">
        <v>461</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35.6</v>
      </c>
      <c r="BR124" s="1098"/>
      <c r="BS124" s="1098"/>
      <c r="BT124" s="1098"/>
      <c r="BU124" s="1098"/>
      <c r="BV124" s="1098">
        <v>34.700000000000003</v>
      </c>
      <c r="BW124" s="1098"/>
      <c r="BX124" s="1098"/>
      <c r="BY124" s="1098"/>
      <c r="BZ124" s="1098"/>
      <c r="CA124" s="1098">
        <v>44.2</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t="s">
        <v>123</v>
      </c>
      <c r="DH124" s="1054"/>
      <c r="DI124" s="1054"/>
      <c r="DJ124" s="1054"/>
      <c r="DK124" s="1055"/>
      <c r="DL124" s="1053" t="s">
        <v>460</v>
      </c>
      <c r="DM124" s="1054"/>
      <c r="DN124" s="1054"/>
      <c r="DO124" s="1054"/>
      <c r="DP124" s="1055"/>
      <c r="DQ124" s="1053" t="s">
        <v>123</v>
      </c>
      <c r="DR124" s="1054"/>
      <c r="DS124" s="1054"/>
      <c r="DT124" s="1054"/>
      <c r="DU124" s="1055"/>
      <c r="DV124" s="1056" t="s">
        <v>123</v>
      </c>
      <c r="DW124" s="1057"/>
      <c r="DX124" s="1057"/>
      <c r="DY124" s="1057"/>
      <c r="DZ124" s="1058"/>
    </row>
    <row r="125" spans="1:130" s="226" customFormat="1" ht="26.25" customHeight="1" x14ac:dyDescent="0.15">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123</v>
      </c>
      <c r="AB125" s="1029"/>
      <c r="AC125" s="1029"/>
      <c r="AD125" s="1029"/>
      <c r="AE125" s="1030"/>
      <c r="AF125" s="1031" t="s">
        <v>123</v>
      </c>
      <c r="AG125" s="1029"/>
      <c r="AH125" s="1029"/>
      <c r="AI125" s="1029"/>
      <c r="AJ125" s="1030"/>
      <c r="AK125" s="1031" t="s">
        <v>123</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479</v>
      </c>
      <c r="CL125" s="1078"/>
      <c r="CM125" s="1078"/>
      <c r="CN125" s="1078"/>
      <c r="CO125" s="1079"/>
      <c r="CP125" s="1010" t="s">
        <v>480</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460</v>
      </c>
      <c r="DM125" s="997"/>
      <c r="DN125" s="997"/>
      <c r="DO125" s="997"/>
      <c r="DP125" s="997"/>
      <c r="DQ125" s="997" t="s">
        <v>123</v>
      </c>
      <c r="DR125" s="997"/>
      <c r="DS125" s="997"/>
      <c r="DT125" s="997"/>
      <c r="DU125" s="997"/>
      <c r="DV125" s="998" t="s">
        <v>123</v>
      </c>
      <c r="DW125" s="998"/>
      <c r="DX125" s="998"/>
      <c r="DY125" s="998"/>
      <c r="DZ125" s="999"/>
    </row>
    <row r="126" spans="1:130" s="226" customFormat="1" ht="26.25" customHeight="1" thickBot="1" x14ac:dyDescent="0.2">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460</v>
      </c>
      <c r="AB126" s="1029"/>
      <c r="AC126" s="1029"/>
      <c r="AD126" s="1029"/>
      <c r="AE126" s="1030"/>
      <c r="AF126" s="1031" t="s">
        <v>460</v>
      </c>
      <c r="AG126" s="1029"/>
      <c r="AH126" s="1029"/>
      <c r="AI126" s="1029"/>
      <c r="AJ126" s="1030"/>
      <c r="AK126" s="1031" t="s">
        <v>123</v>
      </c>
      <c r="AL126" s="1029"/>
      <c r="AM126" s="1029"/>
      <c r="AN126" s="1029"/>
      <c r="AO126" s="1030"/>
      <c r="AP126" s="1032" t="s">
        <v>123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481</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123</v>
      </c>
      <c r="DM126" s="990"/>
      <c r="DN126" s="990"/>
      <c r="DO126" s="990"/>
      <c r="DP126" s="990"/>
      <c r="DQ126" s="990" t="s">
        <v>123</v>
      </c>
      <c r="DR126" s="990"/>
      <c r="DS126" s="990"/>
      <c r="DT126" s="990"/>
      <c r="DU126" s="990"/>
      <c r="DV126" s="991" t="s">
        <v>123</v>
      </c>
      <c r="DW126" s="991"/>
      <c r="DX126" s="991"/>
      <c r="DY126" s="991"/>
      <c r="DZ126" s="992"/>
    </row>
    <row r="127" spans="1:130" s="226" customFormat="1" ht="26.25" customHeight="1" x14ac:dyDescent="0.15">
      <c r="A127" s="1130"/>
      <c r="B127" s="1018"/>
      <c r="C127" s="1072" t="s">
        <v>482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123</v>
      </c>
      <c r="AB127" s="1029"/>
      <c r="AC127" s="1029"/>
      <c r="AD127" s="1029"/>
      <c r="AE127" s="1030"/>
      <c r="AF127" s="1031" t="s">
        <v>123</v>
      </c>
      <c r="AG127" s="1029"/>
      <c r="AH127" s="1029"/>
      <c r="AI127" s="1029"/>
      <c r="AJ127" s="1030"/>
      <c r="AK127" s="1031" t="s">
        <v>123</v>
      </c>
      <c r="AL127" s="1029"/>
      <c r="AM127" s="1029"/>
      <c r="AN127" s="1029"/>
      <c r="AO127" s="1030"/>
      <c r="AP127" s="1032" t="s">
        <v>123</v>
      </c>
      <c r="AQ127" s="1033"/>
      <c r="AR127" s="1033"/>
      <c r="AS127" s="1033"/>
      <c r="AT127" s="1034"/>
      <c r="AU127" s="262"/>
      <c r="AV127" s="262"/>
      <c r="AW127" s="262"/>
      <c r="AX127" s="1102" t="s">
        <v>483</v>
      </c>
      <c r="AY127" s="1103"/>
      <c r="AZ127" s="1103"/>
      <c r="BA127" s="1103"/>
      <c r="BB127" s="1103"/>
      <c r="BC127" s="1103"/>
      <c r="BD127" s="1103"/>
      <c r="BE127" s="1104"/>
      <c r="BF127" s="1105" t="s">
        <v>484</v>
      </c>
      <c r="BG127" s="1103"/>
      <c r="BH127" s="1103"/>
      <c r="BI127" s="1103"/>
      <c r="BJ127" s="1103"/>
      <c r="BK127" s="1103"/>
      <c r="BL127" s="1104"/>
      <c r="BM127" s="1105" t="s">
        <v>485</v>
      </c>
      <c r="BN127" s="1103"/>
      <c r="BO127" s="1103"/>
      <c r="BP127" s="1103"/>
      <c r="BQ127" s="1103"/>
      <c r="BR127" s="1103"/>
      <c r="BS127" s="1104"/>
      <c r="BT127" s="1105" t="s">
        <v>486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487</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123</v>
      </c>
      <c r="DM127" s="990"/>
      <c r="DN127" s="990"/>
      <c r="DO127" s="990"/>
      <c r="DP127" s="990"/>
      <c r="DQ127" s="990" t="s">
        <v>460</v>
      </c>
      <c r="DR127" s="990"/>
      <c r="DS127" s="990"/>
      <c r="DT127" s="990"/>
      <c r="DU127" s="990"/>
      <c r="DV127" s="991" t="s">
        <v>123</v>
      </c>
      <c r="DW127" s="991"/>
      <c r="DX127" s="991"/>
      <c r="DY127" s="991"/>
      <c r="DZ127" s="992"/>
    </row>
    <row r="128" spans="1:130" s="226" customFormat="1" ht="26.25" customHeight="1" thickBot="1" x14ac:dyDescent="0.2">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v>76170</v>
      </c>
      <c r="AB128" s="1118"/>
      <c r="AC128" s="1118"/>
      <c r="AD128" s="1118"/>
      <c r="AE128" s="1119"/>
      <c r="AF128" s="1120">
        <v>72956</v>
      </c>
      <c r="AG128" s="1118"/>
      <c r="AH128" s="1118"/>
      <c r="AI128" s="1118"/>
      <c r="AJ128" s="1119"/>
      <c r="AK128" s="1120">
        <v>68246</v>
      </c>
      <c r="AL128" s="1118"/>
      <c r="AM128" s="1118"/>
      <c r="AN128" s="1118"/>
      <c r="AO128" s="1119"/>
      <c r="AP128" s="1121"/>
      <c r="AQ128" s="1122"/>
      <c r="AR128" s="1122"/>
      <c r="AS128" s="1122"/>
      <c r="AT128" s="1123"/>
      <c r="AU128" s="262"/>
      <c r="AV128" s="262"/>
      <c r="AW128" s="262"/>
      <c r="AX128" s="958" t="s">
        <v>490</v>
      </c>
      <c r="AY128" s="959"/>
      <c r="AZ128" s="959"/>
      <c r="BA128" s="959"/>
      <c r="BB128" s="959"/>
      <c r="BC128" s="959"/>
      <c r="BD128" s="959"/>
      <c r="BE128" s="960"/>
      <c r="BF128" s="1124" t="s">
        <v>123</v>
      </c>
      <c r="BG128" s="1125"/>
      <c r="BH128" s="1125"/>
      <c r="BI128" s="1125"/>
      <c r="BJ128" s="1125"/>
      <c r="BK128" s="1125"/>
      <c r="BL128" s="1126"/>
      <c r="BM128" s="1124">
        <v>14.97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t="s">
        <v>123</v>
      </c>
      <c r="DH128" s="1110"/>
      <c r="DI128" s="1110"/>
      <c r="DJ128" s="1110"/>
      <c r="DK128" s="1110"/>
      <c r="DL128" s="1110" t="s">
        <v>123</v>
      </c>
      <c r="DM128" s="1110"/>
      <c r="DN128" s="1110"/>
      <c r="DO128" s="1110"/>
      <c r="DP128" s="1110"/>
      <c r="DQ128" s="1110" t="s">
        <v>123</v>
      </c>
      <c r="DR128" s="1110"/>
      <c r="DS128" s="1110"/>
      <c r="DT128" s="1110"/>
      <c r="DU128" s="1110"/>
      <c r="DV128" s="1111" t="s">
        <v>123</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5328262</v>
      </c>
      <c r="AB129" s="1029"/>
      <c r="AC129" s="1029"/>
      <c r="AD129" s="1029"/>
      <c r="AE129" s="1030"/>
      <c r="AF129" s="1031">
        <v>5186806</v>
      </c>
      <c r="AG129" s="1029"/>
      <c r="AH129" s="1029"/>
      <c r="AI129" s="1029"/>
      <c r="AJ129" s="1030"/>
      <c r="AK129" s="1031">
        <v>5049966</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494</v>
      </c>
      <c r="BG129" s="1139"/>
      <c r="BH129" s="1139"/>
      <c r="BI129" s="1139"/>
      <c r="BJ129" s="1139"/>
      <c r="BK129" s="1139"/>
      <c r="BL129" s="1140"/>
      <c r="BM129" s="1138">
        <v>19.97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496</v>
      </c>
      <c r="X130" s="1144"/>
      <c r="Y130" s="1144"/>
      <c r="Z130" s="1145"/>
      <c r="AA130" s="1028">
        <v>1110270</v>
      </c>
      <c r="AB130" s="1029"/>
      <c r="AC130" s="1029"/>
      <c r="AD130" s="1029"/>
      <c r="AE130" s="1030"/>
      <c r="AF130" s="1031">
        <v>1085259</v>
      </c>
      <c r="AG130" s="1029"/>
      <c r="AH130" s="1029"/>
      <c r="AI130" s="1029"/>
      <c r="AJ130" s="1030"/>
      <c r="AK130" s="1031">
        <v>1036290</v>
      </c>
      <c r="AL130" s="1029"/>
      <c r="AM130" s="1029"/>
      <c r="AN130" s="1029"/>
      <c r="AO130" s="1030"/>
      <c r="AP130" s="1146"/>
      <c r="AQ130" s="1147"/>
      <c r="AR130" s="1147"/>
      <c r="AS130" s="1147"/>
      <c r="AT130" s="1148"/>
      <c r="AU130" s="264"/>
      <c r="AV130" s="264"/>
      <c r="AW130" s="264"/>
      <c r="AX130" s="1137" t="s">
        <v>497</v>
      </c>
      <c r="AY130" s="1020"/>
      <c r="AZ130" s="1020"/>
      <c r="BA130" s="1020"/>
      <c r="BB130" s="1020"/>
      <c r="BC130" s="1020"/>
      <c r="BD130" s="1020"/>
      <c r="BE130" s="1021"/>
      <c r="BF130" s="1174">
        <v>16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498</v>
      </c>
      <c r="X131" s="1182"/>
      <c r="Y131" s="1182"/>
      <c r="Z131" s="1183"/>
      <c r="AA131" s="1075">
        <v>4217992</v>
      </c>
      <c r="AB131" s="1054"/>
      <c r="AC131" s="1054"/>
      <c r="AD131" s="1054"/>
      <c r="AE131" s="1055"/>
      <c r="AF131" s="1053">
        <v>4101547</v>
      </c>
      <c r="AG131" s="1054"/>
      <c r="AH131" s="1054"/>
      <c r="AI131" s="1054"/>
      <c r="AJ131" s="1055"/>
      <c r="AK131" s="1053">
        <v>4013676</v>
      </c>
      <c r="AL131" s="1054"/>
      <c r="AM131" s="1054"/>
      <c r="AN131" s="1054"/>
      <c r="AO131" s="1055"/>
      <c r="AP131" s="1184"/>
      <c r="AQ131" s="1185"/>
      <c r="AR131" s="1185"/>
      <c r="AS131" s="1185"/>
      <c r="AT131" s="1186"/>
      <c r="AU131" s="264"/>
      <c r="AV131" s="264"/>
      <c r="AW131" s="264"/>
      <c r="AX131" s="1156" t="s">
        <v>499</v>
      </c>
      <c r="AY131" s="1107"/>
      <c r="AZ131" s="1107"/>
      <c r="BA131" s="1107"/>
      <c r="BB131" s="1107"/>
      <c r="BC131" s="1107"/>
      <c r="BD131" s="1107"/>
      <c r="BE131" s="1108"/>
      <c r="BF131" s="1157">
        <v>44.2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501</v>
      </c>
      <c r="W132" s="1167"/>
      <c r="X132" s="1167"/>
      <c r="Y132" s="1167"/>
      <c r="Z132" s="1168"/>
      <c r="AA132" s="1169">
        <v>15.192039250000001</v>
      </c>
      <c r="AB132" s="1170"/>
      <c r="AC132" s="1170"/>
      <c r="AD132" s="1170"/>
      <c r="AE132" s="1171"/>
      <c r="AF132" s="1172">
        <v>16.381087430000001</v>
      </c>
      <c r="AG132" s="1170"/>
      <c r="AH132" s="1170"/>
      <c r="AI132" s="1170"/>
      <c r="AJ132" s="1171"/>
      <c r="AK132" s="1172">
        <v>16.42900423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502</v>
      </c>
      <c r="W133" s="1150"/>
      <c r="X133" s="1150"/>
      <c r="Y133" s="1150"/>
      <c r="Z133" s="1151"/>
      <c r="AA133" s="1152">
        <v>15.6</v>
      </c>
      <c r="AB133" s="1153"/>
      <c r="AC133" s="1153"/>
      <c r="AD133" s="1153"/>
      <c r="AE133" s="1154"/>
      <c r="AF133" s="1152">
        <v>15.7</v>
      </c>
      <c r="AG133" s="1153"/>
      <c r="AH133" s="1153"/>
      <c r="AI133" s="1153"/>
      <c r="AJ133" s="1154"/>
      <c r="AK133" s="1152">
        <v>16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1SOEgsa17AcT2ugJ8+t0TcR2mrn1T6BG+aVRxHwbVszOIgOTCA6ZksHsrOs8Ne4VbVPVb/kXMrWC6DXZ5kJ6pw==" saltValue="Q8f0I743pbdCBlkjuGI/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0" zoomScaleNormal="85" zoomScaleSheetLayoutView="50" workbookViewId="0">
      <selection activeCell="BB73" sqref="BB7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ZFPfIWdbzrSFVvbqpwGR0YHYXf4uWua12nXeR0yCdgg40HL8rYCRyCJdQLmIyJelCAyYxfE0Vcq7D071dX2GQ==" saltValue="GiQ3fi2YiNdVVUCrlaKM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7" zoomScale="75" zoomScaleNormal="75" zoomScaleSheetLayoutView="55" workbookViewId="0">
      <selection activeCell="AF89" sqref="AF89"/>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edmGgb1e5PzCGwyCfkbbS6MoYcZHg5ib5AOO+BJUPBLyq6joMu70m7eOiAM9XTVUIxOanmfhK8Gm2q8p04Svg==" saltValue="pBtyY4OcHrlWTERZyvoe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3" zoomScale="75" zoomScaleSheetLayoutView="7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511</v>
      </c>
      <c r="AL9" s="1193"/>
      <c r="AM9" s="1193"/>
      <c r="AN9" s="1194"/>
      <c r="AO9" s="292">
        <v>1234896</v>
      </c>
      <c r="AP9" s="292">
        <v>106063</v>
      </c>
      <c r="AQ9" s="293">
        <v>87072</v>
      </c>
      <c r="AR9" s="294">
        <v>21.8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512</v>
      </c>
      <c r="AL10" s="1193"/>
      <c r="AM10" s="1193"/>
      <c r="AN10" s="1194"/>
      <c r="AO10" s="295">
        <v>187082</v>
      </c>
      <c r="AP10" s="295">
        <v>16068</v>
      </c>
      <c r="AQ10" s="296">
        <v>10235</v>
      </c>
      <c r="AR10" s="297">
        <v>57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513</v>
      </c>
      <c r="AL11" s="1193"/>
      <c r="AM11" s="1193"/>
      <c r="AN11" s="1194"/>
      <c r="AO11" s="295">
        <v>12892</v>
      </c>
      <c r="AP11" s="295">
        <v>1107</v>
      </c>
      <c r="AQ11" s="296">
        <v>13554</v>
      </c>
      <c r="AR11" s="297">
        <v>-91.8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514</v>
      </c>
      <c r="AL12" s="1193"/>
      <c r="AM12" s="1193"/>
      <c r="AN12" s="1194"/>
      <c r="AO12" s="295">
        <v>23012</v>
      </c>
      <c r="AP12" s="295">
        <v>1976</v>
      </c>
      <c r="AQ12" s="296">
        <v>777</v>
      </c>
      <c r="AR12" s="297">
        <v>154.30000000000001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515</v>
      </c>
      <c r="AL13" s="1193"/>
      <c r="AM13" s="1193"/>
      <c r="AN13" s="1194"/>
      <c r="AO13" s="295" t="s">
        <v>516</v>
      </c>
      <c r="AP13" s="295" t="s">
        <v>516</v>
      </c>
      <c r="AQ13" s="296">
        <v>1</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517</v>
      </c>
      <c r="AL14" s="1193"/>
      <c r="AM14" s="1193"/>
      <c r="AN14" s="1194"/>
      <c r="AO14" s="295">
        <v>52935</v>
      </c>
      <c r="AP14" s="295">
        <v>4547</v>
      </c>
      <c r="AQ14" s="296">
        <v>4055</v>
      </c>
      <c r="AR14" s="297">
        <v>12.1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518</v>
      </c>
      <c r="AL15" s="1193"/>
      <c r="AM15" s="1193"/>
      <c r="AN15" s="1194"/>
      <c r="AO15" s="295">
        <v>269</v>
      </c>
      <c r="AP15" s="295">
        <v>23</v>
      </c>
      <c r="AQ15" s="296">
        <v>1927</v>
      </c>
      <c r="AR15" s="297">
        <v>-98.8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519</v>
      </c>
      <c r="AL16" s="1196"/>
      <c r="AM16" s="1196"/>
      <c r="AN16" s="1197"/>
      <c r="AO16" s="295">
        <v>-100296</v>
      </c>
      <c r="AP16" s="295">
        <v>-8614</v>
      </c>
      <c r="AQ16" s="296">
        <v>-9107</v>
      </c>
      <c r="AR16" s="297">
        <v>-5.4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1410790</v>
      </c>
      <c r="AP17" s="295">
        <v>121171</v>
      </c>
      <c r="AQ17" s="296">
        <v>108514</v>
      </c>
      <c r="AR17" s="297">
        <v>11.7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524</v>
      </c>
      <c r="AL21" s="1188"/>
      <c r="AM21" s="1188"/>
      <c r="AN21" s="1189"/>
      <c r="AO21" s="307">
        <v>11.34</v>
      </c>
      <c r="AP21" s="308">
        <v>10.050000000000001</v>
      </c>
      <c r="AQ21" s="309">
        <v>1.29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525</v>
      </c>
      <c r="AL22" s="1188"/>
      <c r="AM22" s="1188"/>
      <c r="AN22" s="1189"/>
      <c r="AO22" s="312">
        <v>97.8</v>
      </c>
      <c r="AP22" s="313">
        <v>96.5</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530</v>
      </c>
      <c r="AL32" s="1204"/>
      <c r="AM32" s="1204"/>
      <c r="AN32" s="1205"/>
      <c r="AO32" s="322">
        <v>1041933</v>
      </c>
      <c r="AP32" s="322">
        <v>89490</v>
      </c>
      <c r="AQ32" s="323">
        <v>51702</v>
      </c>
      <c r="AR32" s="324">
        <v>73.099999999999994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531</v>
      </c>
      <c r="AL33" s="1204"/>
      <c r="AM33" s="1204"/>
      <c r="AN33" s="1205"/>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532</v>
      </c>
      <c r="AL34" s="1204"/>
      <c r="AM34" s="1204"/>
      <c r="AN34" s="1205"/>
      <c r="AO34" s="322" t="s">
        <v>516</v>
      </c>
      <c r="AP34" s="322" t="s">
        <v>516</v>
      </c>
      <c r="AQ34" s="323">
        <v>10</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533</v>
      </c>
      <c r="AL35" s="1204"/>
      <c r="AM35" s="1204"/>
      <c r="AN35" s="1205"/>
      <c r="AO35" s="322">
        <v>600315</v>
      </c>
      <c r="AP35" s="322">
        <v>51560</v>
      </c>
      <c r="AQ35" s="323">
        <v>15257</v>
      </c>
      <c r="AR35" s="324">
        <v>237.9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534</v>
      </c>
      <c r="AL36" s="1204"/>
      <c r="AM36" s="1204"/>
      <c r="AN36" s="1205"/>
      <c r="AO36" s="322">
        <v>120157</v>
      </c>
      <c r="AP36" s="322">
        <v>10320</v>
      </c>
      <c r="AQ36" s="323">
        <v>3750</v>
      </c>
      <c r="AR36" s="324">
        <v>175.2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535</v>
      </c>
      <c r="AL37" s="1204"/>
      <c r="AM37" s="1204"/>
      <c r="AN37" s="1205"/>
      <c r="AO37" s="322">
        <v>387</v>
      </c>
      <c r="AP37" s="322">
        <v>33</v>
      </c>
      <c r="AQ37" s="323">
        <v>880</v>
      </c>
      <c r="AR37" s="324">
        <v>-96.3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536</v>
      </c>
      <c r="AL38" s="1207"/>
      <c r="AM38" s="1207"/>
      <c r="AN38" s="1208"/>
      <c r="AO38" s="325">
        <v>1151</v>
      </c>
      <c r="AP38" s="325">
        <v>99</v>
      </c>
      <c r="AQ38" s="326">
        <v>8</v>
      </c>
      <c r="AR38" s="314">
        <v>1137.5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537</v>
      </c>
      <c r="AL39" s="1207"/>
      <c r="AM39" s="1207"/>
      <c r="AN39" s="1208"/>
      <c r="AO39" s="322">
        <v>-68246</v>
      </c>
      <c r="AP39" s="322">
        <v>-5862</v>
      </c>
      <c r="AQ39" s="323">
        <v>-2230</v>
      </c>
      <c r="AR39" s="324">
        <v>162.9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538</v>
      </c>
      <c r="AL40" s="1204"/>
      <c r="AM40" s="1204"/>
      <c r="AN40" s="1205"/>
      <c r="AO40" s="322">
        <v>-1036290</v>
      </c>
      <c r="AP40" s="322">
        <v>-89005</v>
      </c>
      <c r="AQ40" s="323">
        <v>-47794</v>
      </c>
      <c r="AR40" s="324">
        <v>86.2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659407</v>
      </c>
      <c r="AP41" s="322">
        <v>56635</v>
      </c>
      <c r="AQ41" s="323">
        <v>21582</v>
      </c>
      <c r="AR41" s="324">
        <v>162.4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506</v>
      </c>
      <c r="AN49" s="1200" t="s">
        <v>542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542412</v>
      </c>
      <c r="AN51" s="344">
        <v>44002</v>
      </c>
      <c r="AO51" s="345">
        <v>-70.5</v>
      </c>
      <c r="AP51" s="346">
        <v>82748</v>
      </c>
      <c r="AQ51" s="347">
        <v>24.4</v>
      </c>
      <c r="AR51" s="348">
        <v>-94.9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378431</v>
      </c>
      <c r="AN52" s="352">
        <v>30699</v>
      </c>
      <c r="AO52" s="353">
        <v>-13.8</v>
      </c>
      <c r="AP52" s="354">
        <v>44732</v>
      </c>
      <c r="AQ52" s="355">
        <v>22.5</v>
      </c>
      <c r="AR52" s="356">
        <v>-36.299999999999997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1120276</v>
      </c>
      <c r="AN53" s="344">
        <v>92715</v>
      </c>
      <c r="AO53" s="345">
        <v>110.7</v>
      </c>
      <c r="AP53" s="346">
        <v>91837</v>
      </c>
      <c r="AQ53" s="347">
        <v>11</v>
      </c>
      <c r="AR53" s="348">
        <v>99.7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475005</v>
      </c>
      <c r="AN54" s="352">
        <v>39312</v>
      </c>
      <c r="AO54" s="353">
        <v>28.1</v>
      </c>
      <c r="AP54" s="354">
        <v>54439</v>
      </c>
      <c r="AQ54" s="355">
        <v>21.7</v>
      </c>
      <c r="AR54" s="356">
        <v>6.4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1151091</v>
      </c>
      <c r="AN55" s="344">
        <v>96076</v>
      </c>
      <c r="AO55" s="345">
        <v>3.6</v>
      </c>
      <c r="AP55" s="346">
        <v>75972</v>
      </c>
      <c r="AQ55" s="347">
        <v>-17.3</v>
      </c>
      <c r="AR55" s="348">
        <v>20.9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555154</v>
      </c>
      <c r="AN56" s="352">
        <v>46336</v>
      </c>
      <c r="AO56" s="353">
        <v>17.899999999999999</v>
      </c>
      <c r="AP56" s="354">
        <v>40712</v>
      </c>
      <c r="AQ56" s="355">
        <v>-25.2</v>
      </c>
      <c r="AR56" s="356">
        <v>43.1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1318064</v>
      </c>
      <c r="AN57" s="344">
        <v>111182</v>
      </c>
      <c r="AO57" s="345">
        <v>15.7</v>
      </c>
      <c r="AP57" s="346">
        <v>79466</v>
      </c>
      <c r="AQ57" s="347">
        <v>4.5999999999999996</v>
      </c>
      <c r="AR57" s="348">
        <v>11.1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934745</v>
      </c>
      <c r="AN58" s="352">
        <v>78848</v>
      </c>
      <c r="AO58" s="353">
        <v>70.2</v>
      </c>
      <c r="AP58" s="354">
        <v>44645</v>
      </c>
      <c r="AQ58" s="355">
        <v>9.6999999999999993</v>
      </c>
      <c r="AR58" s="356">
        <v>60.5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2304448</v>
      </c>
      <c r="AN59" s="344">
        <v>197926</v>
      </c>
      <c r="AO59" s="345">
        <v>78</v>
      </c>
      <c r="AP59" s="346">
        <v>90072</v>
      </c>
      <c r="AQ59" s="347">
        <v>13.3</v>
      </c>
      <c r="AR59" s="348">
        <v>64.7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1693373</v>
      </c>
      <c r="AN60" s="352">
        <v>145441</v>
      </c>
      <c r="AO60" s="353">
        <v>84.5</v>
      </c>
      <c r="AP60" s="354">
        <v>46083</v>
      </c>
      <c r="AQ60" s="355">
        <v>3.2</v>
      </c>
      <c r="AR60" s="356">
        <v>81.3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1287258</v>
      </c>
      <c r="AN61" s="359">
        <v>108380</v>
      </c>
      <c r="AO61" s="360">
        <v>27.5</v>
      </c>
      <c r="AP61" s="361">
        <v>84019</v>
      </c>
      <c r="AQ61" s="362">
        <v>7.2</v>
      </c>
      <c r="AR61" s="348">
        <v>20.3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807342</v>
      </c>
      <c r="AN62" s="352">
        <v>68127</v>
      </c>
      <c r="AO62" s="353">
        <v>37.4</v>
      </c>
      <c r="AP62" s="354">
        <v>46122</v>
      </c>
      <c r="AQ62" s="355">
        <v>6.4</v>
      </c>
      <c r="AR62" s="356">
        <v>31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SMYwCNRAtXNXIKjhzrKs2d4561nX1YP80+ZiD5heAEwoPmJ15VzcDiX+R5H26/nieDrUMQ+LH+vWqewfhJDHw==" saltValue="vXkZmeDvuwNnx6fwfVRo3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C52" zoomScale="60" zoomScaleNormal="6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xznndg1Q8eC6d344WatcTR9/6rq5FXplP3bKtRcU2nnnuvL2BQwxl0srFkV/GuVo30kplI055z2wPd37x8x4w==" saltValue="DDbUvM1z1YpHgm/37jEE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8" zoomScale="65" zoomScaleNormal="6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RD4sD8BYeG8dVGzkm3uXKlmRDIc/BKHIw7tnHcRDernguy/TpQQeuxub06kM0MENOcw5BP6EqwbYvn2ApvqlA==" saltValue="CaAr3zMG+pv+giR0Rbylj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election activeCell="L50" sqref="L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32.1</v>
      </c>
      <c r="G47" s="12">
        <v>36.299999999999997</v>
      </c>
      <c r="H47" s="12">
        <v>37.340000000000003</v>
      </c>
      <c r="I47" s="12">
        <v>37.93</v>
      </c>
      <c r="J47" s="13">
        <v>34.479999999999997</v>
      </c>
    </row>
    <row r="48" spans="2:10" ht="57.75" customHeight="1" x14ac:dyDescent="0.15">
      <c r="B48" s="14"/>
      <c r="C48" s="1214" t="s">
        <v>4</v>
      </c>
      <c r="D48" s="1214"/>
      <c r="E48" s="1215"/>
      <c r="F48" s="15">
        <v>2.91</v>
      </c>
      <c r="G48" s="16">
        <v>3.19</v>
      </c>
      <c r="H48" s="16">
        <v>3.57</v>
      </c>
      <c r="I48" s="16">
        <v>4.3</v>
      </c>
      <c r="J48" s="17">
        <v>5.0199999999999996</v>
      </c>
    </row>
    <row r="49" spans="2:10" ht="57.75" customHeight="1" thickBot="1" x14ac:dyDescent="0.2">
      <c r="B49" s="18"/>
      <c r="C49" s="1216" t="s">
        <v>5</v>
      </c>
      <c r="D49" s="1216"/>
      <c r="E49" s="1217"/>
      <c r="F49" s="19">
        <v>8.82</v>
      </c>
      <c r="G49" s="20">
        <v>4.42</v>
      </c>
      <c r="H49" s="20">
        <v>1.1599999999999999</v>
      </c>
      <c r="I49" s="20">
        <v>0.19</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PbnON3M2EOijLYzKuFtTXpbyc9x2iwKnbDgx6jPBm/jQsEZrYI3PyQ3X7OlV9yuFZrSq5GxSyBKUzIPF5a+uQ==" saltValue="pB/13Kqw5DzVnh2UpSY2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2019-10-28T02:45:20Z</cp:lastPrinted>
  <dcterms:created xsi:type="dcterms:W3CDTF">2019-02-14T03:52:42Z</dcterms:created>
  <dcterms:modified xsi:type="dcterms:W3CDTF">2019-10-28T02:45:59Z</dcterms:modified>
  <cp:category/>
</cp:coreProperties>
</file>