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14C8BA04-A86E-4B18-A5AE-96A48BBABC58}" xr6:coauthVersionLast="36" xr6:coauthVersionMax="36" xr10:uidLastSave="{00000000-0000-0000-0000-000000000000}"/>
  <bookViews>
    <workbookView xWindow="0" yWindow="0" windowWidth="14370" windowHeight="11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V68" i="12"/>
  <c r="Q68" i="12"/>
  <c r="AF72" i="12"/>
  <c r="AA70" i="12"/>
  <c r="AF70" i="12" s="1"/>
  <c r="AA74" i="12"/>
  <c r="AF74" i="12" s="1"/>
  <c r="AA73" i="12"/>
  <c r="AF73" i="12" s="1"/>
  <c r="AA72" i="12"/>
  <c r="AA71" i="12"/>
  <c r="AF71" i="12" s="1"/>
  <c r="AA69" i="12"/>
  <c r="AF69" i="12" s="1"/>
  <c r="AU63" i="12"/>
  <c r="AP33" i="12"/>
  <c r="AP63" i="12" s="1"/>
  <c r="AK33" i="12"/>
  <c r="V33" i="12"/>
  <c r="Q33" i="12"/>
  <c r="AA35" i="12"/>
  <c r="AA34" i="12"/>
  <c r="AA32" i="12"/>
  <c r="AA31" i="12"/>
  <c r="AA30" i="12"/>
  <c r="AA29" i="12"/>
  <c r="AA28" i="12"/>
  <c r="AP23" i="12"/>
  <c r="V23" i="12"/>
  <c r="Q23" i="12"/>
  <c r="AA9" i="12"/>
  <c r="AA8" i="12"/>
  <c r="AA7" i="12"/>
  <c r="AA23" i="12" l="1"/>
  <c r="AF88" i="12"/>
  <c r="AA68" i="12"/>
  <c r="AA33" i="12"/>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C37" i="10"/>
  <c r="BE36" i="10"/>
  <c r="BE35"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<sst xmlns="http://schemas.openxmlformats.org/spreadsheetml/2006/main" count="1149" uniqueCount="630">
  <si>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</si>
  <si>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</si>
  <si>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</si>
  <si>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</si>
  <si>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</si>
  <si>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</si>
  <si>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</si>
  <si>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</si>
  <si>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</si>
  <si>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</si>
  <si>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</si>
  <si>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</si>
  <si>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</si>
  <si>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</si>
  <si>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</si>
  <si>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</si>
  <si>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</si>
  <si>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</si>
  <si>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</si>
  <si>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</si>
  <si>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</si>
  <si>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</si>
  <si>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</si>
  <si>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</si>
  <si>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</si>
  <si>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</si>
  <si>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</si>
  <si>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</si>
  <si>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</si>
  <si>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</si>
  <si>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</si>
  <si>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</si>
  <si>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</si>
  <si>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</si>
  <si>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</si>
  <si>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</si>
  <si>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</si>
  <si>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</si>
  <si>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</si>
  <si>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</si>
  <si>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</si>
  <si>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</si>
  <si>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</si>
  <si>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</si>
  <si>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</si>
  <si>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</si>
  <si>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</si>
  <si>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</si>
  <si>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</si>
  <si>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</si>
  <si>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</si>
  <si>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</si>
  <si>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</si>
  <si>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</si>
  <si>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</si>
  <si>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</si>
  <si>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</si>
  <si>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</si>
  <si>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</si>
  <si>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</si>
  <si>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</si>
  <si>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</si>
  <si>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</si>
  <si>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</si>
  <si>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</si>
  <si>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</si>
  <si>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</si>
  <si>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</si>
  <si>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</si>
  <si>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</si>
  <si>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</si>
  <si>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</si>
  <si>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</si>
  <si>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</si>
  <si>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</si>
  <si>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</si>
  <si>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</si>
  <si>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</si>
  <si>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</si>
  <si>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</si>
  <si>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</si>
  <si>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</si>
  <si>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</si>
  <si>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</si>
  <si>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</si>
  <si>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</si>
  <si>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</si>
  <si>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</si>
  <si>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</si>
  <si>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</si>
  <si>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</si>
  <si>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</si>
  <si>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</si>
  <si>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</si>
  <si>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</si>
  <si>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</si>
  <si>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</si>
  <si>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</si>
  <si>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</si>
  <si>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</si>
  <si>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</si>
  <si>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</si>
  <si>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</si>
  <si>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</si>
  <si>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</si>
  <si>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</si>
  <si>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</si>
  <si>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</si>
  <si>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</si>
  <si>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</si>
  <si>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</si>
  <si>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</si>
  <si>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</si>
  <si>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</si>
  <si>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</si>
  <si>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</si>
  <si>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</si>
  <si>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</si>
  <si>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</si>
  <si>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</si>
  <si>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</si>
  <si>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</si>
  <si>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</si>
  <si>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</si>
  <si>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</si>
  <si>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</si>
  <si>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</si>
  <si>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</si>
  <si>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</si>
  <si>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</si>
  <si>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</si>
  <si>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</si>
  <si>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</si>
  <si>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</si>
  <si>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</si>
  <si>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</si>
  <si>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</si>
  <si>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</si>
  <si>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</si>
  <si>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</si>
  <si>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</si>
  <si>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</si>
  <si>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</si>
  <si>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</si>
  <si>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</si>
  <si>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</si>
  <si>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</si>
  <si>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</si>
  <si>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</si>
  <si>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</si>
  <si>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</si>
  <si>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</si>
  <si>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</si>
  <si>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</si>
  <si>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</si>
  <si>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</si>
  <si>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</si>
  <si>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</si>
  <si>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</si>
  <si>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</si>
  <si>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</si>
  <si>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</si>
  <si>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</si>
  <si>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</si>
  <si>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</si>
  <si>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</si>
  <si>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</si>
  <si>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</si>
  <si>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</si>
  <si>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</si>
  <si>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</si>
  <si>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</si>
  <si>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</si>
  <si>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</si>
  <si>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</si>
  <si>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</si>
  <si>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</si>
  <si>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</si>
  <si>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</si>
  <si>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</si>
  <si>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</si>
  <si>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</si>
  <si>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</si>
  <si>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</si>
  <si>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</si>
  <si>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</si>
  <si>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</si>
  <si>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</si>
  <si>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</si>
  <si>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</si>
  <si>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</si>
  <si>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</si>
  <si>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</si>
  <si>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</si>
  <si>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</si>
  <si>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</si>
  <si>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</si>
  <si>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</si>
  <si>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</si>
  <si>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</si>
  <si>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</si>
  <si>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</si>
  <si>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</si>
  <si>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</si>
  <si>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</si>
  <si>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</si>
  <si>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</si>
  <si>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</si>
  <si>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</si>
  <si>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</si>
  <si>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</si>
  <si>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</si>
  <si>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</si>
  <si>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</si>
  <si>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</si>
  <si>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</si>
  <si>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</si>
  <si>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</si>
  <si>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</si>
  <si>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</si>
  <si>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</si>
  <si>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</si>
  <si>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</si>
  <si>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</si>
  <si>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</si>
  <si>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</si>
  <si>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</si>
  <si>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</si>
  <si>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</si>
  <si>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</si>
  <si>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</si>
  <si>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</si>
  <si>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</si>
  <si>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</si>
  <si>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</si>
  <si>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</si>
  <si>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</si>
  <si>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</si>
  <si>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</si>
  <si>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</si>
  <si>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</si>
  <si>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</si>
  <si>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</si>
  <si>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</si>
  <si>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</si>
  <si>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</si>
  <si>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</si>
  <si>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</si>
  <si>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</si>
  <si>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</si>
  <si>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</si>
  <si>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</si>
  <si>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</si>
  <si>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</si>
  <si>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</si>
  <si>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</si>
  <si>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</si>
  <si>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</si>
  <si>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</si>
  <si>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</si>
  <si>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</si>
  <si>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</si>
  <si>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</si>
  <si>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</si>
  <si>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</si>
  <si>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</si>
  <si>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</si>
  <si>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</si>
  <si>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</si>
  <si>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</si>
  <si>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</si>
  <si>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</si>
  <si>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</si>
  <si>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</si>
  <si>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</si>
  <si>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</si>
  <si>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</si>
  <si>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</si>
  <si>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</si>
  <si>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</si>
  <si>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</si>
  <si>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</si>
  <si>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</si>
  <si>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</si>
  <si>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</si>
  <si>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</si>
  <si>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</si>
  <si>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</si>
  <si>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</si>
  <si>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</si>
  <si>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</si>
  <si>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</si>
  <si>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</si>
  <si>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</si>
  <si>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</si>
  <si>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</si>
  <si>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</si>
  <si>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</si>
  <si>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</si>
  <si>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</si>
  <si>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</si>
  <si>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</si>
  <si>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</si>
  <si>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</si>
  <si>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</si>
  <si>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</si>
  <si>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</si>
  <si>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</si>
  <si>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</si>
  <si>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</si>
  <si>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</si>
  <si>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</si>
  <si>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</si>
  <si>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</si>
  <si>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</si>
  <si>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</si>
  <si>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</si>
  <si>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</si>
  <si>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</si>
  <si>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</si>
  <si>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</si>
  <si>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</si>
  <si>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</si>
  <si>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</si>
  <si>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</si>
  <si>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</si>
  <si>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</si>
  <si>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</si>
  <si>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</si>
  <si>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</si>
  <si>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</si>
  <si>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</si>
  <si>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</si>
  <si>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</si>
  <si>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</si>
  <si>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</si>
  <si>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</si>
  <si>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</si>
  <si>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</si>
  <si>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</si>
  <si>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</si>
  <si>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</si>
  <si>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</si>
  <si>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</si>
  <si>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</si>
  <si>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</si>
  <si>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</si>
  <si>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</si>
  <si>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</si>
  <si>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</si>
  <si>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</si>
  <si>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</si>
  <si>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</si>
  <si>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</si>
  <si>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</si>
  <si>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</si>
  <si>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</si>
  <si>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</si>
  <si>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</si>
  <si>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</si>
  <si>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</si>
  <si>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</si>
  <si>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</si>
  <si>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</si>
  <si>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</si>
  <si>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</si>
  <si>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</si>
  <si>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</si>
  <si>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</si>
  <si>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</si>
  <si>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</si>
  <si>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</si>
  <si>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</si>
  <si>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</si>
  <si>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</si>
  <si>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</si>
  <si>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</si>
  <si>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</si>
  <si>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</si>
  <si>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</si>
  <si>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</si>
  <si>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</si>
  <si>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</si>
  <si>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</si>
  <si>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</si>
  <si>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</si>
  <si>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</si>
  <si>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</si>
  <si>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</si>
  <si>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</si>
  <si>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</si>
  <si>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</si>
  <si>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</si>
  <si>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</si>
  <si>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</si>
  <si>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</si>
  <si>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</si>
  <si>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</si>
  <si>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</si>
  <si>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</si>
  <si>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</si>
  <si>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</si>
  <si>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</si>
  <si>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</si>
  <si>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</si>
  <si>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</si>
  <si>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</si>
  <si>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</si>
  <si>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</si>
  <si>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</si>
  <si>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</si>
  <si>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</si>
  <si>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</si>
  <si>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</si>
  <si>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</si>
  <si>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</si>
  <si>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</si>
  <si>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</si>
  <si>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</si>
  <si>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</si>
  <si>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</si>
  <si>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</si>
  <si>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</si>
  <si>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</si>
  <si>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</si>
  <si>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</si>
  <si>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</si>
  <si>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</si>
  <si>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</si>
  <si>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</si>
  <si>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</si>
  <si>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</si>
  <si>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</si>
  <si>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</si>
  <si>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</si>
  <si>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</si>
  <si>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</si>
  <si>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</si>
  <si>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</si>
  <si>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</si>
  <si>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</si>
  <si>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</si>
  <si>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</si>
  <si>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</si>
  <si>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</si>
  <si>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</si>
  <si>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</si>
  <si>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</si>
  <si>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</si>
  <si>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</si>
  <si>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</si>
  <si>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</si>
  <si>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</si>
  <si>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</si>
  <si>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</si>
  <si>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</si>
  <si>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</si>
  <si>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</si>
  <si>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</si>
  <si>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</si>
  <si>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</si>
  <si>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</si>
  <si>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</si>
  <si>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</si>
  <si>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</si>
  <si>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</si>
  <si>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</si>
  <si>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</si>
  <si>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</si>
  <si>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</si>
  <si>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</si>
  <si>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</si>
  <si>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</si>
  <si>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</si>
  <si>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</si>
  <si>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</si>
  <si>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</si>
  <si>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</si>
  <si>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</si>
  <si>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</si>
  <si>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</si>
  <si>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</si>
  <si>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</si>
  <si>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</si>
  <si>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</si>
  <si>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</si>
  <si>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</si>
  <si>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</si>
  <si>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</si>
  <si>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</si>
  <si>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</si>
  <si>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</si>
  <si>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</si>
  <si>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</si>
  <si>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</si>
  <si>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</si>
  <si>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</si>
  <si>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</si>
  <si>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</si>
  <si>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</si>
  <si>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</si>
  <si>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</si>
  <si>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</si>
  <si>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</si>
  <si>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</si>
  <si>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</si>
  <si>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</si>
  <si>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</si>
  <si>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</si>
  <si>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</si>
  <si>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</si>
  <si>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</si>
  <si>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</si>
  <si>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</si>
  <si>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</si>
  <si>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</si>
  <si>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</si>
  <si>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</si>
  <si>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</si>
  <si>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</si>
  <si>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</si>
  <si>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</si>
  <si>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</si>
  <si>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</si>
  <si>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</si>
  <si>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</si>
  <si>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</si>
  <si>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</si>
  <si>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</si>
  <si>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</si>
  <si>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</si>
  <si>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</si>
  <si>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</si>
  <si>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</si>
  <si>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</si>
  <si>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</si>
  <si>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</si>
  <si>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</si>
  <si>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</si>
  <si>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</si>
  <si>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</si>
  <si>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</si>
  <si>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</si>
  <si>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</si>
  <si>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</si>
  <si>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</si>
  <si>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</si>
  <si>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</si>
  <si>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</si>
  <si>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</si>
  <si>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</si>
  <si>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</si>
  <si>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</si>
  <si>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</si>
  <si>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</si>
  <si>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</si>
  <si>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</si>
  <si>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</si>
  <si>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</si>
  <si>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</si>
  <si>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</si>
  <si>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</si>
  <si>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</si>
  <si>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</si>
  <si>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</si>
  <si>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</si>
  <si>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</si>
  <si>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</si>
  <si>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</si>
  <si>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</si>
  <si>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</si>
  <si>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</si>
  <si>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</si>
  <si>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</si>
  <si>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</si>
  <si>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23.11</t>
  </si>
  <si>
    <t>▲ 1.41</t>
  </si>
  <si>
    <t>水道事業会計</t>
  </si>
  <si>
    <t>下水道事業会計</t>
  </si>
  <si>
    <t>一般会計</t>
  </si>
  <si>
    <t>介護保険事業特別会計</t>
  </si>
  <si>
    <t>農業共済事業特別会計</t>
  </si>
  <si>
    <t>国民健康保険事業特別会計（事業勘定）</t>
  </si>
  <si>
    <t>後期高齢者医療事業特別会計</t>
  </si>
  <si>
    <t>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</si>
  <si>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</si>
  <si>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</si>
  <si>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</si>
  <si>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</si>
  <si>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</si>
  <si>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</si>
  <si>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</si>
  <si>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</si>
  <si>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</si>
  <si>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</si>
  <si>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</si>
  <si>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</si>
  <si>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</si>
  <si>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</si>
  <si>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</si>
  <si>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</si>
  <si>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豊岡市土地開発公社</t>
  </si>
  <si>
    <t>㈱北前館</t>
  </si>
  <si>
    <t>㈱日高振興公社</t>
  </si>
  <si>
    <t>㈱シルク温泉やまびこ</t>
  </si>
  <si>
    <t>アイティ豊岡都市開発㈱</t>
  </si>
  <si>
    <t>豊岡まちづくり㈱</t>
  </si>
  <si>
    <t>㈲あした</t>
  </si>
  <si>
    <t>(一財)但馬地域地場産業振興センター</t>
    <rPh sb="1" eb="2">
      <t>イチ</t>
    </rPh>
    <phoneticPr fontId="2"/>
  </si>
  <si>
    <t>(一社)豊岡観光イノベーション</t>
    <rPh sb="1" eb="2">
      <t>イチ</t>
    </rPh>
    <rPh sb="2" eb="3">
      <t>シャ</t>
    </rPh>
    <rPh sb="4" eb="6">
      <t>トヨオカ</t>
    </rPh>
    <rPh sb="6" eb="8">
      <t>カンコウ</t>
    </rPh>
    <phoneticPr fontId="2"/>
  </si>
  <si>
    <t>兵庫県信用保証協会</t>
  </si>
  <si>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</si>
  <si>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</si>
  <si>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</si>
  <si>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</si>
  <si>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福祉基金</t>
    <rPh sb="0" eb="2">
      <t>フクシ</t>
    </rPh>
    <rPh sb="2" eb="4">
      <t>キキン</t>
    </rPh>
    <phoneticPr fontId="2"/>
  </si>
  <si>
    <t>被災者生活再建支援基金</t>
    <rPh sb="0" eb="3">
      <t>ヒサイシャ</t>
    </rPh>
    <rPh sb="3" eb="5">
      <t>セイカツ</t>
    </rPh>
    <rPh sb="5" eb="7">
      <t>サイケン</t>
    </rPh>
    <rPh sb="7" eb="9">
      <t>シエン</t>
    </rPh>
    <rPh sb="9" eb="11">
      <t>キキン</t>
    </rPh>
    <phoneticPr fontId="2"/>
  </si>
  <si>
    <t>植村直己顕彰基金</t>
    <rPh sb="0" eb="2">
      <t>ウエムラ</t>
    </rPh>
    <rPh sb="2" eb="4">
      <t>ナオミ</t>
    </rPh>
    <rPh sb="4" eb="6">
      <t>ケンショウ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</si>
  <si>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</si>
  <si>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</si>
  <si>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</si>
  <si>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将来負担比率は、地方債の積極的な繰上償還、計画に基づく発行などの縮減に努めた結果、減少傾向にあるものの依然として類似団体と比較してかなり高い状況である。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等に基づき、施設の集約化・複合化を進めるなど公共施設の適正管理に取り組んでいく。</t>
    <rPh sb="201" eb="20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</si>
  <si>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</si>
  <si>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</si>
  <si>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</si>
  <si>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</si>
  <si>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</si>
  <si>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</si>
  <si>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将来負担率は減少傾向にある。これは、地方債の積極的な繰上償還、計画に基づく発行、交付税算入率の高い発行などによるものである。
　しかしながら類似団体と比較し、将来負担比率で52.4ポイント（昨年度50.6ポイント）、実質公債費比率で7.0ポイント（昨年度5.9ポイント）上回っており、ともに高い水準にある。
　今後も引き続き地方債の発行抑制や交付税算入率の高い地方債の発行などに努める。</t>
    <rPh sb="96" eb="99">
      <t>サクネンド</t>
    </rPh>
    <rPh sb="125" eb="128">
      <t>サクネンド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</si>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</sst>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3728-4C86-B387-D469D0514B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65680</c:v>
                </c:pt>
                <c:pt idx="1">
                  <c:v>67083</c:v>
                </c:pt>
                <c:pt idx="2">
                  <c:v>68146</c:v>
                </c:pt>
                <c:pt idx="3">
                  <c:v>55695</c:v>
                </c:pt>
                <c:pt idx="4">
                  <c:v>72693</c:v>
                </c:pt>
              </c:numCache>
            </c:numRef>
          </c:val>
          <c:smooth val="0"/>
          <c:extLst>
            <c:ext xmlns:c16="http://schemas.microsoft.com/office/drawing/2014/chart" uri="{C3380CC4-5D6E-409C-BE32-E72D297353CC}">
              <c16:uniqueId val="{00000001-3728-4C86-B387-D469D0514B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2.91</c:v>
                </c:pt>
                <c:pt idx="1">
                  <c:v>3.29</c:v>
                </c:pt>
                <c:pt idx="2">
                  <c:v>3.07</c:v>
                </c:pt>
                <c:pt idx="3">
                  <c:v>3.03</c:v>
                </c:pt>
                <c:pt idx="4">
                  <c:v>4.5999999999999996</c:v>
                </c:pt>
              </c:numCache>
            </c:numRef>
          </c:val>
          <c:extLst>
            <c:ext xmlns:c16="http://schemas.microsoft.com/office/drawing/2014/chart" uri="{C3380CC4-5D6E-409C-BE32-E72D297353CC}">
              <c16:uniqueId val="{00000000-E3C6-4D66-B83A-2E0784999E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35.979999999999997</c:v>
                </c:pt>
                <c:pt idx="1">
                  <c:v>42.44</c:v>
                </c:pt>
                <c:pt idx="2">
                  <c:v>19.95</c:v>
                </c:pt>
                <c:pt idx="3">
                  <c:v>18.79</c:v>
                </c:pt>
                <c:pt idx="4">
                  <c:v>18.16</c:v>
                </c:pt>
              </c:numCache>
            </c:numRef>
          </c:val>
          <c:extLst>
            <c:ext xmlns:c16="http://schemas.microsoft.com/office/drawing/2014/chart" uri="{C3380CC4-5D6E-409C-BE32-E72D297353CC}">
              <c16:uniqueId val="{00000001-E3C6-4D66-B83A-2E0784999E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c:v>
                </c:pt>
                <c:pt idx="1">
                  <c:v>5.63</c:v>
                </c:pt>
                <c:pt idx="2">
                  <c:v>-23.11</c:v>
                </c:pt>
                <c:pt idx="3">
                  <c:v>-1.41</c:v>
                </c:pt>
                <c:pt idx="4">
                  <c:v>0.61</c:v>
                </c:pt>
              </c:numCache>
            </c:numRef>
          </c:val>
          <c:smooth val="0"/>
          <c:extLst>
            <c:ext xmlns:c16="http://schemas.microsoft.com/office/drawing/2014/chart" uri="{C3380CC4-5D6E-409C-BE32-E72D297353CC}">
              <c16:uniqueId val="{00000002-E3C6-4D66-B83A-2E0784999E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0.08</c:v>
                </c:pt>
                <c:pt idx="4">
                  <c:v>#N/A</c:v>
                </c:pt>
                <c:pt idx="5">
                  <c:v>0.14000000000000001</c:v>
                </c:pt>
                <c:pt idx="6">
                  <c:v>#N/A</c:v>
                </c:pt>
                <c:pt idx="7">
                  <c:v>0.05</c:v>
                </c:pt>
                <c:pt idx="8">
                  <c:v>#N/A</c:v>
                </c:pt>
                <c:pt idx="9">
                  <c:v>7.0000000000000007E-2</c:v>
                </c:pt>
              </c:numCache>
            </c:numRef>
          </c:val>
          <c:extLst>
            <c:ext xmlns:c16="http://schemas.microsoft.com/office/drawing/2014/chart" uri="{C3380CC4-5D6E-409C-BE32-E72D297353CC}">
              <c16:uniqueId val="{00000000-28EA-4CA5-9A18-8BF6A796ED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EA-4CA5-9A18-8BF6A796EDAA}"/>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0.05</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2-28EA-4CA5-9A18-8BF6A796EDA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3-28EA-4CA5-9A18-8BF6A796EDAA}"/>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1.01</c:v>
                </c:pt>
                <c:pt idx="2">
                  <c:v>#N/A</c:v>
                </c:pt>
                <c:pt idx="3">
                  <c:v>1.17</c:v>
                </c:pt>
                <c:pt idx="4">
                  <c:v>#N/A</c:v>
                </c:pt>
                <c:pt idx="5">
                  <c:v>1.67</c:v>
                </c:pt>
                <c:pt idx="6">
                  <c:v>#N/A</c:v>
                </c:pt>
                <c:pt idx="7">
                  <c:v>1.26</c:v>
                </c:pt>
                <c:pt idx="8">
                  <c:v>#N/A</c:v>
                </c:pt>
                <c:pt idx="9">
                  <c:v>0.36</c:v>
                </c:pt>
              </c:numCache>
            </c:numRef>
          </c:val>
          <c:extLst>
            <c:ext xmlns:c16="http://schemas.microsoft.com/office/drawing/2014/chart" uri="{C3380CC4-5D6E-409C-BE32-E72D297353CC}">
              <c16:uniqueId val="{00000004-28EA-4CA5-9A18-8BF6A796EDAA}"/>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0.57999999999999996</c:v>
                </c:pt>
                <c:pt idx="2">
                  <c:v>#N/A</c:v>
                </c:pt>
                <c:pt idx="3">
                  <c:v>0.64</c:v>
                </c:pt>
                <c:pt idx="4">
                  <c:v>#N/A</c:v>
                </c:pt>
                <c:pt idx="5">
                  <c:v>0.69</c:v>
                </c:pt>
                <c:pt idx="6">
                  <c:v>#N/A</c:v>
                </c:pt>
                <c:pt idx="7">
                  <c:v>0.69</c:v>
                </c:pt>
                <c:pt idx="8">
                  <c:v>#N/A</c:v>
                </c:pt>
                <c:pt idx="9">
                  <c:v>0.77</c:v>
                </c:pt>
              </c:numCache>
            </c:numRef>
          </c:val>
          <c:extLst>
            <c:ext xmlns:c16="http://schemas.microsoft.com/office/drawing/2014/chart" uri="{C3380CC4-5D6E-409C-BE32-E72D297353CC}">
              <c16:uniqueId val="{00000005-28EA-4CA5-9A18-8BF6A796EDA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0.8</c:v>
                </c:pt>
                <c:pt idx="4">
                  <c:v>#N/A</c:v>
                </c:pt>
                <c:pt idx="5">
                  <c:v>0.92</c:v>
                </c:pt>
                <c:pt idx="6">
                  <c:v>#N/A</c:v>
                </c:pt>
                <c:pt idx="7">
                  <c:v>1.21</c:v>
                </c:pt>
                <c:pt idx="8">
                  <c:v>#N/A</c:v>
                </c:pt>
                <c:pt idx="9">
                  <c:v>1.59</c:v>
                </c:pt>
              </c:numCache>
            </c:numRef>
          </c:val>
          <c:extLst>
            <c:ext xmlns:c16="http://schemas.microsoft.com/office/drawing/2014/chart" uri="{C3380CC4-5D6E-409C-BE32-E72D297353CC}">
              <c16:uniqueId val="{00000006-28EA-4CA5-9A18-8BF6A796EDA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2.81</c:v>
                </c:pt>
                <c:pt idx="2">
                  <c:v>#N/A</c:v>
                </c:pt>
                <c:pt idx="3">
                  <c:v>3.17</c:v>
                </c:pt>
                <c:pt idx="4">
                  <c:v>#N/A</c:v>
                </c:pt>
                <c:pt idx="5">
                  <c:v>2.89</c:v>
                </c:pt>
                <c:pt idx="6">
                  <c:v>#N/A</c:v>
                </c:pt>
                <c:pt idx="7">
                  <c:v>2.93</c:v>
                </c:pt>
                <c:pt idx="8">
                  <c:v>#N/A</c:v>
                </c:pt>
                <c:pt idx="9">
                  <c:v>4.49</c:v>
                </c:pt>
              </c:numCache>
            </c:numRef>
          </c:val>
          <c:extLst>
            <c:ext xmlns:c16="http://schemas.microsoft.com/office/drawing/2014/chart" uri="{C3380CC4-5D6E-409C-BE32-E72D297353CC}">
              <c16:uniqueId val="{00000007-28EA-4CA5-9A18-8BF6A796EDA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3.14</c:v>
                </c:pt>
                <c:pt idx="2">
                  <c:v>#N/A</c:v>
                </c:pt>
                <c:pt idx="3">
                  <c:v>3.8</c:v>
                </c:pt>
                <c:pt idx="4">
                  <c:v>#N/A</c:v>
                </c:pt>
                <c:pt idx="5">
                  <c:v>3.96</c:v>
                </c:pt>
                <c:pt idx="6">
                  <c:v>#N/A</c:v>
                </c:pt>
                <c:pt idx="7">
                  <c:v>4.1100000000000003</c:v>
                </c:pt>
                <c:pt idx="8">
                  <c:v>#N/A</c:v>
                </c:pt>
                <c:pt idx="9">
                  <c:v>5.55</c:v>
                </c:pt>
              </c:numCache>
            </c:numRef>
          </c:val>
          <c:extLst>
            <c:ext xmlns:c16="http://schemas.microsoft.com/office/drawing/2014/chart" uri="{C3380CC4-5D6E-409C-BE32-E72D297353CC}">
              <c16:uniqueId val="{00000008-28EA-4CA5-9A18-8BF6A796ED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9.17</c:v>
                </c:pt>
                <c:pt idx="2">
                  <c:v>#N/A</c:v>
                </c:pt>
                <c:pt idx="3">
                  <c:v>9.4700000000000006</c:v>
                </c:pt>
                <c:pt idx="4">
                  <c:v>#N/A</c:v>
                </c:pt>
                <c:pt idx="5">
                  <c:v>9.86</c:v>
                </c:pt>
                <c:pt idx="6">
                  <c:v>#N/A</c:v>
                </c:pt>
                <c:pt idx="7">
                  <c:v>10.88</c:v>
                </c:pt>
                <c:pt idx="8">
                  <c:v>#N/A</c:v>
                </c:pt>
                <c:pt idx="9">
                  <c:v>11.8</c:v>
                </c:pt>
              </c:numCache>
            </c:numRef>
          </c:val>
          <c:extLst>
            <c:ext xmlns:c16="http://schemas.microsoft.com/office/drawing/2014/chart" uri="{C3380CC4-5D6E-409C-BE32-E72D297353CC}">
              <c16:uniqueId val="{00000009-28EA-4CA5-9A18-8BF6A796ED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8221</c:v>
                </c:pt>
                <c:pt idx="5">
                  <c:v>7992</c:v>
                </c:pt>
                <c:pt idx="8">
                  <c:v>7783</c:v>
                </c:pt>
                <c:pt idx="11">
                  <c:v>7639</c:v>
                </c:pt>
                <c:pt idx="14">
                  <c:v>7380</c:v>
                </c:pt>
              </c:numCache>
            </c:numRef>
          </c:val>
          <c:extLst>
            <c:ext xmlns:c16="http://schemas.microsoft.com/office/drawing/2014/chart" uri="{C3380CC4-5D6E-409C-BE32-E72D297353CC}">
              <c16:uniqueId val="{00000000-54C7-41FF-99FE-7395A2B334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1-54C7-41FF-99FE-7395A2B334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2-54C7-41FF-99FE-7395A2B334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825</c:v>
                </c:pt>
                <c:pt idx="3">
                  <c:v>843</c:v>
                </c:pt>
                <c:pt idx="6">
                  <c:v>967</c:v>
                </c:pt>
                <c:pt idx="9">
                  <c:v>949</c:v>
                </c:pt>
                <c:pt idx="12">
                  <c:v>915</c:v>
                </c:pt>
              </c:numCache>
            </c:numRef>
          </c:val>
          <c:extLst>
            <c:ext xmlns:c16="http://schemas.microsoft.com/office/drawing/2014/chart" uri="{C3380CC4-5D6E-409C-BE32-E72D297353CC}">
              <c16:uniqueId val="{00000003-54C7-41FF-99FE-7395A2B334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2980</c:v>
                </c:pt>
                <c:pt idx="3">
                  <c:v>2942</c:v>
                </c:pt>
                <c:pt idx="6">
                  <c:v>2884</c:v>
                </c:pt>
                <c:pt idx="9">
                  <c:v>2945</c:v>
                </c:pt>
                <c:pt idx="12">
                  <c:v>2864</c:v>
                </c:pt>
              </c:numCache>
            </c:numRef>
          </c:val>
          <c:extLst>
            <c:ext xmlns:c16="http://schemas.microsoft.com/office/drawing/2014/chart" uri="{C3380CC4-5D6E-409C-BE32-E72D297353CC}">
              <c16:uniqueId val="{00000004-54C7-41FF-99FE-7395A2B334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117</c:v>
                </c:pt>
                <c:pt idx="3">
                  <c:v>117</c:v>
                </c:pt>
                <c:pt idx="6">
                  <c:v>107</c:v>
                </c:pt>
                <c:pt idx="9">
                  <c:v>40</c:v>
                </c:pt>
                <c:pt idx="12">
                  <c:v>30</c:v>
                </c:pt>
              </c:numCache>
            </c:numRef>
          </c:val>
          <c:extLst>
            <c:ext xmlns:c16="http://schemas.microsoft.com/office/drawing/2014/chart" uri="{C3380CC4-5D6E-409C-BE32-E72D297353CC}">
              <c16:uniqueId val="{00000005-54C7-41FF-99FE-7395A2B334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C7-41FF-99FE-7395A2B334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6872</c:v>
                </c:pt>
                <c:pt idx="3">
                  <c:v>6381</c:v>
                </c:pt>
                <c:pt idx="6">
                  <c:v>6491</c:v>
                </c:pt>
                <c:pt idx="9">
                  <c:v>6408</c:v>
                </c:pt>
                <c:pt idx="12">
                  <c:v>6402</c:v>
                </c:pt>
              </c:numCache>
            </c:numRef>
          </c:val>
          <c:extLst>
            <c:ext xmlns:c16="http://schemas.microsoft.com/office/drawing/2014/chart" uri="{C3380CC4-5D6E-409C-BE32-E72D297353CC}">
              <c16:uniqueId val="{00000007-54C7-41FF-99FE-7395A2B334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2597</c:v>
                </c:pt>
                <c:pt idx="2">
                  <c:v>#N/A</c:v>
                </c:pt>
                <c:pt idx="3">
                  <c:v>#N/A</c:v>
                </c:pt>
                <c:pt idx="4">
                  <c:v>2294</c:v>
                </c:pt>
                <c:pt idx="5">
                  <c:v>#N/A</c:v>
                </c:pt>
                <c:pt idx="6">
                  <c:v>#N/A</c:v>
                </c:pt>
                <c:pt idx="7">
                  <c:v>2666</c:v>
                </c:pt>
                <c:pt idx="8">
                  <c:v>#N/A</c:v>
                </c:pt>
                <c:pt idx="9">
                  <c:v>#N/A</c:v>
                </c:pt>
                <c:pt idx="10">
                  <c:v>2703</c:v>
                </c:pt>
                <c:pt idx="11">
                  <c:v>#N/A</c:v>
                </c:pt>
                <c:pt idx="12">
                  <c:v>#N/A</c:v>
                </c:pt>
                <c:pt idx="13">
                  <c:v>2831</c:v>
                </c:pt>
                <c:pt idx="14">
                  <c:v>#N/A</c:v>
                </c:pt>
              </c:numCache>
            </c:numRef>
          </c:val>
          <c:smooth val="0"/>
          <c:extLst>
            <c:ext xmlns:c16="http://schemas.microsoft.com/office/drawing/2014/chart" uri="{C3380CC4-5D6E-409C-BE32-E72D297353CC}">
              <c16:uniqueId val="{00000008-54C7-41FF-99FE-7395A2B334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84276</c:v>
                </c:pt>
                <c:pt idx="5">
                  <c:v>82558</c:v>
                </c:pt>
                <c:pt idx="8">
                  <c:v>79620</c:v>
                </c:pt>
                <c:pt idx="11">
                  <c:v>76621</c:v>
                </c:pt>
                <c:pt idx="14">
                  <c:v>73488</c:v>
                </c:pt>
              </c:numCache>
            </c:numRef>
          </c:val>
          <c:extLst>
            <c:ext xmlns:c16="http://schemas.microsoft.com/office/drawing/2014/chart" uri="{C3380CC4-5D6E-409C-BE32-E72D297353CC}">
              <c16:uniqueId val="{00000000-3ACF-4025-BAF7-4903FDB66A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1428</c:v>
                </c:pt>
                <c:pt idx="5">
                  <c:v>1296</c:v>
                </c:pt>
                <c:pt idx="8">
                  <c:v>1133</c:v>
                </c:pt>
                <c:pt idx="11">
                  <c:v>1003</c:v>
                </c:pt>
                <c:pt idx="14">
                  <c:v>886</c:v>
                </c:pt>
              </c:numCache>
            </c:numRef>
          </c:val>
          <c:extLst>
            <c:ext xmlns:c16="http://schemas.microsoft.com/office/drawing/2014/chart" uri="{C3380CC4-5D6E-409C-BE32-E72D297353CC}">
              <c16:uniqueId val="{00000001-3ACF-4025-BAF7-4903FDB66A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17408</c:v>
                </c:pt>
                <c:pt idx="5">
                  <c:v>19360</c:v>
                </c:pt>
                <c:pt idx="8">
                  <c:v>18602</c:v>
                </c:pt>
                <c:pt idx="11">
                  <c:v>18836</c:v>
                </c:pt>
                <c:pt idx="14">
                  <c:v>18471</c:v>
                </c:pt>
              </c:numCache>
            </c:numRef>
          </c:val>
          <c:extLst>
            <c:ext xmlns:c16="http://schemas.microsoft.com/office/drawing/2014/chart" uri="{C3380CC4-5D6E-409C-BE32-E72D297353CC}">
              <c16:uniqueId val="{00000002-3ACF-4025-BAF7-4903FDB66A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CF-4025-BAF7-4903FDB66A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CF-4025-BAF7-4903FDB66A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0</c:v>
                </c:pt>
                <c:pt idx="9">
                  <c:v>0</c:v>
                </c:pt>
                <c:pt idx="12">
                  <c:v>0</c:v>
                </c:pt>
              </c:numCache>
            </c:numRef>
          </c:val>
          <c:extLst>
            <c:ext xmlns:c16="http://schemas.microsoft.com/office/drawing/2014/chart" uri="{C3380CC4-5D6E-409C-BE32-E72D297353CC}">
              <c16:uniqueId val="{00000005-3ACF-4025-BAF7-4903FDB66A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6478</c:v>
                </c:pt>
                <c:pt idx="3">
                  <c:v>6447</c:v>
                </c:pt>
                <c:pt idx="6">
                  <c:v>6467</c:v>
                </c:pt>
                <c:pt idx="9">
                  <c:v>6114</c:v>
                </c:pt>
                <c:pt idx="12">
                  <c:v>6121</c:v>
                </c:pt>
              </c:numCache>
            </c:numRef>
          </c:val>
          <c:extLst>
            <c:ext xmlns:c16="http://schemas.microsoft.com/office/drawing/2014/chart" uri="{C3380CC4-5D6E-409C-BE32-E72D297353CC}">
              <c16:uniqueId val="{00000006-3ACF-4025-BAF7-4903FDB66A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12716</c:v>
                </c:pt>
                <c:pt idx="3">
                  <c:v>12490</c:v>
                </c:pt>
                <c:pt idx="6">
                  <c:v>12579</c:v>
                </c:pt>
                <c:pt idx="9">
                  <c:v>12060</c:v>
                </c:pt>
                <c:pt idx="12">
                  <c:v>11323</c:v>
                </c:pt>
              </c:numCache>
            </c:numRef>
          </c:val>
          <c:extLst>
            <c:ext xmlns:c16="http://schemas.microsoft.com/office/drawing/2014/chart" uri="{C3380CC4-5D6E-409C-BE32-E72D297353CC}">
              <c16:uniqueId val="{00000007-3ACF-4025-BAF7-4903FDB66A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46114</c:v>
                </c:pt>
                <c:pt idx="3">
                  <c:v>43832</c:v>
                </c:pt>
                <c:pt idx="6">
                  <c:v>41300</c:v>
                </c:pt>
                <c:pt idx="9">
                  <c:v>38845</c:v>
                </c:pt>
                <c:pt idx="12">
                  <c:v>38424</c:v>
                </c:pt>
              </c:numCache>
            </c:numRef>
          </c:val>
          <c:extLst>
            <c:ext xmlns:c16="http://schemas.microsoft.com/office/drawing/2014/chart" uri="{C3380CC4-5D6E-409C-BE32-E72D297353CC}">
              <c16:uniqueId val="{00000008-3ACF-4025-BAF7-4903FDB66A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111</c:v>
                </c:pt>
                <c:pt idx="3">
                  <c:v>111</c:v>
                </c:pt>
                <c:pt idx="6">
                  <c:v>111</c:v>
                </c:pt>
                <c:pt idx="9">
                  <c:v>111</c:v>
                </c:pt>
                <c:pt idx="12">
                  <c:v>111</c:v>
                </c:pt>
              </c:numCache>
            </c:numRef>
          </c:val>
          <c:extLst>
            <c:ext xmlns:c16="http://schemas.microsoft.com/office/drawing/2014/chart" uri="{C3380CC4-5D6E-409C-BE32-E72D297353CC}">
              <c16:uniqueId val="{00000009-3ACF-4025-BAF7-4903FDB66A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62039</c:v>
                </c:pt>
                <c:pt idx="3">
                  <c:v>61803</c:v>
                </c:pt>
                <c:pt idx="6">
                  <c:v>57456</c:v>
                </c:pt>
                <c:pt idx="9">
                  <c:v>54742</c:v>
                </c:pt>
                <c:pt idx="12">
                  <c:v>51998</c:v>
                </c:pt>
              </c:numCache>
            </c:numRef>
          </c:val>
          <c:extLst>
            <c:ext xmlns:c16="http://schemas.microsoft.com/office/drawing/2014/chart" uri="{C3380CC4-5D6E-409C-BE32-E72D297353CC}">
              <c16:uniqueId val="{0000000A-3ACF-4025-BAF7-4903FDB66A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24345</c:v>
                </c:pt>
                <c:pt idx="2">
                  <c:v>#N/A</c:v>
                </c:pt>
                <c:pt idx="3">
                  <c:v>#N/A</c:v>
                </c:pt>
                <c:pt idx="4">
                  <c:v>21476</c:v>
                </c:pt>
                <c:pt idx="5">
                  <c:v>#N/A</c:v>
                </c:pt>
                <c:pt idx="6">
                  <c:v>#N/A</c:v>
                </c:pt>
                <c:pt idx="7">
                  <c:v>18557</c:v>
                </c:pt>
                <c:pt idx="8">
                  <c:v>#N/A</c:v>
                </c:pt>
                <c:pt idx="9">
                  <c:v>#N/A</c:v>
                </c:pt>
                <c:pt idx="10">
                  <c:v>15412</c:v>
                </c:pt>
                <c:pt idx="11">
                  <c:v>#N/A</c:v>
                </c:pt>
                <c:pt idx="12">
                  <c:v>#N/A</c:v>
                </c:pt>
                <c:pt idx="13">
                  <c:v>15132</c:v>
                </c:pt>
                <c:pt idx="14">
                  <c:v>#N/A</c:v>
                </c:pt>
              </c:numCache>
            </c:numRef>
          </c:val>
          <c:smooth val="0"/>
          <c:extLst>
            <c:ext xmlns:c16="http://schemas.microsoft.com/office/drawing/2014/chart" uri="{C3380CC4-5D6E-409C-BE32-E72D297353CC}">
              <c16:uniqueId val="{0000000B-3ACF-4025-BAF7-4903FDB66A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5653</c:v>
                </c:pt>
                <c:pt idx="1">
                  <c:v>5275</c:v>
                </c:pt>
                <c:pt idx="2">
                  <c:v>5003</c:v>
                </c:pt>
              </c:numCache>
            </c:numRef>
          </c:val>
          <c:extLst>
            <c:ext xmlns:c16="http://schemas.microsoft.com/office/drawing/2014/chart" uri="{C3380CC4-5D6E-409C-BE32-E72D297353CC}">
              <c16:uniqueId val="{00000000-D2B0-42CF-A6C3-AF98C2C2C5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2106</c:v>
                </c:pt>
                <c:pt idx="1">
                  <c:v>1946</c:v>
                </c:pt>
                <c:pt idx="2">
                  <c:v>1653</c:v>
                </c:pt>
              </c:numCache>
            </c:numRef>
          </c:val>
          <c:extLst>
            <c:ext xmlns:c16="http://schemas.microsoft.com/office/drawing/2014/chart" uri="{C3380CC4-5D6E-409C-BE32-E72D297353CC}">
              <c16:uniqueId val="{00000001-D2B0-42CF-A6C3-AF98C2C2C5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13218</c:v>
                </c:pt>
                <c:pt idx="1">
                  <c:v>13130</c:v>
                </c:pt>
                <c:pt idx="2">
                  <c:v>13559</c:v>
                </c:pt>
              </c:numCache>
            </c:numRef>
          </c:val>
          <c:extLst>
            <c:ext xmlns:c16="http://schemas.microsoft.com/office/drawing/2014/chart" uri="{C3380CC4-5D6E-409C-BE32-E72D297353CC}">
              <c16:uniqueId val="{00000002-D2B0-42CF-A6C3-AF98C2C2C5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{D90EE178-AE99-4D72-9652-93CF5E086B33}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17-48D3-A675-8C8ECBF6E8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{79C130F7-6C0A-418C-91D4-367D6391135E}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17-48D3-A675-8C8ECBF6E8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{700A9544-8BD8-41C5-A31E-66F23E3AD284}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17-48D3-A675-8C8ECBF6E8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{553403B5-7D16-4C3F-9740-19181B7F2574}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17-48D3-A675-8C8ECBF6E8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{72A5881F-00D0-4693-A78D-D7E8AB833ACB}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17-48D3-A675-8C8ECBF6E8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{0A1EDE71-52E9-4D9B-8A37-3018541D5C55}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17-48D3-A675-8C8ECBF6E8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{CC54B39C-07E5-49DC-BDBE-1E45F3A1B17E}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17-48D3-A675-8C8ECBF6E8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{A021C82D-5773-4AA1-9315-B594E4ACD952}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17-48D3-A675-8C8ECBF6E8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{61316305-6593-4A89-92AA-31321605FEDA}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17-48D3-A675-8C8ECBF6E8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60.6</c:v>
                </c:pt>
                <c:pt idx="16">
                  <c:v>62.1</c:v>
                </c:pt>
                <c:pt idx="24">
                  <c:v>63.9</c:v>
                </c:pt>
                <c:pt idx="32">
                  <c:v>65</c:v>
                </c:pt>
              </c:numCache>
            </c:numRef>
          </c:xVal>
          <c:yVal>
            <c:numRef>
              <c:f>公会計指標分析・財政指標組合せ分析表!$BP$51:$DC$51</c:f>
              <c:numCache>
                <c:formatCode>#,##0.0;"▲ "#,##0.0</c:formatCode>
                <c:ptCount val="40"/>
                <c:pt idx="0">
                  <c:v>112.5</c:v>
                </c:pt>
                <c:pt idx="8">
                  <c:v>102.6</c:v>
                </c:pt>
                <c:pt idx="16">
                  <c:v>89.4</c:v>
                </c:pt>
                <c:pt idx="24">
                  <c:v>74.8</c:v>
                </c:pt>
                <c:pt idx="32">
                  <c:v>74.5</c:v>
                </c:pt>
              </c:numCache>
            </c:numRef>
          </c:yVal>
          <c:smooth val="0"/>
          <c:extLst>
            <c:ext xmlns:c16="http://schemas.microsoft.com/office/drawing/2014/chart" uri="{C3380CC4-5D6E-409C-BE32-E72D297353CC}">
              <c16:uniqueId val="{00000009-A717-48D3-A675-8C8ECBF6E8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{148D92FD-30CB-435B-B224-4C33F2273A77}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17-48D3-A675-8C8ECBF6E8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{914AFED0-0277-4B82-B600-AFC1380684AA}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17-48D3-A675-8C8ECBF6E8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{851F0823-9464-4101-A05F-05511398DD1D}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17-48D3-A675-8C8ECBF6E8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{19BE248C-4518-4F2D-8C3D-3E4D62A157FD}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17-48D3-A675-8C8ECBF6E8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{B862BFB5-1B16-4609-A7D9-4002C9306D16}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17-48D3-A675-8C8ECBF6E8E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{0D2C703C-F6F0-4F31-804F-F11852F0DC64}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17-48D3-A675-8C8ECBF6E8E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{920BA51D-5465-407A-98E3-474B79625CE7}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17-48D3-A675-8C8ECBF6E8E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{4B5F776C-ED07-474D-B1DC-E8BA65FA8993}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17-48D3-A675-8C8ECBF6E8E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{98A83AA2-74D4-4626-A5C9-EF0E157F4CAB}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17-48D3-A675-8C8ECBF6E8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60.4</c:v>
                </c:pt>
                <c:pt idx="16">
                  <c:v>59.3</c:v>
                </c:pt>
                <c:pt idx="24">
                  <c:v>59.9</c:v>
                </c:pt>
                <c:pt idx="32">
                  <c:v>61.5</c:v>
                </c:pt>
              </c:numCache>
            </c:numRef>
          </c:xVal>
          <c:yVal>
            <c:numRef>
              <c:f>公会計指標分析・財政指標組合せ分析表!$BP$55:$DC$55</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A717-48D3-A675-8C8ECBF6E8E0}"/>
            </c:ext>
          </c:extLst>
        </c:ser>
        <c:dLbls>
          <c:showLegendKey val="0"/>
          <c:showVal val="1"/>
          <c:showCatName val="0"/>
          <c:showSerName val="0"/>
          <c:showPercent val="0"/>
          <c:showBubbleSize val="0"/>
        </c:dLbls>
        <c:axId val="46179840"/>
        <c:axId val="46181760"/>
      </c:scatterChart>
      <c:valAx>
        <c:axId val="46179840"/>
        <c:scaling>
          <c:orientation val="minMax"/>
          <c:max val="67"/>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{349BDE95-FE98-4991-BF7B-105791EBD0C2}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F2E-4AB3-A3B1-7646A23F94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{6EB492E3-20D6-4A05-970C-B08BDDD436CC}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2E-4AB3-A3B1-7646A23F94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{2EE2E90C-FB22-48C2-85D2-D2FD16C42C9C}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2E-4AB3-A3B1-7646A23F94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{25E3FBED-5ABC-4FBB-B162-DC4E4CAC64F3}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2E-4AB3-A3B1-7646A23F94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{6FE7B1E4-7320-4403-B444-7B302FCFFC0E}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2E-4AB3-A3B1-7646A23F94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{E6213B96-CC7B-4E44-AE88-0C96FDC8E32D}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F2E-4AB3-A3B1-7646A23F947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{5F5D1B1E-6784-41D6-8839-1254C49842E6}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F2E-4AB3-A3B1-7646A23F947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{D57F63E2-E156-4F1B-8E39-E401C6DFB1B4}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F2E-4AB3-A3B1-7646A23F947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{C0C524E9-5BF8-4157-B223-E67FA1FC68EE}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F2E-4AB3-A3B1-7646A23F94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11.8</c:v>
                </c:pt>
                <c:pt idx="16">
                  <c:v>11.9</c:v>
                </c:pt>
                <c:pt idx="24">
                  <c:v>12.3</c:v>
                </c:pt>
                <c:pt idx="32">
                  <c:v>13.3</c:v>
                </c:pt>
              </c:numCache>
            </c:numRef>
          </c:xVal>
          <c:yVal>
            <c:numRef>
              <c:f>公会計指標分析・財政指標組合せ分析表!$BP$73:$DC$73</c:f>
              <c:numCache>
                <c:formatCode>#,##0.0;"▲ "#,##0.0</c:formatCode>
                <c:ptCount val="40"/>
                <c:pt idx="0">
                  <c:v>112.5</c:v>
                </c:pt>
                <c:pt idx="8">
                  <c:v>102.6</c:v>
                </c:pt>
                <c:pt idx="16">
                  <c:v>89.4</c:v>
                </c:pt>
                <c:pt idx="24">
                  <c:v>74.8</c:v>
                </c:pt>
                <c:pt idx="32">
                  <c:v>74.5</c:v>
                </c:pt>
              </c:numCache>
            </c:numRef>
          </c:yVal>
          <c:smooth val="0"/>
          <c:extLst>
            <c:ext xmlns:c16="http://schemas.microsoft.com/office/drawing/2014/chart" uri="{C3380CC4-5D6E-409C-BE32-E72D297353CC}">
              <c16:uniqueId val="{00000009-9F2E-4AB3-A3B1-7646A23F94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{3D2F83A9-E75E-4237-BF4A-25532BFCAF16}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F2E-4AB3-A3B1-7646A23F94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{AE7D1FC9-4B09-4BAA-86FD-263753E8A865}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2E-4AB3-A3B1-7646A23F94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{265D56C9-AA6B-44E2-985D-BB13A349167E}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2E-4AB3-A3B1-7646A23F94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{8F7D0D4D-A56E-47F1-AF0A-AB540A9CE009}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2E-4AB3-A3B1-7646A23F94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{FE4F76EC-0CA7-4493-B2E9-372A3E13BAFC}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2E-4AB3-A3B1-7646A23F94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{0387CE93-1088-4A67-8AA8-3E916F6A057F}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F2E-4AB3-A3B1-7646A23F947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{7492D00E-2F39-4754-84B0-DDCC48DC7873}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F2E-4AB3-A3B1-7646A23F9473}"/>
                </c:ext>
              </c:extLst>
            </c:dLbl>
            <c:dLbl>
              <c:idx val="24"/>
              <c:layout>
                <c:manualLayout>
                  <c:x val="-2.340346986739448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{A831A4A9-08FF-45FD-99AC-1ADE76ABFB9C}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F2E-4AB3-A3B1-7646A23F9473}"/>
                </c:ext>
              </c:extLst>
            </c:dLbl>
            <c:dLbl>
              <c:idx val="32"/>
              <c:layout>
                <c:manualLayout>
                  <c:x val="-3.986486447679175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{A7ABA54F-04F0-4B87-AAD5-BBE0C78FDC70}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F2E-4AB3-A3B1-7646A23F94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9F2E-4AB3-A3B1-7646A23F9473}"/>
            </c:ext>
          </c:extLst>
        </c:ser>
        <c:dLbls>
          <c:showLegendKey val="0"/>
          <c:showVal val="1"/>
          <c:showCatName val="0"/>
          <c:showSerName val="0"/>
          <c:showPercent val="0"/>
          <c:showBubbleSize val="0"/>
        </c:dLbls>
        <c:axId val="84219776"/>
        <c:axId val="84234240"/>
      </c:scatterChart>
      <c:valAx>
        <c:axId val="84219776"/>
        <c:scaling>
          <c:orientation val="minMax"/>
          <c:max val="13.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総額では前年度から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百万円の減額であるが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差し引いた実質公債費比率の分子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％をピークに減少傾向が続</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いていたが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年度からは増加傾向にあり、令和元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これは上記のとおり、元利償還金等は減額しているが、算入公債費等を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差し引いた分子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の額が増加していること、また、分母にあたる標準財政規模の減少も要因である。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引き続き地方債の発行抑制等に努め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lang="ja-JP" altLang="ja-JP" sz="11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交付税算入率が有利な</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起債の活用など、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兵庫のじぎく債、但馬空港周辺整備事業の５年満期一括償還のために積み立てを行っている。平成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年の発行が最終年度となるため、令和３年度以降は積み立てがゼロになる見込み。</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％、組合等（豊岡病院組合）負担等見込額が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これらを合わせると全体の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3,895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百万円の減額であるが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差し引いた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比率の分子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一方、標準財政規模が減少したことにより分母も前年度から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百万円の減少となったことから、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74.5</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にとどまっている。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類似団体平均の</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％と比較するとを</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ポイント上回っており、依然高い水準となっている。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今後も引き続き、地方債発行額の抑制を図るなど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、将来負担の軽減に努める。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百万円の減額となった。財政調整基金、減債基金が減額となった。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項の規定に基づく積み立てについて、それぞれの条例において財政調整基金、市債管理基金、公共施設整備基金に市長が定める額を積み立てると定めている。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決算時のそれぞれの基金の残高を勘案し、適切な積み立てを行うこととする。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財政調整基金は、「純財政調整基金」分として標準財政規模の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％以上を確保する。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公共施設整備基金：公共施設再編計画等に基づき公共施設の整備、除却等に要する資金に充てるもの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年度に創設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：市民の利便性の向上及び連携の強化並びに均衡ある地域振興を図る。合併特例債を原資に創設。ふるさと納税コウノトリ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豊岡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寄付金を積み立てる。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植村直己顕彰基金：国民栄誉賞受賞者である植村直己氏の偉大な業績等を顕彰するもの。植村直己冒険館の整備等に活用する。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令和元年度は決算剰余金等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百万円を積み立てる一方、公共施設解体工事で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した額と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ほぼ同額を地域振興基金から繰入れ、地域振興に資する事業の財源として活用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年度ふるさと納税分等の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百万円を取り崩し、地域振興の財源として充当する一方、令和元年度ふるさと納税分から収支不足分を除いた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百万円を基金に積み立てた。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植村直己顕彰基金：植村直己冒険館の整備等に充てるため繰り入れを行っている。積み立てはないので、事業に充当しただけ減少する。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公共施設整備基金：当該基金は、地方財政法第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項の規定に基づく積み立てを行うこととしているので、財政調整基金の残高を勘案しながら可能な限り積み立てを行うこととする。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繰り入れについては、財源がない危険建物の除却等を中心に行うこととする。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：引き続き地域振興に資する事業の財源として活用していく。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植村直己顕彰基金：植村直己冒険館について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の手法を用いて整備を実施している。この財源として基金を活用する。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月のオープンを予定しているが、これを機に、寄付を募るなどの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により基金の再造成を検討する。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や予算調整のため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一方、収支不足のため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年度からの普通交付税の合併算定替えの段階的縮減により収支が悪化。収支不足を補うため財政調整基金を取り崩して財政運営を行っている状況である。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一般的に財政調整基金の残高は、標準財政規模の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％以上が望ましいとされて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本市の標準財政規模は、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億円であるので、その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特定目的化分を除く純財政調整基金分として、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し健全な財政運営を行う。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や予算調整のため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一方、通常の満期一括償還財源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百万の他に、財源不足から残りの償還分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百万円も取り崩しを行った。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必要に応じて、地方財政法第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また、今後の償還予定を勘案し、財政の健全な運営の観点から地方債償還の平準化を図る。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なお、満期一括償還財源の取り崩しは令和３年度で終了する見込み。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有形固定資産原価償却率は上昇傾向にあり、兵庫県平均よりは低いものの、類似団体・全国平均を上回っている。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有形固定資産の老朽化は今後も進行するため、公共施設等総合管理計画等に基づき、老朽化対策に取り組むことが一層必要となっている。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169726</xdr:rowOff>
    </xdr:from>
    <xdr:to>
      <xdr:col>19</xdr:col>
      <xdr:colOff>187325</xdr:colOff>
      <xdr:row>32</xdr:row>
      <xdr:rowOff>99876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83003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30700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49076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5148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165009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052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31</xdr:row>
      <xdr:rowOff>118745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816600"/>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91003</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昨年度よりも増加し、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兵庫県平均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ならびに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地方債の積極的な繰上償還、計画に基づく発行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及び発行抑制</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、交付税算入率の高い発行等に努める。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76941</xdr:rowOff>
    </xdr:from>
    <xdr:to>
      <xdr:col>76</xdr:col>
      <xdr:colOff>73025</xdr:colOff>
      <xdr:row>32</xdr:row>
      <xdr:rowOff>7091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55368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42757</xdr:rowOff>
    </xdr:from>
    <xdr:to>
      <xdr:col>72</xdr:col>
      <xdr:colOff>123825</xdr:colOff>
      <xdr:row>31</xdr:row>
      <xdr:rowOff>144357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93557</xdr:rowOff>
    </xdr:from>
    <xdr:to>
      <xdr:col>76</xdr:col>
      <xdr:colOff>22225</xdr:colOff>
      <xdr:row>31</xdr:row>
      <xdr:rowOff>127741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4084300" y="6180032"/>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93557</xdr:rowOff>
    </xdr:from>
    <xdr:to>
      <xdr:col>72</xdr:col>
      <xdr:colOff>73025</xdr:colOff>
      <xdr:row>31</xdr:row>
      <xdr:rowOff>143933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18003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127917</xdr:rowOff>
    </xdr:from>
    <xdr:to>
      <xdr:col>64</xdr:col>
      <xdr:colOff>123825</xdr:colOff>
      <xdr:row>32</xdr:row>
      <xdr:rowOff>58067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143933</xdr:rowOff>
    </xdr:from>
    <xdr:to>
      <xdr:col>68</xdr:col>
      <xdr:colOff>73025</xdr:colOff>
      <xdr:row>32</xdr:row>
      <xdr:rowOff>7267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230408"/>
          <a:ext cx="762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46475</xdr:rowOff>
    </xdr:from>
    <xdr:to>
      <xdr:col>60</xdr:col>
      <xdr:colOff>123825</xdr:colOff>
      <xdr:row>31</xdr:row>
      <xdr:rowOff>148075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97275</xdr:rowOff>
    </xdr:from>
    <xdr:to>
      <xdr:col>64</xdr:col>
      <xdr:colOff>73025</xdr:colOff>
      <xdr:row>32</xdr:row>
      <xdr:rowOff>7267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183750"/>
          <a:ext cx="762000" cy="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135484</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22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49194</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30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139202</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2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120123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353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120287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0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7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flipV="1">
          <a:off x="1130300" y="65798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59042</xdr:rowOff>
    </xdr:from>
    <xdr:to>
      <xdr:col>55</xdr:col>
      <xdr:colOff>50800</xdr:colOff>
      <xdr:row>37</xdr:row>
      <xdr:rowOff>160642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81919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2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70510</xdr:rowOff>
    </xdr:from>
    <xdr:to>
      <xdr:col>50</xdr:col>
      <xdr:colOff>165100</xdr:colOff>
      <xdr:row>38</xdr:row>
      <xdr:rowOff>660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109842</xdr:rowOff>
    </xdr:from>
    <xdr:to>
      <xdr:col>55</xdr:col>
      <xdr:colOff>0</xdr:colOff>
      <xdr:row>37</xdr:row>
      <xdr:rowOff>121310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453492"/>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81102</xdr:rowOff>
    </xdr:from>
    <xdr:to>
      <xdr:col>46</xdr:col>
      <xdr:colOff>38100</xdr:colOff>
      <xdr:row>38</xdr:row>
      <xdr:rowOff>11252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4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121310</xdr:rowOff>
    </xdr:from>
    <xdr:to>
      <xdr:col>50</xdr:col>
      <xdr:colOff>114300</xdr:colOff>
      <xdr:row>37</xdr:row>
      <xdr:rowOff>131902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4649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87389</xdr:rowOff>
    </xdr:from>
    <xdr:to>
      <xdr:col>41</xdr:col>
      <xdr:colOff>101600</xdr:colOff>
      <xdr:row>38</xdr:row>
      <xdr:rowOff>17538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431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131902</xdr:rowOff>
    </xdr:from>
    <xdr:to>
      <xdr:col>45</xdr:col>
      <xdr:colOff>177800</xdr:colOff>
      <xdr:row>37</xdr:row>
      <xdr:rowOff>138189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47555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110439</xdr:rowOff>
    </xdr:from>
    <xdr:to>
      <xdr:col>36</xdr:col>
      <xdr:colOff>165100</xdr:colOff>
      <xdr:row>39</xdr:row>
      <xdr:rowOff>40589</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6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138189</xdr:rowOff>
    </xdr:from>
    <xdr:to>
      <xdr:col>41</xdr:col>
      <xdr:colOff>50800</xdr:colOff>
      <xdr:row>38</xdr:row>
      <xdr:rowOff>161239</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481839"/>
          <a:ext cx="889000" cy="19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86847</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17187</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1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27779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34066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57116</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4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24312</xdr:rowOff>
    </xdr:from>
    <xdr:to>
      <xdr:col>24</xdr:col>
      <xdr:colOff>114300</xdr:colOff>
      <xdr:row>63</xdr:row>
      <xdr:rowOff>125912</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110689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74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75112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8650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106135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8650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70031</xdr:rowOff>
    </xdr:from>
    <xdr:to>
      <xdr:col>10</xdr:col>
      <xdr:colOff>165100</xdr:colOff>
      <xdr:row>64</xdr:row>
      <xdr:rowOff>181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120831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9074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68399</xdr:rowOff>
    </xdr:from>
    <xdr:to>
      <xdr:col>6</xdr:col>
      <xdr:colOff>38100</xdr:colOff>
      <xdr:row>63</xdr:row>
      <xdr:rowOff>169999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119199</xdr:rowOff>
    </xdr:from>
    <xdr:to>
      <xdr:col>10</xdr:col>
      <xdr:colOff>114300</xdr:colOff>
      <xdr:row>63</xdr:row>
      <xdr:rowOff>120831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92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162758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161126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88622</xdr:rowOff>
    </xdr:from>
    <xdr:to>
      <xdr:col>55</xdr:col>
      <xdr:colOff>50800</xdr:colOff>
      <xdr:row>64</xdr:row>
      <xdr:rowOff>18772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90089</xdr:rowOff>
    </xdr:from>
    <xdr:to>
      <xdr:col>50</xdr:col>
      <xdr:colOff>165100</xdr:colOff>
      <xdr:row>64</xdr:row>
      <xdr:rowOff>20239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139422</xdr:rowOff>
    </xdr:from>
    <xdr:to>
      <xdr:col>55</xdr:col>
      <xdr:colOff>0</xdr:colOff>
      <xdr:row>63</xdr:row>
      <xdr:rowOff>140889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40772"/>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95551</xdr:rowOff>
    </xdr:from>
    <xdr:to>
      <xdr:col>46</xdr:col>
      <xdr:colOff>38100</xdr:colOff>
      <xdr:row>64</xdr:row>
      <xdr:rowOff>25701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140889</xdr:rowOff>
    </xdr:from>
    <xdr:to>
      <xdr:col>50</xdr:col>
      <xdr:colOff>114300</xdr:colOff>
      <xdr:row>63</xdr:row>
      <xdr:rowOff>146351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42239"/>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98297</xdr:rowOff>
    </xdr:from>
    <xdr:to>
      <xdr:col>41</xdr:col>
      <xdr:colOff>101600</xdr:colOff>
      <xdr:row>64</xdr:row>
      <xdr:rowOff>28447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146351</xdr:rowOff>
    </xdr:from>
    <xdr:to>
      <xdr:col>45</xdr:col>
      <xdr:colOff>177800</xdr:colOff>
      <xdr:row>63</xdr:row>
      <xdr:rowOff>149097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4770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101083</xdr:rowOff>
    </xdr:from>
    <xdr:to>
      <xdr:col>36</xdr:col>
      <xdr:colOff>165100</xdr:colOff>
      <xdr:row>64</xdr:row>
      <xdr:rowOff>31233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149097</xdr:rowOff>
    </xdr:from>
    <xdr:to>
      <xdr:col>41</xdr:col>
      <xdr:colOff>50800</xdr:colOff>
      <xdr:row>63</xdr:row>
      <xdr:rowOff>151883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5044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11366</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0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16828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19574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22360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19050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382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152400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340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110489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302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83</xdr:row>
      <xdr:rowOff>72389</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110336"/>
          <a:ext cx="8890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93363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65787</xdr:rowOff>
    </xdr:from>
    <xdr:to>
      <xdr:col>55</xdr:col>
      <xdr:colOff>50800</xdr:colOff>
      <xdr:row>82</xdr:row>
      <xdr:rowOff>167387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88664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39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74930</xdr:rowOff>
    </xdr:from>
    <xdr:to>
      <xdr:col>50</xdr:col>
      <xdr:colOff>165100</xdr:colOff>
      <xdr:row>83</xdr:row>
      <xdr:rowOff>5080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116587</xdr:rowOff>
    </xdr:from>
    <xdr:to>
      <xdr:col>55</xdr:col>
      <xdr:colOff>0</xdr:colOff>
      <xdr:row>82</xdr:row>
      <xdr:rowOff>125730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1754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84837</xdr:rowOff>
    </xdr:from>
    <xdr:to>
      <xdr:col>46</xdr:col>
      <xdr:colOff>38100</xdr:colOff>
      <xdr:row>83</xdr:row>
      <xdr:rowOff>14987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125730</xdr:rowOff>
    </xdr:from>
    <xdr:to>
      <xdr:col>50</xdr:col>
      <xdr:colOff>114300</xdr:colOff>
      <xdr:row>82</xdr:row>
      <xdr:rowOff>135637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18463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90932</xdr:rowOff>
    </xdr:from>
    <xdr:to>
      <xdr:col>41</xdr:col>
      <xdr:colOff>101600</xdr:colOff>
      <xdr:row>83</xdr:row>
      <xdr:rowOff>21082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1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135637</xdr:rowOff>
    </xdr:from>
    <xdr:to>
      <xdr:col>45</xdr:col>
      <xdr:colOff>177800</xdr:colOff>
      <xdr:row>82</xdr:row>
      <xdr:rowOff>141732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19453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97028</xdr:rowOff>
    </xdr:from>
    <xdr:to>
      <xdr:col>36</xdr:col>
      <xdr:colOff>165100</xdr:colOff>
      <xdr:row>83</xdr:row>
      <xdr:rowOff>27178</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141732</xdr:rowOff>
    </xdr:from>
    <xdr:to>
      <xdr:col>41</xdr:col>
      <xdr:colOff>50800</xdr:colOff>
      <xdr:row>82</xdr:row>
      <xdr:rowOff>147828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2006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21607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31514</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391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37609</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39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43705</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27305</xdr:rowOff>
    </xdr:from>
    <xdr:to>
      <xdr:col>24</xdr:col>
      <xdr:colOff>114300</xdr:colOff>
      <xdr:row>101</xdr:row>
      <xdr:rowOff>128905</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151782</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72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74930</xdr:rowOff>
    </xdr:from>
    <xdr:to>
      <xdr:col>20</xdr:col>
      <xdr:colOff>38100</xdr:colOff>
      <xdr:row>102</xdr:row>
      <xdr:rowOff>5080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78105</xdr:rowOff>
    </xdr:from>
    <xdr:to>
      <xdr:col>24</xdr:col>
      <xdr:colOff>63500</xdr:colOff>
      <xdr:row>101</xdr:row>
      <xdr:rowOff>125730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3797300" y="173945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170180</xdr:rowOff>
    </xdr:from>
    <xdr:to>
      <xdr:col>15</xdr:col>
      <xdr:colOff>101600</xdr:colOff>
      <xdr:row>102</xdr:row>
      <xdr:rowOff>100330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125730</xdr:rowOff>
    </xdr:from>
    <xdr:to>
      <xdr:col>19</xdr:col>
      <xdr:colOff>177800</xdr:colOff>
      <xdr:row>102</xdr:row>
      <xdr:rowOff>49530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2908300" y="17442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49530</xdr:rowOff>
    </xdr:from>
    <xdr:to>
      <xdr:col>15</xdr:col>
      <xdr:colOff>50800</xdr:colOff>
      <xdr:row>103</xdr:row>
      <xdr:rowOff>19050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2019300" y="175374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21607</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116857</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E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00000000-0008-0000-0E00-0000CB010000}"/>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00000000-0008-0000-0E00-0000CD010000}"/>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00000000-0008-0000-0E00-0000CF010000}"/>
            </a:ext>
          </a:extLst>
        </xdr:cNvPr>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138889</xdr:rowOff>
    </xdr:from>
    <xdr:to>
      <xdr:col>36</xdr:col>
      <xdr:colOff>165100</xdr:colOff>
      <xdr:row>107</xdr:row>
      <xdr:rowOff>69039</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6921500" y="1831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48050</xdr:rowOff>
    </xdr:from>
    <xdr:to>
      <xdr:col>55</xdr:col>
      <xdr:colOff>50800</xdr:colOff>
      <xdr:row>108</xdr:row>
      <xdr:rowOff>149650</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0426700" y="185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134427</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00000000-0008-0000-0E00-0000DB010000}"/>
            </a:ext>
          </a:extLst>
        </xdr:cNvPr>
        <xdr:cNvSpPr txBox="1"/>
      </xdr:nvSpPr>
      <xdr:spPr>
        <a:xfrm>
          <a:off x="10515600" y="184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55209</xdr:rowOff>
    </xdr:from>
    <xdr:to>
      <xdr:col>50</xdr:col>
      <xdr:colOff>165100</xdr:colOff>
      <xdr:row>108</xdr:row>
      <xdr:rowOff>156809</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9588500" y="185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98850</xdr:rowOff>
    </xdr:from>
    <xdr:to>
      <xdr:col>55</xdr:col>
      <xdr:colOff>0</xdr:colOff>
      <xdr:row>108</xdr:row>
      <xdr:rowOff>106009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9639300" y="18615450"/>
          <a:ext cx="8382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63390</xdr:rowOff>
    </xdr:from>
    <xdr:to>
      <xdr:col>46</xdr:col>
      <xdr:colOff>38100</xdr:colOff>
      <xdr:row>108</xdr:row>
      <xdr:rowOff>164990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8699500" y="18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106009</xdr:rowOff>
    </xdr:from>
    <xdr:to>
      <xdr:col>50</xdr:col>
      <xdr:colOff>114300</xdr:colOff>
      <xdr:row>108</xdr:row>
      <xdr:rowOff>114190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8750300" y="18622609"/>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70957</xdr:rowOff>
    </xdr:from>
    <xdr:to>
      <xdr:col>41</xdr:col>
      <xdr:colOff>101600</xdr:colOff>
      <xdr:row>109</xdr:row>
      <xdr:rowOff>1107</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7810500" y="185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114190</xdr:rowOff>
    </xdr:from>
    <xdr:to>
      <xdr:col>45</xdr:col>
      <xdr:colOff>177800</xdr:colOff>
      <xdr:row>108</xdr:row>
      <xdr:rowOff>121757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7861300" y="1863079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85566</xdr:rowOff>
    </xdr:from>
    <xdr:ext cx="534377"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705111" y="180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147936</xdr:rowOff>
    </xdr:from>
    <xdr:ext cx="534377"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59411" y="186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156117</xdr:rowOff>
    </xdr:from>
    <xdr:ext cx="534377"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83111" y="1867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163684</xdr:rowOff>
    </xdr:from>
    <xdr:ext cx="469744"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626428" y="186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111596</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6357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76019</xdr:rowOff>
    </xdr:from>
    <xdr:to>
      <xdr:col>81</xdr:col>
      <xdr:colOff>101600</xdr:colOff>
      <xdr:row>39</xdr:row>
      <xdr:rowOff>6169</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5430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126819</xdr:rowOff>
    </xdr:from>
    <xdr:to>
      <xdr:col>85</xdr:col>
      <xdr:colOff>127000</xdr:colOff>
      <xdr:row>39</xdr:row>
      <xdr:rowOff>12519</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5481300" y="664191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4541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126819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592300" y="6592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77833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703300" y="654558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141333</xdr:rowOff>
    </xdr:from>
    <xdr:to>
      <xdr:col>67</xdr:col>
      <xdr:colOff>101600</xdr:colOff>
      <xdr:row>37</xdr:row>
      <xdr:rowOff>71483</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763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20683</xdr:rowOff>
    </xdr:from>
    <xdr:to>
      <xdr:col>71</xdr:col>
      <xdr:colOff>177800</xdr:colOff>
      <xdr:row>38</xdr:row>
      <xdr:rowOff>30480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814300" y="636433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168746</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97807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88010</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E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E00-00003A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E00-00003C02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E00-00003E02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89408</xdr:rowOff>
    </xdr:from>
    <xdr:to>
      <xdr:col>116</xdr:col>
      <xdr:colOff>114300</xdr:colOff>
      <xdr:row>37</xdr:row>
      <xdr:rowOff>19558</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2110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112285</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E00-00004A020000}"/>
            </a:ext>
          </a:extLst>
        </xdr:cNvPr>
        <xdr:cNvSpPr txBox="1"/>
      </xdr:nvSpPr>
      <xdr:spPr>
        <a:xfrm>
          <a:off x="22199600"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140208</xdr:rowOff>
    </xdr:from>
    <xdr:to>
      <xdr:col>116</xdr:col>
      <xdr:colOff>63500</xdr:colOff>
      <xdr:row>36</xdr:row>
      <xdr:rowOff>153924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1323300" y="63124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36</xdr:row>
      <xdr:rowOff>167640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0434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9494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762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9545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64770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8656300" y="6344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31259</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421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a:extLst>
            <a:ext uri="{FF2B5EF4-FFF2-40B4-BE49-F238E27FC236}">
              <a16:creationId xmlns:a16="http://schemas.microsoft.com/office/drawing/2014/main" id="{00000000-0008-0000-0E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26" name="【学校施設】&#10;有形固定資産減価償却率最小値テキスト">
          <a:extLst>
            <a:ext uri="{FF2B5EF4-FFF2-40B4-BE49-F238E27FC236}">
              <a16:creationId xmlns:a16="http://schemas.microsoft.com/office/drawing/2014/main" id="{00000000-0008-0000-0E00-00007202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28" name="【学校施設】&#10;有形固定資産減価償却率最大値テキスト">
          <a:extLst>
            <a:ext uri="{FF2B5EF4-FFF2-40B4-BE49-F238E27FC236}">
              <a16:creationId xmlns:a16="http://schemas.microsoft.com/office/drawing/2014/main" id="{00000000-0008-0000-0E00-00007402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30" name="【学校施設】&#10;有形固定資産減価償却率平均値テキスト">
          <a:extLst>
            <a:ext uri="{FF2B5EF4-FFF2-40B4-BE49-F238E27FC236}">
              <a16:creationId xmlns:a16="http://schemas.microsoft.com/office/drawing/2014/main" id="{00000000-0008-0000-0E00-000076020000}"/>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642" name="【学校施設】&#10;有形固定資産減価償却率該当値テキスト">
          <a:extLst>
            <a:ext uri="{FF2B5EF4-FFF2-40B4-BE49-F238E27FC236}">
              <a16:creationId xmlns:a16="http://schemas.microsoft.com/office/drawing/2014/main" id="{00000000-0008-0000-0E00-000082020000}"/>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36068</xdr:rowOff>
    </xdr:from>
    <xdr:to>
      <xdr:col>81</xdr:col>
      <xdr:colOff>101600</xdr:colOff>
      <xdr:row>60</xdr:row>
      <xdr:rowOff>137668</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5430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86868</xdr:rowOff>
    </xdr:from>
    <xdr:to>
      <xdr:col>85</xdr:col>
      <xdr:colOff>127000</xdr:colOff>
      <xdr:row>61</xdr:row>
      <xdr:rowOff>102870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5481300" y="1037386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145796</xdr:rowOff>
    </xdr:from>
    <xdr:to>
      <xdr:col>76</xdr:col>
      <xdr:colOff>165100</xdr:colOff>
      <xdr:row>61</xdr:row>
      <xdr:rowOff>75946</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4541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86868</xdr:rowOff>
    </xdr:from>
    <xdr:to>
      <xdr:col>81</xdr:col>
      <xdr:colOff>50800</xdr:colOff>
      <xdr:row>61</xdr:row>
      <xdr:rowOff>25146</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4592300" y="10373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145796</xdr:rowOff>
    </xdr:from>
    <xdr:to>
      <xdr:col>72</xdr:col>
      <xdr:colOff>38100</xdr:colOff>
      <xdr:row>61</xdr:row>
      <xdr:rowOff>75946</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365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25146</xdr:rowOff>
    </xdr:from>
    <xdr:to>
      <xdr:col>76</xdr:col>
      <xdr:colOff>114300</xdr:colOff>
      <xdr:row>61</xdr:row>
      <xdr:rowOff>25146</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3703300" y="1048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122936</xdr:rowOff>
    </xdr:from>
    <xdr:to>
      <xdr:col>67</xdr:col>
      <xdr:colOff>101600</xdr:colOff>
      <xdr:row>61</xdr:row>
      <xdr:rowOff>53086</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2763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xdr:rowOff>
    </xdr:from>
    <xdr:to>
      <xdr:col>71</xdr:col>
      <xdr:colOff>177800</xdr:colOff>
      <xdr:row>61</xdr:row>
      <xdr:rowOff>25146</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814300" y="104607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51" name="n_1aveValue【学校施設】&#10;有形固定資産減価償却率">
          <a:extLst>
            <a:ext uri="{FF2B5EF4-FFF2-40B4-BE49-F238E27FC236}">
              <a16:creationId xmlns:a16="http://schemas.microsoft.com/office/drawing/2014/main" id="{00000000-0008-0000-0E00-00008B020000}"/>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52" name="n_2aveValue【学校施設】&#10;有形固定資産減価償却率">
          <a:extLst>
            <a:ext uri="{FF2B5EF4-FFF2-40B4-BE49-F238E27FC236}">
              <a16:creationId xmlns:a16="http://schemas.microsoft.com/office/drawing/2014/main" id="{00000000-0008-0000-0E00-00008C02000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53" name="n_3aveValue【学校施設】&#10;有形固定資産減価償却率">
          <a:extLst>
            <a:ext uri="{FF2B5EF4-FFF2-40B4-BE49-F238E27FC236}">
              <a16:creationId xmlns:a16="http://schemas.microsoft.com/office/drawing/2014/main" id="{00000000-0008-0000-0E00-00008D02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654" name="n_4aveValue【学校施設】&#10;有形固定資産減価償却率">
          <a:extLst>
            <a:ext uri="{FF2B5EF4-FFF2-40B4-BE49-F238E27FC236}">
              <a16:creationId xmlns:a16="http://schemas.microsoft.com/office/drawing/2014/main" id="{00000000-0008-0000-0E00-00008E020000}"/>
            </a:ext>
          </a:extLst>
        </xdr:cNvPr>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128795</xdr:rowOff>
    </xdr:from>
    <xdr:ext cx="405111" cy="259045"/>
    <xdr:sp macro="" textlink="">
      <xdr:nvSpPr>
        <xdr:cNvPr id="655" name="n_1main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67073</xdr:rowOff>
    </xdr:from>
    <xdr:ext cx="405111" cy="259045"/>
    <xdr:sp macro="" textlink="">
      <xdr:nvSpPr>
        <xdr:cNvPr id="656" name="n_2main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67073</xdr:rowOff>
    </xdr:from>
    <xdr:ext cx="405111" cy="259045"/>
    <xdr:sp macro="" textlink="">
      <xdr:nvSpPr>
        <xdr:cNvPr id="657" name="n_3main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44213</xdr:rowOff>
    </xdr:from>
    <xdr:ext cx="405111" cy="259045"/>
    <xdr:sp macro="" textlink="">
      <xdr:nvSpPr>
        <xdr:cNvPr id="658" name="n_4main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E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E00-0000AB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E00-0000AD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E00-0000AF020000}"/>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108458</xdr:rowOff>
    </xdr:from>
    <xdr:to>
      <xdr:col>116</xdr:col>
      <xdr:colOff>114300</xdr:colOff>
      <xdr:row>62</xdr:row>
      <xdr:rowOff>38608</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21107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131335</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E00-0000BB020000}"/>
            </a:ext>
          </a:extLst>
        </xdr:cNvPr>
        <xdr:cNvSpPr txBox="1"/>
      </xdr:nvSpPr>
      <xdr:spPr>
        <a:xfrm>
          <a:off x="22199600"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107315</xdr:rowOff>
    </xdr:from>
    <xdr:to>
      <xdr:col>112</xdr:col>
      <xdr:colOff>38100</xdr:colOff>
      <xdr:row>62</xdr:row>
      <xdr:rowOff>37465</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127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158115</xdr:rowOff>
    </xdr:from>
    <xdr:to>
      <xdr:col>116</xdr:col>
      <xdr:colOff>63500</xdr:colOff>
      <xdr:row>61</xdr:row>
      <xdr:rowOff>159258</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21323300" y="1061656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113411</xdr:rowOff>
    </xdr:from>
    <xdr:to>
      <xdr:col>107</xdr:col>
      <xdr:colOff>101600</xdr:colOff>
      <xdr:row>62</xdr:row>
      <xdr:rowOff>43561</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0383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158115</xdr:rowOff>
    </xdr:from>
    <xdr:to>
      <xdr:col>111</xdr:col>
      <xdr:colOff>177800</xdr:colOff>
      <xdr:row>61</xdr:row>
      <xdr:rowOff>164211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0434300" y="106165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117221</xdr:rowOff>
    </xdr:from>
    <xdr:to>
      <xdr:col>102</xdr:col>
      <xdr:colOff>165100</xdr:colOff>
      <xdr:row>62</xdr:row>
      <xdr:rowOff>47371</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9494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164211</xdr:rowOff>
    </xdr:from>
    <xdr:to>
      <xdr:col>107</xdr:col>
      <xdr:colOff>50800</xdr:colOff>
      <xdr:row>61</xdr:row>
      <xdr:rowOff>168021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9545300" y="106226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115697</xdr:rowOff>
    </xdr:from>
    <xdr:to>
      <xdr:col>98</xdr:col>
      <xdr:colOff>38100</xdr:colOff>
      <xdr:row>62</xdr:row>
      <xdr:rowOff>45847</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8605500" y="105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166497</xdr:rowOff>
    </xdr:from>
    <xdr:to>
      <xdr:col>102</xdr:col>
      <xdr:colOff>114300</xdr:colOff>
      <xdr:row>61</xdr:row>
      <xdr:rowOff>168021</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656300" y="106249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708" name="n_1aveValue【学校施設】&#10;一人当たり面積">
          <a:extLst>
            <a:ext uri="{FF2B5EF4-FFF2-40B4-BE49-F238E27FC236}">
              <a16:creationId xmlns:a16="http://schemas.microsoft.com/office/drawing/2014/main" id="{00000000-0008-0000-0E00-0000C4020000}"/>
            </a:ext>
          </a:extLst>
        </xdr:cNvPr>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09" name="n_2aveValue【学校施設】&#10;一人当たり面積">
          <a:extLst>
            <a:ext uri="{FF2B5EF4-FFF2-40B4-BE49-F238E27FC236}">
              <a16:creationId xmlns:a16="http://schemas.microsoft.com/office/drawing/2014/main" id="{00000000-0008-0000-0E00-0000C5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710" name="n_3aveValue【学校施設】&#10;一人当たり面積">
          <a:extLst>
            <a:ext uri="{FF2B5EF4-FFF2-40B4-BE49-F238E27FC236}">
              <a16:creationId xmlns:a16="http://schemas.microsoft.com/office/drawing/2014/main" id="{00000000-0008-0000-0E00-0000C6020000}"/>
            </a:ext>
          </a:extLst>
        </xdr:cNvPr>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150512</xdr:rowOff>
    </xdr:from>
    <xdr:ext cx="469744" cy="259045"/>
    <xdr:sp macro="" textlink="">
      <xdr:nvSpPr>
        <xdr:cNvPr id="711" name="n_4aveValue【学校施設】&#10;一人当たり面積">
          <a:extLst>
            <a:ext uri="{FF2B5EF4-FFF2-40B4-BE49-F238E27FC236}">
              <a16:creationId xmlns:a16="http://schemas.microsoft.com/office/drawing/2014/main" id="{00000000-0008-0000-0E00-0000C7020000}"/>
            </a:ext>
          </a:extLst>
        </xdr:cNvPr>
        <xdr:cNvSpPr txBox="1"/>
      </xdr:nvSpPr>
      <xdr:spPr>
        <a:xfrm>
          <a:off x="18421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53992</xdr:rowOff>
    </xdr:from>
    <xdr:ext cx="469744" cy="259045"/>
    <xdr:sp macro="" textlink="">
      <xdr:nvSpPr>
        <xdr:cNvPr id="712" name="n_1mainValue【学校施設】&#10;一人当たり面積">
          <a:extLst>
            <a:ext uri="{FF2B5EF4-FFF2-40B4-BE49-F238E27FC236}">
              <a16:creationId xmlns:a16="http://schemas.microsoft.com/office/drawing/2014/main" id="{00000000-0008-0000-0E00-0000C8020000}"/>
            </a:ext>
          </a:extLst>
        </xdr:cNvPr>
        <xdr:cNvSpPr txBox="1"/>
      </xdr:nvSpPr>
      <xdr:spPr>
        <a:xfrm>
          <a:off x="210757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60088</xdr:rowOff>
    </xdr:from>
    <xdr:ext cx="469744" cy="259045"/>
    <xdr:sp macro="" textlink="">
      <xdr:nvSpPr>
        <xdr:cNvPr id="713" name="n_2mainValue【学校施設】&#10;一人当たり面積">
          <a:extLst>
            <a:ext uri="{FF2B5EF4-FFF2-40B4-BE49-F238E27FC236}">
              <a16:creationId xmlns:a16="http://schemas.microsoft.com/office/drawing/2014/main" id="{00000000-0008-0000-0E00-0000C9020000}"/>
            </a:ext>
          </a:extLst>
        </xdr:cNvPr>
        <xdr:cNvSpPr txBox="1"/>
      </xdr:nvSpPr>
      <xdr:spPr>
        <a:xfrm>
          <a:off x="2019942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63898</xdr:rowOff>
    </xdr:from>
    <xdr:ext cx="469744" cy="259045"/>
    <xdr:sp macro="" textlink="">
      <xdr:nvSpPr>
        <xdr:cNvPr id="714" name="n_3mainValue【学校施設】&#10;一人当たり面積">
          <a:extLst>
            <a:ext uri="{FF2B5EF4-FFF2-40B4-BE49-F238E27FC236}">
              <a16:creationId xmlns:a16="http://schemas.microsoft.com/office/drawing/2014/main" id="{00000000-0008-0000-0E00-0000CA020000}"/>
            </a:ext>
          </a:extLst>
        </xdr:cNvPr>
        <xdr:cNvSpPr txBox="1"/>
      </xdr:nvSpPr>
      <xdr:spPr>
        <a:xfrm>
          <a:off x="193104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62374</xdr:rowOff>
    </xdr:from>
    <xdr:ext cx="469744" cy="259045"/>
    <xdr:sp macro="" textlink="">
      <xdr:nvSpPr>
        <xdr:cNvPr id="715" name="n_4mainValue【学校施設】&#10;一人当たり面積">
          <a:extLst>
            <a:ext uri="{FF2B5EF4-FFF2-40B4-BE49-F238E27FC236}">
              <a16:creationId xmlns:a16="http://schemas.microsoft.com/office/drawing/2014/main" id="{00000000-0008-0000-0E00-0000CB020000}"/>
            </a:ext>
          </a:extLst>
        </xdr:cNvPr>
        <xdr:cNvSpPr txBox="1"/>
      </xdr:nvSpPr>
      <xdr:spPr>
        <a:xfrm>
          <a:off x="18421427" y="103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00000000-0008-0000-0E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a:extLst>
            <a:ext uri="{FF2B5EF4-FFF2-40B4-BE49-F238E27FC236}">
              <a16:creationId xmlns:a16="http://schemas.microsoft.com/office/drawing/2014/main" id="{00000000-0008-0000-0E00-0000F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0" name="【公民館】&#10;有形固定資産減価償却率最大値テキスト">
          <a:extLst>
            <a:ext uri="{FF2B5EF4-FFF2-40B4-BE49-F238E27FC236}">
              <a16:creationId xmlns:a16="http://schemas.microsoft.com/office/drawing/2014/main" id="{00000000-0008-0000-0E00-0000F8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62" name="【公民館】&#10;有形固定資産減価償却率平均値テキスト">
          <a:extLst>
            <a:ext uri="{FF2B5EF4-FFF2-40B4-BE49-F238E27FC236}">
              <a16:creationId xmlns:a16="http://schemas.microsoft.com/office/drawing/2014/main" id="{00000000-0008-0000-0E00-0000FA020000}"/>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58057</xdr:rowOff>
    </xdr:from>
    <xdr:to>
      <xdr:col>72</xdr:col>
      <xdr:colOff>38100</xdr:colOff>
      <xdr:row>104</xdr:row>
      <xdr:rowOff>159657</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85816</xdr:rowOff>
    </xdr:from>
    <xdr:to>
      <xdr:col>67</xdr:col>
      <xdr:colOff>101600</xdr:colOff>
      <xdr:row>105</xdr:row>
      <xdr:rowOff>15966</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2763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104</xdr:row>
      <xdr:rowOff>136616</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flipV="1">
          <a:off x="12814300" y="1793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76" name="n_1aveValue【公民館】&#10;有形固定資産減価償却率">
          <a:extLst>
            <a:ext uri="{FF2B5EF4-FFF2-40B4-BE49-F238E27FC236}">
              <a16:creationId xmlns:a16="http://schemas.microsoft.com/office/drawing/2014/main" id="{00000000-0008-0000-0E00-00000803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77" name="n_2aveValue【公民館】&#10;有形固定資産減価償却率">
          <a:extLst>
            <a:ext uri="{FF2B5EF4-FFF2-40B4-BE49-F238E27FC236}">
              <a16:creationId xmlns:a16="http://schemas.microsoft.com/office/drawing/2014/main" id="{00000000-0008-0000-0E00-00000903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78" name="n_3aveValue【公民館】&#10;有形固定資産減価償却率">
          <a:extLst>
            <a:ext uri="{FF2B5EF4-FFF2-40B4-BE49-F238E27FC236}">
              <a16:creationId xmlns:a16="http://schemas.microsoft.com/office/drawing/2014/main" id="{00000000-0008-0000-0E00-00000A03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79" name="n_4aveValue【公民館】&#10;有形固定資産減価償却率">
          <a:extLst>
            <a:ext uri="{FF2B5EF4-FFF2-40B4-BE49-F238E27FC236}">
              <a16:creationId xmlns:a16="http://schemas.microsoft.com/office/drawing/2014/main" id="{00000000-0008-0000-0E00-00000B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780" name="n_3mainValue【公民館】&#10;有形固定資産減価償却率">
          <a:extLst>
            <a:ext uri="{FF2B5EF4-FFF2-40B4-BE49-F238E27FC236}">
              <a16:creationId xmlns:a16="http://schemas.microsoft.com/office/drawing/2014/main" id="{00000000-0008-0000-0E00-00000C030000}"/>
            </a:ext>
          </a:extLst>
        </xdr:cNvPr>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7093</xdr:rowOff>
    </xdr:from>
    <xdr:ext cx="405111" cy="259045"/>
    <xdr:sp macro="" textlink="">
      <xdr:nvSpPr>
        <xdr:cNvPr id="781" name="n_4mainValue【公民館】&#10;有形固定資産減価償却率">
          <a:extLst>
            <a:ext uri="{FF2B5EF4-FFF2-40B4-BE49-F238E27FC236}">
              <a16:creationId xmlns:a16="http://schemas.microsoft.com/office/drawing/2014/main" id="{00000000-0008-0000-0E00-00000D030000}"/>
            </a:ext>
          </a:extLst>
        </xdr:cNvPr>
        <xdr:cNvSpPr txBox="1"/>
      </xdr:nvSpPr>
      <xdr:spPr>
        <a:xfrm>
          <a:off x="12611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08" name="【公民館】&#10;一人当たり面積最小値テキスト">
          <a:extLst>
            <a:ext uri="{FF2B5EF4-FFF2-40B4-BE49-F238E27FC236}">
              <a16:creationId xmlns:a16="http://schemas.microsoft.com/office/drawing/2014/main" id="{00000000-0008-0000-0E00-000028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0" name="【公民館】&#10;一人当たり面積最大値テキスト">
          <a:extLst>
            <a:ext uri="{FF2B5EF4-FFF2-40B4-BE49-F238E27FC236}">
              <a16:creationId xmlns:a16="http://schemas.microsoft.com/office/drawing/2014/main" id="{00000000-0008-0000-0E00-00002A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12" name="【公民館】&#10;一人当たり面積平均値テキスト">
          <a:extLst>
            <a:ext uri="{FF2B5EF4-FFF2-40B4-BE49-F238E27FC236}">
              <a16:creationId xmlns:a16="http://schemas.microsoft.com/office/drawing/2014/main" id="{00000000-0008-0000-0E00-00002C030000}"/>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71120</xdr:rowOff>
    </xdr:from>
    <xdr:to>
      <xdr:col>102</xdr:col>
      <xdr:colOff>165100</xdr:colOff>
      <xdr:row>105</xdr:row>
      <xdr:rowOff>1270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105</xdr:row>
      <xdr:rowOff>166007</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18656300" y="179527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26" name="n_1aveValue【公民館】&#10;一人当たり面積">
          <a:extLst>
            <a:ext uri="{FF2B5EF4-FFF2-40B4-BE49-F238E27FC236}">
              <a16:creationId xmlns:a16="http://schemas.microsoft.com/office/drawing/2014/main" id="{00000000-0008-0000-0E00-00003A03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27" name="n_2aveValue【公民館】&#10;一人当たり面積">
          <a:extLst>
            <a:ext uri="{FF2B5EF4-FFF2-40B4-BE49-F238E27FC236}">
              <a16:creationId xmlns:a16="http://schemas.microsoft.com/office/drawing/2014/main" id="{00000000-0008-0000-0E00-00003B03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28" name="n_3aveValue【公民館】&#10;一人当たり面積">
          <a:extLst>
            <a:ext uri="{FF2B5EF4-FFF2-40B4-BE49-F238E27FC236}">
              <a16:creationId xmlns:a16="http://schemas.microsoft.com/office/drawing/2014/main" id="{00000000-0008-0000-0E00-00003C030000}"/>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829" name="n_4aveValue【公民館】&#10;一人当たり面積">
          <a:extLst>
            <a:ext uri="{FF2B5EF4-FFF2-40B4-BE49-F238E27FC236}">
              <a16:creationId xmlns:a16="http://schemas.microsoft.com/office/drawing/2014/main" id="{00000000-0008-0000-0E00-00003D030000}"/>
            </a:ext>
          </a:extLst>
        </xdr:cNvPr>
        <xdr:cNvSpPr txBox="1"/>
      </xdr:nvSpPr>
      <xdr:spPr>
        <a:xfrm>
          <a:off x="18421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830" name="n_3mainValue【公民館】&#10;一人当たり面積">
          <a:extLst>
            <a:ext uri="{FF2B5EF4-FFF2-40B4-BE49-F238E27FC236}">
              <a16:creationId xmlns:a16="http://schemas.microsoft.com/office/drawing/2014/main" id="{00000000-0008-0000-0E00-00003E030000}"/>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61884</xdr:rowOff>
    </xdr:from>
    <xdr:ext cx="469744" cy="259045"/>
    <xdr:sp macro="" textlink="">
      <xdr:nvSpPr>
        <xdr:cNvPr id="831" name="n_4mainValue【公民館】&#10;一人当たり面積">
          <a:extLst>
            <a:ext uri="{FF2B5EF4-FFF2-40B4-BE49-F238E27FC236}">
              <a16:creationId xmlns:a16="http://schemas.microsoft.com/office/drawing/2014/main" id="{00000000-0008-0000-0E00-00003F030000}"/>
            </a:ext>
          </a:extLst>
        </xdr:cNvPr>
        <xdr:cNvSpPr txBox="1"/>
      </xdr:nvSpPr>
      <xdr:spPr>
        <a:xfrm>
          <a:off x="18421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有形固定資産原価償却率は、道路並びに港湾・漁港を除くすべての類型において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、類似団体平均を上回っている。合併前に旧市町毎に整備した公共施設があるため、保有する施設数が非合併団体よりも多く、老朽化が進んでいることが原因と考えられる。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も施設の老朽化は進行することから、「公共施設等総合管理計画」に基づく計画的な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の他、施設の複合化、集約化を進めていく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公民館の類型について、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公民館に替わり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コミュニティセンター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表記されない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9253</xdr:rowOff>
    </xdr:from>
    <xdr:to>
      <xdr:col>24</xdr:col>
      <xdr:colOff>63500</xdr:colOff>
      <xdr:row>38</xdr:row>
      <xdr:rowOff>48441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2435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9253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0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98878</xdr:rowOff>
    </xdr:from>
    <xdr:to>
      <xdr:col>10</xdr:col>
      <xdr:colOff>165100</xdr:colOff>
      <xdr:row>38</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37</xdr:row>
      <xdr:rowOff>159476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933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005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51180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53340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7341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59055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59055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861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122555</xdr:rowOff>
    </xdr:from>
    <xdr:to>
      <xdr:col>36</xdr:col>
      <xdr:colOff>165100</xdr:colOff>
      <xdr:row>40</xdr:row>
      <xdr:rowOff>52705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40</xdr:row>
      <xdr:rowOff>1905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72300" y="67456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120667</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43832</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43815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631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1905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59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148590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019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38735</xdr:rowOff>
    </xdr:from>
    <xdr:to>
      <xdr:col>6</xdr:col>
      <xdr:colOff>38100</xdr:colOff>
      <xdr:row>61</xdr:row>
      <xdr:rowOff>140335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89535</xdr:rowOff>
    </xdr:from>
    <xdr:to>
      <xdr:col>10</xdr:col>
      <xdr:colOff>114300</xdr:colOff>
      <xdr:row>61</xdr:row>
      <xdr:rowOff>148590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05479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131462</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92891</xdr:rowOff>
    </xdr:from>
    <xdr:to>
      <xdr:col>55</xdr:col>
      <xdr:colOff>50800</xdr:colOff>
      <xdr:row>63</xdr:row>
      <xdr:rowOff>23041</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115768</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143691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7670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91259</xdr:rowOff>
    </xdr:from>
    <xdr:to>
      <xdr:col>46</xdr:col>
      <xdr:colOff>38100</xdr:colOff>
      <xdr:row>63</xdr:row>
      <xdr:rowOff>21409</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142059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670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94524</xdr:rowOff>
    </xdr:from>
    <xdr:to>
      <xdr:col>41</xdr:col>
      <xdr:colOff>101600</xdr:colOff>
      <xdr:row>63</xdr:row>
      <xdr:rowOff>24674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142059</xdr:rowOff>
    </xdr:from>
    <xdr:to>
      <xdr:col>45</xdr:col>
      <xdr:colOff>177800</xdr:colOff>
      <xdr:row>62</xdr:row>
      <xdr:rowOff>145324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7719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136978</xdr:rowOff>
    </xdr:from>
    <xdr:to>
      <xdr:col>36</xdr:col>
      <xdr:colOff>165100</xdr:colOff>
      <xdr:row>63</xdr:row>
      <xdr:rowOff>67128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145324</xdr:rowOff>
    </xdr:from>
    <xdr:to>
      <xdr:col>41</xdr:col>
      <xdr:colOff>50800</xdr:colOff>
      <xdr:row>63</xdr:row>
      <xdr:rowOff>16328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7752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33037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37936</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41201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58255</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43451</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30735</xdr:rowOff>
    </xdr:from>
    <xdr:to>
      <xdr:col>20</xdr:col>
      <xdr:colOff>38100</xdr:colOff>
      <xdr:row>82</xdr:row>
      <xdr:rowOff>132335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81535</xdr:rowOff>
    </xdr:from>
    <xdr:to>
      <xdr:col>24</xdr:col>
      <xdr:colOff>63500</xdr:colOff>
      <xdr:row>82</xdr:row>
      <xdr:rowOff>115824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14043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51308</xdr:rowOff>
    </xdr:from>
    <xdr:to>
      <xdr:col>15</xdr:col>
      <xdr:colOff>101600</xdr:colOff>
      <xdr:row>82</xdr:row>
      <xdr:rowOff>152908</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81535</xdr:rowOff>
    </xdr:from>
    <xdr:to>
      <xdr:col>19</xdr:col>
      <xdr:colOff>177800</xdr:colOff>
      <xdr:row>82</xdr:row>
      <xdr:rowOff>102108</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2908300" y="141404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xdr:rowOff>
    </xdr:from>
    <xdr:to>
      <xdr:col>10</xdr:col>
      <xdr:colOff>165100</xdr:colOff>
      <xdr:row>82</xdr:row>
      <xdr:rowOff>104902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54102</xdr:rowOff>
    </xdr:from>
    <xdr:to>
      <xdr:col>15</xdr:col>
      <xdr:colOff>50800</xdr:colOff>
      <xdr:row>82</xdr:row>
      <xdr:rowOff>102108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41130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123462</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144035</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96029</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5" name="【福祉施設】&#10;一人当たり面積最小値テキスト">
          <a:extLst>
            <a:ext uri="{FF2B5EF4-FFF2-40B4-BE49-F238E27FC236}">
              <a16:creationId xmlns:a16="http://schemas.microsoft.com/office/drawing/2014/main" id="{00000000-0008-0000-0F00-00004F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37" name="【福祉施設】&#10;一人当たり面積最大値テキスト">
          <a:extLst>
            <a:ext uri="{FF2B5EF4-FFF2-40B4-BE49-F238E27FC236}">
              <a16:creationId xmlns:a16="http://schemas.microsoft.com/office/drawing/2014/main" id="{00000000-0008-0000-0F00-000051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39" name="【福祉施設】&#10;一人当たり面積平均値テキスト">
          <a:extLst>
            <a:ext uri="{FF2B5EF4-FFF2-40B4-BE49-F238E27FC236}">
              <a16:creationId xmlns:a16="http://schemas.microsoft.com/office/drawing/2014/main" id="{00000000-0008-0000-0F00-000053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692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153036</xdr:rowOff>
    </xdr:from>
    <xdr:to>
      <xdr:col>55</xdr:col>
      <xdr:colOff>50800</xdr:colOff>
      <xdr:row>83</xdr:row>
      <xdr:rowOff>83186</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10426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4463</xdr:rowOff>
    </xdr:from>
    <xdr:ext cx="469744" cy="259045"/>
    <xdr:sp macro="" textlink="">
      <xdr:nvSpPr>
        <xdr:cNvPr id="351" name="【福祉施設】&#10;一人当たり面積該当値テキスト">
          <a:extLst>
            <a:ext uri="{FF2B5EF4-FFF2-40B4-BE49-F238E27FC236}">
              <a16:creationId xmlns:a16="http://schemas.microsoft.com/office/drawing/2014/main" id="{00000000-0008-0000-0F00-00005F010000}"/>
            </a:ext>
          </a:extLst>
        </xdr:cNvPr>
        <xdr:cNvSpPr txBox="1"/>
      </xdr:nvSpPr>
      <xdr:spPr>
        <a:xfrm>
          <a:off x="10515600" y="140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32386</xdr:rowOff>
    </xdr:from>
    <xdr:to>
      <xdr:col>55</xdr:col>
      <xdr:colOff>0</xdr:colOff>
      <xdr:row>83</xdr:row>
      <xdr:rowOff>38100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9639300" y="14262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43814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8750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170180</xdr:rowOff>
    </xdr:from>
    <xdr:to>
      <xdr:col>41</xdr:col>
      <xdr:colOff>101600</xdr:colOff>
      <xdr:row>83</xdr:row>
      <xdr:rowOff>100330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781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49530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7861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58" name="n_1aveValue【福祉施設】&#10;一人当たり面積">
          <a:extLst>
            <a:ext uri="{FF2B5EF4-FFF2-40B4-BE49-F238E27FC236}">
              <a16:creationId xmlns:a16="http://schemas.microsoft.com/office/drawing/2014/main" id="{00000000-0008-0000-0F00-000066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59" name="n_2aveValue【福祉施設】&#10;一人当たり面積">
          <a:extLst>
            <a:ext uri="{FF2B5EF4-FFF2-40B4-BE49-F238E27FC236}">
              <a16:creationId xmlns:a16="http://schemas.microsoft.com/office/drawing/2014/main" id="{00000000-0008-0000-0F00-000067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0" name="n_3aveValue【福祉施設】&#10;一人当たり面積">
          <a:extLst>
            <a:ext uri="{FF2B5EF4-FFF2-40B4-BE49-F238E27FC236}">
              <a16:creationId xmlns:a16="http://schemas.microsoft.com/office/drawing/2014/main" id="{00000000-0008-0000-0F00-000068010000}"/>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61" name="n_4aveValue【福祉施設】&#10;一人当たり面積">
          <a:extLst>
            <a:ext uri="{FF2B5EF4-FFF2-40B4-BE49-F238E27FC236}">
              <a16:creationId xmlns:a16="http://schemas.microsoft.com/office/drawing/2014/main" id="{00000000-0008-0000-0F00-000069010000}"/>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62" name="n_1mainValue【福祉施設】&#10;一人当たり面積">
          <a:extLst>
            <a:ext uri="{FF2B5EF4-FFF2-40B4-BE49-F238E27FC236}">
              <a16:creationId xmlns:a16="http://schemas.microsoft.com/office/drawing/2014/main" id="{00000000-0008-0000-0F00-00006A010000}"/>
            </a:ext>
          </a:extLst>
        </xdr:cNvPr>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63" name="n_2mainValue【福祉施設】&#10;一人当たり面積">
          <a:extLst>
            <a:ext uri="{FF2B5EF4-FFF2-40B4-BE49-F238E27FC236}">
              <a16:creationId xmlns:a16="http://schemas.microsoft.com/office/drawing/2014/main" id="{00000000-0008-0000-0F00-00006B010000}"/>
            </a:ext>
          </a:extLst>
        </xdr:cNvPr>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64" name="n_3mainValue【福祉施設】&#10;一人当たり面積">
          <a:extLst>
            <a:ext uri="{FF2B5EF4-FFF2-40B4-BE49-F238E27FC236}">
              <a16:creationId xmlns:a16="http://schemas.microsoft.com/office/drawing/2014/main" id="{00000000-0008-0000-0F00-00006C010000}"/>
            </a:ext>
          </a:extLst>
        </xdr:cNvPr>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1" name="【市民会館】&#10;有形固定資産減価償却率最小値テキスト">
          <a:extLst>
            <a:ext uri="{FF2B5EF4-FFF2-40B4-BE49-F238E27FC236}">
              <a16:creationId xmlns:a16="http://schemas.microsoft.com/office/drawing/2014/main" id="{00000000-0008-0000-0F00-000087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3" name="【市民会館】&#10;有形固定資産減価償却率最大値テキスト">
          <a:extLst>
            <a:ext uri="{FF2B5EF4-FFF2-40B4-BE49-F238E27FC236}">
              <a16:creationId xmlns:a16="http://schemas.microsoft.com/office/drawing/2014/main" id="{00000000-0008-0000-0F00-000089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95" name="【市民会館】&#10;有形固定資産減価償却率平均値テキスト">
          <a:extLst>
            <a:ext uri="{FF2B5EF4-FFF2-40B4-BE49-F238E27FC236}">
              <a16:creationId xmlns:a16="http://schemas.microsoft.com/office/drawing/2014/main" id="{00000000-0008-0000-0F00-00008B01000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142966</xdr:rowOff>
    </xdr:from>
    <xdr:to>
      <xdr:col>24</xdr:col>
      <xdr:colOff>114300</xdr:colOff>
      <xdr:row>109</xdr:row>
      <xdr:rowOff>73116</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4584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57893</xdr:rowOff>
    </xdr:from>
    <xdr:ext cx="405111" cy="259045"/>
    <xdr:sp macro="" textlink="">
      <xdr:nvSpPr>
        <xdr:cNvPr id="407" name="【市民会館】&#10;有形固定資産減価償却率該当値テキスト">
          <a:extLst>
            <a:ext uri="{FF2B5EF4-FFF2-40B4-BE49-F238E27FC236}">
              <a16:creationId xmlns:a16="http://schemas.microsoft.com/office/drawing/2014/main" id="{00000000-0008-0000-0F00-000097010000}"/>
            </a:ext>
          </a:extLst>
        </xdr:cNvPr>
        <xdr:cNvSpPr txBox="1"/>
      </xdr:nvSpPr>
      <xdr:spPr>
        <a:xfrm>
          <a:off x="4673600" y="1857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51526</xdr:rowOff>
    </xdr:from>
    <xdr:to>
      <xdr:col>20</xdr:col>
      <xdr:colOff>38100</xdr:colOff>
      <xdr:row>107</xdr:row>
      <xdr:rowOff>153126</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3746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102326</xdr:rowOff>
    </xdr:from>
    <xdr:to>
      <xdr:col>24</xdr:col>
      <xdr:colOff>63500</xdr:colOff>
      <xdr:row>109</xdr:row>
      <xdr:rowOff>22316</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3797300" y="18447476"/>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18869</xdr:rowOff>
    </xdr:from>
    <xdr:to>
      <xdr:col>15</xdr:col>
      <xdr:colOff>101600</xdr:colOff>
      <xdr:row>107</xdr:row>
      <xdr:rowOff>120469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2857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69669</xdr:rowOff>
    </xdr:from>
    <xdr:to>
      <xdr:col>19</xdr:col>
      <xdr:colOff>177800</xdr:colOff>
      <xdr:row>107</xdr:row>
      <xdr:rowOff>102326</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2908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160927</xdr:rowOff>
    </xdr:from>
    <xdr:to>
      <xdr:col>10</xdr:col>
      <xdr:colOff>165100</xdr:colOff>
      <xdr:row>107</xdr:row>
      <xdr:rowOff>91077</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96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40277</xdr:rowOff>
    </xdr:from>
    <xdr:to>
      <xdr:col>15</xdr:col>
      <xdr:colOff>50800</xdr:colOff>
      <xdr:row>107</xdr:row>
      <xdr:rowOff>69669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2019300" y="183854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40277</xdr:rowOff>
    </xdr:from>
    <xdr:to>
      <xdr:col>10</xdr:col>
      <xdr:colOff>114300</xdr:colOff>
      <xdr:row>109</xdr:row>
      <xdr:rowOff>35379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130300" y="18385427"/>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16" name="n_1aveValue【市民会館】&#10;有形固定資産減価償却率">
          <a:extLst>
            <a:ext uri="{FF2B5EF4-FFF2-40B4-BE49-F238E27FC236}">
              <a16:creationId xmlns:a16="http://schemas.microsoft.com/office/drawing/2014/main" id="{00000000-0008-0000-0F00-0000A0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17" name="n_2aveValue【市民会館】&#10;有形固定資産減価償却率">
          <a:extLst>
            <a:ext uri="{FF2B5EF4-FFF2-40B4-BE49-F238E27FC236}">
              <a16:creationId xmlns:a16="http://schemas.microsoft.com/office/drawing/2014/main" id="{00000000-0008-0000-0F00-0000A1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18" name="n_3aveValue【市民会館】&#10;有形固定資産減価償却率">
          <a:extLst>
            <a:ext uri="{FF2B5EF4-FFF2-40B4-BE49-F238E27FC236}">
              <a16:creationId xmlns:a16="http://schemas.microsoft.com/office/drawing/2014/main" id="{00000000-0008-0000-0F00-0000A2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9" name="n_4aveValue【市民会館】&#10;有形固定資産減価償却率">
          <a:extLst>
            <a:ext uri="{FF2B5EF4-FFF2-40B4-BE49-F238E27FC236}">
              <a16:creationId xmlns:a16="http://schemas.microsoft.com/office/drawing/2014/main" id="{00000000-0008-0000-0F00-0000A3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144253</xdr:rowOff>
    </xdr:from>
    <xdr:ext cx="405111" cy="259045"/>
    <xdr:sp macro="" textlink="">
      <xdr:nvSpPr>
        <xdr:cNvPr id="420" name="n_1mainValue【市民会館】&#10;有形固定資産減価償却率">
          <a:extLst>
            <a:ext uri="{FF2B5EF4-FFF2-40B4-BE49-F238E27FC236}">
              <a16:creationId xmlns:a16="http://schemas.microsoft.com/office/drawing/2014/main" id="{00000000-0008-0000-0F00-0000A4010000}"/>
            </a:ext>
          </a:extLst>
        </xdr:cNvPr>
        <xdr:cNvSpPr txBox="1"/>
      </xdr:nvSpPr>
      <xdr:spPr>
        <a:xfrm>
          <a:off x="3582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111596</xdr:rowOff>
    </xdr:from>
    <xdr:ext cx="405111" cy="259045"/>
    <xdr:sp macro="" textlink="">
      <xdr:nvSpPr>
        <xdr:cNvPr id="421" name="n_2mainValue【市民会館】&#10;有形固定資産減価償却率">
          <a:extLst>
            <a:ext uri="{FF2B5EF4-FFF2-40B4-BE49-F238E27FC236}">
              <a16:creationId xmlns:a16="http://schemas.microsoft.com/office/drawing/2014/main" id="{00000000-0008-0000-0F00-0000A5010000}"/>
            </a:ext>
          </a:extLst>
        </xdr:cNvPr>
        <xdr:cNvSpPr txBox="1"/>
      </xdr:nvSpPr>
      <xdr:spPr>
        <a:xfrm>
          <a:off x="2705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82204</xdr:rowOff>
    </xdr:from>
    <xdr:ext cx="405111" cy="259045"/>
    <xdr:sp macro="" textlink="">
      <xdr:nvSpPr>
        <xdr:cNvPr id="422" name="n_3mainValue【市民会館】&#10;有形固定資産減価償却率">
          <a:extLst>
            <a:ext uri="{FF2B5EF4-FFF2-40B4-BE49-F238E27FC236}">
              <a16:creationId xmlns:a16="http://schemas.microsoft.com/office/drawing/2014/main" id="{00000000-0008-0000-0F00-0000A6010000}"/>
            </a:ext>
          </a:extLst>
        </xdr:cNvPr>
        <xdr:cNvSpPr txBox="1"/>
      </xdr:nvSpPr>
      <xdr:spPr>
        <a:xfrm>
          <a:off x="1816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23" name="n_4mainValue【市民会館】&#10;有形固定資産減価償却率">
          <a:extLst>
            <a:ext uri="{FF2B5EF4-FFF2-40B4-BE49-F238E27FC236}">
              <a16:creationId xmlns:a16="http://schemas.microsoft.com/office/drawing/2014/main" id="{00000000-0008-0000-0F00-0000A701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a:extLst>
            <a:ext uri="{FF2B5EF4-FFF2-40B4-BE49-F238E27FC236}">
              <a16:creationId xmlns:a16="http://schemas.microsoft.com/office/drawing/2014/main" id="{00000000-0008-0000-0F00-0000C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0" name="【市民会館】&#10;一人当たり面積最小値テキスト">
          <a:extLst>
            <a:ext uri="{FF2B5EF4-FFF2-40B4-BE49-F238E27FC236}">
              <a16:creationId xmlns:a16="http://schemas.microsoft.com/office/drawing/2014/main" id="{00000000-0008-0000-0F00-0000C2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2" name="【市民会館】&#10;一人当たり面積最大値テキスト">
          <a:extLst>
            <a:ext uri="{FF2B5EF4-FFF2-40B4-BE49-F238E27FC236}">
              <a16:creationId xmlns:a16="http://schemas.microsoft.com/office/drawing/2014/main" id="{00000000-0008-0000-0F00-0000C4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54" name="【市民会館】&#10;一人当たり面積平均値テキスト">
          <a:extLst>
            <a:ext uri="{FF2B5EF4-FFF2-40B4-BE49-F238E27FC236}">
              <a16:creationId xmlns:a16="http://schemas.microsoft.com/office/drawing/2014/main" id="{00000000-0008-0000-0F00-0000C6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66" name="【市民会館】&#10;一人当たり面積該当値テキスト">
          <a:extLst>
            <a:ext uri="{FF2B5EF4-FFF2-40B4-BE49-F238E27FC236}">
              <a16:creationId xmlns:a16="http://schemas.microsoft.com/office/drawing/2014/main" id="{00000000-0008-0000-0F00-0000D2010000}"/>
            </a:ext>
          </a:extLst>
        </xdr:cNvPr>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139881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9639300" y="1837399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152763</xdr:rowOff>
    </xdr:from>
    <xdr:to>
      <xdr:col>46</xdr:col>
      <xdr:colOff>38100</xdr:colOff>
      <xdr:row>107</xdr:row>
      <xdr:rowOff>82913</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8699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32113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8750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156029</xdr:rowOff>
    </xdr:from>
    <xdr:to>
      <xdr:col>41</xdr:col>
      <xdr:colOff>101600</xdr:colOff>
      <xdr:row>107</xdr:row>
      <xdr:rowOff>86179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781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32113</xdr:rowOff>
    </xdr:from>
    <xdr:to>
      <xdr:col>45</xdr:col>
      <xdr:colOff>177800</xdr:colOff>
      <xdr:row>107</xdr:row>
      <xdr:rowOff>35379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7861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98879</xdr:rowOff>
    </xdr:from>
    <xdr:to>
      <xdr:col>36</xdr:col>
      <xdr:colOff>165100</xdr:colOff>
      <xdr:row>108</xdr:row>
      <xdr:rowOff>29029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692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35379</xdr:rowOff>
    </xdr:from>
    <xdr:to>
      <xdr:col>41</xdr:col>
      <xdr:colOff>50800</xdr:colOff>
      <xdr:row>107</xdr:row>
      <xdr:rowOff>149679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6972300" y="183805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75" name="n_1aveValue【市民会館】&#10;一人当たり面積">
          <a:extLst>
            <a:ext uri="{FF2B5EF4-FFF2-40B4-BE49-F238E27FC236}">
              <a16:creationId xmlns:a16="http://schemas.microsoft.com/office/drawing/2014/main" id="{00000000-0008-0000-0F00-0000DB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76" name="n_2aveValue【市民会館】&#10;一人当たり面積">
          <a:extLst>
            <a:ext uri="{FF2B5EF4-FFF2-40B4-BE49-F238E27FC236}">
              <a16:creationId xmlns:a16="http://schemas.microsoft.com/office/drawing/2014/main" id="{00000000-0008-0000-0F00-0000DC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77" name="n_3aveValue【市民会館】&#10;一人当たり面積">
          <a:extLst>
            <a:ext uri="{FF2B5EF4-FFF2-40B4-BE49-F238E27FC236}">
              <a16:creationId xmlns:a16="http://schemas.microsoft.com/office/drawing/2014/main" id="{00000000-0008-0000-0F00-0000DD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8" name="n_4aveValue【市民会館】&#10;一人当たり面積">
          <a:extLst>
            <a:ext uri="{FF2B5EF4-FFF2-40B4-BE49-F238E27FC236}">
              <a16:creationId xmlns:a16="http://schemas.microsoft.com/office/drawing/2014/main" id="{00000000-0008-0000-0F00-0000DE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79" name="n_1mainValue【市民会館】&#10;一人当たり面積">
          <a:extLst>
            <a:ext uri="{FF2B5EF4-FFF2-40B4-BE49-F238E27FC236}">
              <a16:creationId xmlns:a16="http://schemas.microsoft.com/office/drawing/2014/main" id="{00000000-0008-0000-0F00-0000DF010000}"/>
            </a:ext>
          </a:extLst>
        </xdr:cNvPr>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74040</xdr:rowOff>
    </xdr:from>
    <xdr:ext cx="469744" cy="259045"/>
    <xdr:sp macro="" textlink="">
      <xdr:nvSpPr>
        <xdr:cNvPr id="480" name="n_2mainValue【市民会館】&#10;一人当たり面積">
          <a:extLst>
            <a:ext uri="{FF2B5EF4-FFF2-40B4-BE49-F238E27FC236}">
              <a16:creationId xmlns:a16="http://schemas.microsoft.com/office/drawing/2014/main" id="{00000000-0008-0000-0F00-0000E0010000}"/>
            </a:ext>
          </a:extLst>
        </xdr:cNvPr>
        <xdr:cNvSpPr txBox="1"/>
      </xdr:nvSpPr>
      <xdr:spPr>
        <a:xfrm>
          <a:off x="8515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77306</xdr:rowOff>
    </xdr:from>
    <xdr:ext cx="469744" cy="259045"/>
    <xdr:sp macro="" textlink="">
      <xdr:nvSpPr>
        <xdr:cNvPr id="481" name="n_3mainValue【市民会館】&#10;一人当たり面積">
          <a:extLst>
            <a:ext uri="{FF2B5EF4-FFF2-40B4-BE49-F238E27FC236}">
              <a16:creationId xmlns:a16="http://schemas.microsoft.com/office/drawing/2014/main" id="{00000000-0008-0000-0F00-0000E1010000}"/>
            </a:ext>
          </a:extLst>
        </xdr:cNvPr>
        <xdr:cNvSpPr txBox="1"/>
      </xdr:nvSpPr>
      <xdr:spPr>
        <a:xfrm>
          <a:off x="7626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20156</xdr:rowOff>
    </xdr:from>
    <xdr:ext cx="469744" cy="259045"/>
    <xdr:sp macro="" textlink="">
      <xdr:nvSpPr>
        <xdr:cNvPr id="482" name="n_4mainValue【市民会館】&#10;一人当たり面積">
          <a:extLst>
            <a:ext uri="{FF2B5EF4-FFF2-40B4-BE49-F238E27FC236}">
              <a16:creationId xmlns:a16="http://schemas.microsoft.com/office/drawing/2014/main" id="{00000000-0008-0000-0F00-0000E2010000}"/>
            </a:ext>
          </a:extLst>
        </xdr:cNvPr>
        <xdr:cNvSpPr txBox="1"/>
      </xdr:nvSpPr>
      <xdr:spPr>
        <a:xfrm>
          <a:off x="6737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a:extLst>
            <a:ext uri="{FF2B5EF4-FFF2-40B4-BE49-F238E27FC236}">
              <a16:creationId xmlns:a16="http://schemas.microsoft.com/office/drawing/2014/main" id="{00000000-0008-0000-0F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09" name="【一般廃棄物処理施設】&#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1" name="【一般廃棄物処理施設】&#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3" name="【一般廃棄物処理施設】&#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4190</xdr:rowOff>
    </xdr:from>
    <xdr:ext cx="405111" cy="259045"/>
    <xdr:sp macro="" textlink="">
      <xdr:nvSpPr>
        <xdr:cNvPr id="525" name="【一般廃棄物処理施設】&#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37</xdr:row>
      <xdr:rowOff>32113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5481300" y="63006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128451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623370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134801</xdr:rowOff>
    </xdr:from>
    <xdr:to>
      <xdr:col>72</xdr:col>
      <xdr:colOff>38100</xdr:colOff>
      <xdr:row>36</xdr:row>
      <xdr:rowOff>64951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xdr:rowOff>
    </xdr:from>
    <xdr:to>
      <xdr:col>76</xdr:col>
      <xdr:colOff>114300</xdr:colOff>
      <xdr:row>36</xdr:row>
      <xdr:rowOff>61504</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61863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xdr:rowOff>
    </xdr:from>
    <xdr:to>
      <xdr:col>71</xdr:col>
      <xdr:colOff>177800</xdr:colOff>
      <xdr:row>42</xdr:row>
      <xdr:rowOff>92528</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2814300" y="6186351"/>
          <a:ext cx="889000" cy="1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24328</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81478</xdr:rowOff>
    </xdr:from>
    <xdr:ext cx="405111" cy="259045"/>
    <xdr:sp macro="" textlink="">
      <xdr:nvSpPr>
        <xdr:cNvPr id="540" name="n_3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41" name="n_4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6" name="【一般廃棄物処理施設】&#10;一人当たり有形固定資産（償却資産）額最小値テキスト">
          <a:extLst>
            <a:ext uri="{FF2B5EF4-FFF2-40B4-BE49-F238E27FC236}">
              <a16:creationId xmlns:a16="http://schemas.microsoft.com/office/drawing/2014/main" id="{00000000-0008-0000-0F00-000036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68" name="【一般廃棄物処理施設】&#10;一人当たり有形固定資産（償却資産）額最大値テキスト">
          <a:extLst>
            <a:ext uri="{FF2B5EF4-FFF2-40B4-BE49-F238E27FC236}">
              <a16:creationId xmlns:a16="http://schemas.microsoft.com/office/drawing/2014/main" id="{00000000-0008-0000-0F00-000038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0" name="【一般廃棄物処理施設】&#10;一人当たり有形固定資産（償却資産）額平均値テキスト">
          <a:extLst>
            <a:ext uri="{FF2B5EF4-FFF2-40B4-BE49-F238E27FC236}">
              <a16:creationId xmlns:a16="http://schemas.microsoft.com/office/drawing/2014/main" id="{00000000-0008-0000-0F00-00003A020000}"/>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101623</xdr:rowOff>
    </xdr:from>
    <xdr:to>
      <xdr:col>116</xdr:col>
      <xdr:colOff>114300</xdr:colOff>
      <xdr:row>36</xdr:row>
      <xdr:rowOff>31773</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2110700" y="61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124500</xdr:rowOff>
    </xdr:from>
    <xdr:ext cx="599010" cy="259045"/>
    <xdr:sp macro="" textlink="">
      <xdr:nvSpPr>
        <xdr:cNvPr id="582" name="【一般廃棄物処理施設】&#10;一人当たり有形固定資産（償却資産）額該当値テキスト">
          <a:extLst>
            <a:ext uri="{FF2B5EF4-FFF2-40B4-BE49-F238E27FC236}">
              <a16:creationId xmlns:a16="http://schemas.microsoft.com/office/drawing/2014/main" id="{00000000-0008-0000-0F00-000046020000}"/>
            </a:ext>
          </a:extLst>
        </xdr:cNvPr>
        <xdr:cNvSpPr txBox="1"/>
      </xdr:nvSpPr>
      <xdr:spPr>
        <a:xfrm>
          <a:off x="22199600" y="595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98902</xdr:rowOff>
    </xdr:from>
    <xdr:to>
      <xdr:col>112</xdr:col>
      <xdr:colOff>38100</xdr:colOff>
      <xdr:row>36</xdr:row>
      <xdr:rowOff>29052</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1272500" y="60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149702</xdr:rowOff>
    </xdr:from>
    <xdr:to>
      <xdr:col>116</xdr:col>
      <xdr:colOff>63500</xdr:colOff>
      <xdr:row>35</xdr:row>
      <xdr:rowOff>152423</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1323300" y="6150452"/>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113785</xdr:rowOff>
    </xdr:from>
    <xdr:to>
      <xdr:col>107</xdr:col>
      <xdr:colOff>101600</xdr:colOff>
      <xdr:row>36</xdr:row>
      <xdr:rowOff>43935</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61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149702</xdr:rowOff>
    </xdr:from>
    <xdr:to>
      <xdr:col>111</xdr:col>
      <xdr:colOff>177800</xdr:colOff>
      <xdr:row>35</xdr:row>
      <xdr:rowOff>164585</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0434300" y="6150452"/>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1938</xdr:rowOff>
    </xdr:from>
    <xdr:to>
      <xdr:col>102</xdr:col>
      <xdr:colOff>165100</xdr:colOff>
      <xdr:row>36</xdr:row>
      <xdr:rowOff>103538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494500" y="61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164585</xdr:rowOff>
    </xdr:from>
    <xdr:to>
      <xdr:col>107</xdr:col>
      <xdr:colOff>50800</xdr:colOff>
      <xdr:row>36</xdr:row>
      <xdr:rowOff>52738</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9545300" y="6165335"/>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133505</xdr:rowOff>
    </xdr:from>
    <xdr:to>
      <xdr:col>98</xdr:col>
      <xdr:colOff>38100</xdr:colOff>
      <xdr:row>42</xdr:row>
      <xdr:rowOff>63655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8605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52738</xdr:rowOff>
    </xdr:from>
    <xdr:to>
      <xdr:col>102</xdr:col>
      <xdr:colOff>114300</xdr:colOff>
      <xdr:row>42</xdr:row>
      <xdr:rowOff>12855</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8656300" y="6224938"/>
          <a:ext cx="889000" cy="9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1" name="n_1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2" name="n_2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3" name="n_3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17027</xdr:rowOff>
    </xdr:from>
    <xdr:ext cx="534377" cy="259045"/>
    <xdr:sp macro="" textlink="">
      <xdr:nvSpPr>
        <xdr:cNvPr id="594" name="n_4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8389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45579</xdr:rowOff>
    </xdr:from>
    <xdr:ext cx="599010" cy="259045"/>
    <xdr:sp macro="" textlink="">
      <xdr:nvSpPr>
        <xdr:cNvPr id="595" name="n_1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11095" y="587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60462</xdr:rowOff>
    </xdr:from>
    <xdr:ext cx="599010" cy="259045"/>
    <xdr:sp macro="" textlink="">
      <xdr:nvSpPr>
        <xdr:cNvPr id="596" name="n_2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34795" y="588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120065</xdr:rowOff>
    </xdr:from>
    <xdr:ext cx="599010" cy="259045"/>
    <xdr:sp macro="" textlink="">
      <xdr:nvSpPr>
        <xdr:cNvPr id="597" name="n_3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45795" y="59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54782</xdr:rowOff>
    </xdr:from>
    <xdr:ext cx="469744" cy="259045"/>
    <xdr:sp macro="" textlink="">
      <xdr:nvSpPr>
        <xdr:cNvPr id="598" name="n_4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421428"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F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F00-000071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0000-0008-0000-0F00-000073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F00-000075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48804</xdr:rowOff>
    </xdr:from>
    <xdr:to>
      <xdr:col>85</xdr:col>
      <xdr:colOff>177800</xdr:colOff>
      <xdr:row>64</xdr:row>
      <xdr:rowOff>150404</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62687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135181</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F00-000081020000}"/>
            </a:ext>
          </a:extLst>
        </xdr:cNvPr>
        <xdr:cNvSpPr txBox="1"/>
      </xdr:nvSpPr>
      <xdr:spPr>
        <a:xfrm>
          <a:off x="16357600" y="109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4717</xdr:rowOff>
    </xdr:from>
    <xdr:to>
      <xdr:col>81</xdr:col>
      <xdr:colOff>101600</xdr:colOff>
      <xdr:row>64</xdr:row>
      <xdr:rowOff>106317</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5430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55517</xdr:rowOff>
    </xdr:from>
    <xdr:to>
      <xdr:col>85</xdr:col>
      <xdr:colOff>127000</xdr:colOff>
      <xdr:row>64</xdr:row>
      <xdr:rowOff>99604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5481300" y="110283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132080</xdr:rowOff>
    </xdr:from>
    <xdr:to>
      <xdr:col>76</xdr:col>
      <xdr:colOff>165100</xdr:colOff>
      <xdr:row>64</xdr:row>
      <xdr:rowOff>62230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454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11430</xdr:rowOff>
    </xdr:from>
    <xdr:to>
      <xdr:col>81</xdr:col>
      <xdr:colOff>50800</xdr:colOff>
      <xdr:row>64</xdr:row>
      <xdr:rowOff>55517</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4592300" y="109842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87993</xdr:rowOff>
    </xdr:from>
    <xdr:to>
      <xdr:col>72</xdr:col>
      <xdr:colOff>38100</xdr:colOff>
      <xdr:row>64</xdr:row>
      <xdr:rowOff>18143</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365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138793</xdr:rowOff>
    </xdr:from>
    <xdr:to>
      <xdr:col>76</xdr:col>
      <xdr:colOff>114300</xdr:colOff>
      <xdr:row>64</xdr:row>
      <xdr:rowOff>11430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3703300" y="109401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276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138793</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814300" y="108813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97444</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53357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9270</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8" name="【保健センター・保健所】&#10;一人当たり面積最小値テキスト">
          <a:extLst>
            <a:ext uri="{FF2B5EF4-FFF2-40B4-BE49-F238E27FC236}">
              <a16:creationId xmlns:a16="http://schemas.microsoft.com/office/drawing/2014/main" id="{00000000-0008-0000-0F00-0000A6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0" name="【保健センター・保健所】&#10;一人当たり面積最大値テキスト">
          <a:extLst>
            <a:ext uri="{FF2B5EF4-FFF2-40B4-BE49-F238E27FC236}">
              <a16:creationId xmlns:a16="http://schemas.microsoft.com/office/drawing/2014/main" id="{00000000-0008-0000-0F00-0000A8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2" name="【保健センター・保健所】&#10;一人当たり面積平均値テキスト">
          <a:extLst>
            <a:ext uri="{FF2B5EF4-FFF2-40B4-BE49-F238E27FC236}">
              <a16:creationId xmlns:a16="http://schemas.microsoft.com/office/drawing/2014/main" id="{00000000-0008-0000-0F00-0000AA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694" name="【保健センター・保健所】&#10;一人当たり面積該当値テキスト">
          <a:extLst>
            <a:ext uri="{FF2B5EF4-FFF2-40B4-BE49-F238E27FC236}">
              <a16:creationId xmlns:a16="http://schemas.microsoft.com/office/drawing/2014/main" id="{00000000-0008-0000-0F00-0000B6020000}"/>
            </a:ext>
          </a:extLst>
        </xdr:cNvPr>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1323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103505</xdr:rowOff>
    </xdr:from>
    <xdr:to>
      <xdr:col>107</xdr:col>
      <xdr:colOff>101600</xdr:colOff>
      <xdr:row>62</xdr:row>
      <xdr:rowOff>33655</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038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154305</xdr:rowOff>
    </xdr:from>
    <xdr:to>
      <xdr:col>111</xdr:col>
      <xdr:colOff>177800</xdr:colOff>
      <xdr:row>63</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0434300" y="1061275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103505</xdr:rowOff>
    </xdr:from>
    <xdr:to>
      <xdr:col>102</xdr:col>
      <xdr:colOff>165100</xdr:colOff>
      <xdr:row>62</xdr:row>
      <xdr:rowOff>33655</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9494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154305</xdr:rowOff>
    </xdr:from>
    <xdr:to>
      <xdr:col>107</xdr:col>
      <xdr:colOff>50800</xdr:colOff>
      <xdr:row>61</xdr:row>
      <xdr:rowOff>154305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9545300" y="1061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8605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154305</xdr:rowOff>
    </xdr:from>
    <xdr:to>
      <xdr:col>102</xdr:col>
      <xdr:colOff>114300</xdr:colOff>
      <xdr:row>61</xdr:row>
      <xdr:rowOff>160020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8656300" y="1061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3" name="n_1aveValue【保健センター・保健所】&#10;一人当たり面積">
          <a:extLst>
            <a:ext uri="{FF2B5EF4-FFF2-40B4-BE49-F238E27FC236}">
              <a16:creationId xmlns:a16="http://schemas.microsoft.com/office/drawing/2014/main" id="{00000000-0008-0000-0F00-0000BF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04" name="n_2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05" name="n_3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36212</xdr:rowOff>
    </xdr:from>
    <xdr:ext cx="469744" cy="259045"/>
    <xdr:sp macro="" textlink="">
      <xdr:nvSpPr>
        <xdr:cNvPr id="706" name="n_4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8421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07" name="n_1mainValue【保健センター・保健所】&#10;一人当たり面積">
          <a:extLst>
            <a:ext uri="{FF2B5EF4-FFF2-40B4-BE49-F238E27FC236}">
              <a16:creationId xmlns:a16="http://schemas.microsoft.com/office/drawing/2014/main" id="{00000000-0008-0000-0F00-0000C3020000}"/>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50182</xdr:rowOff>
    </xdr:from>
    <xdr:ext cx="469744" cy="259045"/>
    <xdr:sp macro="" textlink="">
      <xdr:nvSpPr>
        <xdr:cNvPr id="708" name="n_2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0199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50182</xdr:rowOff>
    </xdr:from>
    <xdr:ext cx="469744" cy="259045"/>
    <xdr:sp macro="" textlink="">
      <xdr:nvSpPr>
        <xdr:cNvPr id="709" name="n_3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19310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710" name="n_4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8421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101616</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103414</xdr:rowOff>
    </xdr:from>
    <xdr:to>
      <xdr:col>85</xdr:col>
      <xdr:colOff>127000</xdr:colOff>
      <xdr:row>83</xdr:row>
      <xdr:rowOff>129539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43337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103414</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42929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23405</xdr:rowOff>
    </xdr:from>
    <xdr:to>
      <xdr:col>76</xdr:col>
      <xdr:colOff>114300</xdr:colOff>
      <xdr:row>83</xdr:row>
      <xdr:rowOff>62593</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42537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127726</xdr:rowOff>
    </xdr:from>
    <xdr:to>
      <xdr:col>67</xdr:col>
      <xdr:colOff>101600</xdr:colOff>
      <xdr:row>82</xdr:row>
      <xdr:rowOff>57876</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7076</xdr:rowOff>
    </xdr:from>
    <xdr:to>
      <xdr:col>71</xdr:col>
      <xdr:colOff>177800</xdr:colOff>
      <xdr:row>83</xdr:row>
      <xdr:rowOff>23405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4065976"/>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170741</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129920</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74403</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2" name="【消防施設】&#10;一人当たり面積最小値テキスト">
          <a:extLst>
            <a:ext uri="{FF2B5EF4-FFF2-40B4-BE49-F238E27FC236}">
              <a16:creationId xmlns:a16="http://schemas.microsoft.com/office/drawing/2014/main" id="{00000000-0008-0000-0F00-000018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4" name="【消防施設】&#10;一人当たり面積最大値テキスト">
          <a:extLst>
            <a:ext uri="{FF2B5EF4-FFF2-40B4-BE49-F238E27FC236}">
              <a16:creationId xmlns:a16="http://schemas.microsoft.com/office/drawing/2014/main" id="{00000000-0008-0000-0F00-00001A03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96" name="【消防施設】&#10;一人当たり面積平均値テキスト">
          <a:extLst>
            <a:ext uri="{FF2B5EF4-FFF2-40B4-BE49-F238E27FC236}">
              <a16:creationId xmlns:a16="http://schemas.microsoft.com/office/drawing/2014/main" id="{00000000-0008-0000-0F00-00001C03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xdr:rowOff>
    </xdr:from>
    <xdr:to>
      <xdr:col>116</xdr:col>
      <xdr:colOff>114300</xdr:colOff>
      <xdr:row>83</xdr:row>
      <xdr:rowOff>118618</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2110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39895</xdr:rowOff>
    </xdr:from>
    <xdr:ext cx="469744" cy="259045"/>
    <xdr:sp macro="" textlink="">
      <xdr:nvSpPr>
        <xdr:cNvPr id="808" name="【消防施設】&#10;一人当たり面積該当値テキスト">
          <a:extLst>
            <a:ext uri="{FF2B5EF4-FFF2-40B4-BE49-F238E27FC236}">
              <a16:creationId xmlns:a16="http://schemas.microsoft.com/office/drawing/2014/main" id="{00000000-0008-0000-0F00-000028030000}"/>
            </a:ext>
          </a:extLst>
        </xdr:cNvPr>
        <xdr:cNvSpPr txBox="1"/>
      </xdr:nvSpPr>
      <xdr:spPr>
        <a:xfrm>
          <a:off x="221996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1272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67818</xdr:rowOff>
    </xdr:from>
    <xdr:to>
      <xdr:col>116</xdr:col>
      <xdr:colOff>63500</xdr:colOff>
      <xdr:row>83</xdr:row>
      <xdr:rowOff>86106</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1323300" y="14298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90678</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0434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90678</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9545300" y="143027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136398</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8656300" y="1430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7" name="n_1aveValue【消防施設】&#10;一人当たり面積">
          <a:extLst>
            <a:ext uri="{FF2B5EF4-FFF2-40B4-BE49-F238E27FC236}">
              <a16:creationId xmlns:a16="http://schemas.microsoft.com/office/drawing/2014/main" id="{00000000-0008-0000-0F00-00003103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18" name="n_2aveValue【消防施設】&#10;一人当たり面積">
          <a:extLst>
            <a:ext uri="{FF2B5EF4-FFF2-40B4-BE49-F238E27FC236}">
              <a16:creationId xmlns:a16="http://schemas.microsoft.com/office/drawing/2014/main" id="{00000000-0008-0000-0F00-00003203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19" name="n_3aveValue【消防施設】&#10;一人当たり面積">
          <a:extLst>
            <a:ext uri="{FF2B5EF4-FFF2-40B4-BE49-F238E27FC236}">
              <a16:creationId xmlns:a16="http://schemas.microsoft.com/office/drawing/2014/main" id="{00000000-0008-0000-0F00-00003303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20" name="n_4aveValue【消防施設】&#10;一人当たり面積">
          <a:extLst>
            <a:ext uri="{FF2B5EF4-FFF2-40B4-BE49-F238E27FC236}">
              <a16:creationId xmlns:a16="http://schemas.microsoft.com/office/drawing/2014/main" id="{00000000-0008-0000-0F00-000034030000}"/>
            </a:ext>
          </a:extLst>
        </xdr:cNvPr>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821" name="n_1mainValue【消防施設】&#10;一人当たり面積">
          <a:extLst>
            <a:ext uri="{FF2B5EF4-FFF2-40B4-BE49-F238E27FC236}">
              <a16:creationId xmlns:a16="http://schemas.microsoft.com/office/drawing/2014/main" id="{00000000-0008-0000-0F00-000035030000}"/>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2" name="n_2mainValue【消防施設】&#10;一人当たり面積">
          <a:extLst>
            <a:ext uri="{FF2B5EF4-FFF2-40B4-BE49-F238E27FC236}">
              <a16:creationId xmlns:a16="http://schemas.microsoft.com/office/drawing/2014/main" id="{00000000-0008-0000-0F00-000036030000}"/>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139716</xdr:rowOff>
    </xdr:from>
    <xdr:ext cx="469744" cy="259045"/>
    <xdr:sp macro="" textlink="">
      <xdr:nvSpPr>
        <xdr:cNvPr id="823" name="n_3mainValue【消防施設】&#10;一人当たり面積">
          <a:extLst>
            <a:ext uri="{FF2B5EF4-FFF2-40B4-BE49-F238E27FC236}">
              <a16:creationId xmlns:a16="http://schemas.microsoft.com/office/drawing/2014/main" id="{00000000-0008-0000-0F00-000037030000}"/>
            </a:ext>
          </a:extLst>
        </xdr:cNvPr>
        <xdr:cNvSpPr txBox="1"/>
      </xdr:nvSpPr>
      <xdr:spPr>
        <a:xfrm>
          <a:off x="19310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4" name="n_4mainValue【消防施設】&#10;一人当たり面積">
          <a:extLst>
            <a:ext uri="{FF2B5EF4-FFF2-40B4-BE49-F238E27FC236}">
              <a16:creationId xmlns:a16="http://schemas.microsoft.com/office/drawing/2014/main" id="{00000000-0008-0000-0F00-00003803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40095</xdr:rowOff>
    </xdr:from>
    <xdr:to>
      <xdr:col>81</xdr:col>
      <xdr:colOff>101600</xdr:colOff>
      <xdr:row>103</xdr:row>
      <xdr:rowOff>141695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126819</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77502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108676</xdr:rowOff>
    </xdr:from>
    <xdr:to>
      <xdr:col>76</xdr:col>
      <xdr:colOff>165100</xdr:colOff>
      <xdr:row>103</xdr:row>
      <xdr:rowOff>38826</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159476</xdr:rowOff>
    </xdr:from>
    <xdr:to>
      <xdr:col>81</xdr:col>
      <xdr:colOff>50800</xdr:colOff>
      <xdr:row>103</xdr:row>
      <xdr:rowOff>90895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764737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159476</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760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121738</xdr:rowOff>
    </xdr:from>
    <xdr:to>
      <xdr:col>67</xdr:col>
      <xdr:colOff>101600</xdr:colOff>
      <xdr:row>102</xdr:row>
      <xdr:rowOff>51888</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1088</xdr:rowOff>
    </xdr:from>
    <xdr:to>
      <xdr:col>71</xdr:col>
      <xdr:colOff>177800</xdr:colOff>
      <xdr:row>102</xdr:row>
      <xdr:rowOff>121920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748898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158222</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55353</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68415</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73661</xdr:rowOff>
    </xdr:from>
    <xdr:to>
      <xdr:col>116</xdr:col>
      <xdr:colOff>62864</xdr:colOff>
      <xdr:row>108</xdr:row>
      <xdr:rowOff>59689</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8075911"/>
          <a:ext cx="0" cy="500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63516</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59689</xdr:rowOff>
    </xdr:from>
    <xdr:to>
      <xdr:col>116</xdr:col>
      <xdr:colOff>152400</xdr:colOff>
      <xdr:row>108</xdr:row>
      <xdr:rowOff>59689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57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20338</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73661</xdr:rowOff>
    </xdr:from>
    <xdr:to>
      <xdr:col>116</xdr:col>
      <xdr:colOff>152400</xdr:colOff>
      <xdr:row>105</xdr:row>
      <xdr:rowOff>73661</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807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24147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369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45720</xdr:rowOff>
    </xdr:from>
    <xdr:to>
      <xdr:col>116</xdr:col>
      <xdr:colOff>114300</xdr:colOff>
      <xdr:row>107</xdr:row>
      <xdr:rowOff>147320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3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46989</xdr:rowOff>
    </xdr:from>
    <xdr:to>
      <xdr:col>112</xdr:col>
      <xdr:colOff>38100</xdr:colOff>
      <xdr:row>107</xdr:row>
      <xdr:rowOff>148589</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39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52070</xdr:rowOff>
    </xdr:from>
    <xdr:to>
      <xdr:col>107</xdr:col>
      <xdr:colOff>101600</xdr:colOff>
      <xdr:row>107</xdr:row>
      <xdr:rowOff>153670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58420</xdr:rowOff>
    </xdr:from>
    <xdr:to>
      <xdr:col>102</xdr:col>
      <xdr:colOff>165100</xdr:colOff>
      <xdr:row>107</xdr:row>
      <xdr:rowOff>160020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106680</xdr:rowOff>
    </xdr:from>
    <xdr:to>
      <xdr:col>116</xdr:col>
      <xdr:colOff>114300</xdr:colOff>
      <xdr:row>106</xdr:row>
      <xdr:rowOff>36830</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21607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114300</xdr:rowOff>
    </xdr:from>
    <xdr:to>
      <xdr:col>112</xdr:col>
      <xdr:colOff>38100</xdr:colOff>
      <xdr:row>106</xdr:row>
      <xdr:rowOff>44450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157480</xdr:rowOff>
    </xdr:from>
    <xdr:to>
      <xdr:col>116</xdr:col>
      <xdr:colOff>63500</xdr:colOff>
      <xdr:row>105</xdr:row>
      <xdr:rowOff>165100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21323300" y="18159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xdr:rowOff>
    </xdr:from>
    <xdr:to>
      <xdr:col>107</xdr:col>
      <xdr:colOff>101600</xdr:colOff>
      <xdr:row>106</xdr:row>
      <xdr:rowOff>102870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165100</xdr:rowOff>
    </xdr:from>
    <xdr:to>
      <xdr:col>111</xdr:col>
      <xdr:colOff>177800</xdr:colOff>
      <xdr:row>106</xdr:row>
      <xdr:rowOff>52070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816735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5080</xdr:rowOff>
    </xdr:from>
    <xdr:to>
      <xdr:col>102</xdr:col>
      <xdr:colOff>165100</xdr:colOff>
      <xdr:row>106</xdr:row>
      <xdr:rowOff>106680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52070</xdr:rowOff>
    </xdr:from>
    <xdr:to>
      <xdr:col>107</xdr:col>
      <xdr:colOff>50800</xdr:colOff>
      <xdr:row>106</xdr:row>
      <xdr:rowOff>55880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19545300" y="1822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16511</xdr:rowOff>
    </xdr:from>
    <xdr:to>
      <xdr:col>98</xdr:col>
      <xdr:colOff>38100</xdr:colOff>
      <xdr:row>100</xdr:row>
      <xdr:rowOff>118111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67311</xdr:rowOff>
    </xdr:from>
    <xdr:to>
      <xdr:col>102</xdr:col>
      <xdr:colOff>114300</xdr:colOff>
      <xdr:row>106</xdr:row>
      <xdr:rowOff>55880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8656300" y="17212311"/>
          <a:ext cx="889000" cy="10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139716</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151147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60977</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119397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123207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134638</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消防施設、庁舎以外の類型において、有形固定資産原価償却率は類似団体平均を上回っている。また、一人当たりの面積においても、市民会館、保健センターを除くすべての施設で類似団体を上回っている。</a:t>
          </a:r>
        </a:p>
        <a:p>
          <a:r>
            <a:rPr kumimoji="1" lang="ja-JP" altLang="en-US" sz="1300">
              <a:latin typeface="ＭＳ Ｐゴシック" panose="020B0600070205080204" pitchFamily="50" charset="-128"/>
              <a:ea typeface="ＭＳ Ｐゴシック" panose="020B0600070205080204" pitchFamily="50" charset="-128"/>
            </a:rPr>
            <a:t>　合併前に旧市町毎に整備した公共施設があるため、保有する施設数が非合併団体よりも多く、老朽化が進んでいることが原因と考えられる。</a:t>
          </a:r>
        </a:p>
        <a:p>
          <a:r>
            <a:rPr kumimoji="1" lang="ja-JP" altLang="en-US" sz="1300">
              <a:latin typeface="ＭＳ Ｐゴシック" panose="020B0600070205080204" pitchFamily="50" charset="-128"/>
              <a:ea typeface="ＭＳ Ｐゴシック" panose="020B0600070205080204" pitchFamily="50" charset="-128"/>
            </a:rPr>
            <a:t>　今後も施設の老朽化は進行していく一方であることから、「公共施設等総合管理計画」に基づく計画的な修繕の他、施設の複合化、集約化を進めていく。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年度までは低下傾向であったが、平成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税等の滞納整理強化により、徴収率の向上に取組むとともに、未利用資産、不用物品等の売却など自主財源の更なる確保</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ふるさと納税の推進、第</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戦略的政策評価等による歳出削減の徹底など、財政基盤の強化に努める。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増加（悪化）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たが、類似団体平均、全国平均、兵庫県平均を下回っている。</a:t>
          </a:r>
          <a:b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歳入では合併算定替えの段階的縮減により普通交付税が大きく減収していること、歳出では豊岡病院組合負担金の増額、広域ごみ処理施設の償還開始による公債費の増額等によることが、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経常収支比率を圧迫する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今後も引き続き公債費負担の適正化に努めるとともに、企業会計の経営健全化に向けた取組を進め、負担金の抑制を図りながら、経常収支比率の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87884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7783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157988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78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157988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343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75946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78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100076</xdr:rowOff>
    </xdr:from>
    <xdr:to>
      <xdr:col>7</xdr:col>
      <xdr:colOff>31750</xdr:colOff>
      <xdr:row>61</xdr:row>
      <xdr:rowOff>30226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40403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ポイント低いものの、人口１人当たり人件費は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95,409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57,754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37,655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円高くなっている。これは、人口千人当たり職員数が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人に対して類似団体平均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人上回っていることが要因となっている。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68,253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54,462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13,791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次行財政改革を強力に推し進め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97789</xdr:rowOff>
    </xdr:from>
    <xdr:to>
      <xdr:col>23</xdr:col>
      <xdr:colOff>133350</xdr:colOff>
      <xdr:row>87</xdr:row>
      <xdr:rowOff>163745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13939"/>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97789</xdr:rowOff>
    </xdr:from>
    <xdr:to>
      <xdr:col>19</xdr:col>
      <xdr:colOff>133350</xdr:colOff>
      <xdr:row>87</xdr:row>
      <xdr:rowOff>138151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5013939"/>
          <a:ext cx="889000" cy="4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123527</xdr:rowOff>
    </xdr:from>
    <xdr:to>
      <xdr:col>15</xdr:col>
      <xdr:colOff>82550</xdr:colOff>
      <xdr:row>87</xdr:row>
      <xdr:rowOff>138151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5039677"/>
          <a:ext cx="8890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73096</xdr:rowOff>
    </xdr:from>
    <xdr:to>
      <xdr:col>11</xdr:col>
      <xdr:colOff>31750</xdr:colOff>
      <xdr:row>87</xdr:row>
      <xdr:rowOff>123527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989246"/>
          <a:ext cx="889000" cy="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170550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112945</xdr:rowOff>
    </xdr:from>
    <xdr:to>
      <xdr:col>23</xdr:col>
      <xdr:colOff>184150</xdr:colOff>
      <xdr:row>88</xdr:row>
      <xdr:rowOff>43095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0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85022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0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46989</xdr:rowOff>
    </xdr:from>
    <xdr:to>
      <xdr:col>19</xdr:col>
      <xdr:colOff>184150</xdr:colOff>
      <xdr:row>87</xdr:row>
      <xdr:rowOff>148589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9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133366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04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87351</xdr:rowOff>
    </xdr:from>
    <xdr:to>
      <xdr:col>15</xdr:col>
      <xdr:colOff>133350</xdr:colOff>
      <xdr:row>88</xdr:row>
      <xdr:rowOff>17501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0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2278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08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72727</xdr:rowOff>
    </xdr:from>
    <xdr:to>
      <xdr:col>11</xdr:col>
      <xdr:colOff>82550</xdr:colOff>
      <xdr:row>88</xdr:row>
      <xdr:rowOff>2877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159104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507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22296</xdr:rowOff>
    </xdr:from>
    <xdr:to>
      <xdr:col>7</xdr:col>
      <xdr:colOff>31750</xdr:colOff>
      <xdr:row>87</xdr:row>
      <xdr:rowOff>123896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9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108673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02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ポイント、全国市平均に比べ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今後も職員の年齢及び経験年数階層を考慮しながら、給与の適正管理に努める。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116114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119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116114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定員適正化計画に基づき職員数の削減を進めてきたが、人口千人当たり職員数は平成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年度から増加に転じ、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職員の年齢構成の偏りを是正するため計画的な新規採用を行い、職員数を現状維持としていることと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しかしながら、類似団体平均と比べて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人多い状況となっているので、今後も職員の年齢及び経験年数階層を考慮しながら、引き続き定員の適正管理に努める。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65</xdr:row>
      <xdr:rowOff>28787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328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123825</xdr:rowOff>
    </xdr:from>
    <xdr:to>
      <xdr:col>77</xdr:col>
      <xdr:colOff>44450</xdr:colOff>
      <xdr:row>64</xdr:row>
      <xdr:rowOff>160020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101706</xdr:rowOff>
    </xdr:from>
    <xdr:to>
      <xdr:col>72</xdr:col>
      <xdr:colOff>203200</xdr:colOff>
      <xdr:row>64</xdr:row>
      <xdr:rowOff>123825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745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71544</xdr:rowOff>
    </xdr:from>
    <xdr:to>
      <xdr:col>68</xdr:col>
      <xdr:colOff>152400</xdr:colOff>
      <xdr:row>64</xdr:row>
      <xdr:rowOff>101706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44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149437</xdr:rowOff>
    </xdr:from>
    <xdr:to>
      <xdr:col>81</xdr:col>
      <xdr:colOff>95250</xdr:colOff>
      <xdr:row>65</xdr:row>
      <xdr:rowOff>79587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121514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24147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73025</xdr:rowOff>
    </xdr:from>
    <xdr:to>
      <xdr:col>73</xdr:col>
      <xdr:colOff>44450</xdr:colOff>
      <xdr:row>65</xdr:row>
      <xdr:rowOff>3175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159402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50906</xdr:rowOff>
    </xdr:from>
    <xdr:to>
      <xdr:col>68</xdr:col>
      <xdr:colOff>203200</xdr:colOff>
      <xdr:row>64</xdr:row>
      <xdr:rowOff>152506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137283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20744</xdr:rowOff>
    </xdr:from>
    <xdr:to>
      <xdr:col>64</xdr:col>
      <xdr:colOff>152400</xdr:colOff>
      <xdr:row>64</xdr:row>
      <xdr:rowOff>122344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107121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％がピークで年々減少してきており、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、地方債発行の許可団体を判断する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年度から引続き下回ることとなった。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主な要因は、積極的な繰上償還、計画に基づく地方債の発行、交付税算入率の高い地方債の発行等によるものである。 しかしながら、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近年は増加傾向に転じており、前年度と比較して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ポイント増加（悪化）している。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これは分子となる元利償還金及び準元利償還金は減少しているものの、普通交付税の合併算定替えの段階的縮減により、分母となる標準財政規模が縮小することにより、比率が低下する結果となっている。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今後も引き続き、地方債発行額の抑制に努めるなど、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実質公債費比率の改善に努める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5721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28363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52494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5319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30073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の地方債残高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組合負担等見込額が減少したことにより、将来負担比率は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子にあたる地方債現在高や公営企業債等繰入見込額等は着実に減少しているものの、普通交付税の合併算定替えの段階的縮減により、分母となる標準財政規模が縮小することにより、比率の減少幅が小さくなる結果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も引き続き、地方債発行額の抑制に努めるなど、将来負担の軽減に努める。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84074</xdr:rowOff>
    </xdr:from>
    <xdr:to>
      <xdr:col>81</xdr:col>
      <xdr:colOff>44450</xdr:colOff>
      <xdr:row>18</xdr:row>
      <xdr:rowOff>86970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701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86970</xdr:rowOff>
    </xdr:from>
    <xdr:to>
      <xdr:col>77</xdr:col>
      <xdr:colOff>44450</xdr:colOff>
      <xdr:row>19</xdr:row>
      <xdr:rowOff>56439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173070"/>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56439</xdr:rowOff>
    </xdr:from>
    <xdr:to>
      <xdr:col>72</xdr:col>
      <xdr:colOff>203200</xdr:colOff>
      <xdr:row>20</xdr:row>
      <xdr:rowOff>12395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313989"/>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12395</xdr:rowOff>
    </xdr:from>
    <xdr:to>
      <xdr:col>68</xdr:col>
      <xdr:colOff>152400</xdr:colOff>
      <xdr:row>20</xdr:row>
      <xdr:rowOff>107950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44139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33274</xdr:rowOff>
    </xdr:from>
    <xdr:to>
      <xdr:col>81</xdr:col>
      <xdr:colOff>95250</xdr:colOff>
      <xdr:row>18</xdr:row>
      <xdr:rowOff>134874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5351</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09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36170</xdr:rowOff>
    </xdr:from>
    <xdr:to>
      <xdr:col>77</xdr:col>
      <xdr:colOff>95250</xdr:colOff>
      <xdr:row>18</xdr:row>
      <xdr:rowOff>137770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122546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20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5639</xdr:rowOff>
    </xdr:from>
    <xdr:to>
      <xdr:col>73</xdr:col>
      <xdr:colOff>44450</xdr:colOff>
      <xdr:row>19</xdr:row>
      <xdr:rowOff>107239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92016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3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133045</xdr:rowOff>
    </xdr:from>
    <xdr:to>
      <xdr:col>68</xdr:col>
      <xdr:colOff>203200</xdr:colOff>
      <xdr:row>20</xdr:row>
      <xdr:rowOff>63195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47972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57150</xdr:rowOff>
    </xdr:from>
    <xdr:to>
      <xdr:col>64</xdr:col>
      <xdr:colOff>152400</xdr:colOff>
      <xdr:row>20</xdr:row>
      <xdr:rowOff>158750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143527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％で、前年度に比べて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時間外・休日勤務手当等の減少により充当一般財源は△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経常収支比率における人件費は、やや低い水準にあるといえる。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備品購入費等の減少により充当一般財源は△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しかし、人口１人当たりの決算額では、本市が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68,253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円に対して類似団体平均は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54,462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13,791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円多い状況となっている。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引き続き行財政改革の徹底などにより、経費の節減に努める。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98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％で、前年度に比べて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ポイント増加しており、児童保育運営事業費等の増加により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主な要因は、金額の大きい児童福祉費の人口一人当たり決算額が、類似団体平均と比較してマイナス</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となっていることと考えられる。また、生活保護費の人口</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人当たり決算額は類似団体平均と比較し、マイナス</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％と低額となっている。一方、老人福祉費の人口一人当たりの決算額は、類似団体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の約</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倍にもなるので動向を注視する必要がある。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153670</xdr:rowOff>
    </xdr:from>
    <xdr:to>
      <xdr:col>24</xdr:col>
      <xdr:colOff>25400</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40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153670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3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123190</xdr:rowOff>
    </xdr:from>
    <xdr:to>
      <xdr:col>15</xdr:col>
      <xdr:colOff>98425</xdr:colOff>
      <xdr:row>53</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123190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102870</xdr:rowOff>
    </xdr:from>
    <xdr:to>
      <xdr:col>20</xdr:col>
      <xdr:colOff>38100</xdr:colOff>
      <xdr:row>54</xdr:row>
      <xdr:rowOff>33020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43197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72390</xdr:rowOff>
    </xdr:from>
    <xdr:to>
      <xdr:col>11</xdr:col>
      <xdr:colOff>60325</xdr:colOff>
      <xdr:row>54</xdr:row>
      <xdr:rowOff>2540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は繰出金と維持補修費で、前年度と比較して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このうち繰出金は、介護保険事業特別会計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、後期高齢者医療広域連合</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などへの繰出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、高齢化等の影響で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傾向が続いており、資格審査等の徹底や介護保険料の適正化に努め、一般会計の負担の軽減を図る。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54</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54</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6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増加しており、公立豊岡病院組合負担金等の増加により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本市は下水道事業が地方公営企業法を適用しており下水道事業会計への負担金が補助費等に計上されるが、公営企業を法適化していない団体は繰出金に計上されるため単純比較はできない。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公立豊岡病院組合の負担金増加は、今後ともその傾向が続くと考えられることから、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関係団体への補助金について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整理合理化を進める必要がある。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20865</xdr:rowOff>
    </xdr:from>
    <xdr:to>
      <xdr:col>82</xdr:col>
      <xdr:colOff>107950</xdr:colOff>
      <xdr:row>39</xdr:row>
      <xdr:rowOff>125367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707415"/>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146594</xdr:rowOff>
    </xdr:from>
    <xdr:to>
      <xdr:col>78</xdr:col>
      <xdr:colOff>69850</xdr:colOff>
      <xdr:row>39</xdr:row>
      <xdr:rowOff>20865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616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38</xdr:row>
      <xdr:rowOff>146594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15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100874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44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74567</xdr:rowOff>
    </xdr:from>
    <xdr:to>
      <xdr:col>82</xdr:col>
      <xdr:colOff>158750</xdr:colOff>
      <xdr:row>40</xdr:row>
      <xdr:rowOff>4717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46644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7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95794</xdr:rowOff>
    </xdr:from>
    <xdr:to>
      <xdr:col>74</xdr:col>
      <xdr:colOff>31750</xdr:colOff>
      <xdr:row>39</xdr:row>
      <xdr:rowOff>25944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10721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50074</xdr:rowOff>
    </xdr:from>
    <xdr:to>
      <xdr:col>69</xdr:col>
      <xdr:colOff>142875</xdr:colOff>
      <xdr:row>38</xdr:row>
      <xdr:rowOff>151674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136451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％で、前年度に比べて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市債利子の減少等により充当一般財源は△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新市のまちづくり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整備について一定の目途が立ったことから、公債費は減少傾向にあるものの、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の計画的な発行及び発行抑制</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に努めるなど、公債費負担の減少に努める。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119380</xdr:rowOff>
    </xdr:from>
    <xdr:to>
      <xdr:col>24</xdr:col>
      <xdr:colOff>25400</xdr:colOff>
      <xdr:row>80</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835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119380</xdr:rowOff>
    </xdr:from>
    <xdr:to>
      <xdr:col>19</xdr:col>
      <xdr:colOff>187325</xdr:colOff>
      <xdr:row>81</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835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8889</xdr:rowOff>
    </xdr:from>
    <xdr:to>
      <xdr:col>15</xdr:col>
      <xdr:colOff>98425</xdr:colOff>
      <xdr:row>81</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896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8889</xdr:rowOff>
    </xdr:from>
    <xdr:to>
      <xdr:col>11</xdr:col>
      <xdr:colOff>9525</xdr:colOff>
      <xdr:row>81</xdr:row>
      <xdr:rowOff>85089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896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71138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68580</xdr:rowOff>
    </xdr:from>
    <xdr:to>
      <xdr:col>20</xdr:col>
      <xdr:colOff>38100</xdr:colOff>
      <xdr:row>80</xdr:row>
      <xdr:rowOff>170180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154957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167639</xdr:rowOff>
    </xdr:from>
    <xdr:to>
      <xdr:col>15</xdr:col>
      <xdr:colOff>149225</xdr:colOff>
      <xdr:row>81</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82566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129539</xdr:rowOff>
    </xdr:from>
    <xdr:to>
      <xdr:col>11</xdr:col>
      <xdr:colOff>60325</xdr:colOff>
      <xdr:row>81</xdr:row>
      <xdr:rowOff>59689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44466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34289</xdr:rowOff>
    </xdr:from>
    <xdr:to>
      <xdr:col>6</xdr:col>
      <xdr:colOff>171450</xdr:colOff>
      <xdr:row>81</xdr:row>
      <xdr:rowOff>135889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120666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公債費を除く経常経費の経常収支比率は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上昇傾向にあるものの、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公債費の比率が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ことが大きな要因となっている。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公債費負担の減少に努めとともに、経常経費の削減を図り、弾力性のある財政構造を目指す。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560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97282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75</xdr:row>
      <xdr:rowOff>19558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68383</xdr:rowOff>
    </xdr:from>
    <xdr:to>
      <xdr:col>29</xdr:col>
      <xdr:colOff>127000</xdr:colOff>
      <xdr:row>14</xdr:row>
      <xdr:rowOff>91700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6308"/>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91700</xdr:rowOff>
    </xdr:from>
    <xdr:to>
      <xdr:col>26</xdr:col>
      <xdr:colOff>50800</xdr:colOff>
      <xdr:row>14</xdr:row>
      <xdr:rowOff>112560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39625"/>
          <a:ext cx="6985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112560</xdr:rowOff>
    </xdr:from>
    <xdr:to>
      <xdr:col>22</xdr:col>
      <xdr:colOff>114300</xdr:colOff>
      <xdr:row>14</xdr:row>
      <xdr:rowOff>154184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0485"/>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146050</xdr:rowOff>
    </xdr:from>
    <xdr:to>
      <xdr:col>18</xdr:col>
      <xdr:colOff>177800</xdr:colOff>
      <xdr:row>14</xdr:row>
      <xdr:rowOff>154184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9397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18578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17583</xdr:rowOff>
    </xdr:from>
    <xdr:to>
      <xdr:col>29</xdr:col>
      <xdr:colOff>177800</xdr:colOff>
      <xdr:row>14</xdr:row>
      <xdr:rowOff>119183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34110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1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40900</xdr:rowOff>
    </xdr:from>
    <xdr:to>
      <xdr:col>26</xdr:col>
      <xdr:colOff>101600</xdr:colOff>
      <xdr:row>14</xdr:row>
      <xdr:rowOff>142500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152677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61760</xdr:rowOff>
    </xdr:from>
    <xdr:to>
      <xdr:col>22</xdr:col>
      <xdr:colOff>165100</xdr:colOff>
      <xdr:row>14</xdr:row>
      <xdr:rowOff>163360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2087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103384</xdr:rowOff>
    </xdr:from>
    <xdr:to>
      <xdr:col>19</xdr:col>
      <xdr:colOff>38100</xdr:colOff>
      <xdr:row>15</xdr:row>
      <xdr:rowOff>33534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43711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95250</xdr:rowOff>
    </xdr:from>
    <xdr:to>
      <xdr:col>15</xdr:col>
      <xdr:colOff>101600</xdr:colOff>
      <xdr:row>15</xdr:row>
      <xdr:rowOff>25400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217558</xdr:rowOff>
    </xdr:from>
    <xdr:to>
      <xdr:col>29</xdr:col>
      <xdr:colOff>127000</xdr:colOff>
      <xdr:row>33</xdr:row>
      <xdr:rowOff>284048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142108"/>
          <a:ext cx="6477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284048</xdr:rowOff>
    </xdr:from>
    <xdr:to>
      <xdr:col>26</xdr:col>
      <xdr:colOff>50800</xdr:colOff>
      <xdr:row>33</xdr:row>
      <xdr:rowOff>312591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208598"/>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312591</xdr:rowOff>
    </xdr:from>
    <xdr:to>
      <xdr:col>22</xdr:col>
      <xdr:colOff>114300</xdr:colOff>
      <xdr:row>34</xdr:row>
      <xdr:rowOff>124583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237141"/>
          <a:ext cx="6985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17141</xdr:rowOff>
    </xdr:from>
    <xdr:to>
      <xdr:col>18</xdr:col>
      <xdr:colOff>177800</xdr:colOff>
      <xdr:row>34</xdr:row>
      <xdr:rowOff>124583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84591"/>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166758</xdr:rowOff>
    </xdr:from>
    <xdr:to>
      <xdr:col>29</xdr:col>
      <xdr:colOff>177800</xdr:colOff>
      <xdr:row>33</xdr:row>
      <xdr:rowOff>268358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11835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9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233248</xdr:rowOff>
    </xdr:from>
    <xdr:to>
      <xdr:col>26</xdr:col>
      <xdr:colOff>101600</xdr:colOff>
      <xdr:row>33</xdr:row>
      <xdr:rowOff>334848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2125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2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261791</xdr:rowOff>
    </xdr:from>
    <xdr:to>
      <xdr:col>22</xdr:col>
      <xdr:colOff>165100</xdr:colOff>
      <xdr:row>34</xdr:row>
      <xdr:rowOff>20491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30668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73783</xdr:rowOff>
    </xdr:from>
    <xdr:to>
      <xdr:col>19</xdr:col>
      <xdr:colOff>38100</xdr:colOff>
      <xdr:row>34</xdr:row>
      <xdr:rowOff>175383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185560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309241</xdr:rowOff>
    </xdr:from>
    <xdr:to>
      <xdr:col>15</xdr:col>
      <xdr:colOff>101600</xdr:colOff>
      <xdr:row>34</xdr:row>
      <xdr:rowOff>67941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78118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17609</xdr:rowOff>
    </xdr:from>
    <xdr:to>
      <xdr:col>24</xdr:col>
      <xdr:colOff>63500</xdr:colOff>
      <xdr:row>33</xdr:row>
      <xdr:rowOff>37802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5459"/>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37802</xdr:rowOff>
    </xdr:from>
    <xdr:to>
      <xdr:col>19</xdr:col>
      <xdr:colOff>177800</xdr:colOff>
      <xdr:row>33</xdr:row>
      <xdr:rowOff>65405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95652"/>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65405</xdr:rowOff>
    </xdr:from>
    <xdr:to>
      <xdr:col>15</xdr:col>
      <xdr:colOff>50800</xdr:colOff>
      <xdr:row>33</xdr:row>
      <xdr:rowOff>96552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3255"/>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62890</xdr:rowOff>
    </xdr:from>
    <xdr:to>
      <xdr:col>10</xdr:col>
      <xdr:colOff>114300</xdr:colOff>
      <xdr:row>33</xdr:row>
      <xdr:rowOff>96552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20740"/>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138259</xdr:rowOff>
    </xdr:from>
    <xdr:to>
      <xdr:col>24</xdr:col>
      <xdr:colOff>114300</xdr:colOff>
      <xdr:row>33</xdr:row>
      <xdr:rowOff>68409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161136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158452</xdr:rowOff>
    </xdr:from>
    <xdr:to>
      <xdr:col>20</xdr:col>
      <xdr:colOff>38100</xdr:colOff>
      <xdr:row>33</xdr:row>
      <xdr:rowOff>88602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105129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xdr:rowOff>
    </xdr:from>
    <xdr:to>
      <xdr:col>15</xdr:col>
      <xdr:colOff>101600</xdr:colOff>
      <xdr:row>33</xdr:row>
      <xdr:rowOff>116205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132732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45752</xdr:rowOff>
    </xdr:from>
    <xdr:to>
      <xdr:col>10</xdr:col>
      <xdr:colOff>165100</xdr:colOff>
      <xdr:row>33</xdr:row>
      <xdr:rowOff>147352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163879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12090</xdr:rowOff>
    </xdr:from>
    <xdr:to>
      <xdr:col>6</xdr:col>
      <xdr:colOff>38100</xdr:colOff>
      <xdr:row>33</xdr:row>
      <xdr:rowOff>113690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130217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75320</xdr:rowOff>
    </xdr:from>
    <xdr:to>
      <xdr:col>24</xdr:col>
      <xdr:colOff>63500</xdr:colOff>
      <xdr:row>53</xdr:row>
      <xdr:rowOff>156616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62170"/>
          <a:ext cx="838200" cy="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43888</xdr:rowOff>
    </xdr:from>
    <xdr:to>
      <xdr:col>19</xdr:col>
      <xdr:colOff>177800</xdr:colOff>
      <xdr:row>53</xdr:row>
      <xdr:rowOff>156616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130738"/>
          <a:ext cx="889000" cy="1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426</xdr:rowOff>
    </xdr:from>
    <xdr:to>
      <xdr:col>15</xdr:col>
      <xdr:colOff>50800</xdr:colOff>
      <xdr:row>53</xdr:row>
      <xdr:rowOff>43888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087276"/>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426</xdr:rowOff>
    </xdr:from>
    <xdr:to>
      <xdr:col>10</xdr:col>
      <xdr:colOff>114300</xdr:colOff>
      <xdr:row>53</xdr:row>
      <xdr:rowOff>117869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087276"/>
          <a:ext cx="8890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96673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24520</xdr:rowOff>
    </xdr:from>
    <xdr:to>
      <xdr:col>24</xdr:col>
      <xdr:colOff>114300</xdr:colOff>
      <xdr:row>53</xdr:row>
      <xdr:rowOff>126120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47397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6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105816</xdr:rowOff>
    </xdr:from>
    <xdr:to>
      <xdr:col>20</xdr:col>
      <xdr:colOff>38100</xdr:colOff>
      <xdr:row>54</xdr:row>
      <xdr:rowOff>35966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52493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164538</xdr:rowOff>
    </xdr:from>
    <xdr:to>
      <xdr:col>15</xdr:col>
      <xdr:colOff>101600</xdr:colOff>
      <xdr:row>53</xdr:row>
      <xdr:rowOff>94688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111215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121076</xdr:rowOff>
    </xdr:from>
    <xdr:to>
      <xdr:col>10</xdr:col>
      <xdr:colOff>165100</xdr:colOff>
      <xdr:row>53</xdr:row>
      <xdr:rowOff>51226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0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67753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8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67069</xdr:rowOff>
    </xdr:from>
    <xdr:to>
      <xdr:col>6</xdr:col>
      <xdr:colOff>38100</xdr:colOff>
      <xdr:row>53</xdr:row>
      <xdr:rowOff>168669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1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13746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158034</xdr:rowOff>
    </xdr:from>
    <xdr:to>
      <xdr:col>24</xdr:col>
      <xdr:colOff>63500</xdr:colOff>
      <xdr:row>77</xdr:row>
      <xdr:rowOff>158170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968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158034</xdr:rowOff>
    </xdr:from>
    <xdr:to>
      <xdr:col>19</xdr:col>
      <xdr:colOff>177800</xdr:colOff>
      <xdr:row>78</xdr:row>
      <xdr:rowOff>5786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96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xdr:rowOff>
    </xdr:from>
    <xdr:to>
      <xdr:col>15</xdr:col>
      <xdr:colOff>50800</xdr:colOff>
      <xdr:row>78</xdr:row>
      <xdr:rowOff>5786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358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149165</xdr:rowOff>
    </xdr:from>
    <xdr:to>
      <xdr:col>10</xdr:col>
      <xdr:colOff>114300</xdr:colOff>
      <xdr:row>78</xdr:row>
      <xdr:rowOff>482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0815"/>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107370</xdr:rowOff>
    </xdr:from>
    <xdr:to>
      <xdr:col>24</xdr:col>
      <xdr:colOff>114300</xdr:colOff>
      <xdr:row>78</xdr:row>
      <xdr:rowOff>37520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107234</xdr:rowOff>
    </xdr:from>
    <xdr:to>
      <xdr:col>20</xdr:col>
      <xdr:colOff>38100</xdr:colOff>
      <xdr:row>78</xdr:row>
      <xdr:rowOff>37384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28511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126436</xdr:rowOff>
    </xdr:from>
    <xdr:to>
      <xdr:col>15</xdr:col>
      <xdr:colOff>101600</xdr:colOff>
      <xdr:row>78</xdr:row>
      <xdr:rowOff>56586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47713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121132</xdr:rowOff>
    </xdr:from>
    <xdr:to>
      <xdr:col>10</xdr:col>
      <xdr:colOff>165100</xdr:colOff>
      <xdr:row>78</xdr:row>
      <xdr:rowOff>51282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48577</xdr:rowOff>
    </xdr:from>
    <xdr:to>
      <xdr:col>24</xdr:col>
      <xdr:colOff>63500</xdr:colOff>
      <xdr:row>97</xdr:row>
      <xdr:rowOff>103594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79227"/>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103594</xdr:rowOff>
    </xdr:from>
    <xdr:to>
      <xdr:col>19</xdr:col>
      <xdr:colOff>177800</xdr:colOff>
      <xdr:row>97</xdr:row>
      <xdr:rowOff>136373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34244"/>
          <a:ext cx="889000" cy="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135967</xdr:rowOff>
    </xdr:from>
    <xdr:to>
      <xdr:col>15</xdr:col>
      <xdr:colOff>50800</xdr:colOff>
      <xdr:row>97</xdr:row>
      <xdr:rowOff>136373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66617"/>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135967</xdr:rowOff>
    </xdr:from>
    <xdr:to>
      <xdr:col>10</xdr:col>
      <xdr:colOff>114300</xdr:colOff>
      <xdr:row>98</xdr:row>
      <xdr:rowOff>7835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6617"/>
          <a:ext cx="889000" cy="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169227</xdr:rowOff>
    </xdr:from>
    <xdr:to>
      <xdr:col>24</xdr:col>
      <xdr:colOff>114300</xdr:colOff>
      <xdr:row>97</xdr:row>
      <xdr:rowOff>99377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147654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52794</xdr:rowOff>
    </xdr:from>
    <xdr:to>
      <xdr:col>20</xdr:col>
      <xdr:colOff>38100</xdr:colOff>
      <xdr:row>97</xdr:row>
      <xdr:rowOff>154394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145521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85573</xdr:rowOff>
    </xdr:from>
    <xdr:to>
      <xdr:col>15</xdr:col>
      <xdr:colOff>101600</xdr:colOff>
      <xdr:row>98</xdr:row>
      <xdr:rowOff>15723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85167</xdr:rowOff>
    </xdr:from>
    <xdr:to>
      <xdr:col>10</xdr:col>
      <xdr:colOff>165100</xdr:colOff>
      <xdr:row>98</xdr:row>
      <xdr:rowOff>15317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128485</xdr:rowOff>
    </xdr:from>
    <xdr:to>
      <xdr:col>6</xdr:col>
      <xdr:colOff>38100</xdr:colOff>
      <xdr:row>98</xdr:row>
      <xdr:rowOff>58635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75162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111608</xdr:rowOff>
    </xdr:from>
    <xdr:to>
      <xdr:col>55</xdr:col>
      <xdr:colOff>0</xdr:colOff>
      <xdr:row>31</xdr:row>
      <xdr:rowOff>153950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426558"/>
          <a:ext cx="8382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97858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153950</xdr:rowOff>
    </xdr:from>
    <xdr:to>
      <xdr:col>50</xdr:col>
      <xdr:colOff>114300</xdr:colOff>
      <xdr:row>31</xdr:row>
      <xdr:rowOff>161468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68900"/>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92282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164693</xdr:rowOff>
    </xdr:from>
    <xdr:to>
      <xdr:col>45</xdr:col>
      <xdr:colOff>177800</xdr:colOff>
      <xdr:row>31</xdr:row>
      <xdr:rowOff>161468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308193"/>
          <a:ext cx="889000" cy="1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101833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135890</xdr:rowOff>
    </xdr:from>
    <xdr:to>
      <xdr:col>41</xdr:col>
      <xdr:colOff>50800</xdr:colOff>
      <xdr:row>30</xdr:row>
      <xdr:rowOff>164693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10794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115765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122466</xdr:rowOff>
    </xdr:from>
    <xdr:to>
      <xdr:col>36</xdr:col>
      <xdr:colOff>165100</xdr:colOff>
      <xdr:row>36</xdr:row>
      <xdr:rowOff>52616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43743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60808</xdr:rowOff>
    </xdr:from>
    <xdr:to>
      <xdr:col>55</xdr:col>
      <xdr:colOff>50800</xdr:colOff>
      <xdr:row>31</xdr:row>
      <xdr:rowOff>162408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37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83685</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22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103150</xdr:rowOff>
    </xdr:from>
    <xdr:to>
      <xdr:col>50</xdr:col>
      <xdr:colOff>165100</xdr:colOff>
      <xdr:row>32</xdr:row>
      <xdr:rowOff>33300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49827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110668</xdr:rowOff>
    </xdr:from>
    <xdr:to>
      <xdr:col>46</xdr:col>
      <xdr:colOff>38100</xdr:colOff>
      <xdr:row>32</xdr:row>
      <xdr:rowOff>40818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57345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113893</xdr:rowOff>
    </xdr:from>
    <xdr:to>
      <xdr:col>41</xdr:col>
      <xdr:colOff>101600</xdr:colOff>
      <xdr:row>31</xdr:row>
      <xdr:rowOff>44043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60570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0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85090</xdr:rowOff>
    </xdr:from>
    <xdr:to>
      <xdr:col>36</xdr:col>
      <xdr:colOff>165100</xdr:colOff>
      <xdr:row>30</xdr:row>
      <xdr:rowOff>15240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31767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4880</xdr:rowOff>
    </xdr:from>
    <xdr:to>
      <xdr:col>55</xdr:col>
      <xdr:colOff>0</xdr:colOff>
      <xdr:row>56</xdr:row>
      <xdr:rowOff>134404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06080"/>
          <a:ext cx="838200" cy="1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39528</xdr:rowOff>
    </xdr:from>
    <xdr:to>
      <xdr:col>50</xdr:col>
      <xdr:colOff>114300</xdr:colOff>
      <xdr:row>56</xdr:row>
      <xdr:rowOff>134404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40728"/>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39528</xdr:rowOff>
    </xdr:from>
    <xdr:to>
      <xdr:col>45</xdr:col>
      <xdr:colOff>177800</xdr:colOff>
      <xdr:row>56</xdr:row>
      <xdr:rowOff>47627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4072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47627</xdr:rowOff>
    </xdr:from>
    <xdr:to>
      <xdr:col>41</xdr:col>
      <xdr:colOff>50800</xdr:colOff>
      <xdr:row>56</xdr:row>
      <xdr:rowOff>58318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48827"/>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125530</xdr:rowOff>
    </xdr:from>
    <xdr:to>
      <xdr:col>55</xdr:col>
      <xdr:colOff>50800</xdr:colOff>
      <xdr:row>56</xdr:row>
      <xdr:rowOff>55680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148407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0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83604</xdr:rowOff>
    </xdr:from>
    <xdr:to>
      <xdr:col>50</xdr:col>
      <xdr:colOff>165100</xdr:colOff>
      <xdr:row>57</xdr:row>
      <xdr:rowOff>13754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30281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160178</xdr:rowOff>
    </xdr:from>
    <xdr:to>
      <xdr:col>46</xdr:col>
      <xdr:colOff>38100</xdr:colOff>
      <xdr:row>56</xdr:row>
      <xdr:rowOff>90328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106855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168277</xdr:rowOff>
    </xdr:from>
    <xdr:to>
      <xdr:col>41</xdr:col>
      <xdr:colOff>101600</xdr:colOff>
      <xdr:row>56</xdr:row>
      <xdr:rowOff>98427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114954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7518</xdr:rowOff>
    </xdr:from>
    <xdr:to>
      <xdr:col>36</xdr:col>
      <xdr:colOff>165100</xdr:colOff>
      <xdr:row>56</xdr:row>
      <xdr:rowOff>109118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125645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111289</xdr:rowOff>
    </xdr:from>
    <xdr:to>
      <xdr:col>55</xdr:col>
      <xdr:colOff>0</xdr:colOff>
      <xdr:row>77</xdr:row>
      <xdr:rowOff>118732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12939"/>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118732</xdr:rowOff>
    </xdr:from>
    <xdr:to>
      <xdr:col>50</xdr:col>
      <xdr:colOff>114300</xdr:colOff>
      <xdr:row>78</xdr:row>
      <xdr:rowOff>65202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20382"/>
          <a:ext cx="889000" cy="1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65202</xdr:rowOff>
    </xdr:from>
    <xdr:to>
      <xdr:col>45</xdr:col>
      <xdr:colOff>177800</xdr:colOff>
      <xdr:row>78</xdr:row>
      <xdr:rowOff>110834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38302"/>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122301</xdr:rowOff>
    </xdr:from>
    <xdr:to>
      <xdr:col>41</xdr:col>
      <xdr:colOff>50800</xdr:colOff>
      <xdr:row>78</xdr:row>
      <xdr:rowOff>110834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23951"/>
          <a:ext cx="889000" cy="15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60489</xdr:rowOff>
    </xdr:from>
    <xdr:to>
      <xdr:col>55</xdr:col>
      <xdr:colOff>50800</xdr:colOff>
      <xdr:row>77</xdr:row>
      <xdr:rowOff>162089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83366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67932</xdr:rowOff>
    </xdr:from>
    <xdr:to>
      <xdr:col>50</xdr:col>
      <xdr:colOff>165100</xdr:colOff>
      <xdr:row>77</xdr:row>
      <xdr:rowOff>169532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14402</xdr:rowOff>
    </xdr:from>
    <xdr:to>
      <xdr:col>46</xdr:col>
      <xdr:colOff>38100</xdr:colOff>
      <xdr:row>78</xdr:row>
      <xdr:rowOff>116002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107129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60034</xdr:rowOff>
    </xdr:from>
    <xdr:to>
      <xdr:col>41</xdr:col>
      <xdr:colOff>101600</xdr:colOff>
      <xdr:row>78</xdr:row>
      <xdr:rowOff>161634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152761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71501</xdr:rowOff>
    </xdr:from>
    <xdr:to>
      <xdr:col>36</xdr:col>
      <xdr:colOff>165100</xdr:colOff>
      <xdr:row>78</xdr:row>
      <xdr:rowOff>1651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164228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55766</xdr:rowOff>
    </xdr:from>
    <xdr:to>
      <xdr:col>55</xdr:col>
      <xdr:colOff>0</xdr:colOff>
      <xdr:row>96</xdr:row>
      <xdr:rowOff>445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43516"/>
          <a:ext cx="8382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102191</xdr:rowOff>
    </xdr:from>
    <xdr:to>
      <xdr:col>50</xdr:col>
      <xdr:colOff>114300</xdr:colOff>
      <xdr:row>96</xdr:row>
      <xdr:rowOff>445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18491"/>
          <a:ext cx="889000" cy="24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46698</xdr:rowOff>
    </xdr:from>
    <xdr:to>
      <xdr:col>45</xdr:col>
      <xdr:colOff>177800</xdr:colOff>
      <xdr:row>94</xdr:row>
      <xdr:rowOff>102191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62998"/>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46698</xdr:rowOff>
    </xdr:from>
    <xdr:to>
      <xdr:col>41</xdr:col>
      <xdr:colOff>50800</xdr:colOff>
      <xdr:row>95</xdr:row>
      <xdr:rowOff>96208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62998"/>
          <a:ext cx="889000" cy="2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144499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4966</xdr:rowOff>
    </xdr:from>
    <xdr:to>
      <xdr:col>55</xdr:col>
      <xdr:colOff>50800</xdr:colOff>
      <xdr:row>95</xdr:row>
      <xdr:rowOff>106566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27843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121095</xdr:rowOff>
    </xdr:from>
    <xdr:to>
      <xdr:col>50</xdr:col>
      <xdr:colOff>165100</xdr:colOff>
      <xdr:row>96</xdr:row>
      <xdr:rowOff>51245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67772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1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51391</xdr:rowOff>
    </xdr:from>
    <xdr:to>
      <xdr:col>46</xdr:col>
      <xdr:colOff>38100</xdr:colOff>
      <xdr:row>94</xdr:row>
      <xdr:rowOff>152991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169518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167348</xdr:rowOff>
    </xdr:from>
    <xdr:to>
      <xdr:col>41</xdr:col>
      <xdr:colOff>101600</xdr:colOff>
      <xdr:row>94</xdr:row>
      <xdr:rowOff>97498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114025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8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45408</xdr:rowOff>
    </xdr:from>
    <xdr:to>
      <xdr:col>36</xdr:col>
      <xdr:colOff>165100</xdr:colOff>
      <xdr:row>95</xdr:row>
      <xdr:rowOff>147008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163535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81407</xdr:rowOff>
    </xdr:from>
    <xdr:to>
      <xdr:col>85</xdr:col>
      <xdr:colOff>127000</xdr:colOff>
      <xdr:row>35</xdr:row>
      <xdr:rowOff>156616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082157"/>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81407</xdr:rowOff>
    </xdr:from>
    <xdr:to>
      <xdr:col>81</xdr:col>
      <xdr:colOff>50800</xdr:colOff>
      <xdr:row>38</xdr:row>
      <xdr:rowOff>86513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082157"/>
          <a:ext cx="889000" cy="5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86513</xdr:rowOff>
    </xdr:from>
    <xdr:to>
      <xdr:col>76</xdr:col>
      <xdr:colOff>114300</xdr:colOff>
      <xdr:row>39</xdr:row>
      <xdr:rowOff>44221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01613"/>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35230</xdr:rowOff>
    </xdr:from>
    <xdr:to>
      <xdr:col>71</xdr:col>
      <xdr:colOff>177800</xdr:colOff>
      <xdr:row>39</xdr:row>
      <xdr:rowOff>44221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1780"/>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105816</xdr:rowOff>
    </xdr:from>
    <xdr:to>
      <xdr:col>85</xdr:col>
      <xdr:colOff>177800</xdr:colOff>
      <xdr:row>36</xdr:row>
      <xdr:rowOff>35966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128693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9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30607</xdr:rowOff>
    </xdr:from>
    <xdr:to>
      <xdr:col>81</xdr:col>
      <xdr:colOff>101600</xdr:colOff>
      <xdr:row>35</xdr:row>
      <xdr:rowOff>132207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148734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35713</xdr:rowOff>
    </xdr:from>
    <xdr:to>
      <xdr:col>76</xdr:col>
      <xdr:colOff>165100</xdr:colOff>
      <xdr:row>38</xdr:row>
      <xdr:rowOff>137313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153840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3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86148</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155880</xdr:rowOff>
    </xdr:from>
    <xdr:to>
      <xdr:col>67</xdr:col>
      <xdr:colOff>101600</xdr:colOff>
      <xdr:row>39</xdr:row>
      <xdr:rowOff>86030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77157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32576</xdr:rowOff>
    </xdr:from>
    <xdr:to>
      <xdr:col>85</xdr:col>
      <xdr:colOff>127000</xdr:colOff>
      <xdr:row>73</xdr:row>
      <xdr:rowOff>46304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548426"/>
          <a:ext cx="8382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156134</xdr:rowOff>
    </xdr:from>
    <xdr:to>
      <xdr:col>81</xdr:col>
      <xdr:colOff>50800</xdr:colOff>
      <xdr:row>73</xdr:row>
      <xdr:rowOff>46304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500534"/>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156134</xdr:rowOff>
    </xdr:from>
    <xdr:to>
      <xdr:col>76</xdr:col>
      <xdr:colOff>114300</xdr:colOff>
      <xdr:row>73</xdr:row>
      <xdr:rowOff>17373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00534"/>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87287</xdr:rowOff>
    </xdr:from>
    <xdr:to>
      <xdr:col>71</xdr:col>
      <xdr:colOff>177800</xdr:colOff>
      <xdr:row>73</xdr:row>
      <xdr:rowOff>17373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31687"/>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153226</xdr:rowOff>
    </xdr:from>
    <xdr:to>
      <xdr:col>85</xdr:col>
      <xdr:colOff>177800</xdr:colOff>
      <xdr:row>73</xdr:row>
      <xdr:rowOff>83376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4653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3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166954</xdr:rowOff>
    </xdr:from>
    <xdr:to>
      <xdr:col>81</xdr:col>
      <xdr:colOff>101600</xdr:colOff>
      <xdr:row>73</xdr:row>
      <xdr:rowOff>97104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5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113631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105334</xdr:rowOff>
    </xdr:from>
    <xdr:to>
      <xdr:col>76</xdr:col>
      <xdr:colOff>165100</xdr:colOff>
      <xdr:row>73</xdr:row>
      <xdr:rowOff>35484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52011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138023</xdr:rowOff>
    </xdr:from>
    <xdr:to>
      <xdr:col>72</xdr:col>
      <xdr:colOff>38100</xdr:colOff>
      <xdr:row>73</xdr:row>
      <xdr:rowOff>68173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4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84700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36487</xdr:rowOff>
    </xdr:from>
    <xdr:to>
      <xdr:col>67</xdr:col>
      <xdr:colOff>101600</xdr:colOff>
      <xdr:row>72</xdr:row>
      <xdr:rowOff>138087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154614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150233</xdr:rowOff>
    </xdr:from>
    <xdr:to>
      <xdr:col>85</xdr:col>
      <xdr:colOff>126364</xdr:colOff>
      <xdr:row>99</xdr:row>
      <xdr:rowOff>98389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6095083"/>
          <a:ext cx="1269" cy="97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102216</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75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98389</xdr:rowOff>
    </xdr:from>
    <xdr:to>
      <xdr:col>86</xdr:col>
      <xdr:colOff>25400</xdr:colOff>
      <xdr:row>99</xdr:row>
      <xdr:rowOff>98389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7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96910</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8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150233</xdr:rowOff>
    </xdr:from>
    <xdr:to>
      <xdr:col>86</xdr:col>
      <xdr:colOff>25400</xdr:colOff>
      <xdr:row>93</xdr:row>
      <xdr:rowOff>150233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39573</xdr:rowOff>
    </xdr:from>
    <xdr:to>
      <xdr:col>85</xdr:col>
      <xdr:colOff>127000</xdr:colOff>
      <xdr:row>98</xdr:row>
      <xdr:rowOff>98454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41673"/>
          <a:ext cx="8382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81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35604</xdr:rowOff>
    </xdr:from>
    <xdr:to>
      <xdr:col>85</xdr:col>
      <xdr:colOff>177800</xdr:colOff>
      <xdr:row>98</xdr:row>
      <xdr:rowOff>137204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81962</xdr:rowOff>
    </xdr:from>
    <xdr:to>
      <xdr:col>81</xdr:col>
      <xdr:colOff>50800</xdr:colOff>
      <xdr:row>98</xdr:row>
      <xdr:rowOff>98454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5512462"/>
          <a:ext cx="8890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43621</xdr:rowOff>
    </xdr:from>
    <xdr:to>
      <xdr:col>81</xdr:col>
      <xdr:colOff>101600</xdr:colOff>
      <xdr:row>98</xdr:row>
      <xdr:rowOff>145221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81962</xdr:rowOff>
    </xdr:from>
    <xdr:to>
      <xdr:col>76</xdr:col>
      <xdr:colOff>114300</xdr:colOff>
      <xdr:row>97</xdr:row>
      <xdr:rowOff>15146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5512462"/>
          <a:ext cx="8890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57190</xdr:rowOff>
    </xdr:from>
    <xdr:to>
      <xdr:col>76</xdr:col>
      <xdr:colOff>165100</xdr:colOff>
      <xdr:row>98</xdr:row>
      <xdr:rowOff>158790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149917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15146</xdr:rowOff>
    </xdr:from>
    <xdr:to>
      <xdr:col>71</xdr:col>
      <xdr:colOff>177800</xdr:colOff>
      <xdr:row>97</xdr:row>
      <xdr:rowOff>69552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45796"/>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71771</xdr:rowOff>
    </xdr:from>
    <xdr:to>
      <xdr:col>72</xdr:col>
      <xdr:colOff>38100</xdr:colOff>
      <xdr:row>99</xdr:row>
      <xdr:rowOff>1921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164498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5559</xdr:rowOff>
    </xdr:from>
    <xdr:to>
      <xdr:col>67</xdr:col>
      <xdr:colOff>101600</xdr:colOff>
      <xdr:row>98</xdr:row>
      <xdr:rowOff>107159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160223</xdr:rowOff>
    </xdr:from>
    <xdr:to>
      <xdr:col>85</xdr:col>
      <xdr:colOff>177800</xdr:colOff>
      <xdr:row>98</xdr:row>
      <xdr:rowOff>90373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11650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47654</xdr:rowOff>
    </xdr:from>
    <xdr:to>
      <xdr:col>81</xdr:col>
      <xdr:colOff>101600</xdr:colOff>
      <xdr:row>98</xdr:row>
      <xdr:rowOff>149254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140381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31162</xdr:rowOff>
    </xdr:from>
    <xdr:to>
      <xdr:col>76</xdr:col>
      <xdr:colOff>165100</xdr:colOff>
      <xdr:row>90</xdr:row>
      <xdr:rowOff>132762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149289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135796</xdr:rowOff>
    </xdr:from>
    <xdr:to>
      <xdr:col>72</xdr:col>
      <xdr:colOff>38100</xdr:colOff>
      <xdr:row>97</xdr:row>
      <xdr:rowOff>65946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82473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18752</xdr:rowOff>
    </xdr:from>
    <xdr:to>
      <xdr:col>67</xdr:col>
      <xdr:colOff>101600</xdr:colOff>
      <xdr:row>97</xdr:row>
      <xdr:rowOff>120352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136879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4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27877</xdr:rowOff>
    </xdr:from>
    <xdr:to>
      <xdr:col>116</xdr:col>
      <xdr:colOff>63500</xdr:colOff>
      <xdr:row>39</xdr:row>
      <xdr:rowOff>29210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1442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11303</xdr:rowOff>
    </xdr:from>
    <xdr:to>
      <xdr:col>111</xdr:col>
      <xdr:colOff>177800</xdr:colOff>
      <xdr:row>39</xdr:row>
      <xdr:rowOff>27877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97853"/>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117793</xdr:rowOff>
    </xdr:from>
    <xdr:to>
      <xdr:col>107</xdr:col>
      <xdr:colOff>50800</xdr:colOff>
      <xdr:row>39</xdr:row>
      <xdr:rowOff>11303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32893"/>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117793</xdr:rowOff>
    </xdr:from>
    <xdr:to>
      <xdr:col>102</xdr:col>
      <xdr:colOff>114300</xdr:colOff>
      <xdr:row>38</xdr:row>
      <xdr:rowOff>152273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32893"/>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64787</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7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148527</xdr:rowOff>
    </xdr:from>
    <xdr:to>
      <xdr:col>112</xdr:col>
      <xdr:colOff>38100</xdr:colOff>
      <xdr:row>39</xdr:row>
      <xdr:rowOff>78677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69804</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756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131953</xdr:rowOff>
    </xdr:from>
    <xdr:to>
      <xdr:col>107</xdr:col>
      <xdr:colOff>101600</xdr:colOff>
      <xdr:row>39</xdr:row>
      <xdr:rowOff>62103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53230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66993</xdr:rowOff>
    </xdr:from>
    <xdr:to>
      <xdr:col>102</xdr:col>
      <xdr:colOff>165100</xdr:colOff>
      <xdr:row>38</xdr:row>
      <xdr:rowOff>168593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159720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101473</xdr:rowOff>
    </xdr:from>
    <xdr:to>
      <xdr:col>98</xdr:col>
      <xdr:colOff>38100</xdr:colOff>
      <xdr:row>39</xdr:row>
      <xdr:rowOff>31623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22750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105372</xdr:rowOff>
    </xdr:from>
    <xdr:to>
      <xdr:col>116</xdr:col>
      <xdr:colOff>63500</xdr:colOff>
      <xdr:row>57</xdr:row>
      <xdr:rowOff>106820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7802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104001</xdr:rowOff>
    </xdr:from>
    <xdr:to>
      <xdr:col>111</xdr:col>
      <xdr:colOff>177800</xdr:colOff>
      <xdr:row>57</xdr:row>
      <xdr:rowOff>106820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87665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101981</xdr:rowOff>
    </xdr:from>
    <xdr:to>
      <xdr:col>107</xdr:col>
      <xdr:colOff>50800</xdr:colOff>
      <xdr:row>57</xdr:row>
      <xdr:rowOff>104001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7463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78816</xdr:rowOff>
    </xdr:from>
    <xdr:to>
      <xdr:col>102</xdr:col>
      <xdr:colOff>114300</xdr:colOff>
      <xdr:row>57</xdr:row>
      <xdr:rowOff>101981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85146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54572</xdr:rowOff>
    </xdr:from>
    <xdr:to>
      <xdr:col>116</xdr:col>
      <xdr:colOff>114300</xdr:colOff>
      <xdr:row>57</xdr:row>
      <xdr:rowOff>156172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77449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56020</xdr:rowOff>
    </xdr:from>
    <xdr:to>
      <xdr:col>112</xdr:col>
      <xdr:colOff>38100</xdr:colOff>
      <xdr:row>57</xdr:row>
      <xdr:rowOff>157620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2697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53201</xdr:rowOff>
    </xdr:from>
    <xdr:to>
      <xdr:col>107</xdr:col>
      <xdr:colOff>101600</xdr:colOff>
      <xdr:row>57</xdr:row>
      <xdr:rowOff>154801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171328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51181</xdr:rowOff>
    </xdr:from>
    <xdr:to>
      <xdr:col>102</xdr:col>
      <xdr:colOff>165100</xdr:colOff>
      <xdr:row>57</xdr:row>
      <xdr:rowOff>152781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169308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28016</xdr:rowOff>
    </xdr:from>
    <xdr:to>
      <xdr:col>98</xdr:col>
      <xdr:colOff>38100</xdr:colOff>
      <xdr:row>57</xdr:row>
      <xdr:rowOff>129616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146143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7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130739</xdr:rowOff>
    </xdr:from>
    <xdr:to>
      <xdr:col>116</xdr:col>
      <xdr:colOff>63500</xdr:colOff>
      <xdr:row>76</xdr:row>
      <xdr:rowOff>11685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9489"/>
          <a:ext cx="8382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11685</xdr:rowOff>
    </xdr:from>
    <xdr:to>
      <xdr:col>111</xdr:col>
      <xdr:colOff>177800</xdr:colOff>
      <xdr:row>76</xdr:row>
      <xdr:rowOff>12119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4188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12119</xdr:rowOff>
    </xdr:from>
    <xdr:to>
      <xdr:col>107</xdr:col>
      <xdr:colOff>50800</xdr:colOff>
      <xdr:row>76</xdr:row>
      <xdr:rowOff>30840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42319"/>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30840</xdr:rowOff>
    </xdr:from>
    <xdr:to>
      <xdr:col>102</xdr:col>
      <xdr:colOff>114300</xdr:colOff>
      <xdr:row>76</xdr:row>
      <xdr:rowOff>60170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61040"/>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79939</xdr:rowOff>
    </xdr:from>
    <xdr:to>
      <xdr:col>116</xdr:col>
      <xdr:colOff>114300</xdr:colOff>
      <xdr:row>76</xdr:row>
      <xdr:rowOff>10089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102816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132334</xdr:rowOff>
    </xdr:from>
    <xdr:to>
      <xdr:col>112</xdr:col>
      <xdr:colOff>38100</xdr:colOff>
      <xdr:row>76</xdr:row>
      <xdr:rowOff>62483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9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79011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132769</xdr:rowOff>
    </xdr:from>
    <xdr:to>
      <xdr:col>107</xdr:col>
      <xdr:colOff>101600</xdr:colOff>
      <xdr:row>76</xdr:row>
      <xdr:rowOff>62919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79446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6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151490</xdr:rowOff>
    </xdr:from>
    <xdr:to>
      <xdr:col>102</xdr:col>
      <xdr:colOff>165100</xdr:colOff>
      <xdr:row>76</xdr:row>
      <xdr:rowOff>81640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98168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9370</xdr:rowOff>
    </xdr:from>
    <xdr:to>
      <xdr:col>98</xdr:col>
      <xdr:colOff>38100</xdr:colOff>
      <xdr:row>76</xdr:row>
      <xdr:rowOff>110970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102097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583,058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本市は広い面積を有しており、また、人口密度が低いことから必然的に行政コストは高くなる。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57,754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円と比べ高い水準で推移して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位と高い水準となっているが、これは、公立豊岡病院組合、北但行政事務組合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下水道事業会計への負担金が多額となっていることによるものと考えられる。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81,935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だことによる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あるが、減少傾向にある。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86,675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円で、類似団体や全国・兵庫県平均と比較して低い水準で推移しているが、増加傾向にある。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積立金が住民一人当たり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95,536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年だけ突出しているのは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36830</xdr:rowOff>
    </xdr:from>
    <xdr:to>
      <xdr:col>24</xdr:col>
      <xdr:colOff>63500</xdr:colOff>
      <xdr:row>35</xdr:row>
      <xdr:rowOff>51003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7580"/>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51003</xdr:rowOff>
    </xdr:from>
    <xdr:to>
      <xdr:col>19</xdr:col>
      <xdr:colOff>177800</xdr:colOff>
      <xdr:row>35</xdr:row>
      <xdr:rowOff>123241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175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123241</xdr:rowOff>
    </xdr:from>
    <xdr:to>
      <xdr:col>15</xdr:col>
      <xdr:colOff>50800</xdr:colOff>
      <xdr:row>35</xdr:row>
      <xdr:rowOff>166218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2399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166218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8718"/>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xdr:rowOff>
    </xdr:from>
    <xdr:to>
      <xdr:col>20</xdr:col>
      <xdr:colOff>38100</xdr:colOff>
      <xdr:row>35</xdr:row>
      <xdr:rowOff>101803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118330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72441</xdr:rowOff>
    </xdr:from>
    <xdr:to>
      <xdr:col>15</xdr:col>
      <xdr:colOff>101600</xdr:colOff>
      <xdr:row>36</xdr:row>
      <xdr:rowOff>2591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165168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115418</xdr:rowOff>
    </xdr:from>
    <xdr:to>
      <xdr:col>10</xdr:col>
      <xdr:colOff>165100</xdr:colOff>
      <xdr:row>36</xdr:row>
      <xdr:rowOff>45568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36695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117297</xdr:rowOff>
    </xdr:from>
    <xdr:to>
      <xdr:col>24</xdr:col>
      <xdr:colOff>62865</xdr:colOff>
      <xdr:row>59</xdr:row>
      <xdr:rowOff>46990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204147"/>
          <a:ext cx="1270" cy="9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50817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63974</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117297</xdr:rowOff>
    </xdr:from>
    <xdr:to>
      <xdr:col>24</xdr:col>
      <xdr:colOff>152400</xdr:colOff>
      <xdr:row>53</xdr:row>
      <xdr:rowOff>117297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3518</xdr:rowOff>
    </xdr:from>
    <xdr:to>
      <xdr:col>24</xdr:col>
      <xdr:colOff>63500</xdr:colOff>
      <xdr:row>56</xdr:row>
      <xdr:rowOff>64719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33268"/>
          <a:ext cx="838200" cy="2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50449</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2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4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169049</xdr:rowOff>
    </xdr:from>
    <xdr:to>
      <xdr:col>19</xdr:col>
      <xdr:colOff>177800</xdr:colOff>
      <xdr:row>56</xdr:row>
      <xdr:rowOff>64719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570099"/>
          <a:ext cx="889000" cy="10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124028</xdr:rowOff>
    </xdr:from>
    <xdr:to>
      <xdr:col>20</xdr:col>
      <xdr:colOff>38100</xdr:colOff>
      <xdr:row>58</xdr:row>
      <xdr:rowOff>54178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45305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169049</xdr:rowOff>
    </xdr:from>
    <xdr:to>
      <xdr:col>15</xdr:col>
      <xdr:colOff>50800</xdr:colOff>
      <xdr:row>55</xdr:row>
      <xdr:rowOff>76327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570099"/>
          <a:ext cx="889000" cy="9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99403</xdr:rowOff>
    </xdr:from>
    <xdr:to>
      <xdr:col>15</xdr:col>
      <xdr:colOff>101600</xdr:colOff>
      <xdr:row>58</xdr:row>
      <xdr:rowOff>29553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76327</xdr:rowOff>
    </xdr:from>
    <xdr:to>
      <xdr:col>10</xdr:col>
      <xdr:colOff>114300</xdr:colOff>
      <xdr:row>55</xdr:row>
      <xdr:rowOff>111468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506077"/>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112357</xdr:rowOff>
    </xdr:from>
    <xdr:to>
      <xdr:col>10</xdr:col>
      <xdr:colOff>165100</xdr:colOff>
      <xdr:row>58</xdr:row>
      <xdr:rowOff>42507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29146</xdr:rowOff>
    </xdr:from>
    <xdr:to>
      <xdr:col>6</xdr:col>
      <xdr:colOff>38100</xdr:colOff>
      <xdr:row>57</xdr:row>
      <xdr:rowOff>130746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121873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124168</xdr:rowOff>
    </xdr:from>
    <xdr:to>
      <xdr:col>24</xdr:col>
      <xdr:colOff>114300</xdr:colOff>
      <xdr:row>55</xdr:row>
      <xdr:rowOff>54318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147045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13919</xdr:rowOff>
    </xdr:from>
    <xdr:to>
      <xdr:col>20</xdr:col>
      <xdr:colOff>38100</xdr:colOff>
      <xdr:row>56</xdr:row>
      <xdr:rowOff>115519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132046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118249</xdr:rowOff>
    </xdr:from>
    <xdr:to>
      <xdr:col>15</xdr:col>
      <xdr:colOff>101600</xdr:colOff>
      <xdr:row>50</xdr:row>
      <xdr:rowOff>48399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64926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29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25527</xdr:rowOff>
    </xdr:from>
    <xdr:to>
      <xdr:col>10</xdr:col>
      <xdr:colOff>165100</xdr:colOff>
      <xdr:row>55</xdr:row>
      <xdr:rowOff>127127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143654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2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60668</xdr:rowOff>
    </xdr:from>
    <xdr:to>
      <xdr:col>6</xdr:col>
      <xdr:colOff>38100</xdr:colOff>
      <xdr:row>55</xdr:row>
      <xdr:rowOff>162268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105563</xdr:rowOff>
    </xdr:from>
    <xdr:to>
      <xdr:col>24</xdr:col>
      <xdr:colOff>63500</xdr:colOff>
      <xdr:row>76</xdr:row>
      <xdr:rowOff>26456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64313"/>
          <a:ext cx="8382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144914</xdr:rowOff>
    </xdr:from>
    <xdr:to>
      <xdr:col>19</xdr:col>
      <xdr:colOff>177800</xdr:colOff>
      <xdr:row>76</xdr:row>
      <xdr:rowOff>26456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3664"/>
          <a:ext cx="8890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144914</xdr:rowOff>
    </xdr:from>
    <xdr:to>
      <xdr:col>15</xdr:col>
      <xdr:colOff>50800</xdr:colOff>
      <xdr:row>76</xdr:row>
      <xdr:rowOff>34251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3664"/>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34251</xdr:rowOff>
    </xdr:from>
    <xdr:to>
      <xdr:col>10</xdr:col>
      <xdr:colOff>114300</xdr:colOff>
      <xdr:row>76</xdr:row>
      <xdr:rowOff>93991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4451"/>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54763</xdr:rowOff>
    </xdr:from>
    <xdr:to>
      <xdr:col>24</xdr:col>
      <xdr:colOff>114300</xdr:colOff>
      <xdr:row>75</xdr:row>
      <xdr:rowOff>156363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33190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147106</xdr:rowOff>
    </xdr:from>
    <xdr:to>
      <xdr:col>20</xdr:col>
      <xdr:colOff>38100</xdr:colOff>
      <xdr:row>76</xdr:row>
      <xdr:rowOff>77256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68383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94114</xdr:rowOff>
    </xdr:from>
    <xdr:to>
      <xdr:col>15</xdr:col>
      <xdr:colOff>101600</xdr:colOff>
      <xdr:row>76</xdr:row>
      <xdr:rowOff>24265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2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40791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154901</xdr:rowOff>
    </xdr:from>
    <xdr:to>
      <xdr:col>10</xdr:col>
      <xdr:colOff>165100</xdr:colOff>
      <xdr:row>76</xdr:row>
      <xdr:rowOff>85051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76178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43191</xdr:rowOff>
    </xdr:from>
    <xdr:to>
      <xdr:col>6</xdr:col>
      <xdr:colOff>38100</xdr:colOff>
      <xdr:row>76</xdr:row>
      <xdr:rowOff>144791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161318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149644</xdr:rowOff>
    </xdr:from>
    <xdr:to>
      <xdr:col>24</xdr:col>
      <xdr:colOff>63500</xdr:colOff>
      <xdr:row>96</xdr:row>
      <xdr:rowOff>34054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37394"/>
          <a:ext cx="8382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34054</xdr:rowOff>
    </xdr:from>
    <xdr:to>
      <xdr:col>19</xdr:col>
      <xdr:colOff>177800</xdr:colOff>
      <xdr:row>96</xdr:row>
      <xdr:rowOff>46513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9325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51068</xdr:rowOff>
    </xdr:from>
    <xdr:to>
      <xdr:col>15</xdr:col>
      <xdr:colOff>50800</xdr:colOff>
      <xdr:row>96</xdr:row>
      <xdr:rowOff>46513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167368"/>
          <a:ext cx="889000" cy="3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113395</xdr:rowOff>
    </xdr:from>
    <xdr:to>
      <xdr:col>10</xdr:col>
      <xdr:colOff>114300</xdr:colOff>
      <xdr:row>94</xdr:row>
      <xdr:rowOff>51068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886795"/>
          <a:ext cx="889000" cy="2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98844</xdr:rowOff>
    </xdr:from>
    <xdr:to>
      <xdr:col>24</xdr:col>
      <xdr:colOff>114300</xdr:colOff>
      <xdr:row>96</xdr:row>
      <xdr:rowOff>28994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121721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154704</xdr:rowOff>
    </xdr:from>
    <xdr:to>
      <xdr:col>20</xdr:col>
      <xdr:colOff>38100</xdr:colOff>
      <xdr:row>96</xdr:row>
      <xdr:rowOff>84854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101381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167163</xdr:rowOff>
    </xdr:from>
    <xdr:to>
      <xdr:col>15</xdr:col>
      <xdr:colOff>101600</xdr:colOff>
      <xdr:row>96</xdr:row>
      <xdr:rowOff>97313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113840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268</xdr:rowOff>
    </xdr:from>
    <xdr:to>
      <xdr:col>10</xdr:col>
      <xdr:colOff>165100</xdr:colOff>
      <xdr:row>94</xdr:row>
      <xdr:rowOff>101868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1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118395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62595</xdr:rowOff>
    </xdr:from>
    <xdr:to>
      <xdr:col>6</xdr:col>
      <xdr:colOff>38100</xdr:colOff>
      <xdr:row>92</xdr:row>
      <xdr:rowOff>164195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8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9272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6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122174</xdr:rowOff>
    </xdr:from>
    <xdr:to>
      <xdr:col>55</xdr:col>
      <xdr:colOff>0</xdr:colOff>
      <xdr:row>38</xdr:row>
      <xdr:rowOff>133223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3727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122174</xdr:rowOff>
    </xdr:from>
    <xdr:to>
      <xdr:col>50</xdr:col>
      <xdr:colOff>114300</xdr:colOff>
      <xdr:row>38</xdr:row>
      <xdr:rowOff>123317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372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121793</xdr:rowOff>
    </xdr:from>
    <xdr:to>
      <xdr:col>45</xdr:col>
      <xdr:colOff>177800</xdr:colOff>
      <xdr:row>38</xdr:row>
      <xdr:rowOff>123317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368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132080</xdr:rowOff>
    </xdr:from>
    <xdr:to>
      <xdr:col>41</xdr:col>
      <xdr:colOff>50800</xdr:colOff>
      <xdr:row>38</xdr:row>
      <xdr:rowOff>121793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3283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82423</xdr:rowOff>
    </xdr:from>
    <xdr:to>
      <xdr:col>55</xdr:col>
      <xdr:colOff>50800</xdr:colOff>
      <xdr:row>39</xdr:row>
      <xdr:rowOff>12573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168800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71374</xdr:rowOff>
    </xdr:from>
    <xdr:to>
      <xdr:col>50</xdr:col>
      <xdr:colOff>165100</xdr:colOff>
      <xdr:row>39</xdr:row>
      <xdr:rowOff>1524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164101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72517</xdr:rowOff>
    </xdr:from>
    <xdr:to>
      <xdr:col>46</xdr:col>
      <xdr:colOff>38100</xdr:colOff>
      <xdr:row>39</xdr:row>
      <xdr:rowOff>2667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165244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70993</xdr:rowOff>
    </xdr:from>
    <xdr:to>
      <xdr:col>41</xdr:col>
      <xdr:colOff>101600</xdr:colOff>
      <xdr:row>39</xdr:row>
      <xdr:rowOff>1143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163720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81280</xdr:rowOff>
    </xdr:from>
    <xdr:to>
      <xdr:col>36</xdr:col>
      <xdr:colOff>165100</xdr:colOff>
      <xdr:row>36</xdr:row>
      <xdr:rowOff>11430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2557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152064</xdr:rowOff>
    </xdr:from>
    <xdr:to>
      <xdr:col>55</xdr:col>
      <xdr:colOff>0</xdr:colOff>
      <xdr:row>56</xdr:row>
      <xdr:rowOff>156159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53264"/>
          <a:ext cx="8382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156159</xdr:rowOff>
    </xdr:from>
    <xdr:to>
      <xdr:col>50</xdr:col>
      <xdr:colOff>114300</xdr:colOff>
      <xdr:row>57</xdr:row>
      <xdr:rowOff>3855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57359"/>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3855</xdr:rowOff>
    </xdr:from>
    <xdr:to>
      <xdr:col>45</xdr:col>
      <xdr:colOff>177800</xdr:colOff>
      <xdr:row>57</xdr:row>
      <xdr:rowOff>28696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7650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171361</xdr:rowOff>
    </xdr:from>
    <xdr:to>
      <xdr:col>41</xdr:col>
      <xdr:colOff>50800</xdr:colOff>
      <xdr:row>57</xdr:row>
      <xdr:rowOff>28696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72561"/>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101264</xdr:rowOff>
    </xdr:from>
    <xdr:to>
      <xdr:col>55</xdr:col>
      <xdr:colOff>50800</xdr:colOff>
      <xdr:row>57</xdr:row>
      <xdr:rowOff>31414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124141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105359</xdr:rowOff>
    </xdr:from>
    <xdr:to>
      <xdr:col>50</xdr:col>
      <xdr:colOff>165100</xdr:colOff>
      <xdr:row>57</xdr:row>
      <xdr:rowOff>35509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52036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124505</xdr:rowOff>
    </xdr:from>
    <xdr:to>
      <xdr:col>46</xdr:col>
      <xdr:colOff>38100</xdr:colOff>
      <xdr:row>57</xdr:row>
      <xdr:rowOff>54655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71182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149346</xdr:rowOff>
    </xdr:from>
    <xdr:to>
      <xdr:col>41</xdr:col>
      <xdr:colOff>101600</xdr:colOff>
      <xdr:row>57</xdr:row>
      <xdr:rowOff>79496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96023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120561</xdr:rowOff>
    </xdr:from>
    <xdr:to>
      <xdr:col>36</xdr:col>
      <xdr:colOff>165100</xdr:colOff>
      <xdr:row>57</xdr:row>
      <xdr:rowOff>50711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67238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146558</xdr:rowOff>
    </xdr:from>
    <xdr:to>
      <xdr:col>55</xdr:col>
      <xdr:colOff>0</xdr:colOff>
      <xdr:row>76</xdr:row>
      <xdr:rowOff>41974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05308"/>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154711</xdr:rowOff>
    </xdr:from>
    <xdr:to>
      <xdr:col>50</xdr:col>
      <xdr:colOff>114300</xdr:colOff>
      <xdr:row>76</xdr:row>
      <xdr:rowOff>41974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13461"/>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139281</xdr:rowOff>
    </xdr:from>
    <xdr:to>
      <xdr:col>45</xdr:col>
      <xdr:colOff>177800</xdr:colOff>
      <xdr:row>75</xdr:row>
      <xdr:rowOff>154711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826581"/>
          <a:ext cx="889000" cy="1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139281</xdr:rowOff>
    </xdr:from>
    <xdr:to>
      <xdr:col>41</xdr:col>
      <xdr:colOff>50800</xdr:colOff>
      <xdr:row>74</xdr:row>
      <xdr:rowOff>152692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82658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96817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95758</xdr:rowOff>
    </xdr:from>
    <xdr:to>
      <xdr:col>55</xdr:col>
      <xdr:colOff>50800</xdr:colOff>
      <xdr:row>76</xdr:row>
      <xdr:rowOff>25908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118635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162624</xdr:rowOff>
    </xdr:from>
    <xdr:to>
      <xdr:col>50</xdr:col>
      <xdr:colOff>165100</xdr:colOff>
      <xdr:row>76</xdr:row>
      <xdr:rowOff>92774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109300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103911</xdr:rowOff>
    </xdr:from>
    <xdr:to>
      <xdr:col>46</xdr:col>
      <xdr:colOff>38100</xdr:colOff>
      <xdr:row>76</xdr:row>
      <xdr:rowOff>34061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50588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88481</xdr:rowOff>
    </xdr:from>
    <xdr:to>
      <xdr:col>41</xdr:col>
      <xdr:colOff>101600</xdr:colOff>
      <xdr:row>75</xdr:row>
      <xdr:rowOff>18631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35158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5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101892</xdr:rowOff>
    </xdr:from>
    <xdr:to>
      <xdr:col>36</xdr:col>
      <xdr:colOff>165100</xdr:colOff>
      <xdr:row>75</xdr:row>
      <xdr:rowOff>32042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48569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34392</xdr:rowOff>
    </xdr:from>
    <xdr:to>
      <xdr:col>55</xdr:col>
      <xdr:colOff>0</xdr:colOff>
      <xdr:row>96</xdr:row>
      <xdr:rowOff>64102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93592"/>
          <a:ext cx="838200" cy="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154338</xdr:rowOff>
    </xdr:from>
    <xdr:to>
      <xdr:col>50</xdr:col>
      <xdr:colOff>114300</xdr:colOff>
      <xdr:row>96</xdr:row>
      <xdr:rowOff>64102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42088"/>
          <a:ext cx="8890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154338</xdr:rowOff>
    </xdr:from>
    <xdr:to>
      <xdr:col>45</xdr:col>
      <xdr:colOff>177800</xdr:colOff>
      <xdr:row>96</xdr:row>
      <xdr:rowOff>20789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42088"/>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20789</xdr:rowOff>
    </xdr:from>
    <xdr:to>
      <xdr:col>41</xdr:col>
      <xdr:colOff>50800</xdr:colOff>
      <xdr:row>96</xdr:row>
      <xdr:rowOff>70579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79989"/>
          <a:ext cx="889000" cy="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155042</xdr:rowOff>
    </xdr:from>
    <xdr:to>
      <xdr:col>55</xdr:col>
      <xdr:colOff>50800</xdr:colOff>
      <xdr:row>96</xdr:row>
      <xdr:rowOff>85192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6469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13302</xdr:rowOff>
    </xdr:from>
    <xdr:to>
      <xdr:col>50</xdr:col>
      <xdr:colOff>165100</xdr:colOff>
      <xdr:row>96</xdr:row>
      <xdr:rowOff>114902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131429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103538</xdr:rowOff>
    </xdr:from>
    <xdr:to>
      <xdr:col>46</xdr:col>
      <xdr:colOff>38100</xdr:colOff>
      <xdr:row>96</xdr:row>
      <xdr:rowOff>33688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50215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141439</xdr:rowOff>
    </xdr:from>
    <xdr:to>
      <xdr:col>41</xdr:col>
      <xdr:colOff>101600</xdr:colOff>
      <xdr:row>96</xdr:row>
      <xdr:rowOff>71589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88116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19779</xdr:rowOff>
    </xdr:from>
    <xdr:to>
      <xdr:col>36</xdr:col>
      <xdr:colOff>165100</xdr:colOff>
      <xdr:row>96</xdr:row>
      <xdr:rowOff>121379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137906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5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7066</xdr:rowOff>
    </xdr:from>
    <xdr:to>
      <xdr:col>85</xdr:col>
      <xdr:colOff>127000</xdr:colOff>
      <xdr:row>35</xdr:row>
      <xdr:rowOff>16805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36366"/>
          <a:ext cx="838200" cy="1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16805</xdr:rowOff>
    </xdr:from>
    <xdr:to>
      <xdr:col>81</xdr:col>
      <xdr:colOff>50800</xdr:colOff>
      <xdr:row>36</xdr:row>
      <xdr:rowOff>55392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17555"/>
          <a:ext cx="889000" cy="2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55392</xdr:rowOff>
    </xdr:from>
    <xdr:to>
      <xdr:col>76</xdr:col>
      <xdr:colOff>114300</xdr:colOff>
      <xdr:row>36</xdr:row>
      <xdr:rowOff>94757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27592"/>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121046</xdr:rowOff>
    </xdr:from>
    <xdr:to>
      <xdr:col>71</xdr:col>
      <xdr:colOff>177800</xdr:colOff>
      <xdr:row>36</xdr:row>
      <xdr:rowOff>94757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2179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127716</xdr:rowOff>
    </xdr:from>
    <xdr:to>
      <xdr:col>85</xdr:col>
      <xdr:colOff>177800</xdr:colOff>
      <xdr:row>34</xdr:row>
      <xdr:rowOff>57866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150593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137455</xdr:rowOff>
    </xdr:from>
    <xdr:to>
      <xdr:col>81</xdr:col>
      <xdr:colOff>101600</xdr:colOff>
      <xdr:row>35</xdr:row>
      <xdr:rowOff>67605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84132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4592</xdr:rowOff>
    </xdr:from>
    <xdr:to>
      <xdr:col>76</xdr:col>
      <xdr:colOff>165100</xdr:colOff>
      <xdr:row>36</xdr:row>
      <xdr:rowOff>106192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122719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43957</xdr:rowOff>
    </xdr:from>
    <xdr:to>
      <xdr:col>72</xdr:col>
      <xdr:colOff>38100</xdr:colOff>
      <xdr:row>36</xdr:row>
      <xdr:rowOff>145557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162084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70246</xdr:rowOff>
    </xdr:from>
    <xdr:to>
      <xdr:col>67</xdr:col>
      <xdr:colOff>101600</xdr:colOff>
      <xdr:row>36</xdr:row>
      <xdr:rowOff>396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16923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93942</xdr:rowOff>
    </xdr:from>
    <xdr:to>
      <xdr:col>85</xdr:col>
      <xdr:colOff>127000</xdr:colOff>
      <xdr:row>55</xdr:row>
      <xdr:rowOff>30410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52242"/>
          <a:ext cx="8382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93942</xdr:rowOff>
    </xdr:from>
    <xdr:to>
      <xdr:col>81</xdr:col>
      <xdr:colOff>50800</xdr:colOff>
      <xdr:row>54</xdr:row>
      <xdr:rowOff>94476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5224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23914</xdr:rowOff>
    </xdr:from>
    <xdr:to>
      <xdr:col>76</xdr:col>
      <xdr:colOff>114300</xdr:colOff>
      <xdr:row>54</xdr:row>
      <xdr:rowOff>94476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282214"/>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23914</xdr:rowOff>
    </xdr:from>
    <xdr:to>
      <xdr:col>71</xdr:col>
      <xdr:colOff>177800</xdr:colOff>
      <xdr:row>54</xdr:row>
      <xdr:rowOff>86779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28221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85444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151060</xdr:rowOff>
    </xdr:from>
    <xdr:to>
      <xdr:col>85</xdr:col>
      <xdr:colOff>177800</xdr:colOff>
      <xdr:row>55</xdr:row>
      <xdr:rowOff>81210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2487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43142</xdr:rowOff>
    </xdr:from>
    <xdr:to>
      <xdr:col>81</xdr:col>
      <xdr:colOff>101600</xdr:colOff>
      <xdr:row>54</xdr:row>
      <xdr:rowOff>144742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161269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43676</xdr:rowOff>
    </xdr:from>
    <xdr:to>
      <xdr:col>76</xdr:col>
      <xdr:colOff>165100</xdr:colOff>
      <xdr:row>54</xdr:row>
      <xdr:rowOff>145276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161803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144564</xdr:rowOff>
    </xdr:from>
    <xdr:to>
      <xdr:col>72</xdr:col>
      <xdr:colOff>38100</xdr:colOff>
      <xdr:row>54</xdr:row>
      <xdr:rowOff>74714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2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91241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0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35979</xdr:rowOff>
    </xdr:from>
    <xdr:to>
      <xdr:col>67</xdr:col>
      <xdr:colOff>101600</xdr:colOff>
      <xdr:row>54</xdr:row>
      <xdr:rowOff>137579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154106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81407</xdr:rowOff>
    </xdr:from>
    <xdr:to>
      <xdr:col>85</xdr:col>
      <xdr:colOff>127000</xdr:colOff>
      <xdr:row>75</xdr:row>
      <xdr:rowOff>156617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940157"/>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81407</xdr:rowOff>
    </xdr:from>
    <xdr:to>
      <xdr:col>81</xdr:col>
      <xdr:colOff>50800</xdr:colOff>
      <xdr:row>78</xdr:row>
      <xdr:rowOff>86513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940157"/>
          <a:ext cx="889000" cy="5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86513</xdr:rowOff>
    </xdr:from>
    <xdr:to>
      <xdr:col>76</xdr:col>
      <xdr:colOff>114300</xdr:colOff>
      <xdr:row>79</xdr:row>
      <xdr:rowOff>44222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59613"/>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35230</xdr:rowOff>
    </xdr:from>
    <xdr:to>
      <xdr:col>71</xdr:col>
      <xdr:colOff>177800</xdr:colOff>
      <xdr:row>79</xdr:row>
      <xdr:rowOff>44222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978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105816</xdr:rowOff>
    </xdr:from>
    <xdr:to>
      <xdr:col>85</xdr:col>
      <xdr:colOff>177800</xdr:colOff>
      <xdr:row>76</xdr:row>
      <xdr:rowOff>35967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128693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81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30607</xdr:rowOff>
    </xdr:from>
    <xdr:to>
      <xdr:col>81</xdr:col>
      <xdr:colOff>101600</xdr:colOff>
      <xdr:row>75</xdr:row>
      <xdr:rowOff>132207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8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148734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66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35713</xdr:rowOff>
    </xdr:from>
    <xdr:to>
      <xdr:col>76</xdr:col>
      <xdr:colOff>165100</xdr:colOff>
      <xdr:row>78</xdr:row>
      <xdr:rowOff>137313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86149</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155880</xdr:rowOff>
    </xdr:from>
    <xdr:to>
      <xdr:col>67</xdr:col>
      <xdr:colOff>101600</xdr:colOff>
      <xdr:row>79</xdr:row>
      <xdr:rowOff>86030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77157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32525</xdr:rowOff>
    </xdr:from>
    <xdr:to>
      <xdr:col>85</xdr:col>
      <xdr:colOff>127000</xdr:colOff>
      <xdr:row>93</xdr:row>
      <xdr:rowOff>46253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977375"/>
          <a:ext cx="8382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156083</xdr:rowOff>
    </xdr:from>
    <xdr:to>
      <xdr:col>81</xdr:col>
      <xdr:colOff>50800</xdr:colOff>
      <xdr:row>93</xdr:row>
      <xdr:rowOff>46253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5929483"/>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156083</xdr:rowOff>
    </xdr:from>
    <xdr:to>
      <xdr:col>76</xdr:col>
      <xdr:colOff>114300</xdr:colOff>
      <xdr:row>93</xdr:row>
      <xdr:rowOff>17183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29483"/>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87085</xdr:rowOff>
    </xdr:from>
    <xdr:to>
      <xdr:col>71</xdr:col>
      <xdr:colOff>177800</xdr:colOff>
      <xdr:row>93</xdr:row>
      <xdr:rowOff>17183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5860485"/>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153175</xdr:rowOff>
    </xdr:from>
    <xdr:to>
      <xdr:col>85</xdr:col>
      <xdr:colOff>177800</xdr:colOff>
      <xdr:row>93</xdr:row>
      <xdr:rowOff>83325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4602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166903</xdr:rowOff>
    </xdr:from>
    <xdr:to>
      <xdr:col>81</xdr:col>
      <xdr:colOff>101600</xdr:colOff>
      <xdr:row>93</xdr:row>
      <xdr:rowOff>97053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113580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105283</xdr:rowOff>
    </xdr:from>
    <xdr:to>
      <xdr:col>76</xdr:col>
      <xdr:colOff>165100</xdr:colOff>
      <xdr:row>93</xdr:row>
      <xdr:rowOff>35433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51960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137833</xdr:rowOff>
    </xdr:from>
    <xdr:to>
      <xdr:col>72</xdr:col>
      <xdr:colOff>38100</xdr:colOff>
      <xdr:row>93</xdr:row>
      <xdr:rowOff>67983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9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84510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6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36285</xdr:rowOff>
    </xdr:from>
    <xdr:to>
      <xdr:col>67</xdr:col>
      <xdr:colOff>101600</xdr:colOff>
      <xdr:row>92</xdr:row>
      <xdr:rowOff>137885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8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154412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5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16713</xdr:rowOff>
    </xdr:from>
    <xdr:to>
      <xdr:col>116</xdr:col>
      <xdr:colOff>63500</xdr:colOff>
      <xdr:row>35</xdr:row>
      <xdr:rowOff>64262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017463"/>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18407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33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64262</xdr:rowOff>
    </xdr:from>
    <xdr:to>
      <xdr:col>111</xdr:col>
      <xdr:colOff>177800</xdr:colOff>
      <xdr:row>36</xdr:row>
      <xdr:rowOff>27229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065012"/>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102074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27229</xdr:rowOff>
    </xdr:from>
    <xdr:to>
      <xdr:col>107</xdr:col>
      <xdr:colOff>50800</xdr:colOff>
      <xdr:row>37</xdr:row>
      <xdr:rowOff>60147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199429"/>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60147</xdr:rowOff>
    </xdr:from>
    <xdr:to>
      <xdr:col>102</xdr:col>
      <xdr:colOff>114300</xdr:colOff>
      <xdr:row>37</xdr:row>
      <xdr:rowOff>151587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4037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118991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77843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137363</xdr:rowOff>
    </xdr:from>
    <xdr:to>
      <xdr:col>116</xdr:col>
      <xdr:colOff>114300</xdr:colOff>
      <xdr:row>35</xdr:row>
      <xdr:rowOff>67513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160240</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58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13462</xdr:rowOff>
    </xdr:from>
    <xdr:to>
      <xdr:col>112</xdr:col>
      <xdr:colOff>38100</xdr:colOff>
      <xdr:row>35</xdr:row>
      <xdr:rowOff>115062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131589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147879</xdr:rowOff>
    </xdr:from>
    <xdr:to>
      <xdr:col>107</xdr:col>
      <xdr:colOff>101600</xdr:colOff>
      <xdr:row>36</xdr:row>
      <xdr:rowOff>78029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94556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592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9347</xdr:rowOff>
    </xdr:from>
    <xdr:to>
      <xdr:col>102</xdr:col>
      <xdr:colOff>165100</xdr:colOff>
      <xdr:row>37</xdr:row>
      <xdr:rowOff>110947</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127474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100787</xdr:rowOff>
    </xdr:from>
    <xdr:to>
      <xdr:col>98</xdr:col>
      <xdr:colOff>38100</xdr:colOff>
      <xdr:row>38</xdr:row>
      <xdr:rowOff>30938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47464</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本市は広い面積を有しており、人口密度が低いことから必然的に行政コストは高くなる。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155,189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年だけ突出しているのは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衛生費、農林水産業費、消防費等も類似団体と比較して高い水準となっている。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位と高い水準となっており、住民一人当たり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81,939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35,367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と高くなっている。これは、合併市町の地方債を引き継いだことや合併後の新市のまちづくりを進めてきた影響で、元利償還金が膨らんでいることによるものである。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教育費についても類似団体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と比較して高い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これは、道路の除排雪経費や教育関係施設等の維持管理経費などの影響とみられる。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は、各年度歳入予算に対する決算の増収や歳出不用額の状況により増減はあるものの、赤字を示すマイナスとなることはなく、望ましいとされる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％の範囲で概ね適正に推移している。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実質単年度収支については、基金への積立や繰上償還の実施により大幅な黒字で推移してきたが、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年度からの普通交付税の合併算定替えの段階的縮減により収支が急激に悪化。ふるさと納税による収入増加により、何とか収支をバランスを図っている状況である。なお、平成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り収支が特に悪化している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。財政調整基金残高についても、平成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年度以降積立金が取崩し額を上回る状況となっていたが、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収支の悪化に伴い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以降取り崩し額が積立金を上回る状況となっている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834</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国民健康保険事業特別会計（事業勘定）は、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となっていて、いずれも黒字となっている。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公営企業会計では、水道事業会計で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3,254</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の剰余額が発生し、下水道事業会計で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1,092</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zoomScale="70" zoomScaleNormal="7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7" t="s">
        <v>82</v>
      </c>
      <c r="C3" s="648"/>
      <c r="D3" s="648"/>
      <c r="E3" s="649"/>
      <c r="F3" s="649"/>
      <c r="G3" s="649"/>
      <c r="H3" s="649"/>
      <c r="I3" s="649"/>
      <c r="J3" s="649"/>
      <c r="K3" s="649"/>
      <c r="L3" s="649" t="s">
        <v>83</v>
      </c>
      <c r="M3" s="649"/>
      <c r="N3" s="649"/>
      <c r="O3" s="649"/>
      <c r="P3" s="649"/>
      <c r="Q3" s="649"/>
      <c r="R3" s="652"/>
      <c r="S3" s="652"/>
      <c r="T3" s="652"/>
      <c r="U3" s="652"/>
      <c r="V3" s="653"/>
      <c r="W3" s="543" t="s">
        <v>84</v>
      </c>
      <c r="X3" s="544"/>
      <c r="Y3" s="544"/>
      <c r="Z3" s="544"/>
      <c r="AA3" s="544"/>
      <c r="AB3" s="648"/>
      <c r="AC3" s="652" t="s">
        <v>85</v>
      </c>
      <c r="AD3" s="544"/>
      <c r="AE3" s="544"/>
      <c r="AF3" s="544"/>
      <c r="AG3" s="544"/>
      <c r="AH3" s="544"/>
      <c r="AI3" s="544"/>
      <c r="AJ3" s="544"/>
      <c r="AK3" s="544"/>
      <c r="AL3" s="614"/>
      <c r="AM3" s="543" t="s">
        <v>86</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87</v>
      </c>
      <c r="BO3" s="544"/>
      <c r="BP3" s="544"/>
      <c r="BQ3" s="544"/>
      <c r="BR3" s="544"/>
      <c r="BS3" s="544"/>
      <c r="BT3" s="544"/>
      <c r="BU3" s="614"/>
      <c r="BV3" s="543" t="s">
        <v>88</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89</v>
      </c>
      <c r="CU3" s="544"/>
      <c r="CV3" s="544"/>
      <c r="CW3" s="544"/>
      <c r="CX3" s="544"/>
      <c r="CY3" s="544"/>
      <c r="CZ3" s="544"/>
      <c r="DA3" s="614"/>
      <c r="DB3" s="543" t="s">
        <v>90</v>
      </c>
      <c r="DC3" s="544"/>
      <c r="DD3" s="544"/>
      <c r="DE3" s="544"/>
      <c r="DF3" s="544"/>
      <c r="DG3" s="544"/>
      <c r="DH3" s="544"/>
      <c r="DI3" s="614"/>
      <c r="DJ3" s="184"/>
      <c r="DK3" s="184"/>
      <c r="DL3" s="184"/>
      <c r="DM3" s="184"/>
      <c r="DN3" s="184"/>
      <c r="DO3" s="184"/>
    </row>
    <row r="4" spans="1:119" ht="18.75" customHeight="1" x14ac:dyDescent="0.15">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91</v>
      </c>
      <c r="AZ4" s="457"/>
      <c r="BA4" s="457"/>
      <c r="BB4" s="457"/>
      <c r="BC4" s="457"/>
      <c r="BD4" s="457"/>
      <c r="BE4" s="457"/>
      <c r="BF4" s="457"/>
      <c r="BG4" s="457"/>
      <c r="BH4" s="457"/>
      <c r="BI4" s="457"/>
      <c r="BJ4" s="457"/>
      <c r="BK4" s="457"/>
      <c r="BL4" s="457"/>
      <c r="BM4" s="458"/>
      <c r="BN4" s="459">
        <v>48713767</v>
      </c>
      <c r="BO4" s="460"/>
      <c r="BP4" s="460"/>
      <c r="BQ4" s="460"/>
      <c r="BR4" s="460"/>
      <c r="BS4" s="460"/>
      <c r="BT4" s="460"/>
      <c r="BU4" s="461"/>
      <c r="BV4" s="459">
        <v>47050856</v>
      </c>
      <c r="BW4" s="460"/>
      <c r="BX4" s="460"/>
      <c r="BY4" s="460"/>
      <c r="BZ4" s="460"/>
      <c r="CA4" s="460"/>
      <c r="CB4" s="460"/>
      <c r="CC4" s="461"/>
      <c r="CD4" s="640" t="s">
        <v>92</v>
      </c>
      <c r="CE4" s="641"/>
      <c r="CF4" s="641"/>
      <c r="CG4" s="641"/>
      <c r="CH4" s="641"/>
      <c r="CI4" s="641"/>
      <c r="CJ4" s="641"/>
      <c r="CK4" s="641"/>
      <c r="CL4" s="641"/>
      <c r="CM4" s="641"/>
      <c r="CN4" s="641"/>
      <c r="CO4" s="641"/>
      <c r="CP4" s="641"/>
      <c r="CQ4" s="641"/>
      <c r="CR4" s="641"/>
      <c r="CS4" s="642"/>
      <c r="CT4" s="643">
        <v>4.5999999999999996</v>
      </c>
      <c r="CU4" s="644"/>
      <c r="CV4" s="644"/>
      <c r="CW4" s="644"/>
      <c r="CX4" s="644"/>
      <c r="CY4" s="644"/>
      <c r="CZ4" s="644"/>
      <c r="DA4" s="645"/>
      <c r="DB4" s="643">
        <v>3</v>
      </c>
      <c r="DC4" s="644"/>
      <c r="DD4" s="644"/>
      <c r="DE4" s="644"/>
      <c r="DF4" s="644"/>
      <c r="DG4" s="644"/>
      <c r="DH4" s="644"/>
      <c r="DI4" s="645"/>
      <c r="DJ4" s="184"/>
      <c r="DK4" s="184"/>
      <c r="DL4" s="184"/>
      <c r="DM4" s="184"/>
      <c r="DN4" s="184"/>
      <c r="DO4" s="184"/>
    </row>
    <row r="5" spans="1:119" ht="18.75" customHeight="1" x14ac:dyDescent="0.15">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47193905</v>
      </c>
      <c r="BO5" s="465"/>
      <c r="BP5" s="465"/>
      <c r="BQ5" s="465"/>
      <c r="BR5" s="465"/>
      <c r="BS5" s="465"/>
      <c r="BT5" s="465"/>
      <c r="BU5" s="466"/>
      <c r="BV5" s="464">
        <v>44994582</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93.4</v>
      </c>
      <c r="CU5" s="435"/>
      <c r="CV5" s="435"/>
      <c r="CW5" s="435"/>
      <c r="CX5" s="435"/>
      <c r="CY5" s="435"/>
      <c r="CZ5" s="435"/>
      <c r="DA5" s="436"/>
      <c r="DB5" s="434">
        <v>90.5</v>
      </c>
      <c r="DC5" s="435"/>
      <c r="DD5" s="435"/>
      <c r="DE5" s="435"/>
      <c r="DF5" s="435"/>
      <c r="DG5" s="435"/>
      <c r="DH5" s="435"/>
      <c r="DI5" s="436"/>
      <c r="DJ5" s="184"/>
      <c r="DK5" s="184"/>
      <c r="DL5" s="184"/>
      <c r="DM5" s="184"/>
      <c r="DN5" s="184"/>
      <c r="DO5" s="184"/>
    </row>
    <row r="6" spans="1:119" ht="18.75" customHeight="1" x14ac:dyDescent="0.15">
      <c r="A6" s="185"/>
      <c r="B6" s="620" t="s">
        <v>97</v>
      </c>
      <c r="C6" s="478"/>
      <c r="D6" s="478"/>
      <c r="E6" s="621"/>
      <c r="F6" s="621"/>
      <c r="G6" s="621"/>
      <c r="H6" s="621"/>
      <c r="I6" s="621"/>
      <c r="J6" s="621"/>
      <c r="K6" s="621"/>
      <c r="L6" s="621" t="s">
        <v>98</v>
      </c>
      <c r="M6" s="621"/>
      <c r="N6" s="621"/>
      <c r="O6" s="621"/>
      <c r="P6" s="621"/>
      <c r="Q6" s="621"/>
      <c r="R6" s="502"/>
      <c r="S6" s="502"/>
      <c r="T6" s="502"/>
      <c r="U6" s="502"/>
      <c r="V6" s="627"/>
      <c r="W6" s="555" t="s">
        <v>99</v>
      </c>
      <c r="X6" s="477"/>
      <c r="Y6" s="477"/>
      <c r="Z6" s="477"/>
      <c r="AA6" s="477"/>
      <c r="AB6" s="478"/>
      <c r="AC6" s="632" t="s">
        <v>100</v>
      </c>
      <c r="AD6" s="633"/>
      <c r="AE6" s="633"/>
      <c r="AF6" s="633"/>
      <c r="AG6" s="633"/>
      <c r="AH6" s="633"/>
      <c r="AI6" s="633"/>
      <c r="AJ6" s="633"/>
      <c r="AK6" s="633"/>
      <c r="AL6" s="634"/>
      <c r="AM6" s="533" t="s">
        <v>101</v>
      </c>
      <c r="AN6" s="438"/>
      <c r="AO6" s="438"/>
      <c r="AP6" s="438"/>
      <c r="AQ6" s="438"/>
      <c r="AR6" s="438"/>
      <c r="AS6" s="438"/>
      <c r="AT6" s="439"/>
      <c r="AU6" s="521" t="s">
        <v>102</v>
      </c>
      <c r="AV6" s="522"/>
      <c r="AW6" s="522"/>
      <c r="AX6" s="522"/>
      <c r="AY6" s="444" t="s">
        <v>103</v>
      </c>
      <c r="AZ6" s="445"/>
      <c r="BA6" s="445"/>
      <c r="BB6" s="445"/>
      <c r="BC6" s="445"/>
      <c r="BD6" s="445"/>
      <c r="BE6" s="445"/>
      <c r="BF6" s="445"/>
      <c r="BG6" s="445"/>
      <c r="BH6" s="445"/>
      <c r="BI6" s="445"/>
      <c r="BJ6" s="445"/>
      <c r="BK6" s="445"/>
      <c r="BL6" s="445"/>
      <c r="BM6" s="446"/>
      <c r="BN6" s="464">
        <v>1519862</v>
      </c>
      <c r="BO6" s="465"/>
      <c r="BP6" s="465"/>
      <c r="BQ6" s="465"/>
      <c r="BR6" s="465"/>
      <c r="BS6" s="465"/>
      <c r="BT6" s="465"/>
      <c r="BU6" s="466"/>
      <c r="BV6" s="464">
        <v>2056274</v>
      </c>
      <c r="BW6" s="465"/>
      <c r="BX6" s="465"/>
      <c r="BY6" s="465"/>
      <c r="BZ6" s="465"/>
      <c r="CA6" s="465"/>
      <c r="CB6" s="465"/>
      <c r="CC6" s="466"/>
      <c r="CD6" s="473" t="s">
        <v>104</v>
      </c>
      <c r="CE6" s="474"/>
      <c r="CF6" s="474"/>
      <c r="CG6" s="474"/>
      <c r="CH6" s="474"/>
      <c r="CI6" s="474"/>
      <c r="CJ6" s="474"/>
      <c r="CK6" s="474"/>
      <c r="CL6" s="474"/>
      <c r="CM6" s="474"/>
      <c r="CN6" s="474"/>
      <c r="CO6" s="474"/>
      <c r="CP6" s="474"/>
      <c r="CQ6" s="474"/>
      <c r="CR6" s="474"/>
      <c r="CS6" s="475"/>
      <c r="CT6" s="617">
        <v>96.9</v>
      </c>
      <c r="CU6" s="618"/>
      <c r="CV6" s="618"/>
      <c r="CW6" s="618"/>
      <c r="CX6" s="618"/>
      <c r="CY6" s="618"/>
      <c r="CZ6" s="618"/>
      <c r="DA6" s="619"/>
      <c r="DB6" s="617">
        <v>94.9</v>
      </c>
      <c r="DC6" s="618"/>
      <c r="DD6" s="618"/>
      <c r="DE6" s="618"/>
      <c r="DF6" s="618"/>
      <c r="DG6" s="618"/>
      <c r="DH6" s="618"/>
      <c r="DI6" s="619"/>
      <c r="DJ6" s="184"/>
      <c r="DK6" s="184"/>
      <c r="DL6" s="184"/>
      <c r="DM6" s="184"/>
      <c r="DN6" s="184"/>
      <c r="DO6" s="184"/>
    </row>
    <row r="7" spans="1:119" ht="18.75" customHeight="1" x14ac:dyDescent="0.15">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105</v>
      </c>
      <c r="AN7" s="438"/>
      <c r="AO7" s="438"/>
      <c r="AP7" s="438"/>
      <c r="AQ7" s="438"/>
      <c r="AR7" s="438"/>
      <c r="AS7" s="438"/>
      <c r="AT7" s="439"/>
      <c r="AU7" s="521" t="s">
        <v>102</v>
      </c>
      <c r="AV7" s="522"/>
      <c r="AW7" s="522"/>
      <c r="AX7" s="522"/>
      <c r="AY7" s="444" t="s">
        <v>106</v>
      </c>
      <c r="AZ7" s="445"/>
      <c r="BA7" s="445"/>
      <c r="BB7" s="445"/>
      <c r="BC7" s="445"/>
      <c r="BD7" s="445"/>
      <c r="BE7" s="445"/>
      <c r="BF7" s="445"/>
      <c r="BG7" s="445"/>
      <c r="BH7" s="445"/>
      <c r="BI7" s="445"/>
      <c r="BJ7" s="445"/>
      <c r="BK7" s="445"/>
      <c r="BL7" s="445"/>
      <c r="BM7" s="446"/>
      <c r="BN7" s="464">
        <v>252996</v>
      </c>
      <c r="BO7" s="465"/>
      <c r="BP7" s="465"/>
      <c r="BQ7" s="465"/>
      <c r="BR7" s="465"/>
      <c r="BS7" s="465"/>
      <c r="BT7" s="465"/>
      <c r="BU7" s="466"/>
      <c r="BV7" s="464">
        <v>1205606</v>
      </c>
      <c r="BW7" s="465"/>
      <c r="BX7" s="465"/>
      <c r="BY7" s="465"/>
      <c r="BZ7" s="465"/>
      <c r="CA7" s="465"/>
      <c r="CB7" s="465"/>
      <c r="CC7" s="466"/>
      <c r="CD7" s="473" t="s">
        <v>107</v>
      </c>
      <c r="CE7" s="474"/>
      <c r="CF7" s="474"/>
      <c r="CG7" s="474"/>
      <c r="CH7" s="474"/>
      <c r="CI7" s="474"/>
      <c r="CJ7" s="474"/>
      <c r="CK7" s="474"/>
      <c r="CL7" s="474"/>
      <c r="CM7" s="474"/>
      <c r="CN7" s="474"/>
      <c r="CO7" s="474"/>
      <c r="CP7" s="474"/>
      <c r="CQ7" s="474"/>
      <c r="CR7" s="474"/>
      <c r="CS7" s="475"/>
      <c r="CT7" s="464">
        <v>27556995</v>
      </c>
      <c r="CU7" s="465"/>
      <c r="CV7" s="465"/>
      <c r="CW7" s="465"/>
      <c r="CX7" s="465"/>
      <c r="CY7" s="465"/>
      <c r="CZ7" s="465"/>
      <c r="DA7" s="466"/>
      <c r="DB7" s="464">
        <v>28075108</v>
      </c>
      <c r="DC7" s="465"/>
      <c r="DD7" s="465"/>
      <c r="DE7" s="465"/>
      <c r="DF7" s="465"/>
      <c r="DG7" s="465"/>
      <c r="DH7" s="465"/>
      <c r="DI7" s="466"/>
      <c r="DJ7" s="184"/>
      <c r="DK7" s="184"/>
      <c r="DL7" s="184"/>
      <c r="DM7" s="184"/>
      <c r="DN7" s="184"/>
      <c r="DO7" s="184"/>
    </row>
    <row r="8" spans="1:119" ht="18.75" customHeight="1" thickBot="1" x14ac:dyDescent="0.2">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108</v>
      </c>
      <c r="AN8" s="438"/>
      <c r="AO8" s="438"/>
      <c r="AP8" s="438"/>
      <c r="AQ8" s="438"/>
      <c r="AR8" s="438"/>
      <c r="AS8" s="438"/>
      <c r="AT8" s="439"/>
      <c r="AU8" s="521" t="s">
        <v>109</v>
      </c>
      <c r="AV8" s="522"/>
      <c r="AW8" s="522"/>
      <c r="AX8" s="522"/>
      <c r="AY8" s="444" t="s">
        <v>110</v>
      </c>
      <c r="AZ8" s="445"/>
      <c r="BA8" s="445"/>
      <c r="BB8" s="445"/>
      <c r="BC8" s="445"/>
      <c r="BD8" s="445"/>
      <c r="BE8" s="445"/>
      <c r="BF8" s="445"/>
      <c r="BG8" s="445"/>
      <c r="BH8" s="445"/>
      <c r="BI8" s="445"/>
      <c r="BJ8" s="445"/>
      <c r="BK8" s="445"/>
      <c r="BL8" s="445"/>
      <c r="BM8" s="446"/>
      <c r="BN8" s="464">
        <v>1266866</v>
      </c>
      <c r="BO8" s="465"/>
      <c r="BP8" s="465"/>
      <c r="BQ8" s="465"/>
      <c r="BR8" s="465"/>
      <c r="BS8" s="465"/>
      <c r="BT8" s="465"/>
      <c r="BU8" s="466"/>
      <c r="BV8" s="464">
        <v>850668</v>
      </c>
      <c r="BW8" s="465"/>
      <c r="BX8" s="465"/>
      <c r="BY8" s="465"/>
      <c r="BZ8" s="465"/>
      <c r="CA8" s="465"/>
      <c r="CB8" s="465"/>
      <c r="CC8" s="466"/>
      <c r="CD8" s="473" t="s">
        <v>111</v>
      </c>
      <c r="CE8" s="474"/>
      <c r="CF8" s="474"/>
      <c r="CG8" s="474"/>
      <c r="CH8" s="474"/>
      <c r="CI8" s="474"/>
      <c r="CJ8" s="474"/>
      <c r="CK8" s="474"/>
      <c r="CL8" s="474"/>
      <c r="CM8" s="474"/>
      <c r="CN8" s="474"/>
      <c r="CO8" s="474"/>
      <c r="CP8" s="474"/>
      <c r="CQ8" s="474"/>
      <c r="CR8" s="474"/>
      <c r="CS8" s="475"/>
      <c r="CT8" s="577">
        <v>0.39</v>
      </c>
      <c r="CU8" s="578"/>
      <c r="CV8" s="578"/>
      <c r="CW8" s="578"/>
      <c r="CX8" s="578"/>
      <c r="CY8" s="578"/>
      <c r="CZ8" s="578"/>
      <c r="DA8" s="579"/>
      <c r="DB8" s="577">
        <v>0.39</v>
      </c>
      <c r="DC8" s="578"/>
      <c r="DD8" s="578"/>
      <c r="DE8" s="578"/>
      <c r="DF8" s="578"/>
      <c r="DG8" s="578"/>
      <c r="DH8" s="578"/>
      <c r="DI8" s="579"/>
      <c r="DJ8" s="184"/>
      <c r="DK8" s="184"/>
      <c r="DL8" s="184"/>
      <c r="DM8" s="184"/>
      <c r="DN8" s="184"/>
      <c r="DO8" s="184"/>
    </row>
    <row r="9" spans="1:119" ht="18.75" customHeight="1" thickBot="1" x14ac:dyDescent="0.2">
      <c r="A9" s="185"/>
      <c r="B9" s="606" t="s">
        <v>112</v>
      </c>
      <c r="C9" s="607"/>
      <c r="D9" s="607"/>
      <c r="E9" s="607"/>
      <c r="F9" s="607"/>
      <c r="G9" s="607"/>
      <c r="H9" s="607"/>
      <c r="I9" s="607"/>
      <c r="J9" s="607"/>
      <c r="K9" s="527"/>
      <c r="L9" s="608" t="s">
        <v>113</v>
      </c>
      <c r="M9" s="609"/>
      <c r="N9" s="609"/>
      <c r="O9" s="609"/>
      <c r="P9" s="609"/>
      <c r="Q9" s="610"/>
      <c r="R9" s="611">
        <v>82250</v>
      </c>
      <c r="S9" s="612"/>
      <c r="T9" s="612"/>
      <c r="U9" s="612"/>
      <c r="V9" s="613"/>
      <c r="W9" s="543" t="s">
        <v>114</v>
      </c>
      <c r="X9" s="544"/>
      <c r="Y9" s="544"/>
      <c r="Z9" s="544"/>
      <c r="AA9" s="544"/>
      <c r="AB9" s="544"/>
      <c r="AC9" s="544"/>
      <c r="AD9" s="544"/>
      <c r="AE9" s="544"/>
      <c r="AF9" s="544"/>
      <c r="AG9" s="544"/>
      <c r="AH9" s="544"/>
      <c r="AI9" s="544"/>
      <c r="AJ9" s="544"/>
      <c r="AK9" s="544"/>
      <c r="AL9" s="614"/>
      <c r="AM9" s="533" t="s">
        <v>115</v>
      </c>
      <c r="AN9" s="438"/>
      <c r="AO9" s="438"/>
      <c r="AP9" s="438"/>
      <c r="AQ9" s="438"/>
      <c r="AR9" s="438"/>
      <c r="AS9" s="438"/>
      <c r="AT9" s="439"/>
      <c r="AU9" s="521" t="s">
        <v>116</v>
      </c>
      <c r="AV9" s="522"/>
      <c r="AW9" s="522"/>
      <c r="AX9" s="522"/>
      <c r="AY9" s="444" t="s">
        <v>117</v>
      </c>
      <c r="AZ9" s="445"/>
      <c r="BA9" s="445"/>
      <c r="BB9" s="445"/>
      <c r="BC9" s="445"/>
      <c r="BD9" s="445"/>
      <c r="BE9" s="445"/>
      <c r="BF9" s="445"/>
      <c r="BG9" s="445"/>
      <c r="BH9" s="445"/>
      <c r="BI9" s="445"/>
      <c r="BJ9" s="445"/>
      <c r="BK9" s="445"/>
      <c r="BL9" s="445"/>
      <c r="BM9" s="446"/>
      <c r="BN9" s="464">
        <v>416198</v>
      </c>
      <c r="BO9" s="465"/>
      <c r="BP9" s="465"/>
      <c r="BQ9" s="465"/>
      <c r="BR9" s="465"/>
      <c r="BS9" s="465"/>
      <c r="BT9" s="465"/>
      <c r="BU9" s="466"/>
      <c r="BV9" s="464">
        <v>-19668</v>
      </c>
      <c r="BW9" s="465"/>
      <c r="BX9" s="465"/>
      <c r="BY9" s="465"/>
      <c r="BZ9" s="465"/>
      <c r="CA9" s="465"/>
      <c r="CB9" s="465"/>
      <c r="CC9" s="466"/>
      <c r="CD9" s="473" t="s">
        <v>118</v>
      </c>
      <c r="CE9" s="474"/>
      <c r="CF9" s="474"/>
      <c r="CG9" s="474"/>
      <c r="CH9" s="474"/>
      <c r="CI9" s="474"/>
      <c r="CJ9" s="474"/>
      <c r="CK9" s="474"/>
      <c r="CL9" s="474"/>
      <c r="CM9" s="474"/>
      <c r="CN9" s="474"/>
      <c r="CO9" s="474"/>
      <c r="CP9" s="474"/>
      <c r="CQ9" s="474"/>
      <c r="CR9" s="474"/>
      <c r="CS9" s="475"/>
      <c r="CT9" s="434">
        <v>19.3</v>
      </c>
      <c r="CU9" s="435"/>
      <c r="CV9" s="435"/>
      <c r="CW9" s="435"/>
      <c r="CX9" s="435"/>
      <c r="CY9" s="435"/>
      <c r="CZ9" s="435"/>
      <c r="DA9" s="436"/>
      <c r="DB9" s="434">
        <v>19.100000000000001</v>
      </c>
      <c r="DC9" s="435"/>
      <c r="DD9" s="435"/>
      <c r="DE9" s="435"/>
      <c r="DF9" s="435"/>
      <c r="DG9" s="435"/>
      <c r="DH9" s="435"/>
      <c r="DI9" s="436"/>
      <c r="DJ9" s="184"/>
      <c r="DK9" s="184"/>
      <c r="DL9" s="184"/>
      <c r="DM9" s="184"/>
      <c r="DN9" s="184"/>
      <c r="DO9" s="184"/>
    </row>
    <row r="10" spans="1:119" ht="18.75" customHeight="1" thickBot="1" x14ac:dyDescent="0.2">
      <c r="A10" s="185"/>
      <c r="B10" s="606"/>
      <c r="C10" s="607"/>
      <c r="D10" s="607"/>
      <c r="E10" s="607"/>
      <c r="F10" s="607"/>
      <c r="G10" s="607"/>
      <c r="H10" s="607"/>
      <c r="I10" s="607"/>
      <c r="J10" s="607"/>
      <c r="K10" s="527"/>
      <c r="L10" s="437" t="s">
        <v>119</v>
      </c>
      <c r="M10" s="438"/>
      <c r="N10" s="438"/>
      <c r="O10" s="438"/>
      <c r="P10" s="438"/>
      <c r="Q10" s="439"/>
      <c r="R10" s="440">
        <v>85592</v>
      </c>
      <c r="S10" s="441"/>
      <c r="T10" s="441"/>
      <c r="U10" s="441"/>
      <c r="V10" s="443"/>
      <c r="W10" s="615"/>
      <c r="X10" s="426"/>
      <c r="Y10" s="426"/>
      <c r="Z10" s="426"/>
      <c r="AA10" s="426"/>
      <c r="AB10" s="426"/>
      <c r="AC10" s="426"/>
      <c r="AD10" s="426"/>
      <c r="AE10" s="426"/>
      <c r="AF10" s="426"/>
      <c r="AG10" s="426"/>
      <c r="AH10" s="426"/>
      <c r="AI10" s="426"/>
      <c r="AJ10" s="426"/>
      <c r="AK10" s="426"/>
      <c r="AL10" s="616"/>
      <c r="AM10" s="533" t="s">
        <v>120</v>
      </c>
      <c r="AN10" s="438"/>
      <c r="AO10" s="438"/>
      <c r="AP10" s="438"/>
      <c r="AQ10" s="438"/>
      <c r="AR10" s="438"/>
      <c r="AS10" s="438"/>
      <c r="AT10" s="439"/>
      <c r="AU10" s="521" t="s">
        <v>109</v>
      </c>
      <c r="AV10" s="522"/>
      <c r="AW10" s="522"/>
      <c r="AX10" s="522"/>
      <c r="AY10" s="444" t="s">
        <v>121</v>
      </c>
      <c r="AZ10" s="445"/>
      <c r="BA10" s="445"/>
      <c r="BB10" s="445"/>
      <c r="BC10" s="445"/>
      <c r="BD10" s="445"/>
      <c r="BE10" s="445"/>
      <c r="BF10" s="445"/>
      <c r="BG10" s="445"/>
      <c r="BH10" s="445"/>
      <c r="BI10" s="445"/>
      <c r="BJ10" s="445"/>
      <c r="BK10" s="445"/>
      <c r="BL10" s="445"/>
      <c r="BM10" s="446"/>
      <c r="BN10" s="464">
        <v>142476</v>
      </c>
      <c r="BO10" s="465"/>
      <c r="BP10" s="465"/>
      <c r="BQ10" s="465"/>
      <c r="BR10" s="465"/>
      <c r="BS10" s="465"/>
      <c r="BT10" s="465"/>
      <c r="BU10" s="466"/>
      <c r="BV10" s="464">
        <v>164875</v>
      </c>
      <c r="BW10" s="465"/>
      <c r="BX10" s="465"/>
      <c r="BY10" s="465"/>
      <c r="BZ10" s="465"/>
      <c r="CA10" s="465"/>
      <c r="CB10" s="465"/>
      <c r="CC10" s="466"/>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6"/>
      <c r="C11" s="607"/>
      <c r="D11" s="607"/>
      <c r="E11" s="607"/>
      <c r="F11" s="607"/>
      <c r="G11" s="607"/>
      <c r="H11" s="607"/>
      <c r="I11" s="607"/>
      <c r="J11" s="607"/>
      <c r="K11" s="527"/>
      <c r="L11" s="510" t="s">
        <v>123</v>
      </c>
      <c r="M11" s="511"/>
      <c r="N11" s="511"/>
      <c r="O11" s="511"/>
      <c r="P11" s="511"/>
      <c r="Q11" s="512"/>
      <c r="R11" s="603" t="s">
        <v>124</v>
      </c>
      <c r="S11" s="604"/>
      <c r="T11" s="604"/>
      <c r="U11" s="604"/>
      <c r="V11" s="605"/>
      <c r="W11" s="615"/>
      <c r="X11" s="426"/>
      <c r="Y11" s="426"/>
      <c r="Z11" s="426"/>
      <c r="AA11" s="426"/>
      <c r="AB11" s="426"/>
      <c r="AC11" s="426"/>
      <c r="AD11" s="426"/>
      <c r="AE11" s="426"/>
      <c r="AF11" s="426"/>
      <c r="AG11" s="426"/>
      <c r="AH11" s="426"/>
      <c r="AI11" s="426"/>
      <c r="AJ11" s="426"/>
      <c r="AK11" s="426"/>
      <c r="AL11" s="616"/>
      <c r="AM11" s="533" t="s">
        <v>125</v>
      </c>
      <c r="AN11" s="438"/>
      <c r="AO11" s="438"/>
      <c r="AP11" s="438"/>
      <c r="AQ11" s="438"/>
      <c r="AR11" s="438"/>
      <c r="AS11" s="438"/>
      <c r="AT11" s="439"/>
      <c r="AU11" s="521" t="s">
        <v>126</v>
      </c>
      <c r="AV11" s="522"/>
      <c r="AW11" s="522"/>
      <c r="AX11" s="522"/>
      <c r="AY11" s="444" t="s">
        <v>127</v>
      </c>
      <c r="AZ11" s="445"/>
      <c r="BA11" s="445"/>
      <c r="BB11" s="445"/>
      <c r="BC11" s="445"/>
      <c r="BD11" s="445"/>
      <c r="BE11" s="445"/>
      <c r="BF11" s="445"/>
      <c r="BG11" s="445"/>
      <c r="BH11" s="445"/>
      <c r="BI11" s="445"/>
      <c r="BJ11" s="445"/>
      <c r="BK11" s="445"/>
      <c r="BL11" s="445"/>
      <c r="BM11" s="446"/>
      <c r="BN11" s="464">
        <v>24457</v>
      </c>
      <c r="BO11" s="465"/>
      <c r="BP11" s="465"/>
      <c r="BQ11" s="465"/>
      <c r="BR11" s="465"/>
      <c r="BS11" s="465"/>
      <c r="BT11" s="465"/>
      <c r="BU11" s="466"/>
      <c r="BV11" s="464">
        <v>0</v>
      </c>
      <c r="BW11" s="465"/>
      <c r="BX11" s="465"/>
      <c r="BY11" s="465"/>
      <c r="BZ11" s="465"/>
      <c r="CA11" s="465"/>
      <c r="CB11" s="465"/>
      <c r="CC11" s="466"/>
      <c r="CD11" s="473" t="s">
        <v>128</v>
      </c>
      <c r="CE11" s="474"/>
      <c r="CF11" s="474"/>
      <c r="CG11" s="474"/>
      <c r="CH11" s="474"/>
      <c r="CI11" s="474"/>
      <c r="CJ11" s="474"/>
      <c r="CK11" s="474"/>
      <c r="CL11" s="474"/>
      <c r="CM11" s="474"/>
      <c r="CN11" s="474"/>
      <c r="CO11" s="474"/>
      <c r="CP11" s="474"/>
      <c r="CQ11" s="474"/>
      <c r="CR11" s="474"/>
      <c r="CS11" s="475"/>
      <c r="CT11" s="577" t="s">
        <v>129</v>
      </c>
      <c r="CU11" s="578"/>
      <c r="CV11" s="578"/>
      <c r="CW11" s="578"/>
      <c r="CX11" s="578"/>
      <c r="CY11" s="578"/>
      <c r="CZ11" s="578"/>
      <c r="DA11" s="579"/>
      <c r="DB11" s="577" t="s">
        <v>129</v>
      </c>
      <c r="DC11" s="578"/>
      <c r="DD11" s="578"/>
      <c r="DE11" s="578"/>
      <c r="DF11" s="578"/>
      <c r="DG11" s="578"/>
      <c r="DH11" s="578"/>
      <c r="DI11" s="579"/>
      <c r="DJ11" s="184"/>
      <c r="DK11" s="184"/>
      <c r="DL11" s="184"/>
      <c r="DM11" s="184"/>
      <c r="DN11" s="184"/>
      <c r="DO11" s="184"/>
    </row>
    <row r="12" spans="1:119" ht="18.75" customHeight="1" x14ac:dyDescent="0.15">
      <c r="A12" s="185"/>
      <c r="B12" s="580" t="s">
        <v>130</v>
      </c>
      <c r="C12" s="581"/>
      <c r="D12" s="581"/>
      <c r="E12" s="581"/>
      <c r="F12" s="581"/>
      <c r="G12" s="581"/>
      <c r="H12" s="581"/>
      <c r="I12" s="581"/>
      <c r="J12" s="581"/>
      <c r="K12" s="582"/>
      <c r="L12" s="589" t="s">
        <v>131</v>
      </c>
      <c r="M12" s="590"/>
      <c r="N12" s="590"/>
      <c r="O12" s="590"/>
      <c r="P12" s="590"/>
      <c r="Q12" s="591"/>
      <c r="R12" s="592">
        <v>80942</v>
      </c>
      <c r="S12" s="593"/>
      <c r="T12" s="593"/>
      <c r="U12" s="593"/>
      <c r="V12" s="594"/>
      <c r="W12" s="595" t="s">
        <v>1</v>
      </c>
      <c r="X12" s="522"/>
      <c r="Y12" s="522"/>
      <c r="Z12" s="522"/>
      <c r="AA12" s="522"/>
      <c r="AB12" s="596"/>
      <c r="AC12" s="597" t="s">
        <v>132</v>
      </c>
      <c r="AD12" s="598"/>
      <c r="AE12" s="598"/>
      <c r="AF12" s="598"/>
      <c r="AG12" s="599"/>
      <c r="AH12" s="597" t="s">
        <v>133</v>
      </c>
      <c r="AI12" s="598"/>
      <c r="AJ12" s="598"/>
      <c r="AK12" s="598"/>
      <c r="AL12" s="600"/>
      <c r="AM12" s="533" t="s">
        <v>134</v>
      </c>
      <c r="AN12" s="438"/>
      <c r="AO12" s="438"/>
      <c r="AP12" s="438"/>
      <c r="AQ12" s="438"/>
      <c r="AR12" s="438"/>
      <c r="AS12" s="438"/>
      <c r="AT12" s="439"/>
      <c r="AU12" s="521" t="s">
        <v>135</v>
      </c>
      <c r="AV12" s="522"/>
      <c r="AW12" s="522"/>
      <c r="AX12" s="522"/>
      <c r="AY12" s="444" t="s">
        <v>136</v>
      </c>
      <c r="AZ12" s="445"/>
      <c r="BA12" s="445"/>
      <c r="BB12" s="445"/>
      <c r="BC12" s="445"/>
      <c r="BD12" s="445"/>
      <c r="BE12" s="445"/>
      <c r="BF12" s="445"/>
      <c r="BG12" s="445"/>
      <c r="BH12" s="445"/>
      <c r="BI12" s="445"/>
      <c r="BJ12" s="445"/>
      <c r="BK12" s="445"/>
      <c r="BL12" s="445"/>
      <c r="BM12" s="446"/>
      <c r="BN12" s="464">
        <v>414322</v>
      </c>
      <c r="BO12" s="465"/>
      <c r="BP12" s="465"/>
      <c r="BQ12" s="465"/>
      <c r="BR12" s="465"/>
      <c r="BS12" s="465"/>
      <c r="BT12" s="465"/>
      <c r="BU12" s="466"/>
      <c r="BV12" s="464">
        <v>542405</v>
      </c>
      <c r="BW12" s="465"/>
      <c r="BX12" s="465"/>
      <c r="BY12" s="465"/>
      <c r="BZ12" s="465"/>
      <c r="CA12" s="465"/>
      <c r="CB12" s="465"/>
      <c r="CC12" s="466"/>
      <c r="CD12" s="473" t="s">
        <v>137</v>
      </c>
      <c r="CE12" s="474"/>
      <c r="CF12" s="474"/>
      <c r="CG12" s="474"/>
      <c r="CH12" s="474"/>
      <c r="CI12" s="474"/>
      <c r="CJ12" s="474"/>
      <c r="CK12" s="474"/>
      <c r="CL12" s="474"/>
      <c r="CM12" s="474"/>
      <c r="CN12" s="474"/>
      <c r="CO12" s="474"/>
      <c r="CP12" s="474"/>
      <c r="CQ12" s="474"/>
      <c r="CR12" s="474"/>
      <c r="CS12" s="475"/>
      <c r="CT12" s="577" t="s">
        <v>138</v>
      </c>
      <c r="CU12" s="578"/>
      <c r="CV12" s="578"/>
      <c r="CW12" s="578"/>
      <c r="CX12" s="578"/>
      <c r="CY12" s="578"/>
      <c r="CZ12" s="578"/>
      <c r="DA12" s="579"/>
      <c r="DB12" s="577" t="s">
        <v>129</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139</v>
      </c>
      <c r="N13" s="565"/>
      <c r="O13" s="565"/>
      <c r="P13" s="565"/>
      <c r="Q13" s="566"/>
      <c r="R13" s="567">
        <v>80097</v>
      </c>
      <c r="S13" s="568"/>
      <c r="T13" s="568"/>
      <c r="U13" s="568"/>
      <c r="V13" s="569"/>
      <c r="W13" s="555" t="s">
        <v>140</v>
      </c>
      <c r="X13" s="477"/>
      <c r="Y13" s="477"/>
      <c r="Z13" s="477"/>
      <c r="AA13" s="477"/>
      <c r="AB13" s="478"/>
      <c r="AC13" s="440">
        <v>2472</v>
      </c>
      <c r="AD13" s="441"/>
      <c r="AE13" s="441"/>
      <c r="AF13" s="441"/>
      <c r="AG13" s="442"/>
      <c r="AH13" s="440">
        <v>2873</v>
      </c>
      <c r="AI13" s="441"/>
      <c r="AJ13" s="441"/>
      <c r="AK13" s="441"/>
      <c r="AL13" s="443"/>
      <c r="AM13" s="533" t="s">
        <v>141</v>
      </c>
      <c r="AN13" s="438"/>
      <c r="AO13" s="438"/>
      <c r="AP13" s="438"/>
      <c r="AQ13" s="438"/>
      <c r="AR13" s="438"/>
      <c r="AS13" s="438"/>
      <c r="AT13" s="439"/>
      <c r="AU13" s="521" t="s">
        <v>109</v>
      </c>
      <c r="AV13" s="522"/>
      <c r="AW13" s="522"/>
      <c r="AX13" s="522"/>
      <c r="AY13" s="444" t="s">
        <v>142</v>
      </c>
      <c r="AZ13" s="445"/>
      <c r="BA13" s="445"/>
      <c r="BB13" s="445"/>
      <c r="BC13" s="445"/>
      <c r="BD13" s="445"/>
      <c r="BE13" s="445"/>
      <c r="BF13" s="445"/>
      <c r="BG13" s="445"/>
      <c r="BH13" s="445"/>
      <c r="BI13" s="445"/>
      <c r="BJ13" s="445"/>
      <c r="BK13" s="445"/>
      <c r="BL13" s="445"/>
      <c r="BM13" s="446"/>
      <c r="BN13" s="464">
        <v>168809</v>
      </c>
      <c r="BO13" s="465"/>
      <c r="BP13" s="465"/>
      <c r="BQ13" s="465"/>
      <c r="BR13" s="465"/>
      <c r="BS13" s="465"/>
      <c r="BT13" s="465"/>
      <c r="BU13" s="466"/>
      <c r="BV13" s="464">
        <v>-397198</v>
      </c>
      <c r="BW13" s="465"/>
      <c r="BX13" s="465"/>
      <c r="BY13" s="465"/>
      <c r="BZ13" s="465"/>
      <c r="CA13" s="465"/>
      <c r="CB13" s="465"/>
      <c r="CC13" s="466"/>
      <c r="CD13" s="473" t="s">
        <v>143</v>
      </c>
      <c r="CE13" s="474"/>
      <c r="CF13" s="474"/>
      <c r="CG13" s="474"/>
      <c r="CH13" s="474"/>
      <c r="CI13" s="474"/>
      <c r="CJ13" s="474"/>
      <c r="CK13" s="474"/>
      <c r="CL13" s="474"/>
      <c r="CM13" s="474"/>
      <c r="CN13" s="474"/>
      <c r="CO13" s="474"/>
      <c r="CP13" s="474"/>
      <c r="CQ13" s="474"/>
      <c r="CR13" s="474"/>
      <c r="CS13" s="475"/>
      <c r="CT13" s="434">
        <v>13.3</v>
      </c>
      <c r="CU13" s="435"/>
      <c r="CV13" s="435"/>
      <c r="CW13" s="435"/>
      <c r="CX13" s="435"/>
      <c r="CY13" s="435"/>
      <c r="CZ13" s="435"/>
      <c r="DA13" s="436"/>
      <c r="DB13" s="434">
        <v>12.3</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144</v>
      </c>
      <c r="M14" s="601"/>
      <c r="N14" s="601"/>
      <c r="O14" s="601"/>
      <c r="P14" s="601"/>
      <c r="Q14" s="602"/>
      <c r="R14" s="567">
        <v>82037</v>
      </c>
      <c r="S14" s="568"/>
      <c r="T14" s="568"/>
      <c r="U14" s="568"/>
      <c r="V14" s="569"/>
      <c r="W14" s="570"/>
      <c r="X14" s="480"/>
      <c r="Y14" s="480"/>
      <c r="Z14" s="480"/>
      <c r="AA14" s="480"/>
      <c r="AB14" s="481"/>
      <c r="AC14" s="560">
        <v>6.2</v>
      </c>
      <c r="AD14" s="561"/>
      <c r="AE14" s="561"/>
      <c r="AF14" s="561"/>
      <c r="AG14" s="562"/>
      <c r="AH14" s="560">
        <v>7</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145</v>
      </c>
      <c r="CE14" s="471"/>
      <c r="CF14" s="471"/>
      <c r="CG14" s="471"/>
      <c r="CH14" s="471"/>
      <c r="CI14" s="471"/>
      <c r="CJ14" s="471"/>
      <c r="CK14" s="471"/>
      <c r="CL14" s="471"/>
      <c r="CM14" s="471"/>
      <c r="CN14" s="471"/>
      <c r="CO14" s="471"/>
      <c r="CP14" s="471"/>
      <c r="CQ14" s="471"/>
      <c r="CR14" s="471"/>
      <c r="CS14" s="472"/>
      <c r="CT14" s="571">
        <v>74.5</v>
      </c>
      <c r="CU14" s="572"/>
      <c r="CV14" s="572"/>
      <c r="CW14" s="572"/>
      <c r="CX14" s="572"/>
      <c r="CY14" s="572"/>
      <c r="CZ14" s="572"/>
      <c r="DA14" s="573"/>
      <c r="DB14" s="571">
        <v>74.8</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146</v>
      </c>
      <c r="N15" s="565"/>
      <c r="O15" s="565"/>
      <c r="P15" s="565"/>
      <c r="Q15" s="566"/>
      <c r="R15" s="567">
        <v>81303</v>
      </c>
      <c r="S15" s="568"/>
      <c r="T15" s="568"/>
      <c r="U15" s="568"/>
      <c r="V15" s="569"/>
      <c r="W15" s="555" t="s">
        <v>147</v>
      </c>
      <c r="X15" s="477"/>
      <c r="Y15" s="477"/>
      <c r="Z15" s="477"/>
      <c r="AA15" s="477"/>
      <c r="AB15" s="478"/>
      <c r="AC15" s="440">
        <v>10981</v>
      </c>
      <c r="AD15" s="441"/>
      <c r="AE15" s="441"/>
      <c r="AF15" s="441"/>
      <c r="AG15" s="442"/>
      <c r="AH15" s="440">
        <v>11196</v>
      </c>
      <c r="AI15" s="441"/>
      <c r="AJ15" s="441"/>
      <c r="AK15" s="441"/>
      <c r="AL15" s="443"/>
      <c r="AM15" s="533"/>
      <c r="AN15" s="438"/>
      <c r="AO15" s="438"/>
      <c r="AP15" s="438"/>
      <c r="AQ15" s="438"/>
      <c r="AR15" s="438"/>
      <c r="AS15" s="438"/>
      <c r="AT15" s="439"/>
      <c r="AU15" s="521"/>
      <c r="AV15" s="522"/>
      <c r="AW15" s="522"/>
      <c r="AX15" s="522"/>
      <c r="AY15" s="456" t="s">
        <v>148</v>
      </c>
      <c r="AZ15" s="457"/>
      <c r="BA15" s="457"/>
      <c r="BB15" s="457"/>
      <c r="BC15" s="457"/>
      <c r="BD15" s="457"/>
      <c r="BE15" s="457"/>
      <c r="BF15" s="457"/>
      <c r="BG15" s="457"/>
      <c r="BH15" s="457"/>
      <c r="BI15" s="457"/>
      <c r="BJ15" s="457"/>
      <c r="BK15" s="457"/>
      <c r="BL15" s="457"/>
      <c r="BM15" s="458"/>
      <c r="BN15" s="459">
        <v>9025429</v>
      </c>
      <c r="BO15" s="460"/>
      <c r="BP15" s="460"/>
      <c r="BQ15" s="460"/>
      <c r="BR15" s="460"/>
      <c r="BS15" s="460"/>
      <c r="BT15" s="460"/>
      <c r="BU15" s="461"/>
      <c r="BV15" s="459">
        <v>9014263</v>
      </c>
      <c r="BW15" s="460"/>
      <c r="BX15" s="460"/>
      <c r="BY15" s="460"/>
      <c r="BZ15" s="460"/>
      <c r="CA15" s="460"/>
      <c r="CB15" s="460"/>
      <c r="CC15" s="461"/>
      <c r="CD15" s="574" t="s">
        <v>149</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150</v>
      </c>
      <c r="M16" s="558"/>
      <c r="N16" s="558"/>
      <c r="O16" s="558"/>
      <c r="P16" s="558"/>
      <c r="Q16" s="559"/>
      <c r="R16" s="552" t="s">
        <v>151</v>
      </c>
      <c r="S16" s="553"/>
      <c r="T16" s="553"/>
      <c r="U16" s="553"/>
      <c r="V16" s="554"/>
      <c r="W16" s="570"/>
      <c r="X16" s="480"/>
      <c r="Y16" s="480"/>
      <c r="Z16" s="480"/>
      <c r="AA16" s="480"/>
      <c r="AB16" s="481"/>
      <c r="AC16" s="560">
        <v>27.5</v>
      </c>
      <c r="AD16" s="561"/>
      <c r="AE16" s="561"/>
      <c r="AF16" s="561"/>
      <c r="AG16" s="562"/>
      <c r="AH16" s="560">
        <v>27.4</v>
      </c>
      <c r="AI16" s="561"/>
      <c r="AJ16" s="561"/>
      <c r="AK16" s="561"/>
      <c r="AL16" s="563"/>
      <c r="AM16" s="533"/>
      <c r="AN16" s="438"/>
      <c r="AO16" s="438"/>
      <c r="AP16" s="438"/>
      <c r="AQ16" s="438"/>
      <c r="AR16" s="438"/>
      <c r="AS16" s="438"/>
      <c r="AT16" s="439"/>
      <c r="AU16" s="521"/>
      <c r="AV16" s="522"/>
      <c r="AW16" s="522"/>
      <c r="AX16" s="522"/>
      <c r="AY16" s="444" t="s">
        <v>152</v>
      </c>
      <c r="AZ16" s="445"/>
      <c r="BA16" s="445"/>
      <c r="BB16" s="445"/>
      <c r="BC16" s="445"/>
      <c r="BD16" s="445"/>
      <c r="BE16" s="445"/>
      <c r="BF16" s="445"/>
      <c r="BG16" s="445"/>
      <c r="BH16" s="445"/>
      <c r="BI16" s="445"/>
      <c r="BJ16" s="445"/>
      <c r="BK16" s="445"/>
      <c r="BL16" s="445"/>
      <c r="BM16" s="446"/>
      <c r="BN16" s="464">
        <v>23473704</v>
      </c>
      <c r="BO16" s="465"/>
      <c r="BP16" s="465"/>
      <c r="BQ16" s="465"/>
      <c r="BR16" s="465"/>
      <c r="BS16" s="465"/>
      <c r="BT16" s="465"/>
      <c r="BU16" s="466"/>
      <c r="BV16" s="464">
        <v>23285422</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153</v>
      </c>
      <c r="N17" s="550"/>
      <c r="O17" s="550"/>
      <c r="P17" s="550"/>
      <c r="Q17" s="551"/>
      <c r="R17" s="552" t="s">
        <v>154</v>
      </c>
      <c r="S17" s="553"/>
      <c r="T17" s="553"/>
      <c r="U17" s="553"/>
      <c r="V17" s="554"/>
      <c r="W17" s="555" t="s">
        <v>155</v>
      </c>
      <c r="X17" s="477"/>
      <c r="Y17" s="477"/>
      <c r="Z17" s="477"/>
      <c r="AA17" s="477"/>
      <c r="AB17" s="478"/>
      <c r="AC17" s="440">
        <v>26511</v>
      </c>
      <c r="AD17" s="441"/>
      <c r="AE17" s="441"/>
      <c r="AF17" s="441"/>
      <c r="AG17" s="442"/>
      <c r="AH17" s="440">
        <v>26743</v>
      </c>
      <c r="AI17" s="441"/>
      <c r="AJ17" s="441"/>
      <c r="AK17" s="441"/>
      <c r="AL17" s="443"/>
      <c r="AM17" s="533"/>
      <c r="AN17" s="438"/>
      <c r="AO17" s="438"/>
      <c r="AP17" s="438"/>
      <c r="AQ17" s="438"/>
      <c r="AR17" s="438"/>
      <c r="AS17" s="438"/>
      <c r="AT17" s="439"/>
      <c r="AU17" s="521"/>
      <c r="AV17" s="522"/>
      <c r="AW17" s="522"/>
      <c r="AX17" s="522"/>
      <c r="AY17" s="444" t="s">
        <v>156</v>
      </c>
      <c r="AZ17" s="445"/>
      <c r="BA17" s="445"/>
      <c r="BB17" s="445"/>
      <c r="BC17" s="445"/>
      <c r="BD17" s="445"/>
      <c r="BE17" s="445"/>
      <c r="BF17" s="445"/>
      <c r="BG17" s="445"/>
      <c r="BH17" s="445"/>
      <c r="BI17" s="445"/>
      <c r="BJ17" s="445"/>
      <c r="BK17" s="445"/>
      <c r="BL17" s="445"/>
      <c r="BM17" s="446"/>
      <c r="BN17" s="464">
        <v>11460640</v>
      </c>
      <c r="BO17" s="465"/>
      <c r="BP17" s="465"/>
      <c r="BQ17" s="465"/>
      <c r="BR17" s="465"/>
      <c r="BS17" s="465"/>
      <c r="BT17" s="465"/>
      <c r="BU17" s="466"/>
      <c r="BV17" s="464">
        <v>11452182</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157</v>
      </c>
      <c r="C18" s="527"/>
      <c r="D18" s="527"/>
      <c r="E18" s="528"/>
      <c r="F18" s="528"/>
      <c r="G18" s="528"/>
      <c r="H18" s="528"/>
      <c r="I18" s="528"/>
      <c r="J18" s="528"/>
      <c r="K18" s="528"/>
      <c r="L18" s="529">
        <v>697.55</v>
      </c>
      <c r="M18" s="529"/>
      <c r="N18" s="529"/>
      <c r="O18" s="529"/>
      <c r="P18" s="529"/>
      <c r="Q18" s="529"/>
      <c r="R18" s="530"/>
      <c r="S18" s="530"/>
      <c r="T18" s="530"/>
      <c r="U18" s="530"/>
      <c r="V18" s="531"/>
      <c r="W18" s="545"/>
      <c r="X18" s="546"/>
      <c r="Y18" s="546"/>
      <c r="Z18" s="546"/>
      <c r="AA18" s="546"/>
      <c r="AB18" s="556"/>
      <c r="AC18" s="428">
        <v>66.3</v>
      </c>
      <c r="AD18" s="429"/>
      <c r="AE18" s="429"/>
      <c r="AF18" s="429"/>
      <c r="AG18" s="532"/>
      <c r="AH18" s="428">
        <v>65.5</v>
      </c>
      <c r="AI18" s="429"/>
      <c r="AJ18" s="429"/>
      <c r="AK18" s="429"/>
      <c r="AL18" s="430"/>
      <c r="AM18" s="533"/>
      <c r="AN18" s="438"/>
      <c r="AO18" s="438"/>
      <c r="AP18" s="438"/>
      <c r="AQ18" s="438"/>
      <c r="AR18" s="438"/>
      <c r="AS18" s="438"/>
      <c r="AT18" s="439"/>
      <c r="AU18" s="521"/>
      <c r="AV18" s="522"/>
      <c r="AW18" s="522"/>
      <c r="AX18" s="522"/>
      <c r="AY18" s="444" t="s">
        <v>158</v>
      </c>
      <c r="AZ18" s="445"/>
      <c r="BA18" s="445"/>
      <c r="BB18" s="445"/>
      <c r="BC18" s="445"/>
      <c r="BD18" s="445"/>
      <c r="BE18" s="445"/>
      <c r="BF18" s="445"/>
      <c r="BG18" s="445"/>
      <c r="BH18" s="445"/>
      <c r="BI18" s="445"/>
      <c r="BJ18" s="445"/>
      <c r="BK18" s="445"/>
      <c r="BL18" s="445"/>
      <c r="BM18" s="446"/>
      <c r="BN18" s="464">
        <v>26576165</v>
      </c>
      <c r="BO18" s="465"/>
      <c r="BP18" s="465"/>
      <c r="BQ18" s="465"/>
      <c r="BR18" s="465"/>
      <c r="BS18" s="465"/>
      <c r="BT18" s="465"/>
      <c r="BU18" s="466"/>
      <c r="BV18" s="464">
        <v>26197048</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159</v>
      </c>
      <c r="C19" s="527"/>
      <c r="D19" s="527"/>
      <c r="E19" s="528"/>
      <c r="F19" s="528"/>
      <c r="G19" s="528"/>
      <c r="H19" s="528"/>
      <c r="I19" s="528"/>
      <c r="J19" s="528"/>
      <c r="K19" s="528"/>
      <c r="L19" s="534">
        <v>118</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160</v>
      </c>
      <c r="AZ19" s="445"/>
      <c r="BA19" s="445"/>
      <c r="BB19" s="445"/>
      <c r="BC19" s="445"/>
      <c r="BD19" s="445"/>
      <c r="BE19" s="445"/>
      <c r="BF19" s="445"/>
      <c r="BG19" s="445"/>
      <c r="BH19" s="445"/>
      <c r="BI19" s="445"/>
      <c r="BJ19" s="445"/>
      <c r="BK19" s="445"/>
      <c r="BL19" s="445"/>
      <c r="BM19" s="446"/>
      <c r="BN19" s="464">
        <v>33670720</v>
      </c>
      <c r="BO19" s="465"/>
      <c r="BP19" s="465"/>
      <c r="BQ19" s="465"/>
      <c r="BR19" s="465"/>
      <c r="BS19" s="465"/>
      <c r="BT19" s="465"/>
      <c r="BU19" s="466"/>
      <c r="BV19" s="464">
        <v>33895215</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161</v>
      </c>
      <c r="C20" s="527"/>
      <c r="D20" s="527"/>
      <c r="E20" s="528"/>
      <c r="F20" s="528"/>
      <c r="G20" s="528"/>
      <c r="H20" s="528"/>
      <c r="I20" s="528"/>
      <c r="J20" s="528"/>
      <c r="K20" s="528"/>
      <c r="L20" s="534">
        <v>30189</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163</v>
      </c>
      <c r="C22" s="494"/>
      <c r="D22" s="495"/>
      <c r="E22" s="502" t="s">
        <v>1</v>
      </c>
      <c r="F22" s="477"/>
      <c r="G22" s="477"/>
      <c r="H22" s="477"/>
      <c r="I22" s="477"/>
      <c r="J22" s="477"/>
      <c r="K22" s="478"/>
      <c r="L22" s="502" t="s">
        <v>164</v>
      </c>
      <c r="M22" s="477"/>
      <c r="N22" s="477"/>
      <c r="O22" s="477"/>
      <c r="P22" s="478"/>
      <c r="Q22" s="487" t="s">
        <v>165</v>
      </c>
      <c r="R22" s="488"/>
      <c r="S22" s="488"/>
      <c r="T22" s="488"/>
      <c r="U22" s="488"/>
      <c r="V22" s="503"/>
      <c r="W22" s="505" t="s">
        <v>166</v>
      </c>
      <c r="X22" s="494"/>
      <c r="Y22" s="495"/>
      <c r="Z22" s="502" t="s">
        <v>1</v>
      </c>
      <c r="AA22" s="477"/>
      <c r="AB22" s="477"/>
      <c r="AC22" s="477"/>
      <c r="AD22" s="477"/>
      <c r="AE22" s="477"/>
      <c r="AF22" s="477"/>
      <c r="AG22" s="478"/>
      <c r="AH22" s="476" t="s">
        <v>167</v>
      </c>
      <c r="AI22" s="477"/>
      <c r="AJ22" s="477"/>
      <c r="AK22" s="477"/>
      <c r="AL22" s="478"/>
      <c r="AM22" s="476" t="s">
        <v>168</v>
      </c>
      <c r="AN22" s="482"/>
      <c r="AO22" s="482"/>
      <c r="AP22" s="482"/>
      <c r="AQ22" s="482"/>
      <c r="AR22" s="483"/>
      <c r="AS22" s="487" t="s">
        <v>165</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169</v>
      </c>
      <c r="AZ23" s="457"/>
      <c r="BA23" s="457"/>
      <c r="BB23" s="457"/>
      <c r="BC23" s="457"/>
      <c r="BD23" s="457"/>
      <c r="BE23" s="457"/>
      <c r="BF23" s="457"/>
      <c r="BG23" s="457"/>
      <c r="BH23" s="457"/>
      <c r="BI23" s="457"/>
      <c r="BJ23" s="457"/>
      <c r="BK23" s="457"/>
      <c r="BL23" s="457"/>
      <c r="BM23" s="458"/>
      <c r="BN23" s="464">
        <v>51722140</v>
      </c>
      <c r="BO23" s="465"/>
      <c r="BP23" s="465"/>
      <c r="BQ23" s="465"/>
      <c r="BR23" s="465"/>
      <c r="BS23" s="465"/>
      <c r="BT23" s="465"/>
      <c r="BU23" s="466"/>
      <c r="BV23" s="464">
        <v>54372367</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170</v>
      </c>
      <c r="F24" s="438"/>
      <c r="G24" s="438"/>
      <c r="H24" s="438"/>
      <c r="I24" s="438"/>
      <c r="J24" s="438"/>
      <c r="K24" s="439"/>
      <c r="L24" s="440">
        <v>1</v>
      </c>
      <c r="M24" s="441"/>
      <c r="N24" s="441"/>
      <c r="O24" s="441"/>
      <c r="P24" s="442"/>
      <c r="Q24" s="440">
        <v>8850</v>
      </c>
      <c r="R24" s="441"/>
      <c r="S24" s="441"/>
      <c r="T24" s="441"/>
      <c r="U24" s="441"/>
      <c r="V24" s="442"/>
      <c r="W24" s="506"/>
      <c r="X24" s="497"/>
      <c r="Y24" s="498"/>
      <c r="Z24" s="437" t="s">
        <v>171</v>
      </c>
      <c r="AA24" s="438"/>
      <c r="AB24" s="438"/>
      <c r="AC24" s="438"/>
      <c r="AD24" s="438"/>
      <c r="AE24" s="438"/>
      <c r="AF24" s="438"/>
      <c r="AG24" s="439"/>
      <c r="AH24" s="440">
        <v>764</v>
      </c>
      <c r="AI24" s="441"/>
      <c r="AJ24" s="441"/>
      <c r="AK24" s="441"/>
      <c r="AL24" s="442"/>
      <c r="AM24" s="440">
        <v>2367636</v>
      </c>
      <c r="AN24" s="441"/>
      <c r="AO24" s="441"/>
      <c r="AP24" s="441"/>
      <c r="AQ24" s="441"/>
      <c r="AR24" s="442"/>
      <c r="AS24" s="440">
        <v>3099</v>
      </c>
      <c r="AT24" s="441"/>
      <c r="AU24" s="441"/>
      <c r="AV24" s="441"/>
      <c r="AW24" s="441"/>
      <c r="AX24" s="443"/>
      <c r="AY24" s="431" t="s">
        <v>172</v>
      </c>
      <c r="AZ24" s="432"/>
      <c r="BA24" s="432"/>
      <c r="BB24" s="432"/>
      <c r="BC24" s="432"/>
      <c r="BD24" s="432"/>
      <c r="BE24" s="432"/>
      <c r="BF24" s="432"/>
      <c r="BG24" s="432"/>
      <c r="BH24" s="432"/>
      <c r="BI24" s="432"/>
      <c r="BJ24" s="432"/>
      <c r="BK24" s="432"/>
      <c r="BL24" s="432"/>
      <c r="BM24" s="433"/>
      <c r="BN24" s="464">
        <v>23547335</v>
      </c>
      <c r="BO24" s="465"/>
      <c r="BP24" s="465"/>
      <c r="BQ24" s="465"/>
      <c r="BR24" s="465"/>
      <c r="BS24" s="465"/>
      <c r="BT24" s="465"/>
      <c r="BU24" s="466"/>
      <c r="BV24" s="464">
        <v>24661729</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173</v>
      </c>
      <c r="F25" s="438"/>
      <c r="G25" s="438"/>
      <c r="H25" s="438"/>
      <c r="I25" s="438"/>
      <c r="J25" s="438"/>
      <c r="K25" s="439"/>
      <c r="L25" s="440">
        <v>2</v>
      </c>
      <c r="M25" s="441"/>
      <c r="N25" s="441"/>
      <c r="O25" s="441"/>
      <c r="P25" s="442"/>
      <c r="Q25" s="440">
        <v>6950</v>
      </c>
      <c r="R25" s="441"/>
      <c r="S25" s="441"/>
      <c r="T25" s="441"/>
      <c r="U25" s="441"/>
      <c r="V25" s="442"/>
      <c r="W25" s="506"/>
      <c r="X25" s="497"/>
      <c r="Y25" s="498"/>
      <c r="Z25" s="437" t="s">
        <v>174</v>
      </c>
      <c r="AA25" s="438"/>
      <c r="AB25" s="438"/>
      <c r="AC25" s="438"/>
      <c r="AD25" s="438"/>
      <c r="AE25" s="438"/>
      <c r="AF25" s="438"/>
      <c r="AG25" s="439"/>
      <c r="AH25" s="440">
        <v>130</v>
      </c>
      <c r="AI25" s="441"/>
      <c r="AJ25" s="441"/>
      <c r="AK25" s="441"/>
      <c r="AL25" s="442"/>
      <c r="AM25" s="440">
        <v>381160</v>
      </c>
      <c r="AN25" s="441"/>
      <c r="AO25" s="441"/>
      <c r="AP25" s="441"/>
      <c r="AQ25" s="441"/>
      <c r="AR25" s="442"/>
      <c r="AS25" s="440">
        <v>2932</v>
      </c>
      <c r="AT25" s="441"/>
      <c r="AU25" s="441"/>
      <c r="AV25" s="441"/>
      <c r="AW25" s="441"/>
      <c r="AX25" s="443"/>
      <c r="AY25" s="456" t="s">
        <v>175</v>
      </c>
      <c r="AZ25" s="457"/>
      <c r="BA25" s="457"/>
      <c r="BB25" s="457"/>
      <c r="BC25" s="457"/>
      <c r="BD25" s="457"/>
      <c r="BE25" s="457"/>
      <c r="BF25" s="457"/>
      <c r="BG25" s="457"/>
      <c r="BH25" s="457"/>
      <c r="BI25" s="457"/>
      <c r="BJ25" s="457"/>
      <c r="BK25" s="457"/>
      <c r="BL25" s="457"/>
      <c r="BM25" s="458"/>
      <c r="BN25" s="459">
        <v>4197972</v>
      </c>
      <c r="BO25" s="460"/>
      <c r="BP25" s="460"/>
      <c r="BQ25" s="460"/>
      <c r="BR25" s="460"/>
      <c r="BS25" s="460"/>
      <c r="BT25" s="460"/>
      <c r="BU25" s="461"/>
      <c r="BV25" s="459">
        <v>4964573</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176</v>
      </c>
      <c r="F26" s="438"/>
      <c r="G26" s="438"/>
      <c r="H26" s="438"/>
      <c r="I26" s="438"/>
      <c r="J26" s="438"/>
      <c r="K26" s="439"/>
      <c r="L26" s="440">
        <v>1</v>
      </c>
      <c r="M26" s="441"/>
      <c r="N26" s="441"/>
      <c r="O26" s="441"/>
      <c r="P26" s="442"/>
      <c r="Q26" s="440">
        <v>6150</v>
      </c>
      <c r="R26" s="441"/>
      <c r="S26" s="441"/>
      <c r="T26" s="441"/>
      <c r="U26" s="441"/>
      <c r="V26" s="442"/>
      <c r="W26" s="506"/>
      <c r="X26" s="497"/>
      <c r="Y26" s="498"/>
      <c r="Z26" s="437" t="s">
        <v>177</v>
      </c>
      <c r="AA26" s="519"/>
      <c r="AB26" s="519"/>
      <c r="AC26" s="519"/>
      <c r="AD26" s="519"/>
      <c r="AE26" s="519"/>
      <c r="AF26" s="519"/>
      <c r="AG26" s="520"/>
      <c r="AH26" s="440">
        <v>59</v>
      </c>
      <c r="AI26" s="441"/>
      <c r="AJ26" s="441"/>
      <c r="AK26" s="441"/>
      <c r="AL26" s="442"/>
      <c r="AM26" s="440">
        <v>179714</v>
      </c>
      <c r="AN26" s="441"/>
      <c r="AO26" s="441"/>
      <c r="AP26" s="441"/>
      <c r="AQ26" s="441"/>
      <c r="AR26" s="442"/>
      <c r="AS26" s="440">
        <v>3046</v>
      </c>
      <c r="AT26" s="441"/>
      <c r="AU26" s="441"/>
      <c r="AV26" s="441"/>
      <c r="AW26" s="441"/>
      <c r="AX26" s="443"/>
      <c r="AY26" s="473" t="s">
        <v>178</v>
      </c>
      <c r="AZ26" s="474"/>
      <c r="BA26" s="474"/>
      <c r="BB26" s="474"/>
      <c r="BC26" s="474"/>
      <c r="BD26" s="474"/>
      <c r="BE26" s="474"/>
      <c r="BF26" s="474"/>
      <c r="BG26" s="474"/>
      <c r="BH26" s="474"/>
      <c r="BI26" s="474"/>
      <c r="BJ26" s="474"/>
      <c r="BK26" s="474"/>
      <c r="BL26" s="474"/>
      <c r="BM26" s="475"/>
      <c r="BN26" s="464" t="s">
        <v>179</v>
      </c>
      <c r="BO26" s="465"/>
      <c r="BP26" s="465"/>
      <c r="BQ26" s="465"/>
      <c r="BR26" s="465"/>
      <c r="BS26" s="465"/>
      <c r="BT26" s="465"/>
      <c r="BU26" s="466"/>
      <c r="BV26" s="464" t="s">
        <v>179</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180</v>
      </c>
      <c r="F27" s="438"/>
      <c r="G27" s="438"/>
      <c r="H27" s="438"/>
      <c r="I27" s="438"/>
      <c r="J27" s="438"/>
      <c r="K27" s="439"/>
      <c r="L27" s="440">
        <v>1</v>
      </c>
      <c r="M27" s="441"/>
      <c r="N27" s="441"/>
      <c r="O27" s="441"/>
      <c r="P27" s="442"/>
      <c r="Q27" s="440">
        <v>4550</v>
      </c>
      <c r="R27" s="441"/>
      <c r="S27" s="441"/>
      <c r="T27" s="441"/>
      <c r="U27" s="441"/>
      <c r="V27" s="442"/>
      <c r="W27" s="506"/>
      <c r="X27" s="497"/>
      <c r="Y27" s="498"/>
      <c r="Z27" s="437" t="s">
        <v>181</v>
      </c>
      <c r="AA27" s="438"/>
      <c r="AB27" s="438"/>
      <c r="AC27" s="438"/>
      <c r="AD27" s="438"/>
      <c r="AE27" s="438"/>
      <c r="AF27" s="438"/>
      <c r="AG27" s="439"/>
      <c r="AH27" s="440">
        <v>36</v>
      </c>
      <c r="AI27" s="441"/>
      <c r="AJ27" s="441"/>
      <c r="AK27" s="441"/>
      <c r="AL27" s="442"/>
      <c r="AM27" s="440">
        <v>113904</v>
      </c>
      <c r="AN27" s="441"/>
      <c r="AO27" s="441"/>
      <c r="AP27" s="441"/>
      <c r="AQ27" s="441"/>
      <c r="AR27" s="442"/>
      <c r="AS27" s="440">
        <v>3164</v>
      </c>
      <c r="AT27" s="441"/>
      <c r="AU27" s="441"/>
      <c r="AV27" s="441"/>
      <c r="AW27" s="441"/>
      <c r="AX27" s="443"/>
      <c r="AY27" s="470" t="s">
        <v>182</v>
      </c>
      <c r="AZ27" s="471"/>
      <c r="BA27" s="471"/>
      <c r="BB27" s="471"/>
      <c r="BC27" s="471"/>
      <c r="BD27" s="471"/>
      <c r="BE27" s="471"/>
      <c r="BF27" s="471"/>
      <c r="BG27" s="471"/>
      <c r="BH27" s="471"/>
      <c r="BI27" s="471"/>
      <c r="BJ27" s="471"/>
      <c r="BK27" s="471"/>
      <c r="BL27" s="471"/>
      <c r="BM27" s="472"/>
      <c r="BN27" s="467">
        <v>1302191</v>
      </c>
      <c r="BO27" s="468"/>
      <c r="BP27" s="468"/>
      <c r="BQ27" s="468"/>
      <c r="BR27" s="468"/>
      <c r="BS27" s="468"/>
      <c r="BT27" s="468"/>
      <c r="BU27" s="469"/>
      <c r="BV27" s="467">
        <v>1301528</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183</v>
      </c>
      <c r="F28" s="438"/>
      <c r="G28" s="438"/>
      <c r="H28" s="438"/>
      <c r="I28" s="438"/>
      <c r="J28" s="438"/>
      <c r="K28" s="439"/>
      <c r="L28" s="440">
        <v>1</v>
      </c>
      <c r="M28" s="441"/>
      <c r="N28" s="441"/>
      <c r="O28" s="441"/>
      <c r="P28" s="442"/>
      <c r="Q28" s="440">
        <v>3760</v>
      </c>
      <c r="R28" s="441"/>
      <c r="S28" s="441"/>
      <c r="T28" s="441"/>
      <c r="U28" s="441"/>
      <c r="V28" s="442"/>
      <c r="W28" s="506"/>
      <c r="X28" s="497"/>
      <c r="Y28" s="498"/>
      <c r="Z28" s="437" t="s">
        <v>184</v>
      </c>
      <c r="AA28" s="438"/>
      <c r="AB28" s="438"/>
      <c r="AC28" s="438"/>
      <c r="AD28" s="438"/>
      <c r="AE28" s="438"/>
      <c r="AF28" s="438"/>
      <c r="AG28" s="439"/>
      <c r="AH28" s="440" t="s">
        <v>179</v>
      </c>
      <c r="AI28" s="441"/>
      <c r="AJ28" s="441"/>
      <c r="AK28" s="441"/>
      <c r="AL28" s="442"/>
      <c r="AM28" s="440" t="s">
        <v>179</v>
      </c>
      <c r="AN28" s="441"/>
      <c r="AO28" s="441"/>
      <c r="AP28" s="441"/>
      <c r="AQ28" s="441"/>
      <c r="AR28" s="442"/>
      <c r="AS28" s="440" t="s">
        <v>185</v>
      </c>
      <c r="AT28" s="441"/>
      <c r="AU28" s="441"/>
      <c r="AV28" s="441"/>
      <c r="AW28" s="441"/>
      <c r="AX28" s="443"/>
      <c r="AY28" s="447" t="s">
        <v>186</v>
      </c>
      <c r="AZ28" s="448"/>
      <c r="BA28" s="448"/>
      <c r="BB28" s="449"/>
      <c r="BC28" s="456" t="s">
        <v>48</v>
      </c>
      <c r="BD28" s="457"/>
      <c r="BE28" s="457"/>
      <c r="BF28" s="457"/>
      <c r="BG28" s="457"/>
      <c r="BH28" s="457"/>
      <c r="BI28" s="457"/>
      <c r="BJ28" s="457"/>
      <c r="BK28" s="457"/>
      <c r="BL28" s="457"/>
      <c r="BM28" s="458"/>
      <c r="BN28" s="459">
        <v>5003259</v>
      </c>
      <c r="BO28" s="460"/>
      <c r="BP28" s="460"/>
      <c r="BQ28" s="460"/>
      <c r="BR28" s="460"/>
      <c r="BS28" s="460"/>
      <c r="BT28" s="460"/>
      <c r="BU28" s="461"/>
      <c r="BV28" s="459">
        <v>5275105</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187</v>
      </c>
      <c r="F29" s="438"/>
      <c r="G29" s="438"/>
      <c r="H29" s="438"/>
      <c r="I29" s="438"/>
      <c r="J29" s="438"/>
      <c r="K29" s="439"/>
      <c r="L29" s="440">
        <v>22</v>
      </c>
      <c r="M29" s="441"/>
      <c r="N29" s="441"/>
      <c r="O29" s="441"/>
      <c r="P29" s="442"/>
      <c r="Q29" s="440">
        <v>3600</v>
      </c>
      <c r="R29" s="441"/>
      <c r="S29" s="441"/>
      <c r="T29" s="441"/>
      <c r="U29" s="441"/>
      <c r="V29" s="442"/>
      <c r="W29" s="507"/>
      <c r="X29" s="508"/>
      <c r="Y29" s="509"/>
      <c r="Z29" s="437" t="s">
        <v>188</v>
      </c>
      <c r="AA29" s="438"/>
      <c r="AB29" s="438"/>
      <c r="AC29" s="438"/>
      <c r="AD29" s="438"/>
      <c r="AE29" s="438"/>
      <c r="AF29" s="438"/>
      <c r="AG29" s="439"/>
      <c r="AH29" s="440">
        <v>800</v>
      </c>
      <c r="AI29" s="441"/>
      <c r="AJ29" s="441"/>
      <c r="AK29" s="441"/>
      <c r="AL29" s="442"/>
      <c r="AM29" s="440">
        <v>2481540</v>
      </c>
      <c r="AN29" s="441"/>
      <c r="AO29" s="441"/>
      <c r="AP29" s="441"/>
      <c r="AQ29" s="441"/>
      <c r="AR29" s="442"/>
      <c r="AS29" s="440">
        <v>3102</v>
      </c>
      <c r="AT29" s="441"/>
      <c r="AU29" s="441"/>
      <c r="AV29" s="441"/>
      <c r="AW29" s="441"/>
      <c r="AX29" s="443"/>
      <c r="AY29" s="450"/>
      <c r="AZ29" s="451"/>
      <c r="BA29" s="451"/>
      <c r="BB29" s="452"/>
      <c r="BC29" s="444" t="s">
        <v>189</v>
      </c>
      <c r="BD29" s="445"/>
      <c r="BE29" s="445"/>
      <c r="BF29" s="445"/>
      <c r="BG29" s="445"/>
      <c r="BH29" s="445"/>
      <c r="BI29" s="445"/>
      <c r="BJ29" s="445"/>
      <c r="BK29" s="445"/>
      <c r="BL29" s="445"/>
      <c r="BM29" s="446"/>
      <c r="BN29" s="464">
        <v>1653293</v>
      </c>
      <c r="BO29" s="465"/>
      <c r="BP29" s="465"/>
      <c r="BQ29" s="465"/>
      <c r="BR29" s="465"/>
      <c r="BS29" s="465"/>
      <c r="BT29" s="465"/>
      <c r="BU29" s="466"/>
      <c r="BV29" s="464">
        <v>1946479</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190</v>
      </c>
      <c r="X30" s="517"/>
      <c r="Y30" s="517"/>
      <c r="Z30" s="517"/>
      <c r="AA30" s="517"/>
      <c r="AB30" s="517"/>
      <c r="AC30" s="517"/>
      <c r="AD30" s="517"/>
      <c r="AE30" s="517"/>
      <c r="AF30" s="517"/>
      <c r="AG30" s="518"/>
      <c r="AH30" s="428">
        <v>95.5</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13559171</v>
      </c>
      <c r="BO30" s="468"/>
      <c r="BP30" s="468"/>
      <c r="BQ30" s="468"/>
      <c r="BR30" s="468"/>
      <c r="BS30" s="468"/>
      <c r="BT30" s="468"/>
      <c r="BU30" s="469"/>
      <c r="BV30" s="467">
        <v>13130269</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197</v>
      </c>
      <c r="D33" s="427"/>
      <c r="E33" s="426" t="s">
        <v>198</v>
      </c>
      <c r="F33" s="426"/>
      <c r="G33" s="426"/>
      <c r="H33" s="426"/>
      <c r="I33" s="426"/>
      <c r="J33" s="426"/>
      <c r="K33" s="426"/>
      <c r="L33" s="426"/>
      <c r="M33" s="426"/>
      <c r="N33" s="426"/>
      <c r="O33" s="426"/>
      <c r="P33" s="426"/>
      <c r="Q33" s="426"/>
      <c r="R33" s="426"/>
      <c r="S33" s="426"/>
      <c r="T33" s="214"/>
      <c r="U33" s="427" t="s">
        <v>197</v>
      </c>
      <c r="V33" s="427"/>
      <c r="W33" s="426" t="s">
        <v>198</v>
      </c>
      <c r="X33" s="426"/>
      <c r="Y33" s="426"/>
      <c r="Z33" s="426"/>
      <c r="AA33" s="426"/>
      <c r="AB33" s="426"/>
      <c r="AC33" s="426"/>
      <c r="AD33" s="426"/>
      <c r="AE33" s="426"/>
      <c r="AF33" s="426"/>
      <c r="AG33" s="426"/>
      <c r="AH33" s="426"/>
      <c r="AI33" s="426"/>
      <c r="AJ33" s="426"/>
      <c r="AK33" s="426"/>
      <c r="AL33" s="214"/>
      <c r="AM33" s="427" t="s">
        <v>199</v>
      </c>
      <c r="AN33" s="427"/>
      <c r="AO33" s="426" t="s">
        <v>200</v>
      </c>
      <c r="AP33" s="426"/>
      <c r="AQ33" s="426"/>
      <c r="AR33" s="426"/>
      <c r="AS33" s="426"/>
      <c r="AT33" s="426"/>
      <c r="AU33" s="426"/>
      <c r="AV33" s="426"/>
      <c r="AW33" s="426"/>
      <c r="AX33" s="426"/>
      <c r="AY33" s="426"/>
      <c r="AZ33" s="426"/>
      <c r="BA33" s="426"/>
      <c r="BB33" s="426"/>
      <c r="BC33" s="426"/>
      <c r="BD33" s="215"/>
      <c r="BE33" s="426" t="s">
        <v>201</v>
      </c>
      <c r="BF33" s="426"/>
      <c r="BG33" s="426" t="s">
        <v>202</v>
      </c>
      <c r="BH33" s="426"/>
      <c r="BI33" s="426"/>
      <c r="BJ33" s="426"/>
      <c r="BK33" s="426"/>
      <c r="BL33" s="426"/>
      <c r="BM33" s="426"/>
      <c r="BN33" s="426"/>
      <c r="BO33" s="426"/>
      <c r="BP33" s="426"/>
      <c r="BQ33" s="426"/>
      <c r="BR33" s="426"/>
      <c r="BS33" s="426"/>
      <c r="BT33" s="426"/>
      <c r="BU33" s="426"/>
      <c r="BV33" s="215"/>
      <c r="BW33" s="427" t="s">
        <v>201</v>
      </c>
      <c r="BX33" s="427"/>
      <c r="BY33" s="426" t="s">
        <v>203</v>
      </c>
      <c r="BZ33" s="426"/>
      <c r="CA33" s="426"/>
      <c r="CB33" s="426"/>
      <c r="CC33" s="426"/>
      <c r="CD33" s="426"/>
      <c r="CE33" s="426"/>
      <c r="CF33" s="426"/>
      <c r="CG33" s="426"/>
      <c r="CH33" s="426"/>
      <c r="CI33" s="426"/>
      <c r="CJ33" s="426"/>
      <c r="CK33" s="426"/>
      <c r="CL33" s="426"/>
      <c r="CM33" s="426"/>
      <c r="CN33" s="214"/>
      <c r="CO33" s="427" t="s">
        <v>197</v>
      </c>
      <c r="CP33" s="427"/>
      <c r="CQ33" s="426" t="s">
        <v>204</v>
      </c>
      <c r="CR33" s="426"/>
      <c r="CS33" s="426"/>
      <c r="CT33" s="426"/>
      <c r="CU33" s="426"/>
      <c r="CV33" s="426"/>
      <c r="CW33" s="426"/>
      <c r="CX33" s="426"/>
      <c r="CY33" s="426"/>
      <c r="CZ33" s="426"/>
      <c r="DA33" s="426"/>
      <c r="DB33" s="426"/>
      <c r="DC33" s="426"/>
      <c r="DD33" s="426"/>
      <c r="DE33" s="426"/>
      <c r="DF33" s="214"/>
      <c r="DG33" s="425" t="s">
        <v>205</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4</v>
      </c>
      <c r="V34" s="423"/>
      <c r="W34" s="422" t="str">
        <f>IF('各会計、関係団体の財政状況及び健全化判断比率'!B28="","",'各会計、関係団体の財政状況及び健全化判断比率'!B28)</f>
        <v>国民健康保険事業特別会計（事業勘定）</v>
      </c>
      <c r="X34" s="422"/>
      <c r="Y34" s="422"/>
      <c r="Z34" s="422"/>
      <c r="AA34" s="422"/>
      <c r="AB34" s="422"/>
      <c r="AC34" s="422"/>
      <c r="AD34" s="422"/>
      <c r="AE34" s="422"/>
      <c r="AF34" s="422"/>
      <c r="AG34" s="422"/>
      <c r="AH34" s="422"/>
      <c r="AI34" s="422"/>
      <c r="AJ34" s="422"/>
      <c r="AK34" s="422"/>
      <c r="AL34" s="212"/>
      <c r="AM34" s="423">
        <f>IF(AO34="","",MAX(C34:D43,U34:V43)+1)</f>
        <v>8</v>
      </c>
      <c r="AN34" s="423"/>
      <c r="AO34" s="422" t="str">
        <f>IF('各会計、関係団体の財政状況及び健全化判断比率'!B32="","",'各会計、関係団体の財政状況及び健全化判断比率'!B32)</f>
        <v>水道事業会計</v>
      </c>
      <c r="AP34" s="422"/>
      <c r="AQ34" s="422"/>
      <c r="AR34" s="422"/>
      <c r="AS34" s="422"/>
      <c r="AT34" s="422"/>
      <c r="AU34" s="422"/>
      <c r="AV34" s="422"/>
      <c r="AW34" s="422"/>
      <c r="AX34" s="422"/>
      <c r="AY34" s="422"/>
      <c r="AZ34" s="422"/>
      <c r="BA34" s="422"/>
      <c r="BB34" s="422"/>
      <c r="BC34" s="422"/>
      <c r="BD34" s="212"/>
      <c r="BE34" s="423">
        <f>IF(BG34="","",MAX(C34:D43,U34:V43,AM34:AN43)+1)</f>
        <v>11</v>
      </c>
      <c r="BF34" s="423"/>
      <c r="BG34" s="422" t="str">
        <f>IF('各会計、関係団体の財政状況及び健全化判断比率'!B35="","",'各会計、関係団体の財政状況及び健全化判断比率'!B35)</f>
        <v>太陽光発電事業特別会計</v>
      </c>
      <c r="BH34" s="422"/>
      <c r="BI34" s="422"/>
      <c r="BJ34" s="422"/>
      <c r="BK34" s="422"/>
      <c r="BL34" s="422"/>
      <c r="BM34" s="422"/>
      <c r="BN34" s="422"/>
      <c r="BO34" s="422"/>
      <c r="BP34" s="422"/>
      <c r="BQ34" s="422"/>
      <c r="BR34" s="422"/>
      <c r="BS34" s="422"/>
      <c r="BT34" s="422"/>
      <c r="BU34" s="422"/>
      <c r="BV34" s="212"/>
      <c r="BW34" s="423">
        <f>IF(BY34="","",MAX(C34:D43,U34:V43,AM34:AN43,BE34:BF43)+1)</f>
        <v>12</v>
      </c>
      <c r="BX34" s="423"/>
      <c r="BY34" s="422" t="str">
        <f>IF('各会計、関係団体の財政状況及び健全化判断比率'!B68="","",'各会計、関係団体の財政状況及び健全化判断比率'!B68)</f>
        <v>公立豊岡病院組合</v>
      </c>
      <c r="BZ34" s="422"/>
      <c r="CA34" s="422"/>
      <c r="CB34" s="422"/>
      <c r="CC34" s="422"/>
      <c r="CD34" s="422"/>
      <c r="CE34" s="422"/>
      <c r="CF34" s="422"/>
      <c r="CG34" s="422"/>
      <c r="CH34" s="422"/>
      <c r="CI34" s="422"/>
      <c r="CJ34" s="422"/>
      <c r="CK34" s="422"/>
      <c r="CL34" s="422"/>
      <c r="CM34" s="422"/>
      <c r="CN34" s="212"/>
      <c r="CO34" s="423">
        <f>IF(CQ34="","",MAX(C34:D43,U34:V43,AM34:AN43,BE34:BF43,BW34:BX43)+1)</f>
        <v>19</v>
      </c>
      <c r="CP34" s="423"/>
      <c r="CQ34" s="422" t="str">
        <f>IF('各会計、関係団体の財政状況及び健全化判断比率'!BS7="","",'各会計、関係団体の財政状況及び健全化判断比率'!BS7)</f>
        <v>豊岡市土地開発公社</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v>
      </c>
      <c r="DH34" s="424"/>
      <c r="DI34" s="216"/>
      <c r="DJ34" s="184"/>
      <c r="DK34" s="184"/>
      <c r="DL34" s="184"/>
      <c r="DM34" s="184"/>
      <c r="DN34" s="184"/>
      <c r="DO34" s="184"/>
    </row>
    <row r="35" spans="1:119" ht="32.25" customHeight="1" x14ac:dyDescent="0.15">
      <c r="A35" s="185"/>
      <c r="B35" s="211"/>
      <c r="C35" s="423">
        <f>IF(E35="","",C34+1)</f>
        <v>2</v>
      </c>
      <c r="D35" s="423"/>
      <c r="E35" s="422" t="str">
        <f>IF('各会計、関係団体の財政状況及び健全化判断比率'!B8="","",'各会計、関係団体の財政状況及び健全化判断比率'!B8)</f>
        <v>診療所事業特別会計</v>
      </c>
      <c r="F35" s="422"/>
      <c r="G35" s="422"/>
      <c r="H35" s="422"/>
      <c r="I35" s="422"/>
      <c r="J35" s="422"/>
      <c r="K35" s="422"/>
      <c r="L35" s="422"/>
      <c r="M35" s="422"/>
      <c r="N35" s="422"/>
      <c r="O35" s="422"/>
      <c r="P35" s="422"/>
      <c r="Q35" s="422"/>
      <c r="R35" s="422"/>
      <c r="S35" s="422"/>
      <c r="T35" s="212"/>
      <c r="U35" s="423">
        <f>IF(W35="","",U34+1)</f>
        <v>5</v>
      </c>
      <c r="V35" s="423"/>
      <c r="W35" s="422" t="str">
        <f>IF('各会計、関係団体の財政状況及び健全化判断比率'!B29="","",'各会計、関係団体の財政状況及び健全化判断比率'!B29)</f>
        <v>国民健康保険事業特別会計（直診勘定）</v>
      </c>
      <c r="X35" s="422"/>
      <c r="Y35" s="422"/>
      <c r="Z35" s="422"/>
      <c r="AA35" s="422"/>
      <c r="AB35" s="422"/>
      <c r="AC35" s="422"/>
      <c r="AD35" s="422"/>
      <c r="AE35" s="422"/>
      <c r="AF35" s="422"/>
      <c r="AG35" s="422"/>
      <c r="AH35" s="422"/>
      <c r="AI35" s="422"/>
      <c r="AJ35" s="422"/>
      <c r="AK35" s="422"/>
      <c r="AL35" s="212"/>
      <c r="AM35" s="423">
        <f t="shared" ref="AM35:AM43" si="0">IF(AO35="","",AM34+1)</f>
        <v>9</v>
      </c>
      <c r="AN35" s="423"/>
      <c r="AO35" s="422" t="str">
        <f>IF('各会計、関係団体の財政状況及び健全化判断比率'!B33="","",'各会計、関係団体の財政状況及び健全化判断比率'!B33)</f>
        <v>下水道事業会計</v>
      </c>
      <c r="AP35" s="422"/>
      <c r="AQ35" s="422"/>
      <c r="AR35" s="422"/>
      <c r="AS35" s="422"/>
      <c r="AT35" s="422"/>
      <c r="AU35" s="422"/>
      <c r="AV35" s="422"/>
      <c r="AW35" s="422"/>
      <c r="AX35" s="422"/>
      <c r="AY35" s="422"/>
      <c r="AZ35" s="422"/>
      <c r="BA35" s="422"/>
      <c r="BB35" s="422"/>
      <c r="BC35" s="422"/>
      <c r="BD35" s="212"/>
      <c r="BE35" s="423" t="str">
        <f t="shared" ref="BE35:BE43" si="1">IF(BG35="","",BE34+1)</f>
        <v/>
      </c>
      <c r="BF35" s="423"/>
      <c r="BG35" s="422"/>
      <c r="BH35" s="422"/>
      <c r="BI35" s="422"/>
      <c r="BJ35" s="422"/>
      <c r="BK35" s="422"/>
      <c r="BL35" s="422"/>
      <c r="BM35" s="422"/>
      <c r="BN35" s="422"/>
      <c r="BO35" s="422"/>
      <c r="BP35" s="422"/>
      <c r="BQ35" s="422"/>
      <c r="BR35" s="422"/>
      <c r="BS35" s="422"/>
      <c r="BT35" s="422"/>
      <c r="BU35" s="422"/>
      <c r="BV35" s="212"/>
      <c r="BW35" s="423">
        <f t="shared" ref="BW35:BW43" si="2">IF(BY35="","",BW34+1)</f>
        <v>13</v>
      </c>
      <c r="BX35" s="423"/>
      <c r="BY35" s="422" t="str">
        <f>IF('各会計、関係団体の財政状況及び健全化判断比率'!B69="","",'各会計、関係団体の財政状況及び健全化判断比率'!B69)</f>
        <v>北但行政事務組合</v>
      </c>
      <c r="BZ35" s="422"/>
      <c r="CA35" s="422"/>
      <c r="CB35" s="422"/>
      <c r="CC35" s="422"/>
      <c r="CD35" s="422"/>
      <c r="CE35" s="422"/>
      <c r="CF35" s="422"/>
      <c r="CG35" s="422"/>
      <c r="CH35" s="422"/>
      <c r="CI35" s="422"/>
      <c r="CJ35" s="422"/>
      <c r="CK35" s="422"/>
      <c r="CL35" s="422"/>
      <c r="CM35" s="422"/>
      <c r="CN35" s="212"/>
      <c r="CO35" s="423">
        <f t="shared" ref="CO35:CO43" si="3">IF(CQ35="","",CO34+1)</f>
        <v>20</v>
      </c>
      <c r="CP35" s="423"/>
      <c r="CQ35" s="422" t="str">
        <f>IF('各会計、関係団体の財政状況及び健全化判断比率'!BS8="","",'各会計、関係団体の財政状況及び健全化判断比率'!BS8)</f>
        <v>㈱北前館</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f>IF(E36="","",C35+1)</f>
        <v>3</v>
      </c>
      <c r="D36" s="423"/>
      <c r="E36" s="422" t="str">
        <f>IF('各会計、関係団体の財政状況及び健全化判断比率'!B9="","",'各会計、関係団体の財政状況及び健全化判断比率'!B9)</f>
        <v>霊苑事業特別会計</v>
      </c>
      <c r="F36" s="422"/>
      <c r="G36" s="422"/>
      <c r="H36" s="422"/>
      <c r="I36" s="422"/>
      <c r="J36" s="422"/>
      <c r="K36" s="422"/>
      <c r="L36" s="422"/>
      <c r="M36" s="422"/>
      <c r="N36" s="422"/>
      <c r="O36" s="422"/>
      <c r="P36" s="422"/>
      <c r="Q36" s="422"/>
      <c r="R36" s="422"/>
      <c r="S36" s="422"/>
      <c r="T36" s="212"/>
      <c r="U36" s="423">
        <f t="shared" ref="U36:U43" si="4">IF(W36="","",U35+1)</f>
        <v>6</v>
      </c>
      <c r="V36" s="423"/>
      <c r="W36" s="422" t="str">
        <f>IF('各会計、関係団体の財政状況及び健全化判断比率'!B30="","",'各会計、関係団体の財政状況及び健全化判断比率'!B30)</f>
        <v>介護保険事業特別会計</v>
      </c>
      <c r="X36" s="422"/>
      <c r="Y36" s="422"/>
      <c r="Z36" s="422"/>
      <c r="AA36" s="422"/>
      <c r="AB36" s="422"/>
      <c r="AC36" s="422"/>
      <c r="AD36" s="422"/>
      <c r="AE36" s="422"/>
      <c r="AF36" s="422"/>
      <c r="AG36" s="422"/>
      <c r="AH36" s="422"/>
      <c r="AI36" s="422"/>
      <c r="AJ36" s="422"/>
      <c r="AK36" s="422"/>
      <c r="AL36" s="212"/>
      <c r="AM36" s="423">
        <f t="shared" si="0"/>
        <v>10</v>
      </c>
      <c r="AN36" s="423"/>
      <c r="AO36" s="422" t="str">
        <f>IF('各会計、関係団体の財政状況及び健全化判断比率'!B34="","",'各会計、関係団体の財政状況及び健全化判断比率'!B34)</f>
        <v>農業共済事業特別会計</v>
      </c>
      <c r="AP36" s="422"/>
      <c r="AQ36" s="422"/>
      <c r="AR36" s="422"/>
      <c r="AS36" s="422"/>
      <c r="AT36" s="422"/>
      <c r="AU36" s="422"/>
      <c r="AV36" s="422"/>
      <c r="AW36" s="422"/>
      <c r="AX36" s="422"/>
      <c r="AY36" s="422"/>
      <c r="AZ36" s="422"/>
      <c r="BA36" s="422"/>
      <c r="BB36" s="422"/>
      <c r="BC36" s="422"/>
      <c r="BD36" s="212"/>
      <c r="BE36" s="423" t="str">
        <f t="shared" si="1"/>
        <v/>
      </c>
      <c r="BF36" s="423"/>
      <c r="BG36" s="422"/>
      <c r="BH36" s="422"/>
      <c r="BI36" s="422"/>
      <c r="BJ36" s="422"/>
      <c r="BK36" s="422"/>
      <c r="BL36" s="422"/>
      <c r="BM36" s="422"/>
      <c r="BN36" s="422"/>
      <c r="BO36" s="422"/>
      <c r="BP36" s="422"/>
      <c r="BQ36" s="422"/>
      <c r="BR36" s="422"/>
      <c r="BS36" s="422"/>
      <c r="BT36" s="422"/>
      <c r="BU36" s="422"/>
      <c r="BV36" s="212"/>
      <c r="BW36" s="423">
        <f t="shared" si="2"/>
        <v>14</v>
      </c>
      <c r="BX36" s="423"/>
      <c r="BY36" s="422" t="str">
        <f>IF('各会計、関係団体の財政状況及び健全化判断比率'!B70="","",'各会計、関係団体の財政状況及び健全化判断比率'!B70)</f>
        <v>但馬広域行政事務組合</v>
      </c>
      <c r="BZ36" s="422"/>
      <c r="CA36" s="422"/>
      <c r="CB36" s="422"/>
      <c r="CC36" s="422"/>
      <c r="CD36" s="422"/>
      <c r="CE36" s="422"/>
      <c r="CF36" s="422"/>
      <c r="CG36" s="422"/>
      <c r="CH36" s="422"/>
      <c r="CI36" s="422"/>
      <c r="CJ36" s="422"/>
      <c r="CK36" s="422"/>
      <c r="CL36" s="422"/>
      <c r="CM36" s="422"/>
      <c r="CN36" s="212"/>
      <c r="CO36" s="423">
        <f t="shared" si="3"/>
        <v>21</v>
      </c>
      <c r="CP36" s="423"/>
      <c r="CQ36" s="422" t="str">
        <f>IF('各会計、関係団体の財政状況及び健全化判断比率'!BS9="","",'各会計、関係団体の財政状況及び健全化判断比率'!BS9)</f>
        <v>㈱日高振興公社</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f t="shared" si="4"/>
        <v>7</v>
      </c>
      <c r="V37" s="423"/>
      <c r="W37" s="422" t="str">
        <f>IF('各会計、関係団体の財政状況及び健全化判断比率'!B31="","",'各会計、関係団体の財政状況及び健全化判断比率'!B31)</f>
        <v>後期高齢者医療事業特別会計</v>
      </c>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15</v>
      </c>
      <c r="BX37" s="423"/>
      <c r="BY37" s="422" t="str">
        <f>IF('各会計、関係団体の財政状況及び健全化判断比率'!B71="","",'各会計、関係団体の財政状況及び健全化判断比率'!B71)</f>
        <v>兵庫県市町村職員退職手当組合</v>
      </c>
      <c r="BZ37" s="422"/>
      <c r="CA37" s="422"/>
      <c r="CB37" s="422"/>
      <c r="CC37" s="422"/>
      <c r="CD37" s="422"/>
      <c r="CE37" s="422"/>
      <c r="CF37" s="422"/>
      <c r="CG37" s="422"/>
      <c r="CH37" s="422"/>
      <c r="CI37" s="422"/>
      <c r="CJ37" s="422"/>
      <c r="CK37" s="422"/>
      <c r="CL37" s="422"/>
      <c r="CM37" s="422"/>
      <c r="CN37" s="212"/>
      <c r="CO37" s="423">
        <f t="shared" si="3"/>
        <v>22</v>
      </c>
      <c r="CP37" s="423"/>
      <c r="CQ37" s="422" t="str">
        <f>IF('各会計、関係団体の財政状況及び健全化判断比率'!BS10="","",'各会計、関係団体の財政状況及び健全化判断比率'!BS10)</f>
        <v>㈱シルク温泉やまびこ</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16</v>
      </c>
      <c r="BX38" s="423"/>
      <c r="BY38" s="422" t="str">
        <f>IF('各会計、関係団体の財政状況及び健全化判断比率'!B72="","",'各会計、関係団体の財政状況及び健全化判断比率'!B72)</f>
        <v>兵庫県市町交通災害共済組合</v>
      </c>
      <c r="BZ38" s="422"/>
      <c r="CA38" s="422"/>
      <c r="CB38" s="422"/>
      <c r="CC38" s="422"/>
      <c r="CD38" s="422"/>
      <c r="CE38" s="422"/>
      <c r="CF38" s="422"/>
      <c r="CG38" s="422"/>
      <c r="CH38" s="422"/>
      <c r="CI38" s="422"/>
      <c r="CJ38" s="422"/>
      <c r="CK38" s="422"/>
      <c r="CL38" s="422"/>
      <c r="CM38" s="422"/>
      <c r="CN38" s="212"/>
      <c r="CO38" s="423">
        <f t="shared" si="3"/>
        <v>23</v>
      </c>
      <c r="CP38" s="423"/>
      <c r="CQ38" s="422" t="str">
        <f>IF('各会計、関係団体の財政状況及び健全化判断比率'!BS11="","",'各会計、関係団体の財政状況及び健全化判断比率'!BS11)</f>
        <v>アイティ豊岡都市開発㈱</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17</v>
      </c>
      <c r="BX39" s="423"/>
      <c r="BY39" s="422" t="str">
        <f>IF('各会計、関係団体の財政状況及び健全化判断比率'!B73="","",'各会計、関係団体の財政状況及び健全化判断比率'!B73)</f>
        <v>兵庫県後期高齢者医療広域連合（一般会計）</v>
      </c>
      <c r="BZ39" s="422"/>
      <c r="CA39" s="422"/>
      <c r="CB39" s="422"/>
      <c r="CC39" s="422"/>
      <c r="CD39" s="422"/>
      <c r="CE39" s="422"/>
      <c r="CF39" s="422"/>
      <c r="CG39" s="422"/>
      <c r="CH39" s="422"/>
      <c r="CI39" s="422"/>
      <c r="CJ39" s="422"/>
      <c r="CK39" s="422"/>
      <c r="CL39" s="422"/>
      <c r="CM39" s="422"/>
      <c r="CN39" s="212"/>
      <c r="CO39" s="423">
        <f t="shared" si="3"/>
        <v>24</v>
      </c>
      <c r="CP39" s="423"/>
      <c r="CQ39" s="422" t="str">
        <f>IF('各会計、関係団体の財政状況及び健全化判断比率'!BS12="","",'各会計、関係団体の財政状況及び健全化判断比率'!BS12)</f>
        <v>豊岡まちづくり㈱</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18</v>
      </c>
      <c r="BX40" s="423"/>
      <c r="BY40" s="422" t="str">
        <f>IF('各会計、関係団体の財政状況及び健全化判断比率'!B74="","",'各会計、関係団体の財政状況及び健全化判断比率'!B74)</f>
        <v>兵庫県後期高齢者医療広域連合（特別会計）</v>
      </c>
      <c r="BZ40" s="422"/>
      <c r="CA40" s="422"/>
      <c r="CB40" s="422"/>
      <c r="CC40" s="422"/>
      <c r="CD40" s="422"/>
      <c r="CE40" s="422"/>
      <c r="CF40" s="422"/>
      <c r="CG40" s="422"/>
      <c r="CH40" s="422"/>
      <c r="CI40" s="422"/>
      <c r="CJ40" s="422"/>
      <c r="CK40" s="422"/>
      <c r="CL40" s="422"/>
      <c r="CM40" s="422"/>
      <c r="CN40" s="212"/>
      <c r="CO40" s="423">
        <f t="shared" si="3"/>
        <v>25</v>
      </c>
      <c r="CP40" s="423"/>
      <c r="CQ40" s="422" t="str">
        <f>IF('各会計、関係団体の財政状況及び健全化判断比率'!BS13="","",'各会計、関係団体の財政状況及び健全化判断比率'!BS13)</f>
        <v>㈲あした</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t="str">
        <f t="shared" si="2"/>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12"/>
      <c r="CO41" s="423">
        <f t="shared" si="3"/>
        <v>26</v>
      </c>
      <c r="CP41" s="423"/>
      <c r="CQ41" s="422" t="str">
        <f>IF('各会計、関係団体の財政状況及び健全化判断比率'!BS14="","",'各会計、関係団体の財政状況及び健全化判断比率'!BS14)</f>
        <v>(一財)但馬地域地場産業振興センター</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2"/>
      <c r="CO42" s="423">
        <f t="shared" si="3"/>
        <v>27</v>
      </c>
      <c r="CP42" s="423"/>
      <c r="CQ42" s="422" t="str">
        <f>IF('各会計、関係団体の財政状況及び健全化判断比率'!BS15="","",'各会計、関係団体の財政状況及び健全化判断比率'!BS15)</f>
        <v>(一社)豊岡観光イノベーション</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f t="shared" si="3"/>
        <v>28</v>
      </c>
      <c r="CP43" s="423"/>
      <c r="CQ43" s="422" t="str">
        <f>IF('各会計、関係団体の財政状況及び健全化判断比率'!BS16="","",'各会計、関係団体の財政状況及び健全化判断比率'!BS16)</f>
        <v>兵庫県信用保証協会</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8sWf7kTdAW4eoNPfWBB2KOGd9seShXZBqGa6TJIQzFkniO3f44uSRT9FuMz0cVTL/U5WqGK9aqzfMb+F3l9RhA==" saltValue="TPABflpvsngjYan1+MbU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workbookViewId="0">
      <selection activeCell="AU22" sqref="AU22:BM2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6" t="s">
        <v>577</v>
      </c>
      <c r="D34" s="1246"/>
      <c r="E34" s="1247"/>
      <c r="F34" s="32">
        <v>9.17</v>
      </c>
      <c r="G34" s="33">
        <v>9.4700000000000006</v>
      </c>
      <c r="H34" s="33">
        <v>9.86</v>
      </c>
      <c r="I34" s="33">
        <v>10.88</v>
      </c>
      <c r="J34" s="34">
        <v>11.8</v>
      </c>
      <c r="K34" s="22"/>
      <c r="L34" s="22"/>
      <c r="M34" s="22"/>
      <c r="N34" s="22"/>
      <c r="O34" s="22"/>
      <c r="P34" s="22"/>
    </row>
    <row r="35" spans="1:16" ht="39" customHeight="1" x14ac:dyDescent="0.15">
      <c r="A35" s="22"/>
      <c r="B35" s="35"/>
      <c r="C35" s="1240" t="s">
        <v>578</v>
      </c>
      <c r="D35" s="1241"/>
      <c r="E35" s="1242"/>
      <c r="F35" s="36">
        <v>3.14</v>
      </c>
      <c r="G35" s="37">
        <v>3.8</v>
      </c>
      <c r="H35" s="37">
        <v>3.96</v>
      </c>
      <c r="I35" s="37">
        <v>4.1100000000000003</v>
      </c>
      <c r="J35" s="38">
        <v>5.55</v>
      </c>
      <c r="K35" s="22"/>
      <c r="L35" s="22"/>
      <c r="M35" s="22"/>
      <c r="N35" s="22"/>
      <c r="O35" s="22"/>
      <c r="P35" s="22"/>
    </row>
    <row r="36" spans="1:16" ht="39" customHeight="1" x14ac:dyDescent="0.15">
      <c r="A36" s="22"/>
      <c r="B36" s="35"/>
      <c r="C36" s="1240" t="s">
        <v>579</v>
      </c>
      <c r="D36" s="1241"/>
      <c r="E36" s="1242"/>
      <c r="F36" s="36">
        <v>2.81</v>
      </c>
      <c r="G36" s="37">
        <v>3.17</v>
      </c>
      <c r="H36" s="37">
        <v>2.89</v>
      </c>
      <c r="I36" s="37">
        <v>2.93</v>
      </c>
      <c r="J36" s="38">
        <v>4.49</v>
      </c>
      <c r="K36" s="22"/>
      <c r="L36" s="22"/>
      <c r="M36" s="22"/>
      <c r="N36" s="22"/>
      <c r="O36" s="22"/>
      <c r="P36" s="22"/>
    </row>
    <row r="37" spans="1:16" ht="39" customHeight="1" x14ac:dyDescent="0.15">
      <c r="A37" s="22"/>
      <c r="B37" s="35"/>
      <c r="C37" s="1240" t="s">
        <v>580</v>
      </c>
      <c r="D37" s="1241"/>
      <c r="E37" s="1242"/>
      <c r="F37" s="36">
        <v>0.52</v>
      </c>
      <c r="G37" s="37">
        <v>0.8</v>
      </c>
      <c r="H37" s="37">
        <v>0.92</v>
      </c>
      <c r="I37" s="37">
        <v>1.21</v>
      </c>
      <c r="J37" s="38">
        <v>1.59</v>
      </c>
      <c r="K37" s="22"/>
      <c r="L37" s="22"/>
      <c r="M37" s="22"/>
      <c r="N37" s="22"/>
      <c r="O37" s="22"/>
      <c r="P37" s="22"/>
    </row>
    <row r="38" spans="1:16" ht="39" customHeight="1" x14ac:dyDescent="0.15">
      <c r="A38" s="22"/>
      <c r="B38" s="35"/>
      <c r="C38" s="1240" t="s">
        <v>581</v>
      </c>
      <c r="D38" s="1241"/>
      <c r="E38" s="1242"/>
      <c r="F38" s="36">
        <v>0.57999999999999996</v>
      </c>
      <c r="G38" s="37">
        <v>0.64</v>
      </c>
      <c r="H38" s="37">
        <v>0.69</v>
      </c>
      <c r="I38" s="37">
        <v>0.69</v>
      </c>
      <c r="J38" s="38">
        <v>0.77</v>
      </c>
      <c r="K38" s="22"/>
      <c r="L38" s="22"/>
      <c r="M38" s="22"/>
      <c r="N38" s="22"/>
      <c r="O38" s="22"/>
      <c r="P38" s="22"/>
    </row>
    <row r="39" spans="1:16" ht="39" customHeight="1" x14ac:dyDescent="0.15">
      <c r="A39" s="22"/>
      <c r="B39" s="35"/>
      <c r="C39" s="1240" t="s">
        <v>582</v>
      </c>
      <c r="D39" s="1241"/>
      <c r="E39" s="1242"/>
      <c r="F39" s="36">
        <v>1.01</v>
      </c>
      <c r="G39" s="37">
        <v>1.17</v>
      </c>
      <c r="H39" s="37">
        <v>1.67</v>
      </c>
      <c r="I39" s="37">
        <v>1.26</v>
      </c>
      <c r="J39" s="38">
        <v>0.36</v>
      </c>
      <c r="K39" s="22"/>
      <c r="L39" s="22"/>
      <c r="M39" s="22"/>
      <c r="N39" s="22"/>
      <c r="O39" s="22"/>
      <c r="P39" s="22"/>
    </row>
    <row r="40" spans="1:16" ht="39" customHeight="1" x14ac:dyDescent="0.15">
      <c r="A40" s="22"/>
      <c r="B40" s="35"/>
      <c r="C40" s="1240" t="s">
        <v>583</v>
      </c>
      <c r="D40" s="1241"/>
      <c r="E40" s="1242"/>
      <c r="F40" s="36">
        <v>7.0000000000000007E-2</v>
      </c>
      <c r="G40" s="37">
        <v>0.09</v>
      </c>
      <c r="H40" s="37">
        <v>0.09</v>
      </c>
      <c r="I40" s="37">
        <v>0.1</v>
      </c>
      <c r="J40" s="38">
        <v>0.09</v>
      </c>
      <c r="K40" s="22"/>
      <c r="L40" s="22"/>
      <c r="M40" s="22"/>
      <c r="N40" s="22"/>
      <c r="O40" s="22"/>
      <c r="P40" s="22"/>
    </row>
    <row r="41" spans="1:16" ht="39" customHeight="1" x14ac:dyDescent="0.15">
      <c r="A41" s="22"/>
      <c r="B41" s="35"/>
      <c r="C41" s="1240" t="s">
        <v>584</v>
      </c>
      <c r="D41" s="1241"/>
      <c r="E41" s="1242"/>
      <c r="F41" s="36">
        <v>7.0000000000000007E-2</v>
      </c>
      <c r="G41" s="37">
        <v>0.05</v>
      </c>
      <c r="H41" s="37">
        <v>0.08</v>
      </c>
      <c r="I41" s="37">
        <v>7.0000000000000007E-2</v>
      </c>
      <c r="J41" s="38">
        <v>0.06</v>
      </c>
      <c r="K41" s="22"/>
      <c r="L41" s="22"/>
      <c r="M41" s="22"/>
      <c r="N41" s="22"/>
      <c r="O41" s="22"/>
      <c r="P41" s="22"/>
    </row>
    <row r="42" spans="1:16" ht="39" customHeight="1" x14ac:dyDescent="0.15">
      <c r="A42" s="22"/>
      <c r="B42" s="39"/>
      <c r="C42" s="1240" t="s">
        <v>585</v>
      </c>
      <c r="D42" s="1241"/>
      <c r="E42" s="1242"/>
      <c r="F42" s="36" t="s">
        <v>528</v>
      </c>
      <c r="G42" s="37" t="s">
        <v>528</v>
      </c>
      <c r="H42" s="37" t="s">
        <v>528</v>
      </c>
      <c r="I42" s="37" t="s">
        <v>528</v>
      </c>
      <c r="J42" s="38" t="s">
        <v>528</v>
      </c>
      <c r="K42" s="22"/>
      <c r="L42" s="22"/>
      <c r="M42" s="22"/>
      <c r="N42" s="22"/>
      <c r="O42" s="22"/>
      <c r="P42" s="22"/>
    </row>
    <row r="43" spans="1:16" ht="39" customHeight="1" thickBot="1" x14ac:dyDescent="0.2">
      <c r="A43" s="22"/>
      <c r="B43" s="40"/>
      <c r="C43" s="1243" t="s">
        <v>586</v>
      </c>
      <c r="D43" s="1244"/>
      <c r="E43" s="1245"/>
      <c r="F43" s="41">
        <v>0.06</v>
      </c>
      <c r="G43" s="42">
        <v>0.08</v>
      </c>
      <c r="H43" s="42">
        <v>0.14000000000000001</v>
      </c>
      <c r="I43" s="42">
        <v>0.05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Db2pxwsjRjycimr7LAb5pnTmYGfdDKB44INALtf6oTRz4l66mgk1j4E6vM4t5Ke8WLEzGB5pt3rMbXL2mPEAg==" saltValue="wspcpXEsmU4UuWhohr/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workbookViewId="0">
      <selection activeCell="AU22" sqref="AU22:BM2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6872</v>
      </c>
      <c r="L45" s="60">
        <v>6381</v>
      </c>
      <c r="M45" s="60">
        <v>6491</v>
      </c>
      <c r="N45" s="60">
        <v>6408</v>
      </c>
      <c r="O45" s="61">
        <v>6402</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528</v>
      </c>
      <c r="L46" s="64" t="s">
        <v>528</v>
      </c>
      <c r="M46" s="64" t="s">
        <v>528</v>
      </c>
      <c r="N46" s="64" t="s">
        <v>528</v>
      </c>
      <c r="O46" s="65" t="s">
        <v>528</v>
      </c>
      <c r="P46" s="48"/>
      <c r="Q46" s="48"/>
      <c r="R46" s="48"/>
      <c r="S46" s="48"/>
      <c r="T46" s="48"/>
      <c r="U46" s="48"/>
    </row>
    <row r="47" spans="1:21" ht="30.75" customHeight="1" x14ac:dyDescent="0.15">
      <c r="A47" s="48"/>
      <c r="B47" s="1268"/>
      <c r="C47" s="1269"/>
      <c r="D47" s="62"/>
      <c r="E47" s="1250" t="s">
        <v>14</v>
      </c>
      <c r="F47" s="1250"/>
      <c r="G47" s="1250"/>
      <c r="H47" s="1250"/>
      <c r="I47" s="1250"/>
      <c r="J47" s="1251"/>
      <c r="K47" s="63">
        <v>117</v>
      </c>
      <c r="L47" s="64">
        <v>117</v>
      </c>
      <c r="M47" s="64">
        <v>107</v>
      </c>
      <c r="N47" s="64">
        <v>40</v>
      </c>
      <c r="O47" s="65">
        <v>30</v>
      </c>
      <c r="P47" s="48"/>
      <c r="Q47" s="48"/>
      <c r="R47" s="48"/>
      <c r="S47" s="48"/>
      <c r="T47" s="48"/>
      <c r="U47" s="48"/>
    </row>
    <row r="48" spans="1:21" ht="30.75" customHeight="1" x14ac:dyDescent="0.15">
      <c r="A48" s="48"/>
      <c r="B48" s="1268"/>
      <c r="C48" s="1269"/>
      <c r="D48" s="62"/>
      <c r="E48" s="1250" t="s">
        <v>15</v>
      </c>
      <c r="F48" s="1250"/>
      <c r="G48" s="1250"/>
      <c r="H48" s="1250"/>
      <c r="I48" s="1250"/>
      <c r="J48" s="1251"/>
      <c r="K48" s="63">
        <v>2980</v>
      </c>
      <c r="L48" s="64">
        <v>2942</v>
      </c>
      <c r="M48" s="64">
        <v>2884</v>
      </c>
      <c r="N48" s="64">
        <v>2945</v>
      </c>
      <c r="O48" s="65">
        <v>2864</v>
      </c>
      <c r="P48" s="48"/>
      <c r="Q48" s="48"/>
      <c r="R48" s="48"/>
      <c r="S48" s="48"/>
      <c r="T48" s="48"/>
      <c r="U48" s="48"/>
    </row>
    <row r="49" spans="1:21" ht="30.75" customHeight="1" x14ac:dyDescent="0.15">
      <c r="A49" s="48"/>
      <c r="B49" s="1268"/>
      <c r="C49" s="1269"/>
      <c r="D49" s="62"/>
      <c r="E49" s="1250" t="s">
        <v>16</v>
      </c>
      <c r="F49" s="1250"/>
      <c r="G49" s="1250"/>
      <c r="H49" s="1250"/>
      <c r="I49" s="1250"/>
      <c r="J49" s="1251"/>
      <c r="K49" s="63">
        <v>825</v>
      </c>
      <c r="L49" s="64">
        <v>843</v>
      </c>
      <c r="M49" s="64">
        <v>967</v>
      </c>
      <c r="N49" s="64">
        <v>949</v>
      </c>
      <c r="O49" s="65">
        <v>915</v>
      </c>
      <c r="P49" s="48"/>
      <c r="Q49" s="48"/>
      <c r="R49" s="48"/>
      <c r="S49" s="48"/>
      <c r="T49" s="48"/>
      <c r="U49" s="48"/>
    </row>
    <row r="50" spans="1:21" ht="30.75" customHeight="1" x14ac:dyDescent="0.15">
      <c r="A50" s="48"/>
      <c r="B50" s="1268"/>
      <c r="C50" s="1269"/>
      <c r="D50" s="62"/>
      <c r="E50" s="1250" t="s">
        <v>17</v>
      </c>
      <c r="F50" s="1250"/>
      <c r="G50" s="1250"/>
      <c r="H50" s="1250"/>
      <c r="I50" s="1250"/>
      <c r="J50" s="1251"/>
      <c r="K50" s="63">
        <v>19</v>
      </c>
      <c r="L50" s="64" t="s">
        <v>528</v>
      </c>
      <c r="M50" s="64" t="s">
        <v>528</v>
      </c>
      <c r="N50" s="64" t="s">
        <v>528</v>
      </c>
      <c r="O50" s="65" t="s">
        <v>528</v>
      </c>
      <c r="P50" s="48"/>
      <c r="Q50" s="48"/>
      <c r="R50" s="48"/>
      <c r="S50" s="48"/>
      <c r="T50" s="48"/>
      <c r="U50" s="48"/>
    </row>
    <row r="51" spans="1:21" ht="30.75" customHeight="1" x14ac:dyDescent="0.15">
      <c r="A51" s="48"/>
      <c r="B51" s="1270"/>
      <c r="C51" s="1271"/>
      <c r="D51" s="66"/>
      <c r="E51" s="1250" t="s">
        <v>18</v>
      </c>
      <c r="F51" s="1250"/>
      <c r="G51" s="1250"/>
      <c r="H51" s="1250"/>
      <c r="I51" s="1250"/>
      <c r="J51" s="1251"/>
      <c r="K51" s="63">
        <v>5</v>
      </c>
      <c r="L51" s="64">
        <v>3</v>
      </c>
      <c r="M51" s="64">
        <v>0</v>
      </c>
      <c r="N51" s="64" t="s">
        <v>528</v>
      </c>
      <c r="O51" s="65" t="s">
        <v>528</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8221</v>
      </c>
      <c r="L52" s="64">
        <v>7992</v>
      </c>
      <c r="M52" s="64">
        <v>7783</v>
      </c>
      <c r="N52" s="64">
        <v>7639</v>
      </c>
      <c r="O52" s="65">
        <v>7380</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2597</v>
      </c>
      <c r="L53" s="69">
        <v>2294</v>
      </c>
      <c r="M53" s="69">
        <v>2666</v>
      </c>
      <c r="N53" s="69">
        <v>2703</v>
      </c>
      <c r="O53" s="70">
        <v>2831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56" t="s">
        <v>25</v>
      </c>
      <c r="C57" s="1257"/>
      <c r="D57" s="1260" t="s">
        <v>26</v>
      </c>
      <c r="E57" s="1261"/>
      <c r="F57" s="1261"/>
      <c r="G57" s="1261"/>
      <c r="H57" s="1261"/>
      <c r="I57" s="1261"/>
      <c r="J57" s="1262"/>
      <c r="K57" s="83">
        <v>1132.8399999999999</v>
      </c>
      <c r="L57" s="83">
        <v>1474.26</v>
      </c>
      <c r="M57" s="83">
        <v>1815.68</v>
      </c>
      <c r="N57" s="84">
        <v>420</v>
      </c>
      <c r="O57" s="84">
        <v>360</v>
      </c>
    </row>
    <row r="58" spans="1:21" ht="31.5" customHeight="1" thickBot="1" x14ac:dyDescent="0.2">
      <c r="B58" s="1258"/>
      <c r="C58" s="1259"/>
      <c r="D58" s="1263" t="s">
        <v>27</v>
      </c>
      <c r="E58" s="1264"/>
      <c r="F58" s="1264"/>
      <c r="G58" s="1264"/>
      <c r="H58" s="1264"/>
      <c r="I58" s="1264"/>
      <c r="J58" s="1265"/>
      <c r="K58" s="85">
        <v>263.80700000000002</v>
      </c>
      <c r="L58" s="85">
        <v>320.70999999999998</v>
      </c>
      <c r="M58" s="85">
        <v>377.613</v>
      </c>
      <c r="N58" s="86">
        <v>140</v>
      </c>
      <c r="O58" s="86">
        <v>120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QRSrVGxqAGjmSR2Awb6I+LQiwitEhFuM5r3/qYFy68xAHmu127q/QrwaJCxkj0ahj654qtR3T/SzEIoTKgcOw==" saltValue="BnDLSGCVSkzaVdhqw/7L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workbookViewId="0">
      <selection activeCell="AU22" sqref="AU22:BM22"/>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570</v>
      </c>
      <c r="J40" s="98" t="s">
        <v>571</v>
      </c>
      <c r="K40" s="98" t="s">
        <v>572</v>
      </c>
      <c r="L40" s="98" t="s">
        <v>573</v>
      </c>
      <c r="M40" s="99" t="s">
        <v>574</v>
      </c>
    </row>
    <row r="41" spans="2:13" ht="27.75" customHeight="1" x14ac:dyDescent="0.15">
      <c r="B41" s="1286" t="s">
        <v>30</v>
      </c>
      <c r="C41" s="1287"/>
      <c r="D41" s="100"/>
      <c r="E41" s="1288" t="s">
        <v>31</v>
      </c>
      <c r="F41" s="1288"/>
      <c r="G41" s="1288"/>
      <c r="H41" s="1289"/>
      <c r="I41" s="101">
        <v>62039</v>
      </c>
      <c r="J41" s="102">
        <v>61803</v>
      </c>
      <c r="K41" s="102">
        <v>57456</v>
      </c>
      <c r="L41" s="102">
        <v>54742</v>
      </c>
      <c r="M41" s="103">
        <v>51998</v>
      </c>
    </row>
    <row r="42" spans="2:13" ht="27.75" customHeight="1" x14ac:dyDescent="0.15">
      <c r="B42" s="1276"/>
      <c r="C42" s="1277"/>
      <c r="D42" s="104"/>
      <c r="E42" s="1280" t="s">
        <v>32</v>
      </c>
      <c r="F42" s="1280"/>
      <c r="G42" s="1280"/>
      <c r="H42" s="1281"/>
      <c r="I42" s="105">
        <v>111</v>
      </c>
      <c r="J42" s="106">
        <v>111</v>
      </c>
      <c r="K42" s="106">
        <v>111</v>
      </c>
      <c r="L42" s="106">
        <v>111</v>
      </c>
      <c r="M42" s="107">
        <v>111</v>
      </c>
    </row>
    <row r="43" spans="2:13" ht="27.75" customHeight="1" x14ac:dyDescent="0.15">
      <c r="B43" s="1276"/>
      <c r="C43" s="1277"/>
      <c r="D43" s="104"/>
      <c r="E43" s="1280" t="s">
        <v>33</v>
      </c>
      <c r="F43" s="1280"/>
      <c r="G43" s="1280"/>
      <c r="H43" s="1281"/>
      <c r="I43" s="105">
        <v>46114</v>
      </c>
      <c r="J43" s="106">
        <v>43832</v>
      </c>
      <c r="K43" s="106">
        <v>41300</v>
      </c>
      <c r="L43" s="106">
        <v>38845</v>
      </c>
      <c r="M43" s="107">
        <v>38424</v>
      </c>
    </row>
    <row r="44" spans="2:13" ht="27.75" customHeight="1" x14ac:dyDescent="0.15">
      <c r="B44" s="1276"/>
      <c r="C44" s="1277"/>
      <c r="D44" s="104"/>
      <c r="E44" s="1280" t="s">
        <v>34</v>
      </c>
      <c r="F44" s="1280"/>
      <c r="G44" s="1280"/>
      <c r="H44" s="1281"/>
      <c r="I44" s="105">
        <v>12716</v>
      </c>
      <c r="J44" s="106">
        <v>12490</v>
      </c>
      <c r="K44" s="106">
        <v>12579</v>
      </c>
      <c r="L44" s="106">
        <v>12060</v>
      </c>
      <c r="M44" s="107">
        <v>11323</v>
      </c>
    </row>
    <row r="45" spans="2:13" ht="27.75" customHeight="1" x14ac:dyDescent="0.15">
      <c r="B45" s="1276"/>
      <c r="C45" s="1277"/>
      <c r="D45" s="104"/>
      <c r="E45" s="1280" t="s">
        <v>35</v>
      </c>
      <c r="F45" s="1280"/>
      <c r="G45" s="1280"/>
      <c r="H45" s="1281"/>
      <c r="I45" s="105">
        <v>6478</v>
      </c>
      <c r="J45" s="106">
        <v>6447</v>
      </c>
      <c r="K45" s="106">
        <v>6467</v>
      </c>
      <c r="L45" s="106">
        <v>6114</v>
      </c>
      <c r="M45" s="107">
        <v>6121</v>
      </c>
    </row>
    <row r="46" spans="2:13" ht="27.75" customHeight="1" x14ac:dyDescent="0.15">
      <c r="B46" s="1276"/>
      <c r="C46" s="1277"/>
      <c r="D46" s="108"/>
      <c r="E46" s="1280" t="s">
        <v>36</v>
      </c>
      <c r="F46" s="1280"/>
      <c r="G46" s="1280"/>
      <c r="H46" s="1281"/>
      <c r="I46" s="105" t="s">
        <v>528</v>
      </c>
      <c r="J46" s="106">
        <v>7</v>
      </c>
      <c r="K46" s="106" t="s">
        <v>528</v>
      </c>
      <c r="L46" s="106" t="s">
        <v>528</v>
      </c>
      <c r="M46" s="107" t="s">
        <v>528</v>
      </c>
    </row>
    <row r="47" spans="2:13" ht="27.75" customHeight="1" x14ac:dyDescent="0.15">
      <c r="B47" s="1276"/>
      <c r="C47" s="1277"/>
      <c r="D47" s="109"/>
      <c r="E47" s="1290" t="s">
        <v>37</v>
      </c>
      <c r="F47" s="1291"/>
      <c r="G47" s="1291"/>
      <c r="H47" s="1292"/>
      <c r="I47" s="105" t="s">
        <v>528</v>
      </c>
      <c r="J47" s="106" t="s">
        <v>528</v>
      </c>
      <c r="K47" s="106" t="s">
        <v>528</v>
      </c>
      <c r="L47" s="106" t="s">
        <v>528</v>
      </c>
      <c r="M47" s="107" t="s">
        <v>528</v>
      </c>
    </row>
    <row r="48" spans="2:13" ht="27.75" customHeight="1" x14ac:dyDescent="0.15">
      <c r="B48" s="1276"/>
      <c r="C48" s="1277"/>
      <c r="D48" s="104"/>
      <c r="E48" s="1280" t="s">
        <v>38</v>
      </c>
      <c r="F48" s="1280"/>
      <c r="G48" s="1280"/>
      <c r="H48" s="1281"/>
      <c r="I48" s="105" t="s">
        <v>528</v>
      </c>
      <c r="J48" s="106" t="s">
        <v>528</v>
      </c>
      <c r="K48" s="106" t="s">
        <v>528</v>
      </c>
      <c r="L48" s="106" t="s">
        <v>528</v>
      </c>
      <c r="M48" s="107" t="s">
        <v>528</v>
      </c>
    </row>
    <row r="49" spans="2:13" ht="27.75" customHeight="1" x14ac:dyDescent="0.15">
      <c r="B49" s="1278"/>
      <c r="C49" s="1279"/>
      <c r="D49" s="104"/>
      <c r="E49" s="1280" t="s">
        <v>39</v>
      </c>
      <c r="F49" s="1280"/>
      <c r="G49" s="1280"/>
      <c r="H49" s="1281"/>
      <c r="I49" s="105" t="s">
        <v>528</v>
      </c>
      <c r="J49" s="106" t="s">
        <v>528</v>
      </c>
      <c r="K49" s="106" t="s">
        <v>528</v>
      </c>
      <c r="L49" s="106" t="s">
        <v>528</v>
      </c>
      <c r="M49" s="107" t="s">
        <v>528</v>
      </c>
    </row>
    <row r="50" spans="2:13" ht="27.75" customHeight="1" x14ac:dyDescent="0.15">
      <c r="B50" s="1274" t="s">
        <v>40</v>
      </c>
      <c r="C50" s="1275"/>
      <c r="D50" s="110"/>
      <c r="E50" s="1280" t="s">
        <v>41</v>
      </c>
      <c r="F50" s="1280"/>
      <c r="G50" s="1280"/>
      <c r="H50" s="1281"/>
      <c r="I50" s="105">
        <v>17408</v>
      </c>
      <c r="J50" s="106">
        <v>19360</v>
      </c>
      <c r="K50" s="106">
        <v>18602</v>
      </c>
      <c r="L50" s="106">
        <v>18836</v>
      </c>
      <c r="M50" s="107">
        <v>18471</v>
      </c>
    </row>
    <row r="51" spans="2:13" ht="27.75" customHeight="1" x14ac:dyDescent="0.15">
      <c r="B51" s="1276"/>
      <c r="C51" s="1277"/>
      <c r="D51" s="104"/>
      <c r="E51" s="1280" t="s">
        <v>42</v>
      </c>
      <c r="F51" s="1280"/>
      <c r="G51" s="1280"/>
      <c r="H51" s="1281"/>
      <c r="I51" s="105">
        <v>1428</v>
      </c>
      <c r="J51" s="106">
        <v>1296</v>
      </c>
      <c r="K51" s="106">
        <v>1133</v>
      </c>
      <c r="L51" s="106">
        <v>1003</v>
      </c>
      <c r="M51" s="107">
        <v>886</v>
      </c>
    </row>
    <row r="52" spans="2:13" ht="27.75" customHeight="1" x14ac:dyDescent="0.15">
      <c r="B52" s="1278"/>
      <c r="C52" s="1279"/>
      <c r="D52" s="104"/>
      <c r="E52" s="1280" t="s">
        <v>43</v>
      </c>
      <c r="F52" s="1280"/>
      <c r="G52" s="1280"/>
      <c r="H52" s="1281"/>
      <c r="I52" s="105">
        <v>84276</v>
      </c>
      <c r="J52" s="106">
        <v>82558</v>
      </c>
      <c r="K52" s="106">
        <v>79620</v>
      </c>
      <c r="L52" s="106">
        <v>76621</v>
      </c>
      <c r="M52" s="107">
        <v>73488</v>
      </c>
    </row>
    <row r="53" spans="2:13" ht="27.75" customHeight="1" thickBot="1" x14ac:dyDescent="0.2">
      <c r="B53" s="1282" t="s">
        <v>44</v>
      </c>
      <c r="C53" s="1283"/>
      <c r="D53" s="111"/>
      <c r="E53" s="1284" t="s">
        <v>45</v>
      </c>
      <c r="F53" s="1284"/>
      <c r="G53" s="1284"/>
      <c r="H53" s="1285"/>
      <c r="I53" s="112">
        <v>24345</v>
      </c>
      <c r="J53" s="113">
        <v>21476</v>
      </c>
      <c r="K53" s="113">
        <v>18557</v>
      </c>
      <c r="L53" s="113">
        <v>15412</v>
      </c>
      <c r="M53" s="114">
        <v>15132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4Tpee5aGWdMijgVlYcEBb6zxX4VuVBJSLTyC951FRcfJfhf0Z24Ub86JR5M8eOziwnlsVTzKzhTAdCR1vUmDw==" saltValue="//Guf9DG95J3B0p+tXKy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40" zoomScaleNormal="40" workbookViewId="0">
      <selection activeCell="AU22" sqref="AU22:BM2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572</v>
      </c>
      <c r="G54" s="123" t="s">
        <v>573</v>
      </c>
      <c r="H54" s="124" t="s">
        <v>574</v>
      </c>
    </row>
    <row r="55" spans="2:8" ht="52.5" customHeight="1" x14ac:dyDescent="0.15">
      <c r="B55" s="125"/>
      <c r="C55" s="1301" t="s">
        <v>48</v>
      </c>
      <c r="D55" s="1301"/>
      <c r="E55" s="1302"/>
      <c r="F55" s="126">
        <v>5653</v>
      </c>
      <c r="G55" s="126">
        <v>5275</v>
      </c>
      <c r="H55" s="127">
        <v>5003</v>
      </c>
    </row>
    <row r="56" spans="2:8" ht="52.5" customHeight="1" x14ac:dyDescent="0.15">
      <c r="B56" s="128"/>
      <c r="C56" s="1303" t="s">
        <v>49</v>
      </c>
      <c r="D56" s="1303"/>
      <c r="E56" s="1304"/>
      <c r="F56" s="129">
        <v>2106</v>
      </c>
      <c r="G56" s="129">
        <v>1946</v>
      </c>
      <c r="H56" s="130">
        <v>1653</v>
      </c>
    </row>
    <row r="57" spans="2:8" ht="53.25" customHeight="1" x14ac:dyDescent="0.15">
      <c r="B57" s="128"/>
      <c r="C57" s="1305" t="s">
        <v>50</v>
      </c>
      <c r="D57" s="1305"/>
      <c r="E57" s="1306"/>
      <c r="F57" s="131">
        <v>13218</v>
      </c>
      <c r="G57" s="131">
        <v>13130</v>
      </c>
      <c r="H57" s="132">
        <v>13559</v>
      </c>
    </row>
    <row r="58" spans="2:8" ht="45.75" customHeight="1" x14ac:dyDescent="0.15">
      <c r="B58" s="133"/>
      <c r="C58" s="1293" t="s">
        <v>613</v>
      </c>
      <c r="D58" s="1294"/>
      <c r="E58" s="1295"/>
      <c r="F58" s="134">
        <v>7180</v>
      </c>
      <c r="G58" s="134">
        <v>7606.6624350000002</v>
      </c>
      <c r="H58" s="135">
        <v>7697.1180000000004</v>
      </c>
    </row>
    <row r="59" spans="2:8" ht="45.75" customHeight="1" x14ac:dyDescent="0.15">
      <c r="B59" s="133"/>
      <c r="C59" s="1293" t="s">
        <v>614</v>
      </c>
      <c r="D59" s="1294"/>
      <c r="E59" s="1295"/>
      <c r="F59" s="134">
        <v>4034.4884029999998</v>
      </c>
      <c r="G59" s="134">
        <v>3508.8936749999998</v>
      </c>
      <c r="H59" s="135">
        <v>3823.4859999999999</v>
      </c>
    </row>
    <row r="60" spans="2:8" ht="45.75" customHeight="1" x14ac:dyDescent="0.15">
      <c r="B60" s="133"/>
      <c r="C60" s="1293" t="s">
        <v>615</v>
      </c>
      <c r="D60" s="1294"/>
      <c r="E60" s="1295"/>
      <c r="F60" s="134">
        <v>1196.6301040000001</v>
      </c>
      <c r="G60" s="134">
        <v>1196.6301040000001</v>
      </c>
      <c r="H60" s="135">
        <v>1196.6300000000001</v>
      </c>
    </row>
    <row r="61" spans="2:8" ht="45.75" customHeight="1" x14ac:dyDescent="0.15">
      <c r="B61" s="133"/>
      <c r="C61" s="1293" t="s">
        <v>616</v>
      </c>
      <c r="D61" s="1294"/>
      <c r="E61" s="1295"/>
      <c r="F61" s="134">
        <v>514.29306899999995</v>
      </c>
      <c r="G61" s="134">
        <v>517.28362800000002</v>
      </c>
      <c r="H61" s="135">
        <v>517.76400000000001</v>
      </c>
    </row>
    <row r="62" spans="2:8" ht="45.75" customHeight="1" thickBot="1" x14ac:dyDescent="0.2">
      <c r="B62" s="136"/>
      <c r="C62" s="1296" t="s">
        <v>617</v>
      </c>
      <c r="D62" s="1297"/>
      <c r="E62" s="1298"/>
      <c r="F62" s="137">
        <v>144.13164499999999</v>
      </c>
      <c r="G62" s="137">
        <v>132.53664499999999</v>
      </c>
      <c r="H62" s="138">
        <v>127.764</v>
      </c>
    </row>
    <row r="63" spans="2:8" ht="52.5" customHeight="1" thickBot="1" x14ac:dyDescent="0.2">
      <c r="B63" s="139"/>
      <c r="C63" s="1299" t="s">
        <v>51</v>
      </c>
      <c r="D63" s="1299"/>
      <c r="E63" s="1300"/>
      <c r="F63" s="140">
        <v>20977</v>
      </c>
      <c r="G63" s="140">
        <v>20352</v>
      </c>
      <c r="H63" s="141">
        <v>20216</v>
      </c>
    </row>
    <row r="64" spans="2:8" ht="15" customHeight="1" x14ac:dyDescent="0.15"/>
  </sheetData>
  <sheetProtection algorithmName="SHA-512" hashValue="FWDhlAIcAG9Ft0ULxXwvjVnmCLb4taW5gpq8FqnQuE9t3Q8AogahbRc8orY33rhvWB3CnIZA9SLfJ3PaO8eCCQ==" saltValue="yN2TCBjhR5qUGTJIpDJ4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618</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618</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619</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620</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9" t="s">
        <v>621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3"/>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3"/>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3"/>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3"/>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622</v>
      </c>
    </row>
    <row r="50" spans="1:109" x14ac:dyDescent="0.15">
      <c r="B50" s="393"/>
      <c r="G50" s="1313"/>
      <c r="H50" s="1313"/>
      <c r="I50" s="1313"/>
      <c r="J50" s="1313"/>
      <c r="K50" s="403"/>
      <c r="L50" s="403"/>
      <c r="M50" s="404"/>
      <c r="N50" s="40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570</v>
      </c>
      <c r="BQ50" s="1312"/>
      <c r="BR50" s="1312"/>
      <c r="BS50" s="1312"/>
      <c r="BT50" s="1312"/>
      <c r="BU50" s="1312"/>
      <c r="BV50" s="1312"/>
      <c r="BW50" s="1312"/>
      <c r="BX50" s="1312" t="s">
        <v>571</v>
      </c>
      <c r="BY50" s="1312"/>
      <c r="BZ50" s="1312"/>
      <c r="CA50" s="1312"/>
      <c r="CB50" s="1312"/>
      <c r="CC50" s="1312"/>
      <c r="CD50" s="1312"/>
      <c r="CE50" s="1312"/>
      <c r="CF50" s="1312" t="s">
        <v>572</v>
      </c>
      <c r="CG50" s="1312"/>
      <c r="CH50" s="1312"/>
      <c r="CI50" s="1312"/>
      <c r="CJ50" s="1312"/>
      <c r="CK50" s="1312"/>
      <c r="CL50" s="1312"/>
      <c r="CM50" s="1312"/>
      <c r="CN50" s="1312" t="s">
        <v>573</v>
      </c>
      <c r="CO50" s="1312"/>
      <c r="CP50" s="1312"/>
      <c r="CQ50" s="1312"/>
      <c r="CR50" s="1312"/>
      <c r="CS50" s="1312"/>
      <c r="CT50" s="1312"/>
      <c r="CU50" s="1312"/>
      <c r="CV50" s="1312" t="s">
        <v>574</v>
      </c>
      <c r="CW50" s="1312"/>
      <c r="CX50" s="1312"/>
      <c r="CY50" s="1312"/>
      <c r="CZ50" s="1312"/>
      <c r="DA50" s="1312"/>
      <c r="DB50" s="1312"/>
      <c r="DC50" s="1312"/>
    </row>
    <row r="51" spans="1:109" ht="13.5" customHeight="1" x14ac:dyDescent="0.15">
      <c r="B51" s="393"/>
      <c r="G51" s="1315"/>
      <c r="H51" s="1315"/>
      <c r="I51" s="1328"/>
      <c r="J51" s="1328"/>
      <c r="K51" s="1314"/>
      <c r="L51" s="1314"/>
      <c r="M51" s="1314"/>
      <c r="N51" s="1314"/>
      <c r="AM51" s="402"/>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07">
        <v>112.5</v>
      </c>
      <c r="BQ51" s="1307"/>
      <c r="BR51" s="1307"/>
      <c r="BS51" s="1307"/>
      <c r="BT51" s="1307"/>
      <c r="BU51" s="1307"/>
      <c r="BV51" s="1307"/>
      <c r="BW51" s="1307"/>
      <c r="BX51" s="1307">
        <v>102.6</v>
      </c>
      <c r="BY51" s="1307"/>
      <c r="BZ51" s="1307"/>
      <c r="CA51" s="1307"/>
      <c r="CB51" s="1307"/>
      <c r="CC51" s="1307"/>
      <c r="CD51" s="1307"/>
      <c r="CE51" s="1307"/>
      <c r="CF51" s="1307">
        <v>89.4</v>
      </c>
      <c r="CG51" s="1307"/>
      <c r="CH51" s="1307"/>
      <c r="CI51" s="1307"/>
      <c r="CJ51" s="1307"/>
      <c r="CK51" s="1307"/>
      <c r="CL51" s="1307"/>
      <c r="CM51" s="1307"/>
      <c r="CN51" s="1307">
        <v>74.8</v>
      </c>
      <c r="CO51" s="1307"/>
      <c r="CP51" s="1307"/>
      <c r="CQ51" s="1307"/>
      <c r="CR51" s="1307"/>
      <c r="CS51" s="1307"/>
      <c r="CT51" s="1307"/>
      <c r="CU51" s="1307"/>
      <c r="CV51" s="1307">
        <v>74.5</v>
      </c>
      <c r="CW51" s="1307"/>
      <c r="CX51" s="1307"/>
      <c r="CY51" s="1307"/>
      <c r="CZ51" s="1307"/>
      <c r="DA51" s="1307"/>
      <c r="DB51" s="1307"/>
      <c r="DC51" s="1307"/>
    </row>
    <row r="52" spans="1:109" x14ac:dyDescent="0.15">
      <c r="B52" s="393"/>
      <c r="G52" s="1315"/>
      <c r="H52" s="1315"/>
      <c r="I52" s="1328"/>
      <c r="J52" s="1328"/>
      <c r="K52" s="1314"/>
      <c r="L52" s="1314"/>
      <c r="M52" s="1314"/>
      <c r="N52" s="1314"/>
      <c r="AM52" s="402"/>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1"/>
      <c r="B53" s="393"/>
      <c r="G53" s="1315"/>
      <c r="H53" s="1315"/>
      <c r="I53" s="1313"/>
      <c r="J53" s="1313"/>
      <c r="K53" s="1314"/>
      <c r="L53" s="1314"/>
      <c r="M53" s="1314"/>
      <c r="N53" s="1314"/>
      <c r="AM53" s="402"/>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07">
        <v>48</v>
      </c>
      <c r="BQ53" s="1307"/>
      <c r="BR53" s="1307"/>
      <c r="BS53" s="1307"/>
      <c r="BT53" s="1307"/>
      <c r="BU53" s="1307"/>
      <c r="BV53" s="1307"/>
      <c r="BW53" s="1307"/>
      <c r="BX53" s="1307">
        <v>60.6</v>
      </c>
      <c r="BY53" s="1307"/>
      <c r="BZ53" s="1307"/>
      <c r="CA53" s="1307"/>
      <c r="CB53" s="1307"/>
      <c r="CC53" s="1307"/>
      <c r="CD53" s="1307"/>
      <c r="CE53" s="1307"/>
      <c r="CF53" s="1307">
        <v>62.1</v>
      </c>
      <c r="CG53" s="1307"/>
      <c r="CH53" s="1307"/>
      <c r="CI53" s="1307"/>
      <c r="CJ53" s="1307"/>
      <c r="CK53" s="1307"/>
      <c r="CL53" s="1307"/>
      <c r="CM53" s="1307"/>
      <c r="CN53" s="1307">
        <v>63.9</v>
      </c>
      <c r="CO53" s="1307"/>
      <c r="CP53" s="1307"/>
      <c r="CQ53" s="1307"/>
      <c r="CR53" s="1307"/>
      <c r="CS53" s="1307"/>
      <c r="CT53" s="1307"/>
      <c r="CU53" s="1307"/>
      <c r="CV53" s="1307">
        <v>65</v>
      </c>
      <c r="CW53" s="1307"/>
      <c r="CX53" s="1307"/>
      <c r="CY53" s="1307"/>
      <c r="CZ53" s="1307"/>
      <c r="DA53" s="1307"/>
      <c r="DB53" s="1307"/>
      <c r="DC53" s="1307"/>
    </row>
    <row r="54" spans="1:109" x14ac:dyDescent="0.15">
      <c r="A54" s="401"/>
      <c r="B54" s="393"/>
      <c r="G54" s="1315"/>
      <c r="H54" s="1315"/>
      <c r="I54" s="1313"/>
      <c r="J54" s="1313"/>
      <c r="K54" s="1314"/>
      <c r="L54" s="1314"/>
      <c r="M54" s="1314"/>
      <c r="N54" s="1314"/>
      <c r="AM54" s="402"/>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1"/>
      <c r="B55" s="393"/>
      <c r="G55" s="1313"/>
      <c r="H55" s="1313"/>
      <c r="I55" s="1313"/>
      <c r="J55" s="1313"/>
      <c r="K55" s="1314"/>
      <c r="L55" s="1314"/>
      <c r="M55" s="1314"/>
      <c r="N55" s="1314"/>
      <c r="AN55" s="1312" t="s">
        <v>626</v>
      </c>
      <c r="AO55" s="1312"/>
      <c r="AP55" s="1312"/>
      <c r="AQ55" s="1312"/>
      <c r="AR55" s="1312"/>
      <c r="AS55" s="1312"/>
      <c r="AT55" s="1312"/>
      <c r="AU55" s="1312"/>
      <c r="AV55" s="1312"/>
      <c r="AW55" s="1312"/>
      <c r="AX55" s="1312"/>
      <c r="AY55" s="1312"/>
      <c r="AZ55" s="1312"/>
      <c r="BA55" s="1312"/>
      <c r="BB55" s="1310" t="s">
        <v>624</v>
      </c>
      <c r="BC55" s="1310"/>
      <c r="BD55" s="1310"/>
      <c r="BE55" s="1310"/>
      <c r="BF55" s="1310"/>
      <c r="BG55" s="1310"/>
      <c r="BH55" s="1310"/>
      <c r="BI55" s="1310"/>
      <c r="BJ55" s="1310"/>
      <c r="BK55" s="1310"/>
      <c r="BL55" s="1310"/>
      <c r="BM55" s="1310"/>
      <c r="BN55" s="1310"/>
      <c r="BO55" s="1310"/>
      <c r="BP55" s="1307">
        <v>37.299999999999997</v>
      </c>
      <c r="BQ55" s="1307"/>
      <c r="BR55" s="1307"/>
      <c r="BS55" s="1307"/>
      <c r="BT55" s="1307"/>
      <c r="BU55" s="1307"/>
      <c r="BV55" s="1307"/>
      <c r="BW55" s="1307"/>
      <c r="BX55" s="1307">
        <v>35.299999999999997</v>
      </c>
      <c r="BY55" s="1307"/>
      <c r="BZ55" s="1307"/>
      <c r="CA55" s="1307"/>
      <c r="CB55" s="1307"/>
      <c r="CC55" s="1307"/>
      <c r="CD55" s="1307"/>
      <c r="CE55" s="1307"/>
      <c r="CF55" s="1307">
        <v>31.9</v>
      </c>
      <c r="CG55" s="1307"/>
      <c r="CH55" s="1307"/>
      <c r="CI55" s="1307"/>
      <c r="CJ55" s="1307"/>
      <c r="CK55" s="1307"/>
      <c r="CL55" s="1307"/>
      <c r="CM55" s="1307"/>
      <c r="CN55" s="1307">
        <v>24.2</v>
      </c>
      <c r="CO55" s="1307"/>
      <c r="CP55" s="1307"/>
      <c r="CQ55" s="1307"/>
      <c r="CR55" s="1307"/>
      <c r="CS55" s="1307"/>
      <c r="CT55" s="1307"/>
      <c r="CU55" s="1307"/>
      <c r="CV55" s="1307">
        <v>22.1</v>
      </c>
      <c r="CW55" s="1307"/>
      <c r="CX55" s="1307"/>
      <c r="CY55" s="1307"/>
      <c r="CZ55" s="1307"/>
      <c r="DA55" s="1307"/>
      <c r="DB55" s="1307"/>
      <c r="DC55" s="1307"/>
    </row>
    <row r="56" spans="1:109" x14ac:dyDescent="0.15">
      <c r="A56" s="401"/>
      <c r="B56" s="393"/>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x14ac:dyDescent="0.15">
      <c r="B57" s="405"/>
      <c r="G57" s="1313"/>
      <c r="H57" s="1313"/>
      <c r="I57" s="1308"/>
      <c r="J57" s="1308"/>
      <c r="K57" s="1314"/>
      <c r="L57" s="1314"/>
      <c r="M57" s="1314"/>
      <c r="N57" s="1314"/>
      <c r="AM57" s="386"/>
      <c r="AN57" s="1312"/>
      <c r="AO57" s="1312"/>
      <c r="AP57" s="1312"/>
      <c r="AQ57" s="1312"/>
      <c r="AR57" s="1312"/>
      <c r="AS57" s="1312"/>
      <c r="AT57" s="1312"/>
      <c r="AU57" s="1312"/>
      <c r="AV57" s="1312"/>
      <c r="AW57" s="1312"/>
      <c r="AX57" s="1312"/>
      <c r="AY57" s="1312"/>
      <c r="AZ57" s="1312"/>
      <c r="BA57" s="1312"/>
      <c r="BB57" s="1310" t="s">
        <v>625</v>
      </c>
      <c r="BC57" s="1310"/>
      <c r="BD57" s="1310"/>
      <c r="BE57" s="1310"/>
      <c r="BF57" s="1310"/>
      <c r="BG57" s="1310"/>
      <c r="BH57" s="1310"/>
      <c r="BI57" s="1310"/>
      <c r="BJ57" s="1310"/>
      <c r="BK57" s="1310"/>
      <c r="BL57" s="1310"/>
      <c r="BM57" s="1310"/>
      <c r="BN57" s="1310"/>
      <c r="BO57" s="1310"/>
      <c r="BP57" s="1307">
        <v>55.2</v>
      </c>
      <c r="BQ57" s="1307"/>
      <c r="BR57" s="1307"/>
      <c r="BS57" s="1307"/>
      <c r="BT57" s="1307"/>
      <c r="BU57" s="1307"/>
      <c r="BV57" s="1307"/>
      <c r="BW57" s="1307"/>
      <c r="BX57" s="1307">
        <v>60.4</v>
      </c>
      <c r="BY57" s="1307"/>
      <c r="BZ57" s="1307"/>
      <c r="CA57" s="1307"/>
      <c r="CB57" s="1307"/>
      <c r="CC57" s="1307"/>
      <c r="CD57" s="1307"/>
      <c r="CE57" s="1307"/>
      <c r="CF57" s="1307">
        <v>59.3</v>
      </c>
      <c r="CG57" s="1307"/>
      <c r="CH57" s="1307"/>
      <c r="CI57" s="1307"/>
      <c r="CJ57" s="1307"/>
      <c r="CK57" s="1307"/>
      <c r="CL57" s="1307"/>
      <c r="CM57" s="1307"/>
      <c r="CN57" s="1307">
        <v>59.9</v>
      </c>
      <c r="CO57" s="1307"/>
      <c r="CP57" s="1307"/>
      <c r="CQ57" s="1307"/>
      <c r="CR57" s="1307"/>
      <c r="CS57" s="1307"/>
      <c r="CT57" s="1307"/>
      <c r="CU57" s="1307"/>
      <c r="CV57" s="1307">
        <v>61.5</v>
      </c>
      <c r="CW57" s="1307"/>
      <c r="CX57" s="1307"/>
      <c r="CY57" s="1307"/>
      <c r="CZ57" s="1307"/>
      <c r="DA57" s="1307"/>
      <c r="DB57" s="1307"/>
      <c r="DC57" s="1307"/>
      <c r="DD57" s="406"/>
      <c r="DE57" s="405"/>
    </row>
    <row r="58" spans="1:109" s="401" customFormat="1" x14ac:dyDescent="0.15">
      <c r="A58" s="386"/>
      <c r="B58" s="405"/>
      <c r="G58" s="1313"/>
      <c r="H58" s="1313"/>
      <c r="I58" s="1308"/>
      <c r="J58" s="1308"/>
      <c r="K58" s="1314"/>
      <c r="L58" s="1314"/>
      <c r="M58" s="1314"/>
      <c r="N58" s="1314"/>
      <c r="AM58" s="386"/>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627</v>
      </c>
    </row>
    <row r="64" spans="1:109" x14ac:dyDescent="0.15">
      <c r="B64" s="393"/>
      <c r="G64" s="400"/>
      <c r="I64" s="413"/>
      <c r="J64" s="413"/>
      <c r="K64" s="413"/>
      <c r="L64" s="413"/>
      <c r="M64" s="413"/>
      <c r="N64" s="414"/>
      <c r="AM64" s="400"/>
      <c r="AN64" s="400" t="s">
        <v>620</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9" t="s">
        <v>628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3"/>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3"/>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3"/>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3"/>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622</v>
      </c>
    </row>
    <row r="72" spans="2:107" x14ac:dyDescent="0.15">
      <c r="B72" s="393"/>
      <c r="G72" s="1313"/>
      <c r="H72" s="1313"/>
      <c r="I72" s="1313"/>
      <c r="J72" s="1313"/>
      <c r="K72" s="403"/>
      <c r="L72" s="403"/>
      <c r="M72" s="404"/>
      <c r="N72" s="40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570</v>
      </c>
      <c r="BQ72" s="1312"/>
      <c r="BR72" s="1312"/>
      <c r="BS72" s="1312"/>
      <c r="BT72" s="1312"/>
      <c r="BU72" s="1312"/>
      <c r="BV72" s="1312"/>
      <c r="BW72" s="1312"/>
      <c r="BX72" s="1312" t="s">
        <v>571</v>
      </c>
      <c r="BY72" s="1312"/>
      <c r="BZ72" s="1312"/>
      <c r="CA72" s="1312"/>
      <c r="CB72" s="1312"/>
      <c r="CC72" s="1312"/>
      <c r="CD72" s="1312"/>
      <c r="CE72" s="1312"/>
      <c r="CF72" s="1312" t="s">
        <v>572</v>
      </c>
      <c r="CG72" s="1312"/>
      <c r="CH72" s="1312"/>
      <c r="CI72" s="1312"/>
      <c r="CJ72" s="1312"/>
      <c r="CK72" s="1312"/>
      <c r="CL72" s="1312"/>
      <c r="CM72" s="1312"/>
      <c r="CN72" s="1312" t="s">
        <v>573</v>
      </c>
      <c r="CO72" s="1312"/>
      <c r="CP72" s="1312"/>
      <c r="CQ72" s="1312"/>
      <c r="CR72" s="1312"/>
      <c r="CS72" s="1312"/>
      <c r="CT72" s="1312"/>
      <c r="CU72" s="1312"/>
      <c r="CV72" s="1312" t="s">
        <v>574</v>
      </c>
      <c r="CW72" s="1312"/>
      <c r="CX72" s="1312"/>
      <c r="CY72" s="1312"/>
      <c r="CZ72" s="1312"/>
      <c r="DA72" s="1312"/>
      <c r="DB72" s="1312"/>
      <c r="DC72" s="1312"/>
    </row>
    <row r="73" spans="2:107" x14ac:dyDescent="0.15">
      <c r="B73" s="393"/>
      <c r="G73" s="1315"/>
      <c r="H73" s="1315"/>
      <c r="I73" s="1315"/>
      <c r="J73" s="1315"/>
      <c r="K73" s="1311"/>
      <c r="L73" s="1311"/>
      <c r="M73" s="1311"/>
      <c r="N73" s="1311"/>
      <c r="AM73" s="402"/>
      <c r="AN73" s="1310" t="s">
        <v>623</v>
      </c>
      <c r="AO73" s="1310"/>
      <c r="AP73" s="1310"/>
      <c r="AQ73" s="1310"/>
      <c r="AR73" s="1310"/>
      <c r="AS73" s="1310"/>
      <c r="AT73" s="1310"/>
      <c r="AU73" s="1310"/>
      <c r="AV73" s="1310"/>
      <c r="AW73" s="1310"/>
      <c r="AX73" s="1310"/>
      <c r="AY73" s="1310"/>
      <c r="AZ73" s="1310"/>
      <c r="BA73" s="1310"/>
      <c r="BB73" s="1310" t="s">
        <v>624</v>
      </c>
      <c r="BC73" s="1310"/>
      <c r="BD73" s="1310"/>
      <c r="BE73" s="1310"/>
      <c r="BF73" s="1310"/>
      <c r="BG73" s="1310"/>
      <c r="BH73" s="1310"/>
      <c r="BI73" s="1310"/>
      <c r="BJ73" s="1310"/>
      <c r="BK73" s="1310"/>
      <c r="BL73" s="1310"/>
      <c r="BM73" s="1310"/>
      <c r="BN73" s="1310"/>
      <c r="BO73" s="1310"/>
      <c r="BP73" s="1307">
        <v>112.5</v>
      </c>
      <c r="BQ73" s="1307"/>
      <c r="BR73" s="1307"/>
      <c r="BS73" s="1307"/>
      <c r="BT73" s="1307"/>
      <c r="BU73" s="1307"/>
      <c r="BV73" s="1307"/>
      <c r="BW73" s="1307"/>
      <c r="BX73" s="1307">
        <v>102.6</v>
      </c>
      <c r="BY73" s="1307"/>
      <c r="BZ73" s="1307"/>
      <c r="CA73" s="1307"/>
      <c r="CB73" s="1307"/>
      <c r="CC73" s="1307"/>
      <c r="CD73" s="1307"/>
      <c r="CE73" s="1307"/>
      <c r="CF73" s="1307">
        <v>89.4</v>
      </c>
      <c r="CG73" s="1307"/>
      <c r="CH73" s="1307"/>
      <c r="CI73" s="1307"/>
      <c r="CJ73" s="1307"/>
      <c r="CK73" s="1307"/>
      <c r="CL73" s="1307"/>
      <c r="CM73" s="1307"/>
      <c r="CN73" s="1307">
        <v>74.8</v>
      </c>
      <c r="CO73" s="1307"/>
      <c r="CP73" s="1307"/>
      <c r="CQ73" s="1307"/>
      <c r="CR73" s="1307"/>
      <c r="CS73" s="1307"/>
      <c r="CT73" s="1307"/>
      <c r="CU73" s="1307"/>
      <c r="CV73" s="1307">
        <v>74.5</v>
      </c>
      <c r="CW73" s="1307"/>
      <c r="CX73" s="1307"/>
      <c r="CY73" s="1307"/>
      <c r="CZ73" s="1307"/>
      <c r="DA73" s="1307"/>
      <c r="DB73" s="1307"/>
      <c r="DC73" s="1307"/>
    </row>
    <row r="74" spans="2:107" x14ac:dyDescent="0.15">
      <c r="B74" s="393"/>
      <c r="G74" s="1315"/>
      <c r="H74" s="1315"/>
      <c r="I74" s="1315"/>
      <c r="J74" s="1315"/>
      <c r="K74" s="1311"/>
      <c r="L74" s="1311"/>
      <c r="M74" s="1311"/>
      <c r="N74" s="1311"/>
      <c r="AM74" s="402"/>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3"/>
      <c r="G75" s="1315"/>
      <c r="H75" s="1315"/>
      <c r="I75" s="1313"/>
      <c r="J75" s="1313"/>
      <c r="K75" s="1314"/>
      <c r="L75" s="1314"/>
      <c r="M75" s="1314"/>
      <c r="N75" s="1314"/>
      <c r="AM75" s="402"/>
      <c r="AN75" s="1310"/>
      <c r="AO75" s="1310"/>
      <c r="AP75" s="1310"/>
      <c r="AQ75" s="1310"/>
      <c r="AR75" s="1310"/>
      <c r="AS75" s="1310"/>
      <c r="AT75" s="1310"/>
      <c r="AU75" s="1310"/>
      <c r="AV75" s="1310"/>
      <c r="AW75" s="1310"/>
      <c r="AX75" s="1310"/>
      <c r="AY75" s="1310"/>
      <c r="AZ75" s="1310"/>
      <c r="BA75" s="1310"/>
      <c r="BB75" s="1310" t="s">
        <v>629</v>
      </c>
      <c r="BC75" s="1310"/>
      <c r="BD75" s="1310"/>
      <c r="BE75" s="1310"/>
      <c r="BF75" s="1310"/>
      <c r="BG75" s="1310"/>
      <c r="BH75" s="1310"/>
      <c r="BI75" s="1310"/>
      <c r="BJ75" s="1310"/>
      <c r="BK75" s="1310"/>
      <c r="BL75" s="1310"/>
      <c r="BM75" s="1310"/>
      <c r="BN75" s="1310"/>
      <c r="BO75" s="1310"/>
      <c r="BP75" s="1307">
        <v>12.6</v>
      </c>
      <c r="BQ75" s="1307"/>
      <c r="BR75" s="1307"/>
      <c r="BS75" s="1307"/>
      <c r="BT75" s="1307"/>
      <c r="BU75" s="1307"/>
      <c r="BV75" s="1307"/>
      <c r="BW75" s="1307"/>
      <c r="BX75" s="1307">
        <v>11.8</v>
      </c>
      <c r="BY75" s="1307"/>
      <c r="BZ75" s="1307"/>
      <c r="CA75" s="1307"/>
      <c r="CB75" s="1307"/>
      <c r="CC75" s="1307"/>
      <c r="CD75" s="1307"/>
      <c r="CE75" s="1307"/>
      <c r="CF75" s="1307">
        <v>11.9</v>
      </c>
      <c r="CG75" s="1307"/>
      <c r="CH75" s="1307"/>
      <c r="CI75" s="1307"/>
      <c r="CJ75" s="1307"/>
      <c r="CK75" s="1307"/>
      <c r="CL75" s="1307"/>
      <c r="CM75" s="1307"/>
      <c r="CN75" s="1307">
        <v>12.3</v>
      </c>
      <c r="CO75" s="1307"/>
      <c r="CP75" s="1307"/>
      <c r="CQ75" s="1307"/>
      <c r="CR75" s="1307"/>
      <c r="CS75" s="1307"/>
      <c r="CT75" s="1307"/>
      <c r="CU75" s="1307"/>
      <c r="CV75" s="1307">
        <v>13.3</v>
      </c>
      <c r="CW75" s="1307"/>
      <c r="CX75" s="1307"/>
      <c r="CY75" s="1307"/>
      <c r="CZ75" s="1307"/>
      <c r="DA75" s="1307"/>
      <c r="DB75" s="1307"/>
      <c r="DC75" s="1307"/>
    </row>
    <row r="76" spans="2:107" x14ac:dyDescent="0.15">
      <c r="B76" s="393"/>
      <c r="G76" s="1315"/>
      <c r="H76" s="1315"/>
      <c r="I76" s="1313"/>
      <c r="J76" s="1313"/>
      <c r="K76" s="1314"/>
      <c r="L76" s="1314"/>
      <c r="M76" s="1314"/>
      <c r="N76" s="1314"/>
      <c r="AM76" s="402"/>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3"/>
      <c r="G77" s="1313"/>
      <c r="H77" s="1313"/>
      <c r="I77" s="1313"/>
      <c r="J77" s="1313"/>
      <c r="K77" s="1311"/>
      <c r="L77" s="1311"/>
      <c r="M77" s="1311"/>
      <c r="N77" s="1311"/>
      <c r="AN77" s="1312" t="s">
        <v>626</v>
      </c>
      <c r="AO77" s="1312"/>
      <c r="AP77" s="1312"/>
      <c r="AQ77" s="1312"/>
      <c r="AR77" s="1312"/>
      <c r="AS77" s="1312"/>
      <c r="AT77" s="1312"/>
      <c r="AU77" s="1312"/>
      <c r="AV77" s="1312"/>
      <c r="AW77" s="1312"/>
      <c r="AX77" s="1312"/>
      <c r="AY77" s="1312"/>
      <c r="AZ77" s="1312"/>
      <c r="BA77" s="1312"/>
      <c r="BB77" s="1310" t="s">
        <v>624</v>
      </c>
      <c r="BC77" s="1310"/>
      <c r="BD77" s="1310"/>
      <c r="BE77" s="1310"/>
      <c r="BF77" s="1310"/>
      <c r="BG77" s="1310"/>
      <c r="BH77" s="1310"/>
      <c r="BI77" s="1310"/>
      <c r="BJ77" s="1310"/>
      <c r="BK77" s="1310"/>
      <c r="BL77" s="1310"/>
      <c r="BM77" s="1310"/>
      <c r="BN77" s="1310"/>
      <c r="BO77" s="1310"/>
      <c r="BP77" s="1307">
        <v>37.299999999999997</v>
      </c>
      <c r="BQ77" s="1307"/>
      <c r="BR77" s="1307"/>
      <c r="BS77" s="1307"/>
      <c r="BT77" s="1307"/>
      <c r="BU77" s="1307"/>
      <c r="BV77" s="1307"/>
      <c r="BW77" s="1307"/>
      <c r="BX77" s="1307">
        <v>35.299999999999997</v>
      </c>
      <c r="BY77" s="1307"/>
      <c r="BZ77" s="1307"/>
      <c r="CA77" s="1307"/>
      <c r="CB77" s="1307"/>
      <c r="CC77" s="1307"/>
      <c r="CD77" s="1307"/>
      <c r="CE77" s="1307"/>
      <c r="CF77" s="1307">
        <v>31.9</v>
      </c>
      <c r="CG77" s="1307"/>
      <c r="CH77" s="1307"/>
      <c r="CI77" s="1307"/>
      <c r="CJ77" s="1307"/>
      <c r="CK77" s="1307"/>
      <c r="CL77" s="1307"/>
      <c r="CM77" s="1307"/>
      <c r="CN77" s="1307">
        <v>24.2</v>
      </c>
      <c r="CO77" s="1307"/>
      <c r="CP77" s="1307"/>
      <c r="CQ77" s="1307"/>
      <c r="CR77" s="1307"/>
      <c r="CS77" s="1307"/>
      <c r="CT77" s="1307"/>
      <c r="CU77" s="1307"/>
      <c r="CV77" s="1307">
        <v>22.1</v>
      </c>
      <c r="CW77" s="1307"/>
      <c r="CX77" s="1307"/>
      <c r="CY77" s="1307"/>
      <c r="CZ77" s="1307"/>
      <c r="DA77" s="1307"/>
      <c r="DB77" s="1307"/>
      <c r="DC77" s="1307"/>
    </row>
    <row r="78" spans="2:107" x14ac:dyDescent="0.15">
      <c r="B78" s="393"/>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3"/>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629</v>
      </c>
      <c r="BC79" s="1310"/>
      <c r="BD79" s="1310"/>
      <c r="BE79" s="1310"/>
      <c r="BF79" s="1310"/>
      <c r="BG79" s="1310"/>
      <c r="BH79" s="1310"/>
      <c r="BI79" s="1310"/>
      <c r="BJ79" s="1310"/>
      <c r="BK79" s="1310"/>
      <c r="BL79" s="1310"/>
      <c r="BM79" s="1310"/>
      <c r="BN79" s="1310"/>
      <c r="BO79" s="1310"/>
      <c r="BP79" s="1307">
        <v>7.8</v>
      </c>
      <c r="BQ79" s="1307"/>
      <c r="BR79" s="1307"/>
      <c r="BS79" s="1307"/>
      <c r="BT79" s="1307"/>
      <c r="BU79" s="1307"/>
      <c r="BV79" s="1307"/>
      <c r="BW79" s="1307"/>
      <c r="BX79" s="1307">
        <v>6.9</v>
      </c>
      <c r="BY79" s="1307"/>
      <c r="BZ79" s="1307"/>
      <c r="CA79" s="1307"/>
      <c r="CB79" s="1307"/>
      <c r="CC79" s="1307"/>
      <c r="CD79" s="1307"/>
      <c r="CE79" s="1307"/>
      <c r="CF79" s="1307">
        <v>6.6</v>
      </c>
      <c r="CG79" s="1307"/>
      <c r="CH79" s="1307"/>
      <c r="CI79" s="1307"/>
      <c r="CJ79" s="1307"/>
      <c r="CK79" s="1307"/>
      <c r="CL79" s="1307"/>
      <c r="CM79" s="1307"/>
      <c r="CN79" s="1307">
        <v>6.4</v>
      </c>
      <c r="CO79" s="1307"/>
      <c r="CP79" s="1307"/>
      <c r="CQ79" s="1307"/>
      <c r="CR79" s="1307"/>
      <c r="CS79" s="1307"/>
      <c r="CT79" s="1307"/>
      <c r="CU79" s="1307"/>
      <c r="CV79" s="1307">
        <v>6.3</v>
      </c>
      <c r="CW79" s="1307"/>
      <c r="CX79" s="1307"/>
      <c r="CY79" s="1307"/>
      <c r="CZ79" s="1307"/>
      <c r="DA79" s="1307"/>
      <c r="DB79" s="1307"/>
      <c r="DC79" s="1307"/>
    </row>
    <row r="80" spans="2:107" x14ac:dyDescent="0.15">
      <c r="B80" s="393"/>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UOII/jGh+2jINvCEgVWPsRC+MmCGJNSZwC7YH4EmUNzDaE5loWqnOoE7KjPALCJyfNzlC5oCS4baegMG7HpjNQ==" saltValue="rSWYaIYZUIclzhS7VF9x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516</v>
      </c>
    </row>
  </sheetData>
  <sheetProtection algorithmName="SHA-512" hashValue="wPcDAX2/HD9PykqZ0TNlPa3JTHhKEN1BVEuC6rokUWkqd7EJ2wUlolwwtjievXDt4Xqch9b5i/lqFrhL0GC/iQ==" saltValue="Vht/cjgbmaushZoLJ3HF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516</v>
      </c>
    </row>
  </sheetData>
  <sheetProtection algorithmName="SHA-512" hashValue="kumZNK9JIe0/Q7+WzFBTSn9kipylksJvTSlGp+OVZpoO8fSnq8hMBJCzqjLHBfBgWa/J0Tk7j+EKNTDpZ+ogmg==" saltValue="hr1YVf6G/e/WM56uv3tu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567</v>
      </c>
      <c r="G2" s="155"/>
      <c r="H2" s="156"/>
    </row>
    <row r="3" spans="1:8" x14ac:dyDescent="0.15">
      <c r="A3" s="152" t="s">
        <v>560</v>
      </c>
      <c r="B3" s="157"/>
      <c r="C3" s="158"/>
      <c r="D3" s="159">
        <v>65680</v>
      </c>
      <c r="E3" s="160"/>
      <c r="F3" s="161">
        <v>54227</v>
      </c>
      <c r="G3" s="162"/>
      <c r="H3" s="163"/>
    </row>
    <row r="4" spans="1:8" x14ac:dyDescent="0.15">
      <c r="A4" s="164"/>
      <c r="B4" s="165"/>
      <c r="C4" s="166"/>
      <c r="D4" s="167">
        <v>51432</v>
      </c>
      <c r="E4" s="168"/>
      <c r="F4" s="169">
        <v>29694</v>
      </c>
      <c r="G4" s="170"/>
      <c r="H4" s="171"/>
    </row>
    <row r="5" spans="1:8" x14ac:dyDescent="0.15">
      <c r="A5" s="152" t="s">
        <v>562</v>
      </c>
      <c r="B5" s="157"/>
      <c r="C5" s="158"/>
      <c r="D5" s="159">
        <v>67083</v>
      </c>
      <c r="E5" s="160"/>
      <c r="F5" s="161">
        <v>44504</v>
      </c>
      <c r="G5" s="162"/>
      <c r="H5" s="163"/>
    </row>
    <row r="6" spans="1:8" x14ac:dyDescent="0.15">
      <c r="A6" s="164"/>
      <c r="B6" s="165"/>
      <c r="C6" s="166"/>
      <c r="D6" s="167">
        <v>49801</v>
      </c>
      <c r="E6" s="168"/>
      <c r="F6" s="169">
        <v>25876</v>
      </c>
      <c r="G6" s="170"/>
      <c r="H6" s="171"/>
    </row>
    <row r="7" spans="1:8" x14ac:dyDescent="0.15">
      <c r="A7" s="152" t="s">
        <v>563</v>
      </c>
      <c r="B7" s="157"/>
      <c r="C7" s="158"/>
      <c r="D7" s="159">
        <v>68146</v>
      </c>
      <c r="E7" s="160"/>
      <c r="F7" s="161">
        <v>47820</v>
      </c>
      <c r="G7" s="162"/>
      <c r="H7" s="163"/>
    </row>
    <row r="8" spans="1:8" x14ac:dyDescent="0.15">
      <c r="A8" s="164"/>
      <c r="B8" s="165"/>
      <c r="C8" s="166"/>
      <c r="D8" s="167">
        <v>46334</v>
      </c>
      <c r="E8" s="168"/>
      <c r="F8" s="169">
        <v>25855</v>
      </c>
      <c r="G8" s="170"/>
      <c r="H8" s="171"/>
    </row>
    <row r="9" spans="1:8" x14ac:dyDescent="0.15">
      <c r="A9" s="152" t="s">
        <v>564</v>
      </c>
      <c r="B9" s="157"/>
      <c r="C9" s="158"/>
      <c r="D9" s="159">
        <v>55695</v>
      </c>
      <c r="E9" s="160"/>
      <c r="F9" s="161">
        <v>41934</v>
      </c>
      <c r="G9" s="162"/>
      <c r="H9" s="163"/>
    </row>
    <row r="10" spans="1:8" x14ac:dyDescent="0.15">
      <c r="A10" s="164"/>
      <c r="B10" s="165"/>
      <c r="C10" s="166"/>
      <c r="D10" s="167">
        <v>42885</v>
      </c>
      <c r="E10" s="168"/>
      <c r="F10" s="169">
        <v>23352</v>
      </c>
      <c r="G10" s="170"/>
      <c r="H10" s="171"/>
    </row>
    <row r="11" spans="1:8" x14ac:dyDescent="0.15">
      <c r="A11" s="152" t="s">
        <v>565</v>
      </c>
      <c r="B11" s="157"/>
      <c r="C11" s="158"/>
      <c r="D11" s="159">
        <v>72693</v>
      </c>
      <c r="E11" s="160"/>
      <c r="F11" s="161">
        <v>45588</v>
      </c>
      <c r="G11" s="162"/>
      <c r="H11" s="163"/>
    </row>
    <row r="12" spans="1:8" x14ac:dyDescent="0.15">
      <c r="A12" s="164"/>
      <c r="B12" s="165"/>
      <c r="C12" s="172"/>
      <c r="D12" s="167">
        <v>51951</v>
      </c>
      <c r="E12" s="168"/>
      <c r="F12" s="169">
        <v>24150</v>
      </c>
      <c r="G12" s="170"/>
      <c r="H12" s="171"/>
    </row>
    <row r="13" spans="1:8" x14ac:dyDescent="0.15">
      <c r="A13" s="152"/>
      <c r="B13" s="157"/>
      <c r="C13" s="173"/>
      <c r="D13" s="174">
        <v>65859</v>
      </c>
      <c r="E13" s="175"/>
      <c r="F13" s="176">
        <v>46815</v>
      </c>
      <c r="G13" s="177"/>
      <c r="H13" s="163"/>
    </row>
    <row r="14" spans="1:8" x14ac:dyDescent="0.15">
      <c r="A14" s="164"/>
      <c r="B14" s="165"/>
      <c r="C14" s="166"/>
      <c r="D14" s="167">
        <v>48481</v>
      </c>
      <c r="E14" s="168"/>
      <c r="F14" s="169">
        <v>25785</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2.91</v>
      </c>
      <c r="C19" s="178">
        <f>ROUND(VALUE(SUBSTITUTE(実質収支比率等に係る経年分析!G$48,"▲","-")),2)</f>
        <v>3.29</v>
      </c>
      <c r="D19" s="178">
        <f>ROUND(VALUE(SUBSTITUTE(実質収支比率等に係る経年分析!H$48,"▲","-")),2)</f>
        <v>3.07</v>
      </c>
      <c r="E19" s="178">
        <f>ROUND(VALUE(SUBSTITUTE(実質収支比率等に係る経年分析!I$48,"▲","-")),2)</f>
        <v>3.03</v>
      </c>
      <c r="F19" s="178">
        <f>ROUND(VALUE(SUBSTITUTE(実質収支比率等に係る経年分析!J$48,"▲","-")),2)</f>
        <v>4.5999999999999996</v>
      </c>
    </row>
    <row r="20" spans="1:11" x14ac:dyDescent="0.15">
      <c r="A20" s="178" t="s">
        <v>55</v>
      </c>
      <c r="B20" s="178">
        <f>ROUND(VALUE(SUBSTITUTE(実質収支比率等に係る経年分析!F$47,"▲","-")),2)</f>
        <v>35.979999999999997</v>
      </c>
      <c r="C20" s="178">
        <f>ROUND(VALUE(SUBSTITUTE(実質収支比率等に係る経年分析!G$47,"▲","-")),2)</f>
        <v>42.44</v>
      </c>
      <c r="D20" s="178">
        <f>ROUND(VALUE(SUBSTITUTE(実質収支比率等に係る経年分析!H$47,"▲","-")),2)</f>
        <v>19.95</v>
      </c>
      <c r="E20" s="178">
        <f>ROUND(VALUE(SUBSTITUTE(実質収支比率等に係る経年分析!I$47,"▲","-")),2)</f>
        <v>18.79</v>
      </c>
      <c r="F20" s="178">
        <f>ROUND(VALUE(SUBSTITUTE(実質収支比率等に係る経年分析!J$47,"▲","-")),2)</f>
        <v>18.16</v>
      </c>
    </row>
    <row r="21" spans="1:11" x14ac:dyDescent="0.15">
      <c r="A21" s="178" t="s">
        <v>56</v>
      </c>
      <c r="B21" s="178">
        <f>IF(ISNUMBER(VALUE(SUBSTITUTE(実質収支比率等に係る経年分析!F$49,"▲","-"))),ROUND(VALUE(SUBSTITUTE(実質収支比率等に係る経年分析!F$49,"▲","-")),2),NA())</f>
        <v>4.7</v>
      </c>
      <c r="C21" s="178">
        <f>IF(ISNUMBER(VALUE(SUBSTITUTE(実質収支比率等に係る経年分析!G$49,"▲","-"))),ROUND(VALUE(SUBSTITUTE(実質収支比率等に係る経年分析!G$49,"▲","-")),2),NA())</f>
        <v>5.63</v>
      </c>
      <c r="D21" s="178">
        <f>IF(ISNUMBER(VALUE(SUBSTITUTE(実質収支比率等に係る経年分析!H$49,"▲","-"))),ROUND(VALUE(SUBSTITUTE(実質収支比率等に係る経年分析!H$49,"▲","-")),2),NA())</f>
        <v>-23.11</v>
      </c>
      <c r="E21" s="178">
        <f>IF(ISNUMBER(VALUE(SUBSTITUTE(実質収支比率等に係る経年分析!I$49,"▲","-"))),ROUND(VALUE(SUBSTITUTE(実質収支比率等に係る経年分析!I$49,"▲","-")),2),NA())</f>
        <v>-1.41</v>
      </c>
      <c r="F21" s="178">
        <f>IF(ISNUMBER(VALUE(SUBSTITUTE(実質収支比率等に係る経年分析!J$49,"▲","-"))),ROUND(VALUE(SUBSTITUTE(実質収支比率等に係る経年分析!J$49,"▲","-")),2),NA())</f>
        <v>0.61</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0.06</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0.08</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0.14000000000000001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0.05</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7.0000000000000007E-2</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診療所事業特別会計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7.0000000000000007E-2</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0.05</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0.08</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7.0000000000000007E-2</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0.06</v>
      </c>
    </row>
    <row r="30" spans="1:11" x14ac:dyDescent="0.15">
      <c r="A30" s="179" t="str">
        <f>IF(連結実質赤字比率に係る赤字・黒字の構成分析!C$40="",NA(),連結実質赤字比率に係る赤字・黒字の構成分析!C$40)</f>
        <v>後期高齢者医療事業特別会計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7.0000000000000007E-2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0.09</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0.09</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0.09</v>
      </c>
    </row>
    <row r="31" spans="1:11" x14ac:dyDescent="0.15">
      <c r="A31" s="179" t="str">
        <f>IF(連結実質赤字比率に係る赤字・黒字の構成分析!C$39="",NA(),連結実質赤字比率に係る赤字・黒字の構成分析!C$39)</f>
        <v>国民健康保険事業特別会計（事業勘定）</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1.01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1.17</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1.67</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1.26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0.36</v>
      </c>
    </row>
    <row r="32" spans="1:11" x14ac:dyDescent="0.15">
      <c r="A32" s="179" t="str">
        <f>IF(連結実質赤字比率に係る赤字・黒字の構成分析!C$38="",NA(),連結実質赤字比率に係る赤字・黒字の構成分析!C$38)</f>
        <v>農業共済事業特別会計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0.57999999999999996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0.64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0.69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0.69</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0.77</v>
      </c>
    </row>
    <row r="33" spans="1:16" x14ac:dyDescent="0.15">
      <c r="A33" s="179" t="str">
        <f>IF(連結実質赤字比率に係る赤字・黒字の構成分析!C$37="",NA(),連結実質赤字比率に係る赤字・黒字の構成分析!C$37)</f>
        <v>介護保険事業特別会計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0.52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0.92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1.21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1.59</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2.81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3.17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2.89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2.93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4.49</v>
      </c>
    </row>
    <row r="35" spans="1:16" x14ac:dyDescent="0.15">
      <c r="A35" s="179" t="str">
        <f>IF(連結実質赤字比率に係る赤字・黒字の構成分析!C$35="",NA(),連結実質赤字比率に係る赤字・黒字の構成分析!C$35)</f>
        <v>下水道事業会計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3.14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3.96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4.1100000000000003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5.55</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9.17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9.4700000000000006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9.86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10.88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11.8</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8221</v>
      </c>
      <c r="E42" s="180"/>
      <c r="F42" s="180"/>
      <c r="G42" s="180">
        <f>'実質公債費比率（分子）の構造'!L$52</f>
        <v>7992</v>
      </c>
      <c r="H42" s="180"/>
      <c r="I42" s="180"/>
      <c r="J42" s="180">
        <f>'実質公債費比率（分子）の構造'!M$52</f>
        <v>7783</v>
      </c>
      <c r="K42" s="180"/>
      <c r="L42" s="180"/>
      <c r="M42" s="180">
        <f>'実質公債費比率（分子）の構造'!N$52</f>
        <v>7639</v>
      </c>
      <c r="N42" s="180"/>
      <c r="O42" s="180"/>
      <c r="P42" s="180">
        <f>'実質公債費比率（分子）の構造'!O$52</f>
        <v>7380</v>
      </c>
    </row>
    <row r="43" spans="1:16" x14ac:dyDescent="0.15">
      <c r="A43" s="180" t="s">
        <v>64</v>
      </c>
      <c r="B43" s="180">
        <f>'実質公債費比率（分子）の構造'!K$51</f>
        <v>5</v>
      </c>
      <c r="C43" s="180"/>
      <c r="D43" s="180"/>
      <c r="E43" s="180">
        <f>'実質公債費比率（分子）の構造'!L$51</f>
        <v>3</v>
      </c>
      <c r="F43" s="180"/>
      <c r="G43" s="180"/>
      <c r="H43" s="180">
        <f>'実質公債費比率（分子）の構造'!M$51</f>
        <v>0</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19</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825</v>
      </c>
      <c r="C45" s="180"/>
      <c r="D45" s="180"/>
      <c r="E45" s="180">
        <f>'実質公債費比率（分子）の構造'!L$49</f>
        <v>843</v>
      </c>
      <c r="F45" s="180"/>
      <c r="G45" s="180"/>
      <c r="H45" s="180">
        <f>'実質公債費比率（分子）の構造'!M$49</f>
        <v>967</v>
      </c>
      <c r="I45" s="180"/>
      <c r="J45" s="180"/>
      <c r="K45" s="180">
        <f>'実質公債費比率（分子）の構造'!N$49</f>
        <v>949</v>
      </c>
      <c r="L45" s="180"/>
      <c r="M45" s="180"/>
      <c r="N45" s="180">
        <f>'実質公債費比率（分子）の構造'!O$49</f>
        <v>915</v>
      </c>
      <c r="O45" s="180"/>
      <c r="P45" s="180"/>
    </row>
    <row r="46" spans="1:16" x14ac:dyDescent="0.15">
      <c r="A46" s="180" t="s">
        <v>67</v>
      </c>
      <c r="B46" s="180">
        <f>'実質公債費比率（分子）の構造'!K$48</f>
        <v>2980</v>
      </c>
      <c r="C46" s="180"/>
      <c r="D46" s="180"/>
      <c r="E46" s="180">
        <f>'実質公債費比率（分子）の構造'!L$48</f>
        <v>2942</v>
      </c>
      <c r="F46" s="180"/>
      <c r="G46" s="180"/>
      <c r="H46" s="180">
        <f>'実質公債費比率（分子）の構造'!M$48</f>
        <v>2884</v>
      </c>
      <c r="I46" s="180"/>
      <c r="J46" s="180"/>
      <c r="K46" s="180">
        <f>'実質公債費比率（分子）の構造'!N$48</f>
        <v>2945</v>
      </c>
      <c r="L46" s="180"/>
      <c r="M46" s="180"/>
      <c r="N46" s="180">
        <f>'実質公債費比率（分子）の構造'!O$48</f>
        <v>2864</v>
      </c>
      <c r="O46" s="180"/>
      <c r="P46" s="180"/>
    </row>
    <row r="47" spans="1:16" x14ac:dyDescent="0.15">
      <c r="A47" s="180" t="s">
        <v>68</v>
      </c>
      <c r="B47" s="180">
        <f>'実質公債費比率（分子）の構造'!K$47</f>
        <v>117</v>
      </c>
      <c r="C47" s="180"/>
      <c r="D47" s="180"/>
      <c r="E47" s="180">
        <f>'実質公債費比率（分子）の構造'!L$47</f>
        <v>117</v>
      </c>
      <c r="F47" s="180"/>
      <c r="G47" s="180"/>
      <c r="H47" s="180">
        <f>'実質公債費比率（分子）の構造'!M$47</f>
        <v>107</v>
      </c>
      <c r="I47" s="180"/>
      <c r="J47" s="180"/>
      <c r="K47" s="180">
        <f>'実質公債費比率（分子）の構造'!N$47</f>
        <v>40</v>
      </c>
      <c r="L47" s="180"/>
      <c r="M47" s="180"/>
      <c r="N47" s="180">
        <f>'実質公債費比率（分子）の構造'!O$47</f>
        <v>30</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6872</v>
      </c>
      <c r="C49" s="180"/>
      <c r="D49" s="180"/>
      <c r="E49" s="180">
        <f>'実質公債費比率（分子）の構造'!L$45</f>
        <v>6381</v>
      </c>
      <c r="F49" s="180"/>
      <c r="G49" s="180"/>
      <c r="H49" s="180">
        <f>'実質公債費比率（分子）の構造'!M$45</f>
        <v>6491</v>
      </c>
      <c r="I49" s="180"/>
      <c r="J49" s="180"/>
      <c r="K49" s="180">
        <f>'実質公債費比率（分子）の構造'!N$45</f>
        <v>6408</v>
      </c>
      <c r="L49" s="180"/>
      <c r="M49" s="180"/>
      <c r="N49" s="180">
        <f>'実質公債費比率（分子）の構造'!O$45</f>
        <v>6402</v>
      </c>
      <c r="O49" s="180"/>
      <c r="P49" s="180"/>
    </row>
    <row r="50" spans="1:16" x14ac:dyDescent="0.15">
      <c r="A50" s="180" t="s">
        <v>71</v>
      </c>
      <c r="B50" s="180" t="e">
        <f>NA()</f>
        <v>#N/A</v>
      </c>
      <c r="C50" s="180">
        <f>IF(ISNUMBER('実質公債費比率（分子）の構造'!K$53),'実質公債費比率（分子）の構造'!K$53,NA())</f>
        <v>2597</v>
      </c>
      <c r="D50" s="180" t="e">
        <f>NA()</f>
        <v>#N/A</v>
      </c>
      <c r="E50" s="180" t="e">
        <f>NA()</f>
        <v>#N/A</v>
      </c>
      <c r="F50" s="180">
        <f>IF(ISNUMBER('実質公債費比率（分子）の構造'!L$53),'実質公債費比率（分子）の構造'!L$53,NA())</f>
        <v>2294</v>
      </c>
      <c r="G50" s="180" t="e">
        <f>NA()</f>
        <v>#N/A</v>
      </c>
      <c r="H50" s="180" t="e">
        <f>NA()</f>
        <v>#N/A</v>
      </c>
      <c r="I50" s="180">
        <f>IF(ISNUMBER('実質公債費比率（分子）の構造'!M$53),'実質公債費比率（分子）の構造'!M$53,NA())</f>
        <v>2666</v>
      </c>
      <c r="J50" s="180" t="e">
        <f>NA()</f>
        <v>#N/A</v>
      </c>
      <c r="K50" s="180" t="e">
        <f>NA()</f>
        <v>#N/A</v>
      </c>
      <c r="L50" s="180">
        <f>IF(ISNUMBER('実質公債費比率（分子）の構造'!N$53),'実質公債費比率（分子）の構造'!N$53,NA())</f>
        <v>2703</v>
      </c>
      <c r="M50" s="180" t="e">
        <f>NA()</f>
        <v>#N/A</v>
      </c>
      <c r="N50" s="180" t="e">
        <f>NA()</f>
        <v>#N/A</v>
      </c>
      <c r="O50" s="180">
        <f>IF(ISNUMBER('実質公債費比率（分子）の構造'!O$53),'実質公債費比率（分子）の構造'!O$53,NA())</f>
        <v>2831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84276</v>
      </c>
      <c r="E56" s="179"/>
      <c r="F56" s="179"/>
      <c r="G56" s="179">
        <f>'将来負担比率（分子）の構造'!J$52</f>
        <v>82558</v>
      </c>
      <c r="H56" s="179"/>
      <c r="I56" s="179"/>
      <c r="J56" s="179">
        <f>'将来負担比率（分子）の構造'!K$52</f>
        <v>79620</v>
      </c>
      <c r="K56" s="179"/>
      <c r="L56" s="179"/>
      <c r="M56" s="179">
        <f>'将来負担比率（分子）の構造'!L$52</f>
        <v>76621</v>
      </c>
      <c r="N56" s="179"/>
      <c r="O56" s="179"/>
      <c r="P56" s="179">
        <f>'将来負担比率（分子）の構造'!M$52</f>
        <v>73488</v>
      </c>
    </row>
    <row r="57" spans="1:16" x14ac:dyDescent="0.15">
      <c r="A57" s="179" t="s">
        <v>42</v>
      </c>
      <c r="B57" s="179"/>
      <c r="C57" s="179"/>
      <c r="D57" s="179">
        <f>'将来負担比率（分子）の構造'!I$51</f>
        <v>1428</v>
      </c>
      <c r="E57" s="179"/>
      <c r="F57" s="179"/>
      <c r="G57" s="179">
        <f>'将来負担比率（分子）の構造'!J$51</f>
        <v>1296</v>
      </c>
      <c r="H57" s="179"/>
      <c r="I57" s="179"/>
      <c r="J57" s="179">
        <f>'将来負担比率（分子）の構造'!K$51</f>
        <v>1133</v>
      </c>
      <c r="K57" s="179"/>
      <c r="L57" s="179"/>
      <c r="M57" s="179">
        <f>'将来負担比率（分子）の構造'!L$51</f>
        <v>1003</v>
      </c>
      <c r="N57" s="179"/>
      <c r="O57" s="179"/>
      <c r="P57" s="179">
        <f>'将来負担比率（分子）の構造'!M$51</f>
        <v>886</v>
      </c>
    </row>
    <row r="58" spans="1:16" x14ac:dyDescent="0.15">
      <c r="A58" s="179" t="s">
        <v>41</v>
      </c>
      <c r="B58" s="179"/>
      <c r="C58" s="179"/>
      <c r="D58" s="179">
        <f>'将来負担比率（分子）の構造'!I$50</f>
        <v>17408</v>
      </c>
      <c r="E58" s="179"/>
      <c r="F58" s="179"/>
      <c r="G58" s="179">
        <f>'将来負担比率（分子）の構造'!J$50</f>
        <v>19360</v>
      </c>
      <c r="H58" s="179"/>
      <c r="I58" s="179"/>
      <c r="J58" s="179">
        <f>'将来負担比率（分子）の構造'!K$50</f>
        <v>18602</v>
      </c>
      <c r="K58" s="179"/>
      <c r="L58" s="179"/>
      <c r="M58" s="179">
        <f>'将来負担比率（分子）の構造'!L$50</f>
        <v>18836</v>
      </c>
      <c r="N58" s="179"/>
      <c r="O58" s="179"/>
      <c r="P58" s="179">
        <f>'将来負担比率（分子）の構造'!M$50</f>
        <v>18471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f>'将来負担比率（分子）の構造'!J$46</f>
        <v>7</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6478</v>
      </c>
      <c r="C62" s="179"/>
      <c r="D62" s="179"/>
      <c r="E62" s="179">
        <f>'将来負担比率（分子）の構造'!J$45</f>
        <v>6447</v>
      </c>
      <c r="F62" s="179"/>
      <c r="G62" s="179"/>
      <c r="H62" s="179">
        <f>'将来負担比率（分子）の構造'!K$45</f>
        <v>6467</v>
      </c>
      <c r="I62" s="179"/>
      <c r="J62" s="179"/>
      <c r="K62" s="179">
        <f>'将来負担比率（分子）の構造'!L$45</f>
        <v>6114</v>
      </c>
      <c r="L62" s="179"/>
      <c r="M62" s="179"/>
      <c r="N62" s="179">
        <f>'将来負担比率（分子）の構造'!M$45</f>
        <v>6121</v>
      </c>
      <c r="O62" s="179"/>
      <c r="P62" s="179"/>
    </row>
    <row r="63" spans="1:16" x14ac:dyDescent="0.15">
      <c r="A63" s="179" t="s">
        <v>34</v>
      </c>
      <c r="B63" s="179">
        <f>'将来負担比率（分子）の構造'!I$44</f>
        <v>12716</v>
      </c>
      <c r="C63" s="179"/>
      <c r="D63" s="179"/>
      <c r="E63" s="179">
        <f>'将来負担比率（分子）の構造'!J$44</f>
        <v>12490</v>
      </c>
      <c r="F63" s="179"/>
      <c r="G63" s="179"/>
      <c r="H63" s="179">
        <f>'将来負担比率（分子）の構造'!K$44</f>
        <v>12579</v>
      </c>
      <c r="I63" s="179"/>
      <c r="J63" s="179"/>
      <c r="K63" s="179">
        <f>'将来負担比率（分子）の構造'!L$44</f>
        <v>12060</v>
      </c>
      <c r="L63" s="179"/>
      <c r="M63" s="179"/>
      <c r="N63" s="179">
        <f>'将来負担比率（分子）の構造'!M$44</f>
        <v>11323</v>
      </c>
      <c r="O63" s="179"/>
      <c r="P63" s="179"/>
    </row>
    <row r="64" spans="1:16" x14ac:dyDescent="0.15">
      <c r="A64" s="179" t="s">
        <v>33</v>
      </c>
      <c r="B64" s="179">
        <f>'将来負担比率（分子）の構造'!I$43</f>
        <v>46114</v>
      </c>
      <c r="C64" s="179"/>
      <c r="D64" s="179"/>
      <c r="E64" s="179">
        <f>'将来負担比率（分子）の構造'!J$43</f>
        <v>43832</v>
      </c>
      <c r="F64" s="179"/>
      <c r="G64" s="179"/>
      <c r="H64" s="179">
        <f>'将来負担比率（分子）の構造'!K$43</f>
        <v>41300</v>
      </c>
      <c r="I64" s="179"/>
      <c r="J64" s="179"/>
      <c r="K64" s="179">
        <f>'将来負担比率（分子）の構造'!L$43</f>
        <v>38845</v>
      </c>
      <c r="L64" s="179"/>
      <c r="M64" s="179"/>
      <c r="N64" s="179">
        <f>'将来負担比率（分子）の構造'!M$43</f>
        <v>38424</v>
      </c>
      <c r="O64" s="179"/>
      <c r="P64" s="179"/>
    </row>
    <row r="65" spans="1:16" x14ac:dyDescent="0.15">
      <c r="A65" s="179" t="s">
        <v>32</v>
      </c>
      <c r="B65" s="179">
        <f>'将来負担比率（分子）の構造'!I$42</f>
        <v>111</v>
      </c>
      <c r="C65" s="179"/>
      <c r="D65" s="179"/>
      <c r="E65" s="179">
        <f>'将来負担比率（分子）の構造'!J$42</f>
        <v>111</v>
      </c>
      <c r="F65" s="179"/>
      <c r="G65" s="179"/>
      <c r="H65" s="179">
        <f>'将来負担比率（分子）の構造'!K$42</f>
        <v>111</v>
      </c>
      <c r="I65" s="179"/>
      <c r="J65" s="179"/>
      <c r="K65" s="179">
        <f>'将来負担比率（分子）の構造'!L$42</f>
        <v>111</v>
      </c>
      <c r="L65" s="179"/>
      <c r="M65" s="179"/>
      <c r="N65" s="179">
        <f>'将来負担比率（分子）の構造'!M$42</f>
        <v>111</v>
      </c>
      <c r="O65" s="179"/>
      <c r="P65" s="179"/>
    </row>
    <row r="66" spans="1:16" x14ac:dyDescent="0.15">
      <c r="A66" s="179" t="s">
        <v>31</v>
      </c>
      <c r="B66" s="179">
        <f>'将来負担比率（分子）の構造'!I$41</f>
        <v>62039</v>
      </c>
      <c r="C66" s="179"/>
      <c r="D66" s="179"/>
      <c r="E66" s="179">
        <f>'将来負担比率（分子）の構造'!J$41</f>
        <v>61803</v>
      </c>
      <c r="F66" s="179"/>
      <c r="G66" s="179"/>
      <c r="H66" s="179">
        <f>'将来負担比率（分子）の構造'!K$41</f>
        <v>57456</v>
      </c>
      <c r="I66" s="179"/>
      <c r="J66" s="179"/>
      <c r="K66" s="179">
        <f>'将来負担比率（分子）の構造'!L$41</f>
        <v>54742</v>
      </c>
      <c r="L66" s="179"/>
      <c r="M66" s="179"/>
      <c r="N66" s="179">
        <f>'将来負担比率（分子）の構造'!M$41</f>
        <v>51998</v>
      </c>
      <c r="O66" s="179"/>
      <c r="P66" s="179"/>
    </row>
    <row r="67" spans="1:16" x14ac:dyDescent="0.15">
      <c r="A67" s="179" t="s">
        <v>75</v>
      </c>
      <c r="B67" s="179" t="e">
        <f>NA()</f>
        <v>#N/A</v>
      </c>
      <c r="C67" s="179">
        <f>IF(ISNUMBER('将来負担比率（分子）の構造'!I$53), IF('将来負担比率（分子）の構造'!I$53 &lt; 0, 0, '将来負担比率（分子）の構造'!I$53), NA())</f>
        <v>24345</v>
      </c>
      <c r="D67" s="179" t="e">
        <f>NA()</f>
        <v>#N/A</v>
      </c>
      <c r="E67" s="179" t="e">
        <f>NA()</f>
        <v>#N/A</v>
      </c>
      <c r="F67" s="179">
        <f>IF(ISNUMBER('将来負担比率（分子）の構造'!J$53), IF('将来負担比率（分子）の構造'!J$53 &lt; 0, 0, '将来負担比率（分子）の構造'!J$53), NA())</f>
        <v>21476</v>
      </c>
      <c r="G67" s="179" t="e">
        <f>NA()</f>
        <v>#N/A</v>
      </c>
      <c r="H67" s="179" t="e">
        <f>NA()</f>
        <v>#N/A</v>
      </c>
      <c r="I67" s="179">
        <f>IF(ISNUMBER('将来負担比率（分子）の構造'!K$53), IF('将来負担比率（分子）の構造'!K$53 &lt; 0, 0, '将来負担比率（分子）の構造'!K$53), NA())</f>
        <v>18557</v>
      </c>
      <c r="J67" s="179" t="e">
        <f>NA()</f>
        <v>#N/A</v>
      </c>
      <c r="K67" s="179" t="e">
        <f>NA()</f>
        <v>#N/A</v>
      </c>
      <c r="L67" s="179">
        <f>IF(ISNUMBER('将来負担比率（分子）の構造'!L$53), IF('将来負担比率（分子）の構造'!L$53 &lt; 0, 0, '将来負担比率（分子）の構造'!L$53), NA())</f>
        <v>15412</v>
      </c>
      <c r="M67" s="179" t="e">
        <f>NA()</f>
        <v>#N/A</v>
      </c>
      <c r="N67" s="179" t="e">
        <f>NA()</f>
        <v>#N/A</v>
      </c>
      <c r="O67" s="179">
        <f>IF(ISNUMBER('将来負担比率（分子）の構造'!M$53), IF('将来負担比率（分子）の構造'!M$53 &lt; 0, 0, '将来負担比率（分子）の構造'!M$53), NA())</f>
        <v>15132</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5653</v>
      </c>
      <c r="C72" s="183">
        <f>基金残高に係る経年分析!G55</f>
        <v>5275</v>
      </c>
      <c r="D72" s="183">
        <f>基金残高に係る経年分析!H55</f>
        <v>5003</v>
      </c>
    </row>
    <row r="73" spans="1:16" x14ac:dyDescent="0.15">
      <c r="A73" s="182" t="s">
        <v>78</v>
      </c>
      <c r="B73" s="183">
        <f>基金残高に係る経年分析!F56</f>
        <v>2106</v>
      </c>
      <c r="C73" s="183">
        <f>基金残高に係る経年分析!G56</f>
        <v>1946</v>
      </c>
      <c r="D73" s="183">
        <f>基金残高に係る経年分析!H56</f>
        <v>1653</v>
      </c>
    </row>
    <row r="74" spans="1:16" x14ac:dyDescent="0.15">
      <c r="A74" s="182" t="s">
        <v>79</v>
      </c>
      <c r="B74" s="183">
        <f>基金残高に係る経年分析!F57</f>
        <v>13218</v>
      </c>
      <c r="C74" s="183">
        <f>基金残高に係る経年分析!G57</f>
        <v>13130</v>
      </c>
      <c r="D74" s="183">
        <f>基金残高に係る経年分析!H57</f>
        <v>13559</v>
      </c>
    </row>
  </sheetData>
  <sheetProtection algorithmName="SHA-512" hashValue="HSZJinqn6+lAlORAPgjsljXmDWJpmd+37qoC1aro9m1Po8Db+54CeEU2nQMSR71Eokoy1cU2afE/CJ3n3XURJg==" saltValue="77ZYOl/GA5yfM5j50waqD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214</v>
      </c>
      <c r="DI1" s="796"/>
      <c r="DJ1" s="796"/>
      <c r="DK1" s="796"/>
      <c r="DL1" s="796"/>
      <c r="DM1" s="796"/>
      <c r="DN1" s="797"/>
      <c r="DO1" s="224"/>
      <c r="DP1" s="795" t="s">
        <v>215</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7" t="s">
        <v>217</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218</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219</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220</v>
      </c>
      <c r="S4" s="738"/>
      <c r="T4" s="738"/>
      <c r="U4" s="738"/>
      <c r="V4" s="738"/>
      <c r="W4" s="738"/>
      <c r="X4" s="738"/>
      <c r="Y4" s="739"/>
      <c r="Z4" s="737" t="s">
        <v>221</v>
      </c>
      <c r="AA4" s="738"/>
      <c r="AB4" s="738"/>
      <c r="AC4" s="739"/>
      <c r="AD4" s="737" t="s">
        <v>222</v>
      </c>
      <c r="AE4" s="738"/>
      <c r="AF4" s="738"/>
      <c r="AG4" s="738"/>
      <c r="AH4" s="738"/>
      <c r="AI4" s="738"/>
      <c r="AJ4" s="738"/>
      <c r="AK4" s="739"/>
      <c r="AL4" s="737" t="s">
        <v>221</v>
      </c>
      <c r="AM4" s="738"/>
      <c r="AN4" s="738"/>
      <c r="AO4" s="739"/>
      <c r="AP4" s="798" t="s">
        <v>223</v>
      </c>
      <c r="AQ4" s="798"/>
      <c r="AR4" s="798"/>
      <c r="AS4" s="798"/>
      <c r="AT4" s="798"/>
      <c r="AU4" s="798"/>
      <c r="AV4" s="798"/>
      <c r="AW4" s="798"/>
      <c r="AX4" s="798"/>
      <c r="AY4" s="798"/>
      <c r="AZ4" s="798"/>
      <c r="BA4" s="798"/>
      <c r="BB4" s="798"/>
      <c r="BC4" s="798"/>
      <c r="BD4" s="798"/>
      <c r="BE4" s="798"/>
      <c r="BF4" s="798"/>
      <c r="BG4" s="798" t="s">
        <v>224</v>
      </c>
      <c r="BH4" s="798"/>
      <c r="BI4" s="798"/>
      <c r="BJ4" s="798"/>
      <c r="BK4" s="798"/>
      <c r="BL4" s="798"/>
      <c r="BM4" s="798"/>
      <c r="BN4" s="798"/>
      <c r="BO4" s="798" t="s">
        <v>221</v>
      </c>
      <c r="BP4" s="798"/>
      <c r="BQ4" s="798"/>
      <c r="BR4" s="798"/>
      <c r="BS4" s="798" t="s">
        <v>225</v>
      </c>
      <c r="BT4" s="798"/>
      <c r="BU4" s="798"/>
      <c r="BV4" s="798"/>
      <c r="BW4" s="798"/>
      <c r="BX4" s="798"/>
      <c r="BY4" s="798"/>
      <c r="BZ4" s="798"/>
      <c r="CA4" s="798"/>
      <c r="CB4" s="798"/>
      <c r="CD4" s="780" t="s">
        <v>226</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15">
      <c r="B5" s="742" t="s">
        <v>227</v>
      </c>
      <c r="C5" s="743"/>
      <c r="D5" s="743"/>
      <c r="E5" s="743"/>
      <c r="F5" s="743"/>
      <c r="G5" s="743"/>
      <c r="H5" s="743"/>
      <c r="I5" s="743"/>
      <c r="J5" s="743"/>
      <c r="K5" s="743"/>
      <c r="L5" s="743"/>
      <c r="M5" s="743"/>
      <c r="N5" s="743"/>
      <c r="O5" s="743"/>
      <c r="P5" s="743"/>
      <c r="Q5" s="744"/>
      <c r="R5" s="731">
        <v>10030228</v>
      </c>
      <c r="S5" s="732"/>
      <c r="T5" s="732"/>
      <c r="U5" s="732"/>
      <c r="V5" s="732"/>
      <c r="W5" s="732"/>
      <c r="X5" s="732"/>
      <c r="Y5" s="775"/>
      <c r="Z5" s="793">
        <v>20.6</v>
      </c>
      <c r="AA5" s="793"/>
      <c r="AB5" s="793"/>
      <c r="AC5" s="793"/>
      <c r="AD5" s="794">
        <v>10029350</v>
      </c>
      <c r="AE5" s="794"/>
      <c r="AF5" s="794"/>
      <c r="AG5" s="794"/>
      <c r="AH5" s="794"/>
      <c r="AI5" s="794"/>
      <c r="AJ5" s="794"/>
      <c r="AK5" s="794"/>
      <c r="AL5" s="776">
        <v>36.6</v>
      </c>
      <c r="AM5" s="747"/>
      <c r="AN5" s="747"/>
      <c r="AO5" s="777"/>
      <c r="AP5" s="742" t="s">
        <v>228</v>
      </c>
      <c r="AQ5" s="743"/>
      <c r="AR5" s="743"/>
      <c r="AS5" s="743"/>
      <c r="AT5" s="743"/>
      <c r="AU5" s="743"/>
      <c r="AV5" s="743"/>
      <c r="AW5" s="743"/>
      <c r="AX5" s="743"/>
      <c r="AY5" s="743"/>
      <c r="AZ5" s="743"/>
      <c r="BA5" s="743"/>
      <c r="BB5" s="743"/>
      <c r="BC5" s="743"/>
      <c r="BD5" s="743"/>
      <c r="BE5" s="743"/>
      <c r="BF5" s="744"/>
      <c r="BG5" s="676">
        <v>9902329</v>
      </c>
      <c r="BH5" s="677"/>
      <c r="BI5" s="677"/>
      <c r="BJ5" s="677"/>
      <c r="BK5" s="677"/>
      <c r="BL5" s="677"/>
      <c r="BM5" s="677"/>
      <c r="BN5" s="678"/>
      <c r="BO5" s="713">
        <v>98.7</v>
      </c>
      <c r="BP5" s="713"/>
      <c r="BQ5" s="713"/>
      <c r="BR5" s="713"/>
      <c r="BS5" s="714">
        <v>511915</v>
      </c>
      <c r="BT5" s="714"/>
      <c r="BU5" s="714"/>
      <c r="BV5" s="714"/>
      <c r="BW5" s="714"/>
      <c r="BX5" s="714"/>
      <c r="BY5" s="714"/>
      <c r="BZ5" s="714"/>
      <c r="CA5" s="714"/>
      <c r="CB5" s="773"/>
      <c r="CD5" s="780" t="s">
        <v>223</v>
      </c>
      <c r="CE5" s="781"/>
      <c r="CF5" s="781"/>
      <c r="CG5" s="781"/>
      <c r="CH5" s="781"/>
      <c r="CI5" s="781"/>
      <c r="CJ5" s="781"/>
      <c r="CK5" s="781"/>
      <c r="CL5" s="781"/>
      <c r="CM5" s="781"/>
      <c r="CN5" s="781"/>
      <c r="CO5" s="781"/>
      <c r="CP5" s="781"/>
      <c r="CQ5" s="782"/>
      <c r="CR5" s="780" t="s">
        <v>229</v>
      </c>
      <c r="CS5" s="781"/>
      <c r="CT5" s="781"/>
      <c r="CU5" s="781"/>
      <c r="CV5" s="781"/>
      <c r="CW5" s="781"/>
      <c r="CX5" s="781"/>
      <c r="CY5" s="782"/>
      <c r="CZ5" s="780" t="s">
        <v>221</v>
      </c>
      <c r="DA5" s="781"/>
      <c r="DB5" s="781"/>
      <c r="DC5" s="782"/>
      <c r="DD5" s="780" t="s">
        <v>230</v>
      </c>
      <c r="DE5" s="781"/>
      <c r="DF5" s="781"/>
      <c r="DG5" s="781"/>
      <c r="DH5" s="781"/>
      <c r="DI5" s="781"/>
      <c r="DJ5" s="781"/>
      <c r="DK5" s="781"/>
      <c r="DL5" s="781"/>
      <c r="DM5" s="781"/>
      <c r="DN5" s="781"/>
      <c r="DO5" s="781"/>
      <c r="DP5" s="782"/>
      <c r="DQ5" s="780" t="s">
        <v>231</v>
      </c>
      <c r="DR5" s="781"/>
      <c r="DS5" s="781"/>
      <c r="DT5" s="781"/>
      <c r="DU5" s="781"/>
      <c r="DV5" s="781"/>
      <c r="DW5" s="781"/>
      <c r="DX5" s="781"/>
      <c r="DY5" s="781"/>
      <c r="DZ5" s="781"/>
      <c r="EA5" s="781"/>
      <c r="EB5" s="781"/>
      <c r="EC5" s="782"/>
    </row>
    <row r="6" spans="2:143" ht="11.25" customHeight="1" x14ac:dyDescent="0.15">
      <c r="B6" s="673" t="s">
        <v>232</v>
      </c>
      <c r="C6" s="674"/>
      <c r="D6" s="674"/>
      <c r="E6" s="674"/>
      <c r="F6" s="674"/>
      <c r="G6" s="674"/>
      <c r="H6" s="674"/>
      <c r="I6" s="674"/>
      <c r="J6" s="674"/>
      <c r="K6" s="674"/>
      <c r="L6" s="674"/>
      <c r="M6" s="674"/>
      <c r="N6" s="674"/>
      <c r="O6" s="674"/>
      <c r="P6" s="674"/>
      <c r="Q6" s="675"/>
      <c r="R6" s="676">
        <v>388340</v>
      </c>
      <c r="S6" s="677"/>
      <c r="T6" s="677"/>
      <c r="U6" s="677"/>
      <c r="V6" s="677"/>
      <c r="W6" s="677"/>
      <c r="X6" s="677"/>
      <c r="Y6" s="678"/>
      <c r="Z6" s="713">
        <v>0.8</v>
      </c>
      <c r="AA6" s="713"/>
      <c r="AB6" s="713"/>
      <c r="AC6" s="713"/>
      <c r="AD6" s="714">
        <v>388340</v>
      </c>
      <c r="AE6" s="714"/>
      <c r="AF6" s="714"/>
      <c r="AG6" s="714"/>
      <c r="AH6" s="714"/>
      <c r="AI6" s="714"/>
      <c r="AJ6" s="714"/>
      <c r="AK6" s="714"/>
      <c r="AL6" s="679">
        <v>1.4</v>
      </c>
      <c r="AM6" s="680"/>
      <c r="AN6" s="680"/>
      <c r="AO6" s="715"/>
      <c r="AP6" s="673" t="s">
        <v>233</v>
      </c>
      <c r="AQ6" s="674"/>
      <c r="AR6" s="674"/>
      <c r="AS6" s="674"/>
      <c r="AT6" s="674"/>
      <c r="AU6" s="674"/>
      <c r="AV6" s="674"/>
      <c r="AW6" s="674"/>
      <c r="AX6" s="674"/>
      <c r="AY6" s="674"/>
      <c r="AZ6" s="674"/>
      <c r="BA6" s="674"/>
      <c r="BB6" s="674"/>
      <c r="BC6" s="674"/>
      <c r="BD6" s="674"/>
      <c r="BE6" s="674"/>
      <c r="BF6" s="675"/>
      <c r="BG6" s="676">
        <v>9902329</v>
      </c>
      <c r="BH6" s="677"/>
      <c r="BI6" s="677"/>
      <c r="BJ6" s="677"/>
      <c r="BK6" s="677"/>
      <c r="BL6" s="677"/>
      <c r="BM6" s="677"/>
      <c r="BN6" s="678"/>
      <c r="BO6" s="713">
        <v>98.7</v>
      </c>
      <c r="BP6" s="713"/>
      <c r="BQ6" s="713"/>
      <c r="BR6" s="713"/>
      <c r="BS6" s="714">
        <v>511915</v>
      </c>
      <c r="BT6" s="714"/>
      <c r="BU6" s="714"/>
      <c r="BV6" s="714"/>
      <c r="BW6" s="714"/>
      <c r="BX6" s="714"/>
      <c r="BY6" s="714"/>
      <c r="BZ6" s="714"/>
      <c r="CA6" s="714"/>
      <c r="CB6" s="773"/>
      <c r="CD6" s="734" t="s">
        <v>234</v>
      </c>
      <c r="CE6" s="735"/>
      <c r="CF6" s="735"/>
      <c r="CG6" s="735"/>
      <c r="CH6" s="735"/>
      <c r="CI6" s="735"/>
      <c r="CJ6" s="735"/>
      <c r="CK6" s="735"/>
      <c r="CL6" s="735"/>
      <c r="CM6" s="735"/>
      <c r="CN6" s="735"/>
      <c r="CO6" s="735"/>
      <c r="CP6" s="735"/>
      <c r="CQ6" s="736"/>
      <c r="CR6" s="676">
        <v>271183</v>
      </c>
      <c r="CS6" s="677"/>
      <c r="CT6" s="677"/>
      <c r="CU6" s="677"/>
      <c r="CV6" s="677"/>
      <c r="CW6" s="677"/>
      <c r="CX6" s="677"/>
      <c r="CY6" s="678"/>
      <c r="CZ6" s="776">
        <v>0.6</v>
      </c>
      <c r="DA6" s="747"/>
      <c r="DB6" s="747"/>
      <c r="DC6" s="779"/>
      <c r="DD6" s="682" t="s">
        <v>185</v>
      </c>
      <c r="DE6" s="677"/>
      <c r="DF6" s="677"/>
      <c r="DG6" s="677"/>
      <c r="DH6" s="677"/>
      <c r="DI6" s="677"/>
      <c r="DJ6" s="677"/>
      <c r="DK6" s="677"/>
      <c r="DL6" s="677"/>
      <c r="DM6" s="677"/>
      <c r="DN6" s="677"/>
      <c r="DO6" s="677"/>
      <c r="DP6" s="678"/>
      <c r="DQ6" s="682">
        <v>271183</v>
      </c>
      <c r="DR6" s="677"/>
      <c r="DS6" s="677"/>
      <c r="DT6" s="677"/>
      <c r="DU6" s="677"/>
      <c r="DV6" s="677"/>
      <c r="DW6" s="677"/>
      <c r="DX6" s="677"/>
      <c r="DY6" s="677"/>
      <c r="DZ6" s="677"/>
      <c r="EA6" s="677"/>
      <c r="EB6" s="677"/>
      <c r="EC6" s="720"/>
    </row>
    <row r="7" spans="2:143" ht="11.25" customHeight="1" x14ac:dyDescent="0.15">
      <c r="B7" s="673" t="s">
        <v>235</v>
      </c>
      <c r="C7" s="674"/>
      <c r="D7" s="674"/>
      <c r="E7" s="674"/>
      <c r="F7" s="674"/>
      <c r="G7" s="674"/>
      <c r="H7" s="674"/>
      <c r="I7" s="674"/>
      <c r="J7" s="674"/>
      <c r="K7" s="674"/>
      <c r="L7" s="674"/>
      <c r="M7" s="674"/>
      <c r="N7" s="674"/>
      <c r="O7" s="674"/>
      <c r="P7" s="674"/>
      <c r="Q7" s="675"/>
      <c r="R7" s="676">
        <v>9324</v>
      </c>
      <c r="S7" s="677"/>
      <c r="T7" s="677"/>
      <c r="U7" s="677"/>
      <c r="V7" s="677"/>
      <c r="W7" s="677"/>
      <c r="X7" s="677"/>
      <c r="Y7" s="678"/>
      <c r="Z7" s="713">
        <v>0</v>
      </c>
      <c r="AA7" s="713"/>
      <c r="AB7" s="713"/>
      <c r="AC7" s="713"/>
      <c r="AD7" s="714">
        <v>9324</v>
      </c>
      <c r="AE7" s="714"/>
      <c r="AF7" s="714"/>
      <c r="AG7" s="714"/>
      <c r="AH7" s="714"/>
      <c r="AI7" s="714"/>
      <c r="AJ7" s="714"/>
      <c r="AK7" s="714"/>
      <c r="AL7" s="679">
        <v>0</v>
      </c>
      <c r="AM7" s="680"/>
      <c r="AN7" s="680"/>
      <c r="AO7" s="715"/>
      <c r="AP7" s="673" t="s">
        <v>236</v>
      </c>
      <c r="AQ7" s="674"/>
      <c r="AR7" s="674"/>
      <c r="AS7" s="674"/>
      <c r="AT7" s="674"/>
      <c r="AU7" s="674"/>
      <c r="AV7" s="674"/>
      <c r="AW7" s="674"/>
      <c r="AX7" s="674"/>
      <c r="AY7" s="674"/>
      <c r="AZ7" s="674"/>
      <c r="BA7" s="674"/>
      <c r="BB7" s="674"/>
      <c r="BC7" s="674"/>
      <c r="BD7" s="674"/>
      <c r="BE7" s="674"/>
      <c r="BF7" s="675"/>
      <c r="BG7" s="676">
        <v>4052675</v>
      </c>
      <c r="BH7" s="677"/>
      <c r="BI7" s="677"/>
      <c r="BJ7" s="677"/>
      <c r="BK7" s="677"/>
      <c r="BL7" s="677"/>
      <c r="BM7" s="677"/>
      <c r="BN7" s="678"/>
      <c r="BO7" s="713">
        <v>40.4</v>
      </c>
      <c r="BP7" s="713"/>
      <c r="BQ7" s="713"/>
      <c r="BR7" s="713"/>
      <c r="BS7" s="714">
        <v>182418</v>
      </c>
      <c r="BT7" s="714"/>
      <c r="BU7" s="714"/>
      <c r="BV7" s="714"/>
      <c r="BW7" s="714"/>
      <c r="BX7" s="714"/>
      <c r="BY7" s="714"/>
      <c r="BZ7" s="714"/>
      <c r="CA7" s="714"/>
      <c r="CB7" s="773"/>
      <c r="CD7" s="709" t="s">
        <v>237</v>
      </c>
      <c r="CE7" s="710"/>
      <c r="CF7" s="710"/>
      <c r="CG7" s="710"/>
      <c r="CH7" s="710"/>
      <c r="CI7" s="710"/>
      <c r="CJ7" s="710"/>
      <c r="CK7" s="710"/>
      <c r="CL7" s="710"/>
      <c r="CM7" s="710"/>
      <c r="CN7" s="710"/>
      <c r="CO7" s="710"/>
      <c r="CP7" s="710"/>
      <c r="CQ7" s="711"/>
      <c r="CR7" s="676">
        <v>7060037</v>
      </c>
      <c r="CS7" s="677"/>
      <c r="CT7" s="677"/>
      <c r="CU7" s="677"/>
      <c r="CV7" s="677"/>
      <c r="CW7" s="677"/>
      <c r="CX7" s="677"/>
      <c r="CY7" s="678"/>
      <c r="CZ7" s="713">
        <v>15</v>
      </c>
      <c r="DA7" s="713"/>
      <c r="DB7" s="713"/>
      <c r="DC7" s="713"/>
      <c r="DD7" s="682">
        <v>1138244</v>
      </c>
      <c r="DE7" s="677"/>
      <c r="DF7" s="677"/>
      <c r="DG7" s="677"/>
      <c r="DH7" s="677"/>
      <c r="DI7" s="677"/>
      <c r="DJ7" s="677"/>
      <c r="DK7" s="677"/>
      <c r="DL7" s="677"/>
      <c r="DM7" s="677"/>
      <c r="DN7" s="677"/>
      <c r="DO7" s="677"/>
      <c r="DP7" s="678"/>
      <c r="DQ7" s="682">
        <v>5264262</v>
      </c>
      <c r="DR7" s="677"/>
      <c r="DS7" s="677"/>
      <c r="DT7" s="677"/>
      <c r="DU7" s="677"/>
      <c r="DV7" s="677"/>
      <c r="DW7" s="677"/>
      <c r="DX7" s="677"/>
      <c r="DY7" s="677"/>
      <c r="DZ7" s="677"/>
      <c r="EA7" s="677"/>
      <c r="EB7" s="677"/>
      <c r="EC7" s="720"/>
    </row>
    <row r="8" spans="2:143" ht="11.25" customHeight="1" x14ac:dyDescent="0.15">
      <c r="B8" s="673" t="s">
        <v>238</v>
      </c>
      <c r="C8" s="674"/>
      <c r="D8" s="674"/>
      <c r="E8" s="674"/>
      <c r="F8" s="674"/>
      <c r="G8" s="674"/>
      <c r="H8" s="674"/>
      <c r="I8" s="674"/>
      <c r="J8" s="674"/>
      <c r="K8" s="674"/>
      <c r="L8" s="674"/>
      <c r="M8" s="674"/>
      <c r="N8" s="674"/>
      <c r="O8" s="674"/>
      <c r="P8" s="674"/>
      <c r="Q8" s="675"/>
      <c r="R8" s="676">
        <v>60355</v>
      </c>
      <c r="S8" s="677"/>
      <c r="T8" s="677"/>
      <c r="U8" s="677"/>
      <c r="V8" s="677"/>
      <c r="W8" s="677"/>
      <c r="X8" s="677"/>
      <c r="Y8" s="678"/>
      <c r="Z8" s="713">
        <v>0.1</v>
      </c>
      <c r="AA8" s="713"/>
      <c r="AB8" s="713"/>
      <c r="AC8" s="713"/>
      <c r="AD8" s="714">
        <v>60355</v>
      </c>
      <c r="AE8" s="714"/>
      <c r="AF8" s="714"/>
      <c r="AG8" s="714"/>
      <c r="AH8" s="714"/>
      <c r="AI8" s="714"/>
      <c r="AJ8" s="714"/>
      <c r="AK8" s="714"/>
      <c r="AL8" s="679">
        <v>0.2</v>
      </c>
      <c r="AM8" s="680"/>
      <c r="AN8" s="680"/>
      <c r="AO8" s="715"/>
      <c r="AP8" s="673" t="s">
        <v>239</v>
      </c>
      <c r="AQ8" s="674"/>
      <c r="AR8" s="674"/>
      <c r="AS8" s="674"/>
      <c r="AT8" s="674"/>
      <c r="AU8" s="674"/>
      <c r="AV8" s="674"/>
      <c r="AW8" s="674"/>
      <c r="AX8" s="674"/>
      <c r="AY8" s="674"/>
      <c r="AZ8" s="674"/>
      <c r="BA8" s="674"/>
      <c r="BB8" s="674"/>
      <c r="BC8" s="674"/>
      <c r="BD8" s="674"/>
      <c r="BE8" s="674"/>
      <c r="BF8" s="675"/>
      <c r="BG8" s="676">
        <v>141395</v>
      </c>
      <c r="BH8" s="677"/>
      <c r="BI8" s="677"/>
      <c r="BJ8" s="677"/>
      <c r="BK8" s="677"/>
      <c r="BL8" s="677"/>
      <c r="BM8" s="677"/>
      <c r="BN8" s="678"/>
      <c r="BO8" s="713">
        <v>1.4</v>
      </c>
      <c r="BP8" s="713"/>
      <c r="BQ8" s="713"/>
      <c r="BR8" s="713"/>
      <c r="BS8" s="682" t="s">
        <v>240</v>
      </c>
      <c r="BT8" s="677"/>
      <c r="BU8" s="677"/>
      <c r="BV8" s="677"/>
      <c r="BW8" s="677"/>
      <c r="BX8" s="677"/>
      <c r="BY8" s="677"/>
      <c r="BZ8" s="677"/>
      <c r="CA8" s="677"/>
      <c r="CB8" s="720"/>
      <c r="CD8" s="709" t="s">
        <v>241</v>
      </c>
      <c r="CE8" s="710"/>
      <c r="CF8" s="710"/>
      <c r="CG8" s="710"/>
      <c r="CH8" s="710"/>
      <c r="CI8" s="710"/>
      <c r="CJ8" s="710"/>
      <c r="CK8" s="710"/>
      <c r="CL8" s="710"/>
      <c r="CM8" s="710"/>
      <c r="CN8" s="710"/>
      <c r="CO8" s="710"/>
      <c r="CP8" s="710"/>
      <c r="CQ8" s="711"/>
      <c r="CR8" s="676">
        <v>12334451</v>
      </c>
      <c r="CS8" s="677"/>
      <c r="CT8" s="677"/>
      <c r="CU8" s="677"/>
      <c r="CV8" s="677"/>
      <c r="CW8" s="677"/>
      <c r="CX8" s="677"/>
      <c r="CY8" s="678"/>
      <c r="CZ8" s="713">
        <v>26.1</v>
      </c>
      <c r="DA8" s="713"/>
      <c r="DB8" s="713"/>
      <c r="DC8" s="713"/>
      <c r="DD8" s="682">
        <v>137618</v>
      </c>
      <c r="DE8" s="677"/>
      <c r="DF8" s="677"/>
      <c r="DG8" s="677"/>
      <c r="DH8" s="677"/>
      <c r="DI8" s="677"/>
      <c r="DJ8" s="677"/>
      <c r="DK8" s="677"/>
      <c r="DL8" s="677"/>
      <c r="DM8" s="677"/>
      <c r="DN8" s="677"/>
      <c r="DO8" s="677"/>
      <c r="DP8" s="678"/>
      <c r="DQ8" s="682">
        <v>6327202</v>
      </c>
      <c r="DR8" s="677"/>
      <c r="DS8" s="677"/>
      <c r="DT8" s="677"/>
      <c r="DU8" s="677"/>
      <c r="DV8" s="677"/>
      <c r="DW8" s="677"/>
      <c r="DX8" s="677"/>
      <c r="DY8" s="677"/>
      <c r="DZ8" s="677"/>
      <c r="EA8" s="677"/>
      <c r="EB8" s="677"/>
      <c r="EC8" s="720"/>
    </row>
    <row r="9" spans="2:143" ht="11.25" customHeight="1" x14ac:dyDescent="0.15">
      <c r="B9" s="673" t="s">
        <v>242</v>
      </c>
      <c r="C9" s="674"/>
      <c r="D9" s="674"/>
      <c r="E9" s="674"/>
      <c r="F9" s="674"/>
      <c r="G9" s="674"/>
      <c r="H9" s="674"/>
      <c r="I9" s="674"/>
      <c r="J9" s="674"/>
      <c r="K9" s="674"/>
      <c r="L9" s="674"/>
      <c r="M9" s="674"/>
      <c r="N9" s="674"/>
      <c r="O9" s="674"/>
      <c r="P9" s="674"/>
      <c r="Q9" s="675"/>
      <c r="R9" s="676">
        <v>32259</v>
      </c>
      <c r="S9" s="677"/>
      <c r="T9" s="677"/>
      <c r="U9" s="677"/>
      <c r="V9" s="677"/>
      <c r="W9" s="677"/>
      <c r="X9" s="677"/>
      <c r="Y9" s="678"/>
      <c r="Z9" s="713">
        <v>0.1</v>
      </c>
      <c r="AA9" s="713"/>
      <c r="AB9" s="713"/>
      <c r="AC9" s="713"/>
      <c r="AD9" s="714">
        <v>32259</v>
      </c>
      <c r="AE9" s="714"/>
      <c r="AF9" s="714"/>
      <c r="AG9" s="714"/>
      <c r="AH9" s="714"/>
      <c r="AI9" s="714"/>
      <c r="AJ9" s="714"/>
      <c r="AK9" s="714"/>
      <c r="AL9" s="679">
        <v>0.1</v>
      </c>
      <c r="AM9" s="680"/>
      <c r="AN9" s="680"/>
      <c r="AO9" s="715"/>
      <c r="AP9" s="673" t="s">
        <v>243</v>
      </c>
      <c r="AQ9" s="674"/>
      <c r="AR9" s="674"/>
      <c r="AS9" s="674"/>
      <c r="AT9" s="674"/>
      <c r="AU9" s="674"/>
      <c r="AV9" s="674"/>
      <c r="AW9" s="674"/>
      <c r="AX9" s="674"/>
      <c r="AY9" s="674"/>
      <c r="AZ9" s="674"/>
      <c r="BA9" s="674"/>
      <c r="BB9" s="674"/>
      <c r="BC9" s="674"/>
      <c r="BD9" s="674"/>
      <c r="BE9" s="674"/>
      <c r="BF9" s="675"/>
      <c r="BG9" s="676">
        <v>3206401</v>
      </c>
      <c r="BH9" s="677"/>
      <c r="BI9" s="677"/>
      <c r="BJ9" s="677"/>
      <c r="BK9" s="677"/>
      <c r="BL9" s="677"/>
      <c r="BM9" s="677"/>
      <c r="BN9" s="678"/>
      <c r="BO9" s="713">
        <v>32</v>
      </c>
      <c r="BP9" s="713"/>
      <c r="BQ9" s="713"/>
      <c r="BR9" s="713"/>
      <c r="BS9" s="682">
        <v>51413</v>
      </c>
      <c r="BT9" s="677"/>
      <c r="BU9" s="677"/>
      <c r="BV9" s="677"/>
      <c r="BW9" s="677"/>
      <c r="BX9" s="677"/>
      <c r="BY9" s="677"/>
      <c r="BZ9" s="677"/>
      <c r="CA9" s="677"/>
      <c r="CB9" s="720"/>
      <c r="CD9" s="709" t="s">
        <v>244</v>
      </c>
      <c r="CE9" s="710"/>
      <c r="CF9" s="710"/>
      <c r="CG9" s="710"/>
      <c r="CH9" s="710"/>
      <c r="CI9" s="710"/>
      <c r="CJ9" s="710"/>
      <c r="CK9" s="710"/>
      <c r="CL9" s="710"/>
      <c r="CM9" s="710"/>
      <c r="CN9" s="710"/>
      <c r="CO9" s="710"/>
      <c r="CP9" s="710"/>
      <c r="CQ9" s="711"/>
      <c r="CR9" s="676">
        <v>4766770</v>
      </c>
      <c r="CS9" s="677"/>
      <c r="CT9" s="677"/>
      <c r="CU9" s="677"/>
      <c r="CV9" s="677"/>
      <c r="CW9" s="677"/>
      <c r="CX9" s="677"/>
      <c r="CY9" s="678"/>
      <c r="CZ9" s="713">
        <v>10.1</v>
      </c>
      <c r="DA9" s="713"/>
      <c r="DB9" s="713"/>
      <c r="DC9" s="713"/>
      <c r="DD9" s="682">
        <v>11019</v>
      </c>
      <c r="DE9" s="677"/>
      <c r="DF9" s="677"/>
      <c r="DG9" s="677"/>
      <c r="DH9" s="677"/>
      <c r="DI9" s="677"/>
      <c r="DJ9" s="677"/>
      <c r="DK9" s="677"/>
      <c r="DL9" s="677"/>
      <c r="DM9" s="677"/>
      <c r="DN9" s="677"/>
      <c r="DO9" s="677"/>
      <c r="DP9" s="678"/>
      <c r="DQ9" s="682">
        <v>4146515</v>
      </c>
      <c r="DR9" s="677"/>
      <c r="DS9" s="677"/>
      <c r="DT9" s="677"/>
      <c r="DU9" s="677"/>
      <c r="DV9" s="677"/>
      <c r="DW9" s="677"/>
      <c r="DX9" s="677"/>
      <c r="DY9" s="677"/>
      <c r="DZ9" s="677"/>
      <c r="EA9" s="677"/>
      <c r="EB9" s="677"/>
      <c r="EC9" s="720"/>
    </row>
    <row r="10" spans="2:143" ht="11.25" customHeight="1" x14ac:dyDescent="0.15">
      <c r="B10" s="673" t="s">
        <v>245</v>
      </c>
      <c r="C10" s="674"/>
      <c r="D10" s="674"/>
      <c r="E10" s="674"/>
      <c r="F10" s="674"/>
      <c r="G10" s="674"/>
      <c r="H10" s="674"/>
      <c r="I10" s="674"/>
      <c r="J10" s="674"/>
      <c r="K10" s="674"/>
      <c r="L10" s="674"/>
      <c r="M10" s="674"/>
      <c r="N10" s="674"/>
      <c r="O10" s="674"/>
      <c r="P10" s="674"/>
      <c r="Q10" s="675"/>
      <c r="R10" s="676" t="s">
        <v>185</v>
      </c>
      <c r="S10" s="677"/>
      <c r="T10" s="677"/>
      <c r="U10" s="677"/>
      <c r="V10" s="677"/>
      <c r="W10" s="677"/>
      <c r="X10" s="677"/>
      <c r="Y10" s="678"/>
      <c r="Z10" s="713" t="s">
        <v>185</v>
      </c>
      <c r="AA10" s="713"/>
      <c r="AB10" s="713"/>
      <c r="AC10" s="713"/>
      <c r="AD10" s="714" t="s">
        <v>240</v>
      </c>
      <c r="AE10" s="714"/>
      <c r="AF10" s="714"/>
      <c r="AG10" s="714"/>
      <c r="AH10" s="714"/>
      <c r="AI10" s="714"/>
      <c r="AJ10" s="714"/>
      <c r="AK10" s="714"/>
      <c r="AL10" s="679" t="s">
        <v>185</v>
      </c>
      <c r="AM10" s="680"/>
      <c r="AN10" s="680"/>
      <c r="AO10" s="715"/>
      <c r="AP10" s="673" t="s">
        <v>246</v>
      </c>
      <c r="AQ10" s="674"/>
      <c r="AR10" s="674"/>
      <c r="AS10" s="674"/>
      <c r="AT10" s="674"/>
      <c r="AU10" s="674"/>
      <c r="AV10" s="674"/>
      <c r="AW10" s="674"/>
      <c r="AX10" s="674"/>
      <c r="AY10" s="674"/>
      <c r="AZ10" s="674"/>
      <c r="BA10" s="674"/>
      <c r="BB10" s="674"/>
      <c r="BC10" s="674"/>
      <c r="BD10" s="674"/>
      <c r="BE10" s="674"/>
      <c r="BF10" s="675"/>
      <c r="BG10" s="676">
        <v>275714</v>
      </c>
      <c r="BH10" s="677"/>
      <c r="BI10" s="677"/>
      <c r="BJ10" s="677"/>
      <c r="BK10" s="677"/>
      <c r="BL10" s="677"/>
      <c r="BM10" s="677"/>
      <c r="BN10" s="678"/>
      <c r="BO10" s="713">
        <v>2.7</v>
      </c>
      <c r="BP10" s="713"/>
      <c r="BQ10" s="713"/>
      <c r="BR10" s="713"/>
      <c r="BS10" s="682">
        <v>45827</v>
      </c>
      <c r="BT10" s="677"/>
      <c r="BU10" s="677"/>
      <c r="BV10" s="677"/>
      <c r="BW10" s="677"/>
      <c r="BX10" s="677"/>
      <c r="BY10" s="677"/>
      <c r="BZ10" s="677"/>
      <c r="CA10" s="677"/>
      <c r="CB10" s="720"/>
      <c r="CD10" s="709" t="s">
        <v>247</v>
      </c>
      <c r="CE10" s="710"/>
      <c r="CF10" s="710"/>
      <c r="CG10" s="710"/>
      <c r="CH10" s="710"/>
      <c r="CI10" s="710"/>
      <c r="CJ10" s="710"/>
      <c r="CK10" s="710"/>
      <c r="CL10" s="710"/>
      <c r="CM10" s="710"/>
      <c r="CN10" s="710"/>
      <c r="CO10" s="710"/>
      <c r="CP10" s="710"/>
      <c r="CQ10" s="711"/>
      <c r="CR10" s="676">
        <v>17524</v>
      </c>
      <c r="CS10" s="677"/>
      <c r="CT10" s="677"/>
      <c r="CU10" s="677"/>
      <c r="CV10" s="677"/>
      <c r="CW10" s="677"/>
      <c r="CX10" s="677"/>
      <c r="CY10" s="678"/>
      <c r="CZ10" s="713">
        <v>0</v>
      </c>
      <c r="DA10" s="713"/>
      <c r="DB10" s="713"/>
      <c r="DC10" s="713"/>
      <c r="DD10" s="682" t="s">
        <v>240</v>
      </c>
      <c r="DE10" s="677"/>
      <c r="DF10" s="677"/>
      <c r="DG10" s="677"/>
      <c r="DH10" s="677"/>
      <c r="DI10" s="677"/>
      <c r="DJ10" s="677"/>
      <c r="DK10" s="677"/>
      <c r="DL10" s="677"/>
      <c r="DM10" s="677"/>
      <c r="DN10" s="677"/>
      <c r="DO10" s="677"/>
      <c r="DP10" s="678"/>
      <c r="DQ10" s="682">
        <v>17524</v>
      </c>
      <c r="DR10" s="677"/>
      <c r="DS10" s="677"/>
      <c r="DT10" s="677"/>
      <c r="DU10" s="677"/>
      <c r="DV10" s="677"/>
      <c r="DW10" s="677"/>
      <c r="DX10" s="677"/>
      <c r="DY10" s="677"/>
      <c r="DZ10" s="677"/>
      <c r="EA10" s="677"/>
      <c r="EB10" s="677"/>
      <c r="EC10" s="720"/>
    </row>
    <row r="11" spans="2:143" ht="11.25" customHeight="1" x14ac:dyDescent="0.15">
      <c r="B11" s="673" t="s">
        <v>248</v>
      </c>
      <c r="C11" s="674"/>
      <c r="D11" s="674"/>
      <c r="E11" s="674"/>
      <c r="F11" s="674"/>
      <c r="G11" s="674"/>
      <c r="H11" s="674"/>
      <c r="I11" s="674"/>
      <c r="J11" s="674"/>
      <c r="K11" s="674"/>
      <c r="L11" s="674"/>
      <c r="M11" s="674"/>
      <c r="N11" s="674"/>
      <c r="O11" s="674"/>
      <c r="P11" s="674"/>
      <c r="Q11" s="675"/>
      <c r="R11" s="676">
        <v>1447190</v>
      </c>
      <c r="S11" s="677"/>
      <c r="T11" s="677"/>
      <c r="U11" s="677"/>
      <c r="V11" s="677"/>
      <c r="W11" s="677"/>
      <c r="X11" s="677"/>
      <c r="Y11" s="678"/>
      <c r="Z11" s="679">
        <v>3</v>
      </c>
      <c r="AA11" s="680"/>
      <c r="AB11" s="680"/>
      <c r="AC11" s="681"/>
      <c r="AD11" s="682">
        <v>1447190</v>
      </c>
      <c r="AE11" s="677"/>
      <c r="AF11" s="677"/>
      <c r="AG11" s="677"/>
      <c r="AH11" s="677"/>
      <c r="AI11" s="677"/>
      <c r="AJ11" s="677"/>
      <c r="AK11" s="678"/>
      <c r="AL11" s="679">
        <v>5.3</v>
      </c>
      <c r="AM11" s="680"/>
      <c r="AN11" s="680"/>
      <c r="AO11" s="715"/>
      <c r="AP11" s="673" t="s">
        <v>249</v>
      </c>
      <c r="AQ11" s="674"/>
      <c r="AR11" s="674"/>
      <c r="AS11" s="674"/>
      <c r="AT11" s="674"/>
      <c r="AU11" s="674"/>
      <c r="AV11" s="674"/>
      <c r="AW11" s="674"/>
      <c r="AX11" s="674"/>
      <c r="AY11" s="674"/>
      <c r="AZ11" s="674"/>
      <c r="BA11" s="674"/>
      <c r="BB11" s="674"/>
      <c r="BC11" s="674"/>
      <c r="BD11" s="674"/>
      <c r="BE11" s="674"/>
      <c r="BF11" s="675"/>
      <c r="BG11" s="676">
        <v>429165</v>
      </c>
      <c r="BH11" s="677"/>
      <c r="BI11" s="677"/>
      <c r="BJ11" s="677"/>
      <c r="BK11" s="677"/>
      <c r="BL11" s="677"/>
      <c r="BM11" s="677"/>
      <c r="BN11" s="678"/>
      <c r="BO11" s="713">
        <v>4.3</v>
      </c>
      <c r="BP11" s="713"/>
      <c r="BQ11" s="713"/>
      <c r="BR11" s="713"/>
      <c r="BS11" s="682">
        <v>85178</v>
      </c>
      <c r="BT11" s="677"/>
      <c r="BU11" s="677"/>
      <c r="BV11" s="677"/>
      <c r="BW11" s="677"/>
      <c r="BX11" s="677"/>
      <c r="BY11" s="677"/>
      <c r="BZ11" s="677"/>
      <c r="CA11" s="677"/>
      <c r="CB11" s="720"/>
      <c r="CD11" s="709" t="s">
        <v>250</v>
      </c>
      <c r="CE11" s="710"/>
      <c r="CF11" s="710"/>
      <c r="CG11" s="710"/>
      <c r="CH11" s="710"/>
      <c r="CI11" s="710"/>
      <c r="CJ11" s="710"/>
      <c r="CK11" s="710"/>
      <c r="CL11" s="710"/>
      <c r="CM11" s="710"/>
      <c r="CN11" s="710"/>
      <c r="CO11" s="710"/>
      <c r="CP11" s="710"/>
      <c r="CQ11" s="711"/>
      <c r="CR11" s="676">
        <v>1728209</v>
      </c>
      <c r="CS11" s="677"/>
      <c r="CT11" s="677"/>
      <c r="CU11" s="677"/>
      <c r="CV11" s="677"/>
      <c r="CW11" s="677"/>
      <c r="CX11" s="677"/>
      <c r="CY11" s="678"/>
      <c r="CZ11" s="713">
        <v>3.7</v>
      </c>
      <c r="DA11" s="713"/>
      <c r="DB11" s="713"/>
      <c r="DC11" s="713"/>
      <c r="DD11" s="682">
        <v>481507</v>
      </c>
      <c r="DE11" s="677"/>
      <c r="DF11" s="677"/>
      <c r="DG11" s="677"/>
      <c r="DH11" s="677"/>
      <c r="DI11" s="677"/>
      <c r="DJ11" s="677"/>
      <c r="DK11" s="677"/>
      <c r="DL11" s="677"/>
      <c r="DM11" s="677"/>
      <c r="DN11" s="677"/>
      <c r="DO11" s="677"/>
      <c r="DP11" s="678"/>
      <c r="DQ11" s="682">
        <v>776622</v>
      </c>
      <c r="DR11" s="677"/>
      <c r="DS11" s="677"/>
      <c r="DT11" s="677"/>
      <c r="DU11" s="677"/>
      <c r="DV11" s="677"/>
      <c r="DW11" s="677"/>
      <c r="DX11" s="677"/>
      <c r="DY11" s="677"/>
      <c r="DZ11" s="677"/>
      <c r="EA11" s="677"/>
      <c r="EB11" s="677"/>
      <c r="EC11" s="720"/>
    </row>
    <row r="12" spans="2:143" ht="11.25" customHeight="1" x14ac:dyDescent="0.15">
      <c r="B12" s="673" t="s">
        <v>251</v>
      </c>
      <c r="C12" s="674"/>
      <c r="D12" s="674"/>
      <c r="E12" s="674"/>
      <c r="F12" s="674"/>
      <c r="G12" s="674"/>
      <c r="H12" s="674"/>
      <c r="I12" s="674"/>
      <c r="J12" s="674"/>
      <c r="K12" s="674"/>
      <c r="L12" s="674"/>
      <c r="M12" s="674"/>
      <c r="N12" s="674"/>
      <c r="O12" s="674"/>
      <c r="P12" s="674"/>
      <c r="Q12" s="675"/>
      <c r="R12" s="676">
        <v>11916</v>
      </c>
      <c r="S12" s="677"/>
      <c r="T12" s="677"/>
      <c r="U12" s="677"/>
      <c r="V12" s="677"/>
      <c r="W12" s="677"/>
      <c r="X12" s="677"/>
      <c r="Y12" s="678"/>
      <c r="Z12" s="713">
        <v>0</v>
      </c>
      <c r="AA12" s="713"/>
      <c r="AB12" s="713"/>
      <c r="AC12" s="713"/>
      <c r="AD12" s="714">
        <v>11916</v>
      </c>
      <c r="AE12" s="714"/>
      <c r="AF12" s="714"/>
      <c r="AG12" s="714"/>
      <c r="AH12" s="714"/>
      <c r="AI12" s="714"/>
      <c r="AJ12" s="714"/>
      <c r="AK12" s="714"/>
      <c r="AL12" s="679">
        <v>0</v>
      </c>
      <c r="AM12" s="680"/>
      <c r="AN12" s="680"/>
      <c r="AO12" s="715"/>
      <c r="AP12" s="673" t="s">
        <v>252</v>
      </c>
      <c r="AQ12" s="674"/>
      <c r="AR12" s="674"/>
      <c r="AS12" s="674"/>
      <c r="AT12" s="674"/>
      <c r="AU12" s="674"/>
      <c r="AV12" s="674"/>
      <c r="AW12" s="674"/>
      <c r="AX12" s="674"/>
      <c r="AY12" s="674"/>
      <c r="AZ12" s="674"/>
      <c r="BA12" s="674"/>
      <c r="BB12" s="674"/>
      <c r="BC12" s="674"/>
      <c r="BD12" s="674"/>
      <c r="BE12" s="674"/>
      <c r="BF12" s="675"/>
      <c r="BG12" s="676">
        <v>5021647</v>
      </c>
      <c r="BH12" s="677"/>
      <c r="BI12" s="677"/>
      <c r="BJ12" s="677"/>
      <c r="BK12" s="677"/>
      <c r="BL12" s="677"/>
      <c r="BM12" s="677"/>
      <c r="BN12" s="678"/>
      <c r="BO12" s="713">
        <v>50.1</v>
      </c>
      <c r="BP12" s="713"/>
      <c r="BQ12" s="713"/>
      <c r="BR12" s="713"/>
      <c r="BS12" s="682">
        <v>329497</v>
      </c>
      <c r="BT12" s="677"/>
      <c r="BU12" s="677"/>
      <c r="BV12" s="677"/>
      <c r="BW12" s="677"/>
      <c r="BX12" s="677"/>
      <c r="BY12" s="677"/>
      <c r="BZ12" s="677"/>
      <c r="CA12" s="677"/>
      <c r="CB12" s="720"/>
      <c r="CD12" s="709" t="s">
        <v>253</v>
      </c>
      <c r="CE12" s="710"/>
      <c r="CF12" s="710"/>
      <c r="CG12" s="710"/>
      <c r="CH12" s="710"/>
      <c r="CI12" s="710"/>
      <c r="CJ12" s="710"/>
      <c r="CK12" s="710"/>
      <c r="CL12" s="710"/>
      <c r="CM12" s="710"/>
      <c r="CN12" s="710"/>
      <c r="CO12" s="710"/>
      <c r="CP12" s="710"/>
      <c r="CQ12" s="711"/>
      <c r="CR12" s="676">
        <v>1240003</v>
      </c>
      <c r="CS12" s="677"/>
      <c r="CT12" s="677"/>
      <c r="CU12" s="677"/>
      <c r="CV12" s="677"/>
      <c r="CW12" s="677"/>
      <c r="CX12" s="677"/>
      <c r="CY12" s="678"/>
      <c r="CZ12" s="713">
        <v>2.6</v>
      </c>
      <c r="DA12" s="713"/>
      <c r="DB12" s="713"/>
      <c r="DC12" s="713"/>
      <c r="DD12" s="682">
        <v>161976</v>
      </c>
      <c r="DE12" s="677"/>
      <c r="DF12" s="677"/>
      <c r="DG12" s="677"/>
      <c r="DH12" s="677"/>
      <c r="DI12" s="677"/>
      <c r="DJ12" s="677"/>
      <c r="DK12" s="677"/>
      <c r="DL12" s="677"/>
      <c r="DM12" s="677"/>
      <c r="DN12" s="677"/>
      <c r="DO12" s="677"/>
      <c r="DP12" s="678"/>
      <c r="DQ12" s="682">
        <v>497650</v>
      </c>
      <c r="DR12" s="677"/>
      <c r="DS12" s="677"/>
      <c r="DT12" s="677"/>
      <c r="DU12" s="677"/>
      <c r="DV12" s="677"/>
      <c r="DW12" s="677"/>
      <c r="DX12" s="677"/>
      <c r="DY12" s="677"/>
      <c r="DZ12" s="677"/>
      <c r="EA12" s="677"/>
      <c r="EB12" s="677"/>
      <c r="EC12" s="720"/>
    </row>
    <row r="13" spans="2:143" ht="11.25" customHeight="1" x14ac:dyDescent="0.15">
      <c r="B13" s="673" t="s">
        <v>254</v>
      </c>
      <c r="C13" s="674"/>
      <c r="D13" s="674"/>
      <c r="E13" s="674"/>
      <c r="F13" s="674"/>
      <c r="G13" s="674"/>
      <c r="H13" s="674"/>
      <c r="I13" s="674"/>
      <c r="J13" s="674"/>
      <c r="K13" s="674"/>
      <c r="L13" s="674"/>
      <c r="M13" s="674"/>
      <c r="N13" s="674"/>
      <c r="O13" s="674"/>
      <c r="P13" s="674"/>
      <c r="Q13" s="675"/>
      <c r="R13" s="676" t="s">
        <v>185</v>
      </c>
      <c r="S13" s="677"/>
      <c r="T13" s="677"/>
      <c r="U13" s="677"/>
      <c r="V13" s="677"/>
      <c r="W13" s="677"/>
      <c r="X13" s="677"/>
      <c r="Y13" s="678"/>
      <c r="Z13" s="713" t="s">
        <v>185</v>
      </c>
      <c r="AA13" s="713"/>
      <c r="AB13" s="713"/>
      <c r="AC13" s="713"/>
      <c r="AD13" s="714" t="s">
        <v>240</v>
      </c>
      <c r="AE13" s="714"/>
      <c r="AF13" s="714"/>
      <c r="AG13" s="714"/>
      <c r="AH13" s="714"/>
      <c r="AI13" s="714"/>
      <c r="AJ13" s="714"/>
      <c r="AK13" s="714"/>
      <c r="AL13" s="679" t="s">
        <v>240</v>
      </c>
      <c r="AM13" s="680"/>
      <c r="AN13" s="680"/>
      <c r="AO13" s="715"/>
      <c r="AP13" s="673" t="s">
        <v>255</v>
      </c>
      <c r="AQ13" s="674"/>
      <c r="AR13" s="674"/>
      <c r="AS13" s="674"/>
      <c r="AT13" s="674"/>
      <c r="AU13" s="674"/>
      <c r="AV13" s="674"/>
      <c r="AW13" s="674"/>
      <c r="AX13" s="674"/>
      <c r="AY13" s="674"/>
      <c r="AZ13" s="674"/>
      <c r="BA13" s="674"/>
      <c r="BB13" s="674"/>
      <c r="BC13" s="674"/>
      <c r="BD13" s="674"/>
      <c r="BE13" s="674"/>
      <c r="BF13" s="675"/>
      <c r="BG13" s="676">
        <v>5005343</v>
      </c>
      <c r="BH13" s="677"/>
      <c r="BI13" s="677"/>
      <c r="BJ13" s="677"/>
      <c r="BK13" s="677"/>
      <c r="BL13" s="677"/>
      <c r="BM13" s="677"/>
      <c r="BN13" s="678"/>
      <c r="BO13" s="713">
        <v>49.9</v>
      </c>
      <c r="BP13" s="713"/>
      <c r="BQ13" s="713"/>
      <c r="BR13" s="713"/>
      <c r="BS13" s="682">
        <v>329497</v>
      </c>
      <c r="BT13" s="677"/>
      <c r="BU13" s="677"/>
      <c r="BV13" s="677"/>
      <c r="BW13" s="677"/>
      <c r="BX13" s="677"/>
      <c r="BY13" s="677"/>
      <c r="BZ13" s="677"/>
      <c r="CA13" s="677"/>
      <c r="CB13" s="720"/>
      <c r="CD13" s="709" t="s">
        <v>256</v>
      </c>
      <c r="CE13" s="710"/>
      <c r="CF13" s="710"/>
      <c r="CG13" s="710"/>
      <c r="CH13" s="710"/>
      <c r="CI13" s="710"/>
      <c r="CJ13" s="710"/>
      <c r="CK13" s="710"/>
      <c r="CL13" s="710"/>
      <c r="CM13" s="710"/>
      <c r="CN13" s="710"/>
      <c r="CO13" s="710"/>
      <c r="CP13" s="710"/>
      <c r="CQ13" s="711"/>
      <c r="CR13" s="676">
        <v>5570434</v>
      </c>
      <c r="CS13" s="677"/>
      <c r="CT13" s="677"/>
      <c r="CU13" s="677"/>
      <c r="CV13" s="677"/>
      <c r="CW13" s="677"/>
      <c r="CX13" s="677"/>
      <c r="CY13" s="678"/>
      <c r="CZ13" s="713">
        <v>11.8</v>
      </c>
      <c r="DA13" s="713"/>
      <c r="DB13" s="713"/>
      <c r="DC13" s="713"/>
      <c r="DD13" s="682">
        <v>1888204</v>
      </c>
      <c r="DE13" s="677"/>
      <c r="DF13" s="677"/>
      <c r="DG13" s="677"/>
      <c r="DH13" s="677"/>
      <c r="DI13" s="677"/>
      <c r="DJ13" s="677"/>
      <c r="DK13" s="677"/>
      <c r="DL13" s="677"/>
      <c r="DM13" s="677"/>
      <c r="DN13" s="677"/>
      <c r="DO13" s="677"/>
      <c r="DP13" s="678"/>
      <c r="DQ13" s="682">
        <v>3834658</v>
      </c>
      <c r="DR13" s="677"/>
      <c r="DS13" s="677"/>
      <c r="DT13" s="677"/>
      <c r="DU13" s="677"/>
      <c r="DV13" s="677"/>
      <c r="DW13" s="677"/>
      <c r="DX13" s="677"/>
      <c r="DY13" s="677"/>
      <c r="DZ13" s="677"/>
      <c r="EA13" s="677"/>
      <c r="EB13" s="677"/>
      <c r="EC13" s="720"/>
    </row>
    <row r="14" spans="2:143" ht="11.25" customHeight="1" x14ac:dyDescent="0.15">
      <c r="B14" s="673" t="s">
        <v>257</v>
      </c>
      <c r="C14" s="674"/>
      <c r="D14" s="674"/>
      <c r="E14" s="674"/>
      <c r="F14" s="674"/>
      <c r="G14" s="674"/>
      <c r="H14" s="674"/>
      <c r="I14" s="674"/>
      <c r="J14" s="674"/>
      <c r="K14" s="674"/>
      <c r="L14" s="674"/>
      <c r="M14" s="674"/>
      <c r="N14" s="674"/>
      <c r="O14" s="674"/>
      <c r="P14" s="674"/>
      <c r="Q14" s="675"/>
      <c r="R14" s="676">
        <v>75080</v>
      </c>
      <c r="S14" s="677"/>
      <c r="T14" s="677"/>
      <c r="U14" s="677"/>
      <c r="V14" s="677"/>
      <c r="W14" s="677"/>
      <c r="X14" s="677"/>
      <c r="Y14" s="678"/>
      <c r="Z14" s="713">
        <v>0.2</v>
      </c>
      <c r="AA14" s="713"/>
      <c r="AB14" s="713"/>
      <c r="AC14" s="713"/>
      <c r="AD14" s="714">
        <v>75080</v>
      </c>
      <c r="AE14" s="714"/>
      <c r="AF14" s="714"/>
      <c r="AG14" s="714"/>
      <c r="AH14" s="714"/>
      <c r="AI14" s="714"/>
      <c r="AJ14" s="714"/>
      <c r="AK14" s="714"/>
      <c r="AL14" s="679">
        <v>0.3</v>
      </c>
      <c r="AM14" s="680"/>
      <c r="AN14" s="680"/>
      <c r="AO14" s="715"/>
      <c r="AP14" s="673" t="s">
        <v>258</v>
      </c>
      <c r="AQ14" s="674"/>
      <c r="AR14" s="674"/>
      <c r="AS14" s="674"/>
      <c r="AT14" s="674"/>
      <c r="AU14" s="674"/>
      <c r="AV14" s="674"/>
      <c r="AW14" s="674"/>
      <c r="AX14" s="674"/>
      <c r="AY14" s="674"/>
      <c r="AZ14" s="674"/>
      <c r="BA14" s="674"/>
      <c r="BB14" s="674"/>
      <c r="BC14" s="674"/>
      <c r="BD14" s="674"/>
      <c r="BE14" s="674"/>
      <c r="BF14" s="675"/>
      <c r="BG14" s="676">
        <v>292476</v>
      </c>
      <c r="BH14" s="677"/>
      <c r="BI14" s="677"/>
      <c r="BJ14" s="677"/>
      <c r="BK14" s="677"/>
      <c r="BL14" s="677"/>
      <c r="BM14" s="677"/>
      <c r="BN14" s="678"/>
      <c r="BO14" s="713">
        <v>2.9</v>
      </c>
      <c r="BP14" s="713"/>
      <c r="BQ14" s="713"/>
      <c r="BR14" s="713"/>
      <c r="BS14" s="682" t="s">
        <v>179</v>
      </c>
      <c r="BT14" s="677"/>
      <c r="BU14" s="677"/>
      <c r="BV14" s="677"/>
      <c r="BW14" s="677"/>
      <c r="BX14" s="677"/>
      <c r="BY14" s="677"/>
      <c r="BZ14" s="677"/>
      <c r="CA14" s="677"/>
      <c r="CB14" s="720"/>
      <c r="CD14" s="709" t="s">
        <v>259</v>
      </c>
      <c r="CE14" s="710"/>
      <c r="CF14" s="710"/>
      <c r="CG14" s="710"/>
      <c r="CH14" s="710"/>
      <c r="CI14" s="710"/>
      <c r="CJ14" s="710"/>
      <c r="CK14" s="710"/>
      <c r="CL14" s="710"/>
      <c r="CM14" s="710"/>
      <c r="CN14" s="710"/>
      <c r="CO14" s="710"/>
      <c r="CP14" s="710"/>
      <c r="CQ14" s="711"/>
      <c r="CR14" s="676">
        <v>2258387</v>
      </c>
      <c r="CS14" s="677"/>
      <c r="CT14" s="677"/>
      <c r="CU14" s="677"/>
      <c r="CV14" s="677"/>
      <c r="CW14" s="677"/>
      <c r="CX14" s="677"/>
      <c r="CY14" s="678"/>
      <c r="CZ14" s="713">
        <v>4.8</v>
      </c>
      <c r="DA14" s="713"/>
      <c r="DB14" s="713"/>
      <c r="DC14" s="713"/>
      <c r="DD14" s="682">
        <v>893878</v>
      </c>
      <c r="DE14" s="677"/>
      <c r="DF14" s="677"/>
      <c r="DG14" s="677"/>
      <c r="DH14" s="677"/>
      <c r="DI14" s="677"/>
      <c r="DJ14" s="677"/>
      <c r="DK14" s="677"/>
      <c r="DL14" s="677"/>
      <c r="DM14" s="677"/>
      <c r="DN14" s="677"/>
      <c r="DO14" s="677"/>
      <c r="DP14" s="678"/>
      <c r="DQ14" s="682">
        <v>1312897</v>
      </c>
      <c r="DR14" s="677"/>
      <c r="DS14" s="677"/>
      <c r="DT14" s="677"/>
      <c r="DU14" s="677"/>
      <c r="DV14" s="677"/>
      <c r="DW14" s="677"/>
      <c r="DX14" s="677"/>
      <c r="DY14" s="677"/>
      <c r="DZ14" s="677"/>
      <c r="EA14" s="677"/>
      <c r="EB14" s="677"/>
      <c r="EC14" s="720"/>
    </row>
    <row r="15" spans="2:143" ht="11.25" customHeight="1" x14ac:dyDescent="0.15">
      <c r="B15" s="673" t="s">
        <v>260</v>
      </c>
      <c r="C15" s="674"/>
      <c r="D15" s="674"/>
      <c r="E15" s="674"/>
      <c r="F15" s="674"/>
      <c r="G15" s="674"/>
      <c r="H15" s="674"/>
      <c r="I15" s="674"/>
      <c r="J15" s="674"/>
      <c r="K15" s="674"/>
      <c r="L15" s="674"/>
      <c r="M15" s="674"/>
      <c r="N15" s="674"/>
      <c r="O15" s="674"/>
      <c r="P15" s="674"/>
      <c r="Q15" s="675"/>
      <c r="R15" s="676" t="s">
        <v>240</v>
      </c>
      <c r="S15" s="677"/>
      <c r="T15" s="677"/>
      <c r="U15" s="677"/>
      <c r="V15" s="677"/>
      <c r="W15" s="677"/>
      <c r="X15" s="677"/>
      <c r="Y15" s="678"/>
      <c r="Z15" s="713" t="s">
        <v>240</v>
      </c>
      <c r="AA15" s="713"/>
      <c r="AB15" s="713"/>
      <c r="AC15" s="713"/>
      <c r="AD15" s="714" t="s">
        <v>185</v>
      </c>
      <c r="AE15" s="714"/>
      <c r="AF15" s="714"/>
      <c r="AG15" s="714"/>
      <c r="AH15" s="714"/>
      <c r="AI15" s="714"/>
      <c r="AJ15" s="714"/>
      <c r="AK15" s="714"/>
      <c r="AL15" s="679" t="s">
        <v>185</v>
      </c>
      <c r="AM15" s="680"/>
      <c r="AN15" s="680"/>
      <c r="AO15" s="715"/>
      <c r="AP15" s="673" t="s">
        <v>261</v>
      </c>
      <c r="AQ15" s="674"/>
      <c r="AR15" s="674"/>
      <c r="AS15" s="674"/>
      <c r="AT15" s="674"/>
      <c r="AU15" s="674"/>
      <c r="AV15" s="674"/>
      <c r="AW15" s="674"/>
      <c r="AX15" s="674"/>
      <c r="AY15" s="674"/>
      <c r="AZ15" s="674"/>
      <c r="BA15" s="674"/>
      <c r="BB15" s="674"/>
      <c r="BC15" s="674"/>
      <c r="BD15" s="674"/>
      <c r="BE15" s="674"/>
      <c r="BF15" s="675"/>
      <c r="BG15" s="676">
        <v>535531</v>
      </c>
      <c r="BH15" s="677"/>
      <c r="BI15" s="677"/>
      <c r="BJ15" s="677"/>
      <c r="BK15" s="677"/>
      <c r="BL15" s="677"/>
      <c r="BM15" s="677"/>
      <c r="BN15" s="678"/>
      <c r="BO15" s="713">
        <v>5.3</v>
      </c>
      <c r="BP15" s="713"/>
      <c r="BQ15" s="713"/>
      <c r="BR15" s="713"/>
      <c r="BS15" s="682" t="s">
        <v>240</v>
      </c>
      <c r="BT15" s="677"/>
      <c r="BU15" s="677"/>
      <c r="BV15" s="677"/>
      <c r="BW15" s="677"/>
      <c r="BX15" s="677"/>
      <c r="BY15" s="677"/>
      <c r="BZ15" s="677"/>
      <c r="CA15" s="677"/>
      <c r="CB15" s="720"/>
      <c r="CD15" s="709" t="s">
        <v>262</v>
      </c>
      <c r="CE15" s="710"/>
      <c r="CF15" s="710"/>
      <c r="CG15" s="710"/>
      <c r="CH15" s="710"/>
      <c r="CI15" s="710"/>
      <c r="CJ15" s="710"/>
      <c r="CK15" s="710"/>
      <c r="CL15" s="710"/>
      <c r="CM15" s="710"/>
      <c r="CN15" s="710"/>
      <c r="CO15" s="710"/>
      <c r="CP15" s="710"/>
      <c r="CQ15" s="711"/>
      <c r="CR15" s="676">
        <v>4592422</v>
      </c>
      <c r="CS15" s="677"/>
      <c r="CT15" s="677"/>
      <c r="CU15" s="677"/>
      <c r="CV15" s="677"/>
      <c r="CW15" s="677"/>
      <c r="CX15" s="677"/>
      <c r="CY15" s="678"/>
      <c r="CZ15" s="713">
        <v>9.6999999999999993</v>
      </c>
      <c r="DA15" s="713"/>
      <c r="DB15" s="713"/>
      <c r="DC15" s="713"/>
      <c r="DD15" s="682">
        <v>1058704</v>
      </c>
      <c r="DE15" s="677"/>
      <c r="DF15" s="677"/>
      <c r="DG15" s="677"/>
      <c r="DH15" s="677"/>
      <c r="DI15" s="677"/>
      <c r="DJ15" s="677"/>
      <c r="DK15" s="677"/>
      <c r="DL15" s="677"/>
      <c r="DM15" s="677"/>
      <c r="DN15" s="677"/>
      <c r="DO15" s="677"/>
      <c r="DP15" s="678"/>
      <c r="DQ15" s="682">
        <v>3111688</v>
      </c>
      <c r="DR15" s="677"/>
      <c r="DS15" s="677"/>
      <c r="DT15" s="677"/>
      <c r="DU15" s="677"/>
      <c r="DV15" s="677"/>
      <c r="DW15" s="677"/>
      <c r="DX15" s="677"/>
      <c r="DY15" s="677"/>
      <c r="DZ15" s="677"/>
      <c r="EA15" s="677"/>
      <c r="EB15" s="677"/>
      <c r="EC15" s="720"/>
    </row>
    <row r="16" spans="2:143" ht="11.25" customHeight="1" x14ac:dyDescent="0.15">
      <c r="B16" s="673" t="s">
        <v>263</v>
      </c>
      <c r="C16" s="674"/>
      <c r="D16" s="674"/>
      <c r="E16" s="674"/>
      <c r="F16" s="674"/>
      <c r="G16" s="674"/>
      <c r="H16" s="674"/>
      <c r="I16" s="674"/>
      <c r="J16" s="674"/>
      <c r="K16" s="674"/>
      <c r="L16" s="674"/>
      <c r="M16" s="674"/>
      <c r="N16" s="674"/>
      <c r="O16" s="674"/>
      <c r="P16" s="674"/>
      <c r="Q16" s="675"/>
      <c r="R16" s="676">
        <v>21148</v>
      </c>
      <c r="S16" s="677"/>
      <c r="T16" s="677"/>
      <c r="U16" s="677"/>
      <c r="V16" s="677"/>
      <c r="W16" s="677"/>
      <c r="X16" s="677"/>
      <c r="Y16" s="678"/>
      <c r="Z16" s="713">
        <v>0</v>
      </c>
      <c r="AA16" s="713"/>
      <c r="AB16" s="713"/>
      <c r="AC16" s="713"/>
      <c r="AD16" s="714">
        <v>21148</v>
      </c>
      <c r="AE16" s="714"/>
      <c r="AF16" s="714"/>
      <c r="AG16" s="714"/>
      <c r="AH16" s="714"/>
      <c r="AI16" s="714"/>
      <c r="AJ16" s="714"/>
      <c r="AK16" s="714"/>
      <c r="AL16" s="679">
        <v>0.1</v>
      </c>
      <c r="AM16" s="680"/>
      <c r="AN16" s="680"/>
      <c r="AO16" s="715"/>
      <c r="AP16" s="673" t="s">
        <v>264</v>
      </c>
      <c r="AQ16" s="674"/>
      <c r="AR16" s="674"/>
      <c r="AS16" s="674"/>
      <c r="AT16" s="674"/>
      <c r="AU16" s="674"/>
      <c r="AV16" s="674"/>
      <c r="AW16" s="674"/>
      <c r="AX16" s="674"/>
      <c r="AY16" s="674"/>
      <c r="AZ16" s="674"/>
      <c r="BA16" s="674"/>
      <c r="BB16" s="674"/>
      <c r="BC16" s="674"/>
      <c r="BD16" s="674"/>
      <c r="BE16" s="674"/>
      <c r="BF16" s="675"/>
      <c r="BG16" s="676" t="s">
        <v>240</v>
      </c>
      <c r="BH16" s="677"/>
      <c r="BI16" s="677"/>
      <c r="BJ16" s="677"/>
      <c r="BK16" s="677"/>
      <c r="BL16" s="677"/>
      <c r="BM16" s="677"/>
      <c r="BN16" s="678"/>
      <c r="BO16" s="713" t="s">
        <v>240</v>
      </c>
      <c r="BP16" s="713"/>
      <c r="BQ16" s="713"/>
      <c r="BR16" s="713"/>
      <c r="BS16" s="682" t="s">
        <v>185</v>
      </c>
      <c r="BT16" s="677"/>
      <c r="BU16" s="677"/>
      <c r="BV16" s="677"/>
      <c r="BW16" s="677"/>
      <c r="BX16" s="677"/>
      <c r="BY16" s="677"/>
      <c r="BZ16" s="677"/>
      <c r="CA16" s="677"/>
      <c r="CB16" s="720"/>
      <c r="CD16" s="709" t="s">
        <v>265</v>
      </c>
      <c r="CE16" s="710"/>
      <c r="CF16" s="710"/>
      <c r="CG16" s="710"/>
      <c r="CH16" s="710"/>
      <c r="CI16" s="710"/>
      <c r="CJ16" s="710"/>
      <c r="CK16" s="710"/>
      <c r="CL16" s="710"/>
      <c r="CM16" s="710"/>
      <c r="CN16" s="710"/>
      <c r="CO16" s="710"/>
      <c r="CP16" s="710"/>
      <c r="CQ16" s="711"/>
      <c r="CR16" s="676">
        <v>609349</v>
      </c>
      <c r="CS16" s="677"/>
      <c r="CT16" s="677"/>
      <c r="CU16" s="677"/>
      <c r="CV16" s="677"/>
      <c r="CW16" s="677"/>
      <c r="CX16" s="677"/>
      <c r="CY16" s="678"/>
      <c r="CZ16" s="713">
        <v>1.3</v>
      </c>
      <c r="DA16" s="713"/>
      <c r="DB16" s="713"/>
      <c r="DC16" s="713"/>
      <c r="DD16" s="682" t="s">
        <v>240</v>
      </c>
      <c r="DE16" s="677"/>
      <c r="DF16" s="677"/>
      <c r="DG16" s="677"/>
      <c r="DH16" s="677"/>
      <c r="DI16" s="677"/>
      <c r="DJ16" s="677"/>
      <c r="DK16" s="677"/>
      <c r="DL16" s="677"/>
      <c r="DM16" s="677"/>
      <c r="DN16" s="677"/>
      <c r="DO16" s="677"/>
      <c r="DP16" s="678"/>
      <c r="DQ16" s="682">
        <v>9169</v>
      </c>
      <c r="DR16" s="677"/>
      <c r="DS16" s="677"/>
      <c r="DT16" s="677"/>
      <c r="DU16" s="677"/>
      <c r="DV16" s="677"/>
      <c r="DW16" s="677"/>
      <c r="DX16" s="677"/>
      <c r="DY16" s="677"/>
      <c r="DZ16" s="677"/>
      <c r="EA16" s="677"/>
      <c r="EB16" s="677"/>
      <c r="EC16" s="720"/>
    </row>
    <row r="17" spans="2:133" ht="11.25" customHeight="1" x14ac:dyDescent="0.15">
      <c r="B17" s="673" t="s">
        <v>266</v>
      </c>
      <c r="C17" s="674"/>
      <c r="D17" s="674"/>
      <c r="E17" s="674"/>
      <c r="F17" s="674"/>
      <c r="G17" s="674"/>
      <c r="H17" s="674"/>
      <c r="I17" s="674"/>
      <c r="J17" s="674"/>
      <c r="K17" s="674"/>
      <c r="L17" s="674"/>
      <c r="M17" s="674"/>
      <c r="N17" s="674"/>
      <c r="O17" s="674"/>
      <c r="P17" s="674"/>
      <c r="Q17" s="675"/>
      <c r="R17" s="676">
        <v>183826</v>
      </c>
      <c r="S17" s="677"/>
      <c r="T17" s="677"/>
      <c r="U17" s="677"/>
      <c r="V17" s="677"/>
      <c r="W17" s="677"/>
      <c r="X17" s="677"/>
      <c r="Y17" s="678"/>
      <c r="Z17" s="713">
        <v>0.4</v>
      </c>
      <c r="AA17" s="713"/>
      <c r="AB17" s="713"/>
      <c r="AC17" s="713"/>
      <c r="AD17" s="714">
        <v>183826</v>
      </c>
      <c r="AE17" s="714"/>
      <c r="AF17" s="714"/>
      <c r="AG17" s="714"/>
      <c r="AH17" s="714"/>
      <c r="AI17" s="714"/>
      <c r="AJ17" s="714"/>
      <c r="AK17" s="714"/>
      <c r="AL17" s="679">
        <v>0.7</v>
      </c>
      <c r="AM17" s="680"/>
      <c r="AN17" s="680"/>
      <c r="AO17" s="715"/>
      <c r="AP17" s="673" t="s">
        <v>267</v>
      </c>
      <c r="AQ17" s="674"/>
      <c r="AR17" s="674"/>
      <c r="AS17" s="674"/>
      <c r="AT17" s="674"/>
      <c r="AU17" s="674"/>
      <c r="AV17" s="674"/>
      <c r="AW17" s="674"/>
      <c r="AX17" s="674"/>
      <c r="AY17" s="674"/>
      <c r="AZ17" s="674"/>
      <c r="BA17" s="674"/>
      <c r="BB17" s="674"/>
      <c r="BC17" s="674"/>
      <c r="BD17" s="674"/>
      <c r="BE17" s="674"/>
      <c r="BF17" s="675"/>
      <c r="BG17" s="676" t="s">
        <v>240</v>
      </c>
      <c r="BH17" s="677"/>
      <c r="BI17" s="677"/>
      <c r="BJ17" s="677"/>
      <c r="BK17" s="677"/>
      <c r="BL17" s="677"/>
      <c r="BM17" s="677"/>
      <c r="BN17" s="678"/>
      <c r="BO17" s="713" t="s">
        <v>185</v>
      </c>
      <c r="BP17" s="713"/>
      <c r="BQ17" s="713"/>
      <c r="BR17" s="713"/>
      <c r="BS17" s="682" t="s">
        <v>179</v>
      </c>
      <c r="BT17" s="677"/>
      <c r="BU17" s="677"/>
      <c r="BV17" s="677"/>
      <c r="BW17" s="677"/>
      <c r="BX17" s="677"/>
      <c r="BY17" s="677"/>
      <c r="BZ17" s="677"/>
      <c r="CA17" s="677"/>
      <c r="CB17" s="720"/>
      <c r="CD17" s="709" t="s">
        <v>268</v>
      </c>
      <c r="CE17" s="710"/>
      <c r="CF17" s="710"/>
      <c r="CG17" s="710"/>
      <c r="CH17" s="710"/>
      <c r="CI17" s="710"/>
      <c r="CJ17" s="710"/>
      <c r="CK17" s="710"/>
      <c r="CL17" s="710"/>
      <c r="CM17" s="710"/>
      <c r="CN17" s="710"/>
      <c r="CO17" s="710"/>
      <c r="CP17" s="710"/>
      <c r="CQ17" s="711"/>
      <c r="CR17" s="676">
        <v>6632338</v>
      </c>
      <c r="CS17" s="677"/>
      <c r="CT17" s="677"/>
      <c r="CU17" s="677"/>
      <c r="CV17" s="677"/>
      <c r="CW17" s="677"/>
      <c r="CX17" s="677"/>
      <c r="CY17" s="678"/>
      <c r="CZ17" s="713">
        <v>14.1</v>
      </c>
      <c r="DA17" s="713"/>
      <c r="DB17" s="713"/>
      <c r="DC17" s="713"/>
      <c r="DD17" s="682" t="s">
        <v>185</v>
      </c>
      <c r="DE17" s="677"/>
      <c r="DF17" s="677"/>
      <c r="DG17" s="677"/>
      <c r="DH17" s="677"/>
      <c r="DI17" s="677"/>
      <c r="DJ17" s="677"/>
      <c r="DK17" s="677"/>
      <c r="DL17" s="677"/>
      <c r="DM17" s="677"/>
      <c r="DN17" s="677"/>
      <c r="DO17" s="677"/>
      <c r="DP17" s="678"/>
      <c r="DQ17" s="682">
        <v>6500235</v>
      </c>
      <c r="DR17" s="677"/>
      <c r="DS17" s="677"/>
      <c r="DT17" s="677"/>
      <c r="DU17" s="677"/>
      <c r="DV17" s="677"/>
      <c r="DW17" s="677"/>
      <c r="DX17" s="677"/>
      <c r="DY17" s="677"/>
      <c r="DZ17" s="677"/>
      <c r="EA17" s="677"/>
      <c r="EB17" s="677"/>
      <c r="EC17" s="720"/>
    </row>
    <row r="18" spans="2:133" ht="11.25" customHeight="1" x14ac:dyDescent="0.15">
      <c r="B18" s="673" t="s">
        <v>269</v>
      </c>
      <c r="C18" s="674"/>
      <c r="D18" s="674"/>
      <c r="E18" s="674"/>
      <c r="F18" s="674"/>
      <c r="G18" s="674"/>
      <c r="H18" s="674"/>
      <c r="I18" s="674"/>
      <c r="J18" s="674"/>
      <c r="K18" s="674"/>
      <c r="L18" s="674"/>
      <c r="M18" s="674"/>
      <c r="N18" s="674"/>
      <c r="O18" s="674"/>
      <c r="P18" s="674"/>
      <c r="Q18" s="675"/>
      <c r="R18" s="676">
        <v>47676</v>
      </c>
      <c r="S18" s="677"/>
      <c r="T18" s="677"/>
      <c r="U18" s="677"/>
      <c r="V18" s="677"/>
      <c r="W18" s="677"/>
      <c r="X18" s="677"/>
      <c r="Y18" s="678"/>
      <c r="Z18" s="713">
        <v>0.1</v>
      </c>
      <c r="AA18" s="713"/>
      <c r="AB18" s="713"/>
      <c r="AC18" s="713"/>
      <c r="AD18" s="714">
        <v>47676</v>
      </c>
      <c r="AE18" s="714"/>
      <c r="AF18" s="714"/>
      <c r="AG18" s="714"/>
      <c r="AH18" s="714"/>
      <c r="AI18" s="714"/>
      <c r="AJ18" s="714"/>
      <c r="AK18" s="714"/>
      <c r="AL18" s="679">
        <v>0.2</v>
      </c>
      <c r="AM18" s="680"/>
      <c r="AN18" s="680"/>
      <c r="AO18" s="715"/>
      <c r="AP18" s="673" t="s">
        <v>270</v>
      </c>
      <c r="AQ18" s="674"/>
      <c r="AR18" s="674"/>
      <c r="AS18" s="674"/>
      <c r="AT18" s="674"/>
      <c r="AU18" s="674"/>
      <c r="AV18" s="674"/>
      <c r="AW18" s="674"/>
      <c r="AX18" s="674"/>
      <c r="AY18" s="674"/>
      <c r="AZ18" s="674"/>
      <c r="BA18" s="674"/>
      <c r="BB18" s="674"/>
      <c r="BC18" s="674"/>
      <c r="BD18" s="674"/>
      <c r="BE18" s="674"/>
      <c r="BF18" s="675"/>
      <c r="BG18" s="676" t="s">
        <v>185</v>
      </c>
      <c r="BH18" s="677"/>
      <c r="BI18" s="677"/>
      <c r="BJ18" s="677"/>
      <c r="BK18" s="677"/>
      <c r="BL18" s="677"/>
      <c r="BM18" s="677"/>
      <c r="BN18" s="678"/>
      <c r="BO18" s="713" t="s">
        <v>185</v>
      </c>
      <c r="BP18" s="713"/>
      <c r="BQ18" s="713"/>
      <c r="BR18" s="713"/>
      <c r="BS18" s="682" t="s">
        <v>240</v>
      </c>
      <c r="BT18" s="677"/>
      <c r="BU18" s="677"/>
      <c r="BV18" s="677"/>
      <c r="BW18" s="677"/>
      <c r="BX18" s="677"/>
      <c r="BY18" s="677"/>
      <c r="BZ18" s="677"/>
      <c r="CA18" s="677"/>
      <c r="CB18" s="720"/>
      <c r="CD18" s="709" t="s">
        <v>271</v>
      </c>
      <c r="CE18" s="710"/>
      <c r="CF18" s="710"/>
      <c r="CG18" s="710"/>
      <c r="CH18" s="710"/>
      <c r="CI18" s="710"/>
      <c r="CJ18" s="710"/>
      <c r="CK18" s="710"/>
      <c r="CL18" s="710"/>
      <c r="CM18" s="710"/>
      <c r="CN18" s="710"/>
      <c r="CO18" s="710"/>
      <c r="CP18" s="710"/>
      <c r="CQ18" s="711"/>
      <c r="CR18" s="676">
        <v>112798</v>
      </c>
      <c r="CS18" s="677"/>
      <c r="CT18" s="677"/>
      <c r="CU18" s="677"/>
      <c r="CV18" s="677"/>
      <c r="CW18" s="677"/>
      <c r="CX18" s="677"/>
      <c r="CY18" s="678"/>
      <c r="CZ18" s="713">
        <v>0.2</v>
      </c>
      <c r="DA18" s="713"/>
      <c r="DB18" s="713"/>
      <c r="DC18" s="713"/>
      <c r="DD18" s="682">
        <v>112798</v>
      </c>
      <c r="DE18" s="677"/>
      <c r="DF18" s="677"/>
      <c r="DG18" s="677"/>
      <c r="DH18" s="677"/>
      <c r="DI18" s="677"/>
      <c r="DJ18" s="677"/>
      <c r="DK18" s="677"/>
      <c r="DL18" s="677"/>
      <c r="DM18" s="677"/>
      <c r="DN18" s="677"/>
      <c r="DO18" s="677"/>
      <c r="DP18" s="678"/>
      <c r="DQ18" s="682">
        <v>81253</v>
      </c>
      <c r="DR18" s="677"/>
      <c r="DS18" s="677"/>
      <c r="DT18" s="677"/>
      <c r="DU18" s="677"/>
      <c r="DV18" s="677"/>
      <c r="DW18" s="677"/>
      <c r="DX18" s="677"/>
      <c r="DY18" s="677"/>
      <c r="DZ18" s="677"/>
      <c r="EA18" s="677"/>
      <c r="EB18" s="677"/>
      <c r="EC18" s="720"/>
    </row>
    <row r="19" spans="2:133" ht="11.25" customHeight="1" x14ac:dyDescent="0.15">
      <c r="B19" s="673" t="s">
        <v>272</v>
      </c>
      <c r="C19" s="674"/>
      <c r="D19" s="674"/>
      <c r="E19" s="674"/>
      <c r="F19" s="674"/>
      <c r="G19" s="674"/>
      <c r="H19" s="674"/>
      <c r="I19" s="674"/>
      <c r="J19" s="674"/>
      <c r="K19" s="674"/>
      <c r="L19" s="674"/>
      <c r="M19" s="674"/>
      <c r="N19" s="674"/>
      <c r="O19" s="674"/>
      <c r="P19" s="674"/>
      <c r="Q19" s="675"/>
      <c r="R19" s="676">
        <v>13294</v>
      </c>
      <c r="S19" s="677"/>
      <c r="T19" s="677"/>
      <c r="U19" s="677"/>
      <c r="V19" s="677"/>
      <c r="W19" s="677"/>
      <c r="X19" s="677"/>
      <c r="Y19" s="678"/>
      <c r="Z19" s="713">
        <v>0</v>
      </c>
      <c r="AA19" s="713"/>
      <c r="AB19" s="713"/>
      <c r="AC19" s="713"/>
      <c r="AD19" s="714">
        <v>13294</v>
      </c>
      <c r="AE19" s="714"/>
      <c r="AF19" s="714"/>
      <c r="AG19" s="714"/>
      <c r="AH19" s="714"/>
      <c r="AI19" s="714"/>
      <c r="AJ19" s="714"/>
      <c r="AK19" s="714"/>
      <c r="AL19" s="679">
        <v>0</v>
      </c>
      <c r="AM19" s="680"/>
      <c r="AN19" s="680"/>
      <c r="AO19" s="715"/>
      <c r="AP19" s="673" t="s">
        <v>273</v>
      </c>
      <c r="AQ19" s="674"/>
      <c r="AR19" s="674"/>
      <c r="AS19" s="674"/>
      <c r="AT19" s="674"/>
      <c r="AU19" s="674"/>
      <c r="AV19" s="674"/>
      <c r="AW19" s="674"/>
      <c r="AX19" s="674"/>
      <c r="AY19" s="674"/>
      <c r="AZ19" s="674"/>
      <c r="BA19" s="674"/>
      <c r="BB19" s="674"/>
      <c r="BC19" s="674"/>
      <c r="BD19" s="674"/>
      <c r="BE19" s="674"/>
      <c r="BF19" s="675"/>
      <c r="BG19" s="676">
        <v>127899</v>
      </c>
      <c r="BH19" s="677"/>
      <c r="BI19" s="677"/>
      <c r="BJ19" s="677"/>
      <c r="BK19" s="677"/>
      <c r="BL19" s="677"/>
      <c r="BM19" s="677"/>
      <c r="BN19" s="678"/>
      <c r="BO19" s="713">
        <v>1.3</v>
      </c>
      <c r="BP19" s="713"/>
      <c r="BQ19" s="713"/>
      <c r="BR19" s="713"/>
      <c r="BS19" s="682" t="s">
        <v>185</v>
      </c>
      <c r="BT19" s="677"/>
      <c r="BU19" s="677"/>
      <c r="BV19" s="677"/>
      <c r="BW19" s="677"/>
      <c r="BX19" s="677"/>
      <c r="BY19" s="677"/>
      <c r="BZ19" s="677"/>
      <c r="CA19" s="677"/>
      <c r="CB19" s="720"/>
      <c r="CD19" s="709" t="s">
        <v>274</v>
      </c>
      <c r="CE19" s="710"/>
      <c r="CF19" s="710"/>
      <c r="CG19" s="710"/>
      <c r="CH19" s="710"/>
      <c r="CI19" s="710"/>
      <c r="CJ19" s="710"/>
      <c r="CK19" s="710"/>
      <c r="CL19" s="710"/>
      <c r="CM19" s="710"/>
      <c r="CN19" s="710"/>
      <c r="CO19" s="710"/>
      <c r="CP19" s="710"/>
      <c r="CQ19" s="711"/>
      <c r="CR19" s="676" t="s">
        <v>185</v>
      </c>
      <c r="CS19" s="677"/>
      <c r="CT19" s="677"/>
      <c r="CU19" s="677"/>
      <c r="CV19" s="677"/>
      <c r="CW19" s="677"/>
      <c r="CX19" s="677"/>
      <c r="CY19" s="678"/>
      <c r="CZ19" s="713" t="s">
        <v>185</v>
      </c>
      <c r="DA19" s="713"/>
      <c r="DB19" s="713"/>
      <c r="DC19" s="713"/>
      <c r="DD19" s="682" t="s">
        <v>240</v>
      </c>
      <c r="DE19" s="677"/>
      <c r="DF19" s="677"/>
      <c r="DG19" s="677"/>
      <c r="DH19" s="677"/>
      <c r="DI19" s="677"/>
      <c r="DJ19" s="677"/>
      <c r="DK19" s="677"/>
      <c r="DL19" s="677"/>
      <c r="DM19" s="677"/>
      <c r="DN19" s="677"/>
      <c r="DO19" s="677"/>
      <c r="DP19" s="678"/>
      <c r="DQ19" s="682" t="s">
        <v>185</v>
      </c>
      <c r="DR19" s="677"/>
      <c r="DS19" s="677"/>
      <c r="DT19" s="677"/>
      <c r="DU19" s="677"/>
      <c r="DV19" s="677"/>
      <c r="DW19" s="677"/>
      <c r="DX19" s="677"/>
      <c r="DY19" s="677"/>
      <c r="DZ19" s="677"/>
      <c r="EA19" s="677"/>
      <c r="EB19" s="677"/>
      <c r="EC19" s="720"/>
    </row>
    <row r="20" spans="2:133" ht="11.25" customHeight="1" x14ac:dyDescent="0.15">
      <c r="B20" s="673" t="s">
        <v>275</v>
      </c>
      <c r="C20" s="674"/>
      <c r="D20" s="674"/>
      <c r="E20" s="674"/>
      <c r="F20" s="674"/>
      <c r="G20" s="674"/>
      <c r="H20" s="674"/>
      <c r="I20" s="674"/>
      <c r="J20" s="674"/>
      <c r="K20" s="674"/>
      <c r="L20" s="674"/>
      <c r="M20" s="674"/>
      <c r="N20" s="674"/>
      <c r="O20" s="674"/>
      <c r="P20" s="674"/>
      <c r="Q20" s="675"/>
      <c r="R20" s="676">
        <v>3596</v>
      </c>
      <c r="S20" s="677"/>
      <c r="T20" s="677"/>
      <c r="U20" s="677"/>
      <c r="V20" s="677"/>
      <c r="W20" s="677"/>
      <c r="X20" s="677"/>
      <c r="Y20" s="678"/>
      <c r="Z20" s="713">
        <v>0</v>
      </c>
      <c r="AA20" s="713"/>
      <c r="AB20" s="713"/>
      <c r="AC20" s="713"/>
      <c r="AD20" s="714">
        <v>3596</v>
      </c>
      <c r="AE20" s="714"/>
      <c r="AF20" s="714"/>
      <c r="AG20" s="714"/>
      <c r="AH20" s="714"/>
      <c r="AI20" s="714"/>
      <c r="AJ20" s="714"/>
      <c r="AK20" s="714"/>
      <c r="AL20" s="679">
        <v>0</v>
      </c>
      <c r="AM20" s="680"/>
      <c r="AN20" s="680"/>
      <c r="AO20" s="715"/>
      <c r="AP20" s="673" t="s">
        <v>276</v>
      </c>
      <c r="AQ20" s="674"/>
      <c r="AR20" s="674"/>
      <c r="AS20" s="674"/>
      <c r="AT20" s="674"/>
      <c r="AU20" s="674"/>
      <c r="AV20" s="674"/>
      <c r="AW20" s="674"/>
      <c r="AX20" s="674"/>
      <c r="AY20" s="674"/>
      <c r="AZ20" s="674"/>
      <c r="BA20" s="674"/>
      <c r="BB20" s="674"/>
      <c r="BC20" s="674"/>
      <c r="BD20" s="674"/>
      <c r="BE20" s="674"/>
      <c r="BF20" s="675"/>
      <c r="BG20" s="676">
        <v>127899</v>
      </c>
      <c r="BH20" s="677"/>
      <c r="BI20" s="677"/>
      <c r="BJ20" s="677"/>
      <c r="BK20" s="677"/>
      <c r="BL20" s="677"/>
      <c r="BM20" s="677"/>
      <c r="BN20" s="678"/>
      <c r="BO20" s="713">
        <v>1.3</v>
      </c>
      <c r="BP20" s="713"/>
      <c r="BQ20" s="713"/>
      <c r="BR20" s="713"/>
      <c r="BS20" s="682" t="s">
        <v>185</v>
      </c>
      <c r="BT20" s="677"/>
      <c r="BU20" s="677"/>
      <c r="BV20" s="677"/>
      <c r="BW20" s="677"/>
      <c r="BX20" s="677"/>
      <c r="BY20" s="677"/>
      <c r="BZ20" s="677"/>
      <c r="CA20" s="677"/>
      <c r="CB20" s="720"/>
      <c r="CD20" s="709" t="s">
        <v>277</v>
      </c>
      <c r="CE20" s="710"/>
      <c r="CF20" s="710"/>
      <c r="CG20" s="710"/>
      <c r="CH20" s="710"/>
      <c r="CI20" s="710"/>
      <c r="CJ20" s="710"/>
      <c r="CK20" s="710"/>
      <c r="CL20" s="710"/>
      <c r="CM20" s="710"/>
      <c r="CN20" s="710"/>
      <c r="CO20" s="710"/>
      <c r="CP20" s="710"/>
      <c r="CQ20" s="711"/>
      <c r="CR20" s="676">
        <v>47193905</v>
      </c>
      <c r="CS20" s="677"/>
      <c r="CT20" s="677"/>
      <c r="CU20" s="677"/>
      <c r="CV20" s="677"/>
      <c r="CW20" s="677"/>
      <c r="CX20" s="677"/>
      <c r="CY20" s="678"/>
      <c r="CZ20" s="713">
        <v>100</v>
      </c>
      <c r="DA20" s="713"/>
      <c r="DB20" s="713"/>
      <c r="DC20" s="713"/>
      <c r="DD20" s="682">
        <v>5883948</v>
      </c>
      <c r="DE20" s="677"/>
      <c r="DF20" s="677"/>
      <c r="DG20" s="677"/>
      <c r="DH20" s="677"/>
      <c r="DI20" s="677"/>
      <c r="DJ20" s="677"/>
      <c r="DK20" s="677"/>
      <c r="DL20" s="677"/>
      <c r="DM20" s="677"/>
      <c r="DN20" s="677"/>
      <c r="DO20" s="677"/>
      <c r="DP20" s="678"/>
      <c r="DQ20" s="682">
        <v>32150858</v>
      </c>
      <c r="DR20" s="677"/>
      <c r="DS20" s="677"/>
      <c r="DT20" s="677"/>
      <c r="DU20" s="677"/>
      <c r="DV20" s="677"/>
      <c r="DW20" s="677"/>
      <c r="DX20" s="677"/>
      <c r="DY20" s="677"/>
      <c r="DZ20" s="677"/>
      <c r="EA20" s="677"/>
      <c r="EB20" s="677"/>
      <c r="EC20" s="720"/>
    </row>
    <row r="21" spans="2:133" ht="11.25" customHeight="1" x14ac:dyDescent="0.15">
      <c r="B21" s="673" t="s">
        <v>278</v>
      </c>
      <c r="C21" s="674"/>
      <c r="D21" s="674"/>
      <c r="E21" s="674"/>
      <c r="F21" s="674"/>
      <c r="G21" s="674"/>
      <c r="H21" s="674"/>
      <c r="I21" s="674"/>
      <c r="J21" s="674"/>
      <c r="K21" s="674"/>
      <c r="L21" s="674"/>
      <c r="M21" s="674"/>
      <c r="N21" s="674"/>
      <c r="O21" s="674"/>
      <c r="P21" s="674"/>
      <c r="Q21" s="675"/>
      <c r="R21" s="676">
        <v>119260</v>
      </c>
      <c r="S21" s="677"/>
      <c r="T21" s="677"/>
      <c r="U21" s="677"/>
      <c r="V21" s="677"/>
      <c r="W21" s="677"/>
      <c r="X21" s="677"/>
      <c r="Y21" s="678"/>
      <c r="Z21" s="713">
        <v>0.2</v>
      </c>
      <c r="AA21" s="713"/>
      <c r="AB21" s="713"/>
      <c r="AC21" s="713"/>
      <c r="AD21" s="714">
        <v>119260</v>
      </c>
      <c r="AE21" s="714"/>
      <c r="AF21" s="714"/>
      <c r="AG21" s="714"/>
      <c r="AH21" s="714"/>
      <c r="AI21" s="714"/>
      <c r="AJ21" s="714"/>
      <c r="AK21" s="714"/>
      <c r="AL21" s="679">
        <v>0.4</v>
      </c>
      <c r="AM21" s="680"/>
      <c r="AN21" s="680"/>
      <c r="AO21" s="715"/>
      <c r="AP21" s="770" t="s">
        <v>279</v>
      </c>
      <c r="AQ21" s="778"/>
      <c r="AR21" s="778"/>
      <c r="AS21" s="778"/>
      <c r="AT21" s="778"/>
      <c r="AU21" s="778"/>
      <c r="AV21" s="778"/>
      <c r="AW21" s="778"/>
      <c r="AX21" s="778"/>
      <c r="AY21" s="778"/>
      <c r="AZ21" s="778"/>
      <c r="BA21" s="778"/>
      <c r="BB21" s="778"/>
      <c r="BC21" s="778"/>
      <c r="BD21" s="778"/>
      <c r="BE21" s="778"/>
      <c r="BF21" s="772"/>
      <c r="BG21" s="676">
        <v>127021</v>
      </c>
      <c r="BH21" s="677"/>
      <c r="BI21" s="677"/>
      <c r="BJ21" s="677"/>
      <c r="BK21" s="677"/>
      <c r="BL21" s="677"/>
      <c r="BM21" s="677"/>
      <c r="BN21" s="678"/>
      <c r="BO21" s="713">
        <v>1.3</v>
      </c>
      <c r="BP21" s="713"/>
      <c r="BQ21" s="713"/>
      <c r="BR21" s="713"/>
      <c r="BS21" s="682" t="s">
        <v>240</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280</v>
      </c>
      <c r="C22" s="674"/>
      <c r="D22" s="674"/>
      <c r="E22" s="674"/>
      <c r="F22" s="674"/>
      <c r="G22" s="674"/>
      <c r="H22" s="674"/>
      <c r="I22" s="674"/>
      <c r="J22" s="674"/>
      <c r="K22" s="674"/>
      <c r="L22" s="674"/>
      <c r="M22" s="674"/>
      <c r="N22" s="674"/>
      <c r="O22" s="674"/>
      <c r="P22" s="674"/>
      <c r="Q22" s="675"/>
      <c r="R22" s="676">
        <v>17549695</v>
      </c>
      <c r="S22" s="677"/>
      <c r="T22" s="677"/>
      <c r="U22" s="677"/>
      <c r="V22" s="677"/>
      <c r="W22" s="677"/>
      <c r="X22" s="677"/>
      <c r="Y22" s="678"/>
      <c r="Z22" s="713">
        <v>36</v>
      </c>
      <c r="AA22" s="713"/>
      <c r="AB22" s="713"/>
      <c r="AC22" s="713"/>
      <c r="AD22" s="714">
        <v>15071335</v>
      </c>
      <c r="AE22" s="714"/>
      <c r="AF22" s="714"/>
      <c r="AG22" s="714"/>
      <c r="AH22" s="714"/>
      <c r="AI22" s="714"/>
      <c r="AJ22" s="714"/>
      <c r="AK22" s="714"/>
      <c r="AL22" s="679">
        <v>55</v>
      </c>
      <c r="AM22" s="680"/>
      <c r="AN22" s="680"/>
      <c r="AO22" s="715"/>
      <c r="AP22" s="770" t="s">
        <v>281</v>
      </c>
      <c r="AQ22" s="778"/>
      <c r="AR22" s="778"/>
      <c r="AS22" s="778"/>
      <c r="AT22" s="778"/>
      <c r="AU22" s="778"/>
      <c r="AV22" s="778"/>
      <c r="AW22" s="778"/>
      <c r="AX22" s="778"/>
      <c r="AY22" s="778"/>
      <c r="AZ22" s="778"/>
      <c r="BA22" s="778"/>
      <c r="BB22" s="778"/>
      <c r="BC22" s="778"/>
      <c r="BD22" s="778"/>
      <c r="BE22" s="778"/>
      <c r="BF22" s="772"/>
      <c r="BG22" s="676" t="s">
        <v>240</v>
      </c>
      <c r="BH22" s="677"/>
      <c r="BI22" s="677"/>
      <c r="BJ22" s="677"/>
      <c r="BK22" s="677"/>
      <c r="BL22" s="677"/>
      <c r="BM22" s="677"/>
      <c r="BN22" s="678"/>
      <c r="BO22" s="713" t="s">
        <v>185</v>
      </c>
      <c r="BP22" s="713"/>
      <c r="BQ22" s="713"/>
      <c r="BR22" s="713"/>
      <c r="BS22" s="682" t="s">
        <v>185</v>
      </c>
      <c r="BT22" s="677"/>
      <c r="BU22" s="677"/>
      <c r="BV22" s="677"/>
      <c r="BW22" s="677"/>
      <c r="BX22" s="677"/>
      <c r="BY22" s="677"/>
      <c r="BZ22" s="677"/>
      <c r="CA22" s="677"/>
      <c r="CB22" s="720"/>
      <c r="CD22" s="780" t="s">
        <v>282</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283</v>
      </c>
      <c r="C23" s="674"/>
      <c r="D23" s="674"/>
      <c r="E23" s="674"/>
      <c r="F23" s="674"/>
      <c r="G23" s="674"/>
      <c r="H23" s="674"/>
      <c r="I23" s="674"/>
      <c r="J23" s="674"/>
      <c r="K23" s="674"/>
      <c r="L23" s="674"/>
      <c r="M23" s="674"/>
      <c r="N23" s="674"/>
      <c r="O23" s="674"/>
      <c r="P23" s="674"/>
      <c r="Q23" s="675"/>
      <c r="R23" s="676">
        <v>15071335</v>
      </c>
      <c r="S23" s="677"/>
      <c r="T23" s="677"/>
      <c r="U23" s="677"/>
      <c r="V23" s="677"/>
      <c r="W23" s="677"/>
      <c r="X23" s="677"/>
      <c r="Y23" s="678"/>
      <c r="Z23" s="713">
        <v>30.9</v>
      </c>
      <c r="AA23" s="713"/>
      <c r="AB23" s="713"/>
      <c r="AC23" s="713"/>
      <c r="AD23" s="714">
        <v>15071335</v>
      </c>
      <c r="AE23" s="714"/>
      <c r="AF23" s="714"/>
      <c r="AG23" s="714"/>
      <c r="AH23" s="714"/>
      <c r="AI23" s="714"/>
      <c r="AJ23" s="714"/>
      <c r="AK23" s="714"/>
      <c r="AL23" s="679">
        <v>55</v>
      </c>
      <c r="AM23" s="680"/>
      <c r="AN23" s="680"/>
      <c r="AO23" s="715"/>
      <c r="AP23" s="770" t="s">
        <v>284</v>
      </c>
      <c r="AQ23" s="778"/>
      <c r="AR23" s="778"/>
      <c r="AS23" s="778"/>
      <c r="AT23" s="778"/>
      <c r="AU23" s="778"/>
      <c r="AV23" s="778"/>
      <c r="AW23" s="778"/>
      <c r="AX23" s="778"/>
      <c r="AY23" s="778"/>
      <c r="AZ23" s="778"/>
      <c r="BA23" s="778"/>
      <c r="BB23" s="778"/>
      <c r="BC23" s="778"/>
      <c r="BD23" s="778"/>
      <c r="BE23" s="778"/>
      <c r="BF23" s="772"/>
      <c r="BG23" s="676">
        <v>878</v>
      </c>
      <c r="BH23" s="677"/>
      <c r="BI23" s="677"/>
      <c r="BJ23" s="677"/>
      <c r="BK23" s="677"/>
      <c r="BL23" s="677"/>
      <c r="BM23" s="677"/>
      <c r="BN23" s="678"/>
      <c r="BO23" s="713">
        <v>0</v>
      </c>
      <c r="BP23" s="713"/>
      <c r="BQ23" s="713"/>
      <c r="BR23" s="713"/>
      <c r="BS23" s="682" t="s">
        <v>185</v>
      </c>
      <c r="BT23" s="677"/>
      <c r="BU23" s="677"/>
      <c r="BV23" s="677"/>
      <c r="BW23" s="677"/>
      <c r="BX23" s="677"/>
      <c r="BY23" s="677"/>
      <c r="BZ23" s="677"/>
      <c r="CA23" s="677"/>
      <c r="CB23" s="720"/>
      <c r="CD23" s="780" t="s">
        <v>223</v>
      </c>
      <c r="CE23" s="781"/>
      <c r="CF23" s="781"/>
      <c r="CG23" s="781"/>
      <c r="CH23" s="781"/>
      <c r="CI23" s="781"/>
      <c r="CJ23" s="781"/>
      <c r="CK23" s="781"/>
      <c r="CL23" s="781"/>
      <c r="CM23" s="781"/>
      <c r="CN23" s="781"/>
      <c r="CO23" s="781"/>
      <c r="CP23" s="781"/>
      <c r="CQ23" s="782"/>
      <c r="CR23" s="780" t="s">
        <v>285</v>
      </c>
      <c r="CS23" s="781"/>
      <c r="CT23" s="781"/>
      <c r="CU23" s="781"/>
      <c r="CV23" s="781"/>
      <c r="CW23" s="781"/>
      <c r="CX23" s="781"/>
      <c r="CY23" s="782"/>
      <c r="CZ23" s="780" t="s">
        <v>286</v>
      </c>
      <c r="DA23" s="781"/>
      <c r="DB23" s="781"/>
      <c r="DC23" s="782"/>
      <c r="DD23" s="780" t="s">
        <v>287</v>
      </c>
      <c r="DE23" s="781"/>
      <c r="DF23" s="781"/>
      <c r="DG23" s="781"/>
      <c r="DH23" s="781"/>
      <c r="DI23" s="781"/>
      <c r="DJ23" s="781"/>
      <c r="DK23" s="782"/>
      <c r="DL23" s="789" t="s">
        <v>288</v>
      </c>
      <c r="DM23" s="790"/>
      <c r="DN23" s="790"/>
      <c r="DO23" s="790"/>
      <c r="DP23" s="790"/>
      <c r="DQ23" s="790"/>
      <c r="DR23" s="790"/>
      <c r="DS23" s="790"/>
      <c r="DT23" s="790"/>
      <c r="DU23" s="790"/>
      <c r="DV23" s="791"/>
      <c r="DW23" s="780" t="s">
        <v>289</v>
      </c>
      <c r="DX23" s="781"/>
      <c r="DY23" s="781"/>
      <c r="DZ23" s="781"/>
      <c r="EA23" s="781"/>
      <c r="EB23" s="781"/>
      <c r="EC23" s="782"/>
    </row>
    <row r="24" spans="2:133" ht="11.25" customHeight="1" x14ac:dyDescent="0.15">
      <c r="B24" s="673" t="s">
        <v>290</v>
      </c>
      <c r="C24" s="674"/>
      <c r="D24" s="674"/>
      <c r="E24" s="674"/>
      <c r="F24" s="674"/>
      <c r="G24" s="674"/>
      <c r="H24" s="674"/>
      <c r="I24" s="674"/>
      <c r="J24" s="674"/>
      <c r="K24" s="674"/>
      <c r="L24" s="674"/>
      <c r="M24" s="674"/>
      <c r="N24" s="674"/>
      <c r="O24" s="674"/>
      <c r="P24" s="674"/>
      <c r="Q24" s="675"/>
      <c r="R24" s="676">
        <v>2478339</v>
      </c>
      <c r="S24" s="677"/>
      <c r="T24" s="677"/>
      <c r="U24" s="677"/>
      <c r="V24" s="677"/>
      <c r="W24" s="677"/>
      <c r="X24" s="677"/>
      <c r="Y24" s="678"/>
      <c r="Z24" s="713">
        <v>5.0999999999999996</v>
      </c>
      <c r="AA24" s="713"/>
      <c r="AB24" s="713"/>
      <c r="AC24" s="713"/>
      <c r="AD24" s="714" t="s">
        <v>240</v>
      </c>
      <c r="AE24" s="714"/>
      <c r="AF24" s="714"/>
      <c r="AG24" s="714"/>
      <c r="AH24" s="714"/>
      <c r="AI24" s="714"/>
      <c r="AJ24" s="714"/>
      <c r="AK24" s="714"/>
      <c r="AL24" s="679" t="s">
        <v>179</v>
      </c>
      <c r="AM24" s="680"/>
      <c r="AN24" s="680"/>
      <c r="AO24" s="715"/>
      <c r="AP24" s="770" t="s">
        <v>291</v>
      </c>
      <c r="AQ24" s="778"/>
      <c r="AR24" s="778"/>
      <c r="AS24" s="778"/>
      <c r="AT24" s="778"/>
      <c r="AU24" s="778"/>
      <c r="AV24" s="778"/>
      <c r="AW24" s="778"/>
      <c r="AX24" s="778"/>
      <c r="AY24" s="778"/>
      <c r="AZ24" s="778"/>
      <c r="BA24" s="778"/>
      <c r="BB24" s="778"/>
      <c r="BC24" s="778"/>
      <c r="BD24" s="778"/>
      <c r="BE24" s="778"/>
      <c r="BF24" s="772"/>
      <c r="BG24" s="676" t="s">
        <v>240</v>
      </c>
      <c r="BH24" s="677"/>
      <c r="BI24" s="677"/>
      <c r="BJ24" s="677"/>
      <c r="BK24" s="677"/>
      <c r="BL24" s="677"/>
      <c r="BM24" s="677"/>
      <c r="BN24" s="678"/>
      <c r="BO24" s="713" t="s">
        <v>185</v>
      </c>
      <c r="BP24" s="713"/>
      <c r="BQ24" s="713"/>
      <c r="BR24" s="713"/>
      <c r="BS24" s="682" t="s">
        <v>185</v>
      </c>
      <c r="BT24" s="677"/>
      <c r="BU24" s="677"/>
      <c r="BV24" s="677"/>
      <c r="BW24" s="677"/>
      <c r="BX24" s="677"/>
      <c r="BY24" s="677"/>
      <c r="BZ24" s="677"/>
      <c r="CA24" s="677"/>
      <c r="CB24" s="720"/>
      <c r="CD24" s="734" t="s">
        <v>292</v>
      </c>
      <c r="CE24" s="735"/>
      <c r="CF24" s="735"/>
      <c r="CG24" s="735"/>
      <c r="CH24" s="735"/>
      <c r="CI24" s="735"/>
      <c r="CJ24" s="735"/>
      <c r="CK24" s="735"/>
      <c r="CL24" s="735"/>
      <c r="CM24" s="735"/>
      <c r="CN24" s="735"/>
      <c r="CO24" s="735"/>
      <c r="CP24" s="735"/>
      <c r="CQ24" s="736"/>
      <c r="CR24" s="731">
        <v>21370259</v>
      </c>
      <c r="CS24" s="732"/>
      <c r="CT24" s="732"/>
      <c r="CU24" s="732"/>
      <c r="CV24" s="732"/>
      <c r="CW24" s="732"/>
      <c r="CX24" s="732"/>
      <c r="CY24" s="775"/>
      <c r="CZ24" s="776">
        <v>45.3</v>
      </c>
      <c r="DA24" s="747"/>
      <c r="DB24" s="747"/>
      <c r="DC24" s="779"/>
      <c r="DD24" s="774">
        <v>15660289</v>
      </c>
      <c r="DE24" s="732"/>
      <c r="DF24" s="732"/>
      <c r="DG24" s="732"/>
      <c r="DH24" s="732"/>
      <c r="DI24" s="732"/>
      <c r="DJ24" s="732"/>
      <c r="DK24" s="775"/>
      <c r="DL24" s="774">
        <v>15614023</v>
      </c>
      <c r="DM24" s="732"/>
      <c r="DN24" s="732"/>
      <c r="DO24" s="732"/>
      <c r="DP24" s="732"/>
      <c r="DQ24" s="732"/>
      <c r="DR24" s="732"/>
      <c r="DS24" s="732"/>
      <c r="DT24" s="732"/>
      <c r="DU24" s="732"/>
      <c r="DV24" s="775"/>
      <c r="DW24" s="776">
        <v>54.9</v>
      </c>
      <c r="DX24" s="747"/>
      <c r="DY24" s="747"/>
      <c r="DZ24" s="747"/>
      <c r="EA24" s="747"/>
      <c r="EB24" s="747"/>
      <c r="EC24" s="777"/>
    </row>
    <row r="25" spans="2:133" ht="11.25" customHeight="1" x14ac:dyDescent="0.15">
      <c r="B25" s="673" t="s">
        <v>293</v>
      </c>
      <c r="C25" s="674"/>
      <c r="D25" s="674"/>
      <c r="E25" s="674"/>
      <c r="F25" s="674"/>
      <c r="G25" s="674"/>
      <c r="H25" s="674"/>
      <c r="I25" s="674"/>
      <c r="J25" s="674"/>
      <c r="K25" s="674"/>
      <c r="L25" s="674"/>
      <c r="M25" s="674"/>
      <c r="N25" s="674"/>
      <c r="O25" s="674"/>
      <c r="P25" s="674"/>
      <c r="Q25" s="675"/>
      <c r="R25" s="676">
        <v>21</v>
      </c>
      <c r="S25" s="677"/>
      <c r="T25" s="677"/>
      <c r="U25" s="677"/>
      <c r="V25" s="677"/>
      <c r="W25" s="677"/>
      <c r="X25" s="677"/>
      <c r="Y25" s="678"/>
      <c r="Z25" s="713">
        <v>0</v>
      </c>
      <c r="AA25" s="713"/>
      <c r="AB25" s="713"/>
      <c r="AC25" s="713"/>
      <c r="AD25" s="714" t="s">
        <v>185</v>
      </c>
      <c r="AE25" s="714"/>
      <c r="AF25" s="714"/>
      <c r="AG25" s="714"/>
      <c r="AH25" s="714"/>
      <c r="AI25" s="714"/>
      <c r="AJ25" s="714"/>
      <c r="AK25" s="714"/>
      <c r="AL25" s="679" t="s">
        <v>185</v>
      </c>
      <c r="AM25" s="680"/>
      <c r="AN25" s="680"/>
      <c r="AO25" s="715"/>
      <c r="AP25" s="770" t="s">
        <v>294</v>
      </c>
      <c r="AQ25" s="778"/>
      <c r="AR25" s="778"/>
      <c r="AS25" s="778"/>
      <c r="AT25" s="778"/>
      <c r="AU25" s="778"/>
      <c r="AV25" s="778"/>
      <c r="AW25" s="778"/>
      <c r="AX25" s="778"/>
      <c r="AY25" s="778"/>
      <c r="AZ25" s="778"/>
      <c r="BA25" s="778"/>
      <c r="BB25" s="778"/>
      <c r="BC25" s="778"/>
      <c r="BD25" s="778"/>
      <c r="BE25" s="778"/>
      <c r="BF25" s="772"/>
      <c r="BG25" s="676" t="s">
        <v>240</v>
      </c>
      <c r="BH25" s="677"/>
      <c r="BI25" s="677"/>
      <c r="BJ25" s="677"/>
      <c r="BK25" s="677"/>
      <c r="BL25" s="677"/>
      <c r="BM25" s="677"/>
      <c r="BN25" s="678"/>
      <c r="BO25" s="713" t="s">
        <v>179</v>
      </c>
      <c r="BP25" s="713"/>
      <c r="BQ25" s="713"/>
      <c r="BR25" s="713"/>
      <c r="BS25" s="682" t="s">
        <v>185</v>
      </c>
      <c r="BT25" s="677"/>
      <c r="BU25" s="677"/>
      <c r="BV25" s="677"/>
      <c r="BW25" s="677"/>
      <c r="BX25" s="677"/>
      <c r="BY25" s="677"/>
      <c r="BZ25" s="677"/>
      <c r="CA25" s="677"/>
      <c r="CB25" s="720"/>
      <c r="CD25" s="709" t="s">
        <v>295</v>
      </c>
      <c r="CE25" s="710"/>
      <c r="CF25" s="710"/>
      <c r="CG25" s="710"/>
      <c r="CH25" s="710"/>
      <c r="CI25" s="710"/>
      <c r="CJ25" s="710"/>
      <c r="CK25" s="710"/>
      <c r="CL25" s="710"/>
      <c r="CM25" s="710"/>
      <c r="CN25" s="710"/>
      <c r="CO25" s="710"/>
      <c r="CP25" s="710"/>
      <c r="CQ25" s="711"/>
      <c r="CR25" s="676">
        <v>7722614</v>
      </c>
      <c r="CS25" s="695"/>
      <c r="CT25" s="695"/>
      <c r="CU25" s="695"/>
      <c r="CV25" s="695"/>
      <c r="CW25" s="695"/>
      <c r="CX25" s="695"/>
      <c r="CY25" s="696"/>
      <c r="CZ25" s="679">
        <v>16.399999999999999</v>
      </c>
      <c r="DA25" s="697"/>
      <c r="DB25" s="697"/>
      <c r="DC25" s="698"/>
      <c r="DD25" s="682">
        <v>7030493</v>
      </c>
      <c r="DE25" s="695"/>
      <c r="DF25" s="695"/>
      <c r="DG25" s="695"/>
      <c r="DH25" s="695"/>
      <c r="DI25" s="695"/>
      <c r="DJ25" s="695"/>
      <c r="DK25" s="696"/>
      <c r="DL25" s="682">
        <v>7008684</v>
      </c>
      <c r="DM25" s="695"/>
      <c r="DN25" s="695"/>
      <c r="DO25" s="695"/>
      <c r="DP25" s="695"/>
      <c r="DQ25" s="695"/>
      <c r="DR25" s="695"/>
      <c r="DS25" s="695"/>
      <c r="DT25" s="695"/>
      <c r="DU25" s="695"/>
      <c r="DV25" s="696"/>
      <c r="DW25" s="679">
        <v>24.6</v>
      </c>
      <c r="DX25" s="697"/>
      <c r="DY25" s="697"/>
      <c r="DZ25" s="697"/>
      <c r="EA25" s="697"/>
      <c r="EB25" s="697"/>
      <c r="EC25" s="712"/>
    </row>
    <row r="26" spans="2:133" ht="11.25" customHeight="1" x14ac:dyDescent="0.15">
      <c r="B26" s="673" t="s">
        <v>296</v>
      </c>
      <c r="C26" s="674"/>
      <c r="D26" s="674"/>
      <c r="E26" s="674"/>
      <c r="F26" s="674"/>
      <c r="G26" s="674"/>
      <c r="H26" s="674"/>
      <c r="I26" s="674"/>
      <c r="J26" s="674"/>
      <c r="K26" s="674"/>
      <c r="L26" s="674"/>
      <c r="M26" s="674"/>
      <c r="N26" s="674"/>
      <c r="O26" s="674"/>
      <c r="P26" s="674"/>
      <c r="Q26" s="675"/>
      <c r="R26" s="676">
        <v>29809361</v>
      </c>
      <c r="S26" s="677"/>
      <c r="T26" s="677"/>
      <c r="U26" s="677"/>
      <c r="V26" s="677"/>
      <c r="W26" s="677"/>
      <c r="X26" s="677"/>
      <c r="Y26" s="678"/>
      <c r="Z26" s="713">
        <v>61.2</v>
      </c>
      <c r="AA26" s="713"/>
      <c r="AB26" s="713"/>
      <c r="AC26" s="713"/>
      <c r="AD26" s="714">
        <v>27330123</v>
      </c>
      <c r="AE26" s="714"/>
      <c r="AF26" s="714"/>
      <c r="AG26" s="714"/>
      <c r="AH26" s="714"/>
      <c r="AI26" s="714"/>
      <c r="AJ26" s="714"/>
      <c r="AK26" s="714"/>
      <c r="AL26" s="679">
        <v>99.7</v>
      </c>
      <c r="AM26" s="680"/>
      <c r="AN26" s="680"/>
      <c r="AO26" s="715"/>
      <c r="AP26" s="770" t="s">
        <v>297</v>
      </c>
      <c r="AQ26" s="771"/>
      <c r="AR26" s="771"/>
      <c r="AS26" s="771"/>
      <c r="AT26" s="771"/>
      <c r="AU26" s="771"/>
      <c r="AV26" s="771"/>
      <c r="AW26" s="771"/>
      <c r="AX26" s="771"/>
      <c r="AY26" s="771"/>
      <c r="AZ26" s="771"/>
      <c r="BA26" s="771"/>
      <c r="BB26" s="771"/>
      <c r="BC26" s="771"/>
      <c r="BD26" s="771"/>
      <c r="BE26" s="771"/>
      <c r="BF26" s="772"/>
      <c r="BG26" s="676" t="s">
        <v>240</v>
      </c>
      <c r="BH26" s="677"/>
      <c r="BI26" s="677"/>
      <c r="BJ26" s="677"/>
      <c r="BK26" s="677"/>
      <c r="BL26" s="677"/>
      <c r="BM26" s="677"/>
      <c r="BN26" s="678"/>
      <c r="BO26" s="713" t="s">
        <v>240</v>
      </c>
      <c r="BP26" s="713"/>
      <c r="BQ26" s="713"/>
      <c r="BR26" s="713"/>
      <c r="BS26" s="682" t="s">
        <v>185</v>
      </c>
      <c r="BT26" s="677"/>
      <c r="BU26" s="677"/>
      <c r="BV26" s="677"/>
      <c r="BW26" s="677"/>
      <c r="BX26" s="677"/>
      <c r="BY26" s="677"/>
      <c r="BZ26" s="677"/>
      <c r="CA26" s="677"/>
      <c r="CB26" s="720"/>
      <c r="CD26" s="709" t="s">
        <v>298</v>
      </c>
      <c r="CE26" s="710"/>
      <c r="CF26" s="710"/>
      <c r="CG26" s="710"/>
      <c r="CH26" s="710"/>
      <c r="CI26" s="710"/>
      <c r="CJ26" s="710"/>
      <c r="CK26" s="710"/>
      <c r="CL26" s="710"/>
      <c r="CM26" s="710"/>
      <c r="CN26" s="710"/>
      <c r="CO26" s="710"/>
      <c r="CP26" s="710"/>
      <c r="CQ26" s="711"/>
      <c r="CR26" s="676">
        <v>4433566</v>
      </c>
      <c r="CS26" s="677"/>
      <c r="CT26" s="677"/>
      <c r="CU26" s="677"/>
      <c r="CV26" s="677"/>
      <c r="CW26" s="677"/>
      <c r="CX26" s="677"/>
      <c r="CY26" s="678"/>
      <c r="CZ26" s="679">
        <v>9.4</v>
      </c>
      <c r="DA26" s="697"/>
      <c r="DB26" s="697"/>
      <c r="DC26" s="698"/>
      <c r="DD26" s="682">
        <v>4032329</v>
      </c>
      <c r="DE26" s="677"/>
      <c r="DF26" s="677"/>
      <c r="DG26" s="677"/>
      <c r="DH26" s="677"/>
      <c r="DI26" s="677"/>
      <c r="DJ26" s="677"/>
      <c r="DK26" s="678"/>
      <c r="DL26" s="682" t="s">
        <v>185</v>
      </c>
      <c r="DM26" s="677"/>
      <c r="DN26" s="677"/>
      <c r="DO26" s="677"/>
      <c r="DP26" s="677"/>
      <c r="DQ26" s="677"/>
      <c r="DR26" s="677"/>
      <c r="DS26" s="677"/>
      <c r="DT26" s="677"/>
      <c r="DU26" s="677"/>
      <c r="DV26" s="678"/>
      <c r="DW26" s="679" t="s">
        <v>179</v>
      </c>
      <c r="DX26" s="697"/>
      <c r="DY26" s="697"/>
      <c r="DZ26" s="697"/>
      <c r="EA26" s="697"/>
      <c r="EB26" s="697"/>
      <c r="EC26" s="712"/>
    </row>
    <row r="27" spans="2:133" ht="11.25" customHeight="1" x14ac:dyDescent="0.15">
      <c r="B27" s="673" t="s">
        <v>299</v>
      </c>
      <c r="C27" s="674"/>
      <c r="D27" s="674"/>
      <c r="E27" s="674"/>
      <c r="F27" s="674"/>
      <c r="G27" s="674"/>
      <c r="H27" s="674"/>
      <c r="I27" s="674"/>
      <c r="J27" s="674"/>
      <c r="K27" s="674"/>
      <c r="L27" s="674"/>
      <c r="M27" s="674"/>
      <c r="N27" s="674"/>
      <c r="O27" s="674"/>
      <c r="P27" s="674"/>
      <c r="Q27" s="675"/>
      <c r="R27" s="676">
        <v>10586</v>
      </c>
      <c r="S27" s="677"/>
      <c r="T27" s="677"/>
      <c r="U27" s="677"/>
      <c r="V27" s="677"/>
      <c r="W27" s="677"/>
      <c r="X27" s="677"/>
      <c r="Y27" s="678"/>
      <c r="Z27" s="713">
        <v>0</v>
      </c>
      <c r="AA27" s="713"/>
      <c r="AB27" s="713"/>
      <c r="AC27" s="713"/>
      <c r="AD27" s="714">
        <v>10586</v>
      </c>
      <c r="AE27" s="714"/>
      <c r="AF27" s="714"/>
      <c r="AG27" s="714"/>
      <c r="AH27" s="714"/>
      <c r="AI27" s="714"/>
      <c r="AJ27" s="714"/>
      <c r="AK27" s="714"/>
      <c r="AL27" s="679">
        <v>0</v>
      </c>
      <c r="AM27" s="680"/>
      <c r="AN27" s="680"/>
      <c r="AO27" s="715"/>
      <c r="AP27" s="673" t="s">
        <v>300</v>
      </c>
      <c r="AQ27" s="674"/>
      <c r="AR27" s="674"/>
      <c r="AS27" s="674"/>
      <c r="AT27" s="674"/>
      <c r="AU27" s="674"/>
      <c r="AV27" s="674"/>
      <c r="AW27" s="674"/>
      <c r="AX27" s="674"/>
      <c r="AY27" s="674"/>
      <c r="AZ27" s="674"/>
      <c r="BA27" s="674"/>
      <c r="BB27" s="674"/>
      <c r="BC27" s="674"/>
      <c r="BD27" s="674"/>
      <c r="BE27" s="674"/>
      <c r="BF27" s="675"/>
      <c r="BG27" s="676">
        <v>10030228</v>
      </c>
      <c r="BH27" s="677"/>
      <c r="BI27" s="677"/>
      <c r="BJ27" s="677"/>
      <c r="BK27" s="677"/>
      <c r="BL27" s="677"/>
      <c r="BM27" s="677"/>
      <c r="BN27" s="678"/>
      <c r="BO27" s="713">
        <v>100</v>
      </c>
      <c r="BP27" s="713"/>
      <c r="BQ27" s="713"/>
      <c r="BR27" s="713"/>
      <c r="BS27" s="682">
        <v>511915</v>
      </c>
      <c r="BT27" s="677"/>
      <c r="BU27" s="677"/>
      <c r="BV27" s="677"/>
      <c r="BW27" s="677"/>
      <c r="BX27" s="677"/>
      <c r="BY27" s="677"/>
      <c r="BZ27" s="677"/>
      <c r="CA27" s="677"/>
      <c r="CB27" s="720"/>
      <c r="CD27" s="709" t="s">
        <v>301</v>
      </c>
      <c r="CE27" s="710"/>
      <c r="CF27" s="710"/>
      <c r="CG27" s="710"/>
      <c r="CH27" s="710"/>
      <c r="CI27" s="710"/>
      <c r="CJ27" s="710"/>
      <c r="CK27" s="710"/>
      <c r="CL27" s="710"/>
      <c r="CM27" s="710"/>
      <c r="CN27" s="710"/>
      <c r="CO27" s="710"/>
      <c r="CP27" s="710"/>
      <c r="CQ27" s="711"/>
      <c r="CR27" s="676">
        <v>7015624</v>
      </c>
      <c r="CS27" s="695"/>
      <c r="CT27" s="695"/>
      <c r="CU27" s="695"/>
      <c r="CV27" s="695"/>
      <c r="CW27" s="695"/>
      <c r="CX27" s="695"/>
      <c r="CY27" s="696"/>
      <c r="CZ27" s="679">
        <v>14.9</v>
      </c>
      <c r="DA27" s="697"/>
      <c r="DB27" s="697"/>
      <c r="DC27" s="698"/>
      <c r="DD27" s="682">
        <v>2129878</v>
      </c>
      <c r="DE27" s="695"/>
      <c r="DF27" s="695"/>
      <c r="DG27" s="695"/>
      <c r="DH27" s="695"/>
      <c r="DI27" s="695"/>
      <c r="DJ27" s="695"/>
      <c r="DK27" s="696"/>
      <c r="DL27" s="682">
        <v>2129878</v>
      </c>
      <c r="DM27" s="695"/>
      <c r="DN27" s="695"/>
      <c r="DO27" s="695"/>
      <c r="DP27" s="695"/>
      <c r="DQ27" s="695"/>
      <c r="DR27" s="695"/>
      <c r="DS27" s="695"/>
      <c r="DT27" s="695"/>
      <c r="DU27" s="695"/>
      <c r="DV27" s="696"/>
      <c r="DW27" s="679">
        <v>7.5</v>
      </c>
      <c r="DX27" s="697"/>
      <c r="DY27" s="697"/>
      <c r="DZ27" s="697"/>
      <c r="EA27" s="697"/>
      <c r="EB27" s="697"/>
      <c r="EC27" s="712"/>
    </row>
    <row r="28" spans="2:133" ht="11.25" customHeight="1" x14ac:dyDescent="0.15">
      <c r="B28" s="673" t="s">
        <v>302</v>
      </c>
      <c r="C28" s="674"/>
      <c r="D28" s="674"/>
      <c r="E28" s="674"/>
      <c r="F28" s="674"/>
      <c r="G28" s="674"/>
      <c r="H28" s="674"/>
      <c r="I28" s="674"/>
      <c r="J28" s="674"/>
      <c r="K28" s="674"/>
      <c r="L28" s="674"/>
      <c r="M28" s="674"/>
      <c r="N28" s="674"/>
      <c r="O28" s="674"/>
      <c r="P28" s="674"/>
      <c r="Q28" s="675"/>
      <c r="R28" s="676">
        <v>254719</v>
      </c>
      <c r="S28" s="677"/>
      <c r="T28" s="677"/>
      <c r="U28" s="677"/>
      <c r="V28" s="677"/>
      <c r="W28" s="677"/>
      <c r="X28" s="677"/>
      <c r="Y28" s="678"/>
      <c r="Z28" s="713">
        <v>0.5</v>
      </c>
      <c r="AA28" s="713"/>
      <c r="AB28" s="713"/>
      <c r="AC28" s="713"/>
      <c r="AD28" s="714" t="s">
        <v>185</v>
      </c>
      <c r="AE28" s="714"/>
      <c r="AF28" s="714"/>
      <c r="AG28" s="714"/>
      <c r="AH28" s="714"/>
      <c r="AI28" s="714"/>
      <c r="AJ28" s="714"/>
      <c r="AK28" s="714"/>
      <c r="AL28" s="679" t="s">
        <v>185</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303</v>
      </c>
      <c r="CE28" s="710"/>
      <c r="CF28" s="710"/>
      <c r="CG28" s="710"/>
      <c r="CH28" s="710"/>
      <c r="CI28" s="710"/>
      <c r="CJ28" s="710"/>
      <c r="CK28" s="710"/>
      <c r="CL28" s="710"/>
      <c r="CM28" s="710"/>
      <c r="CN28" s="710"/>
      <c r="CO28" s="710"/>
      <c r="CP28" s="710"/>
      <c r="CQ28" s="711"/>
      <c r="CR28" s="676">
        <v>6632021</v>
      </c>
      <c r="CS28" s="677"/>
      <c r="CT28" s="677"/>
      <c r="CU28" s="677"/>
      <c r="CV28" s="677"/>
      <c r="CW28" s="677"/>
      <c r="CX28" s="677"/>
      <c r="CY28" s="678"/>
      <c r="CZ28" s="679">
        <v>14.1</v>
      </c>
      <c r="DA28" s="697"/>
      <c r="DB28" s="697"/>
      <c r="DC28" s="698"/>
      <c r="DD28" s="682">
        <v>6499918</v>
      </c>
      <c r="DE28" s="677"/>
      <c r="DF28" s="677"/>
      <c r="DG28" s="677"/>
      <c r="DH28" s="677"/>
      <c r="DI28" s="677"/>
      <c r="DJ28" s="677"/>
      <c r="DK28" s="678"/>
      <c r="DL28" s="682">
        <v>6475461</v>
      </c>
      <c r="DM28" s="677"/>
      <c r="DN28" s="677"/>
      <c r="DO28" s="677"/>
      <c r="DP28" s="677"/>
      <c r="DQ28" s="677"/>
      <c r="DR28" s="677"/>
      <c r="DS28" s="677"/>
      <c r="DT28" s="677"/>
      <c r="DU28" s="677"/>
      <c r="DV28" s="678"/>
      <c r="DW28" s="679">
        <v>22.8</v>
      </c>
      <c r="DX28" s="697"/>
      <c r="DY28" s="697"/>
      <c r="DZ28" s="697"/>
      <c r="EA28" s="697"/>
      <c r="EB28" s="697"/>
      <c r="EC28" s="712"/>
    </row>
    <row r="29" spans="2:133" ht="11.25" customHeight="1" x14ac:dyDescent="0.15">
      <c r="B29" s="673" t="s">
        <v>304</v>
      </c>
      <c r="C29" s="674"/>
      <c r="D29" s="674"/>
      <c r="E29" s="674"/>
      <c r="F29" s="674"/>
      <c r="G29" s="674"/>
      <c r="H29" s="674"/>
      <c r="I29" s="674"/>
      <c r="J29" s="674"/>
      <c r="K29" s="674"/>
      <c r="L29" s="674"/>
      <c r="M29" s="674"/>
      <c r="N29" s="674"/>
      <c r="O29" s="674"/>
      <c r="P29" s="674"/>
      <c r="Q29" s="675"/>
      <c r="R29" s="676">
        <v>877421</v>
      </c>
      <c r="S29" s="677"/>
      <c r="T29" s="677"/>
      <c r="U29" s="677"/>
      <c r="V29" s="677"/>
      <c r="W29" s="677"/>
      <c r="X29" s="677"/>
      <c r="Y29" s="678"/>
      <c r="Z29" s="713">
        <v>1.8</v>
      </c>
      <c r="AA29" s="713"/>
      <c r="AB29" s="713"/>
      <c r="AC29" s="713"/>
      <c r="AD29" s="714">
        <v>55367</v>
      </c>
      <c r="AE29" s="714"/>
      <c r="AF29" s="714"/>
      <c r="AG29" s="714"/>
      <c r="AH29" s="714"/>
      <c r="AI29" s="714"/>
      <c r="AJ29" s="714"/>
      <c r="AK29" s="714"/>
      <c r="AL29" s="679">
        <v>0.2</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73"/>
      <c r="CD29" s="761" t="s">
        <v>305</v>
      </c>
      <c r="CE29" s="762"/>
      <c r="CF29" s="709" t="s">
        <v>70</v>
      </c>
      <c r="CG29" s="710"/>
      <c r="CH29" s="710"/>
      <c r="CI29" s="710"/>
      <c r="CJ29" s="710"/>
      <c r="CK29" s="710"/>
      <c r="CL29" s="710"/>
      <c r="CM29" s="710"/>
      <c r="CN29" s="710"/>
      <c r="CO29" s="710"/>
      <c r="CP29" s="710"/>
      <c r="CQ29" s="711"/>
      <c r="CR29" s="676">
        <v>6632021</v>
      </c>
      <c r="CS29" s="695"/>
      <c r="CT29" s="695"/>
      <c r="CU29" s="695"/>
      <c r="CV29" s="695"/>
      <c r="CW29" s="695"/>
      <c r="CX29" s="695"/>
      <c r="CY29" s="696"/>
      <c r="CZ29" s="679">
        <v>14.1</v>
      </c>
      <c r="DA29" s="697"/>
      <c r="DB29" s="697"/>
      <c r="DC29" s="698"/>
      <c r="DD29" s="682">
        <v>6499918</v>
      </c>
      <c r="DE29" s="695"/>
      <c r="DF29" s="695"/>
      <c r="DG29" s="695"/>
      <c r="DH29" s="695"/>
      <c r="DI29" s="695"/>
      <c r="DJ29" s="695"/>
      <c r="DK29" s="696"/>
      <c r="DL29" s="682">
        <v>6475461</v>
      </c>
      <c r="DM29" s="695"/>
      <c r="DN29" s="695"/>
      <c r="DO29" s="695"/>
      <c r="DP29" s="695"/>
      <c r="DQ29" s="695"/>
      <c r="DR29" s="695"/>
      <c r="DS29" s="695"/>
      <c r="DT29" s="695"/>
      <c r="DU29" s="695"/>
      <c r="DV29" s="696"/>
      <c r="DW29" s="679">
        <v>22.8</v>
      </c>
      <c r="DX29" s="697"/>
      <c r="DY29" s="697"/>
      <c r="DZ29" s="697"/>
      <c r="EA29" s="697"/>
      <c r="EB29" s="697"/>
      <c r="EC29" s="712"/>
    </row>
    <row r="30" spans="2:133" ht="11.25" customHeight="1" x14ac:dyDescent="0.15">
      <c r="B30" s="673" t="s">
        <v>306</v>
      </c>
      <c r="C30" s="674"/>
      <c r="D30" s="674"/>
      <c r="E30" s="674"/>
      <c r="F30" s="674"/>
      <c r="G30" s="674"/>
      <c r="H30" s="674"/>
      <c r="I30" s="674"/>
      <c r="J30" s="674"/>
      <c r="K30" s="674"/>
      <c r="L30" s="674"/>
      <c r="M30" s="674"/>
      <c r="N30" s="674"/>
      <c r="O30" s="674"/>
      <c r="P30" s="674"/>
      <c r="Q30" s="675"/>
      <c r="R30" s="676">
        <v>216280</v>
      </c>
      <c r="S30" s="677"/>
      <c r="T30" s="677"/>
      <c r="U30" s="677"/>
      <c r="V30" s="677"/>
      <c r="W30" s="677"/>
      <c r="X30" s="677"/>
      <c r="Y30" s="678"/>
      <c r="Z30" s="713">
        <v>0.4</v>
      </c>
      <c r="AA30" s="713"/>
      <c r="AB30" s="713"/>
      <c r="AC30" s="713"/>
      <c r="AD30" s="714" t="s">
        <v>185</v>
      </c>
      <c r="AE30" s="714"/>
      <c r="AF30" s="714"/>
      <c r="AG30" s="714"/>
      <c r="AH30" s="714"/>
      <c r="AI30" s="714"/>
      <c r="AJ30" s="714"/>
      <c r="AK30" s="714"/>
      <c r="AL30" s="679" t="s">
        <v>240</v>
      </c>
      <c r="AM30" s="680"/>
      <c r="AN30" s="680"/>
      <c r="AO30" s="715"/>
      <c r="AP30" s="737" t="s">
        <v>223</v>
      </c>
      <c r="AQ30" s="738"/>
      <c r="AR30" s="738"/>
      <c r="AS30" s="738"/>
      <c r="AT30" s="738"/>
      <c r="AU30" s="738"/>
      <c r="AV30" s="738"/>
      <c r="AW30" s="738"/>
      <c r="AX30" s="738"/>
      <c r="AY30" s="738"/>
      <c r="AZ30" s="738"/>
      <c r="BA30" s="738"/>
      <c r="BB30" s="738"/>
      <c r="BC30" s="738"/>
      <c r="BD30" s="738"/>
      <c r="BE30" s="738"/>
      <c r="BF30" s="739"/>
      <c r="BG30" s="737" t="s">
        <v>307</v>
      </c>
      <c r="BH30" s="750"/>
      <c r="BI30" s="750"/>
      <c r="BJ30" s="750"/>
      <c r="BK30" s="750"/>
      <c r="BL30" s="750"/>
      <c r="BM30" s="750"/>
      <c r="BN30" s="750"/>
      <c r="BO30" s="750"/>
      <c r="BP30" s="750"/>
      <c r="BQ30" s="751"/>
      <c r="BR30" s="737" t="s">
        <v>308</v>
      </c>
      <c r="BS30" s="750"/>
      <c r="BT30" s="750"/>
      <c r="BU30" s="750"/>
      <c r="BV30" s="750"/>
      <c r="BW30" s="750"/>
      <c r="BX30" s="750"/>
      <c r="BY30" s="750"/>
      <c r="BZ30" s="750"/>
      <c r="CA30" s="750"/>
      <c r="CB30" s="751"/>
      <c r="CD30" s="763"/>
      <c r="CE30" s="764"/>
      <c r="CF30" s="709" t="s">
        <v>309</v>
      </c>
      <c r="CG30" s="710"/>
      <c r="CH30" s="710"/>
      <c r="CI30" s="710"/>
      <c r="CJ30" s="710"/>
      <c r="CK30" s="710"/>
      <c r="CL30" s="710"/>
      <c r="CM30" s="710"/>
      <c r="CN30" s="710"/>
      <c r="CO30" s="710"/>
      <c r="CP30" s="710"/>
      <c r="CQ30" s="711"/>
      <c r="CR30" s="676">
        <v>6279927</v>
      </c>
      <c r="CS30" s="677"/>
      <c r="CT30" s="677"/>
      <c r="CU30" s="677"/>
      <c r="CV30" s="677"/>
      <c r="CW30" s="677"/>
      <c r="CX30" s="677"/>
      <c r="CY30" s="678"/>
      <c r="CZ30" s="679">
        <v>13.3</v>
      </c>
      <c r="DA30" s="697"/>
      <c r="DB30" s="697"/>
      <c r="DC30" s="698"/>
      <c r="DD30" s="682">
        <v>6163959</v>
      </c>
      <c r="DE30" s="677"/>
      <c r="DF30" s="677"/>
      <c r="DG30" s="677"/>
      <c r="DH30" s="677"/>
      <c r="DI30" s="677"/>
      <c r="DJ30" s="677"/>
      <c r="DK30" s="678"/>
      <c r="DL30" s="682">
        <v>6139502</v>
      </c>
      <c r="DM30" s="677"/>
      <c r="DN30" s="677"/>
      <c r="DO30" s="677"/>
      <c r="DP30" s="677"/>
      <c r="DQ30" s="677"/>
      <c r="DR30" s="677"/>
      <c r="DS30" s="677"/>
      <c r="DT30" s="677"/>
      <c r="DU30" s="677"/>
      <c r="DV30" s="678"/>
      <c r="DW30" s="679">
        <v>21.6</v>
      </c>
      <c r="DX30" s="697"/>
      <c r="DY30" s="697"/>
      <c r="DZ30" s="697"/>
      <c r="EA30" s="697"/>
      <c r="EB30" s="697"/>
      <c r="EC30" s="712"/>
    </row>
    <row r="31" spans="2:133" ht="11.25" customHeight="1" x14ac:dyDescent="0.15">
      <c r="B31" s="673" t="s">
        <v>310</v>
      </c>
      <c r="C31" s="674"/>
      <c r="D31" s="674"/>
      <c r="E31" s="674"/>
      <c r="F31" s="674"/>
      <c r="G31" s="674"/>
      <c r="H31" s="674"/>
      <c r="I31" s="674"/>
      <c r="J31" s="674"/>
      <c r="K31" s="674"/>
      <c r="L31" s="674"/>
      <c r="M31" s="674"/>
      <c r="N31" s="674"/>
      <c r="O31" s="674"/>
      <c r="P31" s="674"/>
      <c r="Q31" s="675"/>
      <c r="R31" s="676">
        <v>4971992</v>
      </c>
      <c r="S31" s="677"/>
      <c r="T31" s="677"/>
      <c r="U31" s="677"/>
      <c r="V31" s="677"/>
      <c r="W31" s="677"/>
      <c r="X31" s="677"/>
      <c r="Y31" s="678"/>
      <c r="Z31" s="713">
        <v>10.199999999999999</v>
      </c>
      <c r="AA31" s="713"/>
      <c r="AB31" s="713"/>
      <c r="AC31" s="713"/>
      <c r="AD31" s="714" t="s">
        <v>185</v>
      </c>
      <c r="AE31" s="714"/>
      <c r="AF31" s="714"/>
      <c r="AG31" s="714"/>
      <c r="AH31" s="714"/>
      <c r="AI31" s="714"/>
      <c r="AJ31" s="714"/>
      <c r="AK31" s="714"/>
      <c r="AL31" s="679" t="s">
        <v>179</v>
      </c>
      <c r="AM31" s="680"/>
      <c r="AN31" s="680"/>
      <c r="AO31" s="715"/>
      <c r="AP31" s="752" t="s">
        <v>311</v>
      </c>
      <c r="AQ31" s="753"/>
      <c r="AR31" s="753"/>
      <c r="AS31" s="753"/>
      <c r="AT31" s="758" t="s">
        <v>312</v>
      </c>
      <c r="AU31" s="229"/>
      <c r="AV31" s="229"/>
      <c r="AW31" s="229"/>
      <c r="AX31" s="742" t="s">
        <v>188</v>
      </c>
      <c r="AY31" s="743"/>
      <c r="AZ31" s="743"/>
      <c r="BA31" s="743"/>
      <c r="BB31" s="743"/>
      <c r="BC31" s="743"/>
      <c r="BD31" s="743"/>
      <c r="BE31" s="743"/>
      <c r="BF31" s="744"/>
      <c r="BG31" s="745">
        <v>98.9</v>
      </c>
      <c r="BH31" s="746"/>
      <c r="BI31" s="746"/>
      <c r="BJ31" s="746"/>
      <c r="BK31" s="746"/>
      <c r="BL31" s="746"/>
      <c r="BM31" s="747">
        <v>94.7</v>
      </c>
      <c r="BN31" s="746"/>
      <c r="BO31" s="746"/>
      <c r="BP31" s="746"/>
      <c r="BQ31" s="748"/>
      <c r="BR31" s="745">
        <v>99</v>
      </c>
      <c r="BS31" s="746"/>
      <c r="BT31" s="746"/>
      <c r="BU31" s="746"/>
      <c r="BV31" s="746"/>
      <c r="BW31" s="746"/>
      <c r="BX31" s="747">
        <v>94.3</v>
      </c>
      <c r="BY31" s="746"/>
      <c r="BZ31" s="746"/>
      <c r="CA31" s="746"/>
      <c r="CB31" s="748"/>
      <c r="CD31" s="763"/>
      <c r="CE31" s="764"/>
      <c r="CF31" s="709" t="s">
        <v>313</v>
      </c>
      <c r="CG31" s="710"/>
      <c r="CH31" s="710"/>
      <c r="CI31" s="710"/>
      <c r="CJ31" s="710"/>
      <c r="CK31" s="710"/>
      <c r="CL31" s="710"/>
      <c r="CM31" s="710"/>
      <c r="CN31" s="710"/>
      <c r="CO31" s="710"/>
      <c r="CP31" s="710"/>
      <c r="CQ31" s="711"/>
      <c r="CR31" s="676">
        <v>352094</v>
      </c>
      <c r="CS31" s="695"/>
      <c r="CT31" s="695"/>
      <c r="CU31" s="695"/>
      <c r="CV31" s="695"/>
      <c r="CW31" s="695"/>
      <c r="CX31" s="695"/>
      <c r="CY31" s="696"/>
      <c r="CZ31" s="679">
        <v>0.7</v>
      </c>
      <c r="DA31" s="697"/>
      <c r="DB31" s="697"/>
      <c r="DC31" s="698"/>
      <c r="DD31" s="682">
        <v>335959</v>
      </c>
      <c r="DE31" s="695"/>
      <c r="DF31" s="695"/>
      <c r="DG31" s="695"/>
      <c r="DH31" s="695"/>
      <c r="DI31" s="695"/>
      <c r="DJ31" s="695"/>
      <c r="DK31" s="696"/>
      <c r="DL31" s="682">
        <v>335959</v>
      </c>
      <c r="DM31" s="695"/>
      <c r="DN31" s="695"/>
      <c r="DO31" s="695"/>
      <c r="DP31" s="695"/>
      <c r="DQ31" s="695"/>
      <c r="DR31" s="695"/>
      <c r="DS31" s="695"/>
      <c r="DT31" s="695"/>
      <c r="DU31" s="695"/>
      <c r="DV31" s="696"/>
      <c r="DW31" s="679">
        <v>1.2</v>
      </c>
      <c r="DX31" s="697"/>
      <c r="DY31" s="697"/>
      <c r="DZ31" s="697"/>
      <c r="EA31" s="697"/>
      <c r="EB31" s="697"/>
      <c r="EC31" s="712"/>
    </row>
    <row r="32" spans="2:133" ht="11.25" customHeight="1" x14ac:dyDescent="0.15">
      <c r="B32" s="767" t="s">
        <v>314</v>
      </c>
      <c r="C32" s="768"/>
      <c r="D32" s="768"/>
      <c r="E32" s="768"/>
      <c r="F32" s="768"/>
      <c r="G32" s="768"/>
      <c r="H32" s="768"/>
      <c r="I32" s="768"/>
      <c r="J32" s="768"/>
      <c r="K32" s="768"/>
      <c r="L32" s="768"/>
      <c r="M32" s="768"/>
      <c r="N32" s="768"/>
      <c r="O32" s="768"/>
      <c r="P32" s="768"/>
      <c r="Q32" s="769"/>
      <c r="R32" s="676" t="s">
        <v>185</v>
      </c>
      <c r="S32" s="677"/>
      <c r="T32" s="677"/>
      <c r="U32" s="677"/>
      <c r="V32" s="677"/>
      <c r="W32" s="677"/>
      <c r="X32" s="677"/>
      <c r="Y32" s="678"/>
      <c r="Z32" s="713" t="s">
        <v>185</v>
      </c>
      <c r="AA32" s="713"/>
      <c r="AB32" s="713"/>
      <c r="AC32" s="713"/>
      <c r="AD32" s="714" t="s">
        <v>185</v>
      </c>
      <c r="AE32" s="714"/>
      <c r="AF32" s="714"/>
      <c r="AG32" s="714"/>
      <c r="AH32" s="714"/>
      <c r="AI32" s="714"/>
      <c r="AJ32" s="714"/>
      <c r="AK32" s="714"/>
      <c r="AL32" s="679" t="s">
        <v>179</v>
      </c>
      <c r="AM32" s="680"/>
      <c r="AN32" s="680"/>
      <c r="AO32" s="715"/>
      <c r="AP32" s="754"/>
      <c r="AQ32" s="755"/>
      <c r="AR32" s="755"/>
      <c r="AS32" s="755"/>
      <c r="AT32" s="759"/>
      <c r="AU32" s="228" t="s">
        <v>315</v>
      </c>
      <c r="AV32" s="228"/>
      <c r="AW32" s="228"/>
      <c r="AX32" s="673" t="s">
        <v>316</v>
      </c>
      <c r="AY32" s="674"/>
      <c r="AZ32" s="674"/>
      <c r="BA32" s="674"/>
      <c r="BB32" s="674"/>
      <c r="BC32" s="674"/>
      <c r="BD32" s="674"/>
      <c r="BE32" s="674"/>
      <c r="BF32" s="675"/>
      <c r="BG32" s="749">
        <v>99.1</v>
      </c>
      <c r="BH32" s="695"/>
      <c r="BI32" s="695"/>
      <c r="BJ32" s="695"/>
      <c r="BK32" s="695"/>
      <c r="BL32" s="695"/>
      <c r="BM32" s="680">
        <v>96.2</v>
      </c>
      <c r="BN32" s="741"/>
      <c r="BO32" s="741"/>
      <c r="BP32" s="741"/>
      <c r="BQ32" s="719"/>
      <c r="BR32" s="749">
        <v>99.1</v>
      </c>
      <c r="BS32" s="695"/>
      <c r="BT32" s="695"/>
      <c r="BU32" s="695"/>
      <c r="BV32" s="695"/>
      <c r="BW32" s="695"/>
      <c r="BX32" s="680">
        <v>95.7</v>
      </c>
      <c r="BY32" s="741"/>
      <c r="BZ32" s="741"/>
      <c r="CA32" s="741"/>
      <c r="CB32" s="719"/>
      <c r="CD32" s="765"/>
      <c r="CE32" s="766"/>
      <c r="CF32" s="709" t="s">
        <v>317</v>
      </c>
      <c r="CG32" s="710"/>
      <c r="CH32" s="710"/>
      <c r="CI32" s="710"/>
      <c r="CJ32" s="710"/>
      <c r="CK32" s="710"/>
      <c r="CL32" s="710"/>
      <c r="CM32" s="710"/>
      <c r="CN32" s="710"/>
      <c r="CO32" s="710"/>
      <c r="CP32" s="710"/>
      <c r="CQ32" s="711"/>
      <c r="CR32" s="676" t="s">
        <v>240</v>
      </c>
      <c r="CS32" s="677"/>
      <c r="CT32" s="677"/>
      <c r="CU32" s="677"/>
      <c r="CV32" s="677"/>
      <c r="CW32" s="677"/>
      <c r="CX32" s="677"/>
      <c r="CY32" s="678"/>
      <c r="CZ32" s="679" t="s">
        <v>179</v>
      </c>
      <c r="DA32" s="697"/>
      <c r="DB32" s="697"/>
      <c r="DC32" s="698"/>
      <c r="DD32" s="682" t="s">
        <v>185</v>
      </c>
      <c r="DE32" s="677"/>
      <c r="DF32" s="677"/>
      <c r="DG32" s="677"/>
      <c r="DH32" s="677"/>
      <c r="DI32" s="677"/>
      <c r="DJ32" s="677"/>
      <c r="DK32" s="678"/>
      <c r="DL32" s="682" t="s">
        <v>240</v>
      </c>
      <c r="DM32" s="677"/>
      <c r="DN32" s="677"/>
      <c r="DO32" s="677"/>
      <c r="DP32" s="677"/>
      <c r="DQ32" s="677"/>
      <c r="DR32" s="677"/>
      <c r="DS32" s="677"/>
      <c r="DT32" s="677"/>
      <c r="DU32" s="677"/>
      <c r="DV32" s="678"/>
      <c r="DW32" s="679" t="s">
        <v>240</v>
      </c>
      <c r="DX32" s="697"/>
      <c r="DY32" s="697"/>
      <c r="DZ32" s="697"/>
      <c r="EA32" s="697"/>
      <c r="EB32" s="697"/>
      <c r="EC32" s="712"/>
    </row>
    <row r="33" spans="2:133" ht="11.25" customHeight="1" x14ac:dyDescent="0.15">
      <c r="B33" s="673" t="s">
        <v>318</v>
      </c>
      <c r="C33" s="674"/>
      <c r="D33" s="674"/>
      <c r="E33" s="674"/>
      <c r="F33" s="674"/>
      <c r="G33" s="674"/>
      <c r="H33" s="674"/>
      <c r="I33" s="674"/>
      <c r="J33" s="674"/>
      <c r="K33" s="674"/>
      <c r="L33" s="674"/>
      <c r="M33" s="674"/>
      <c r="N33" s="674"/>
      <c r="O33" s="674"/>
      <c r="P33" s="674"/>
      <c r="Q33" s="675"/>
      <c r="R33" s="676">
        <v>3001709</v>
      </c>
      <c r="S33" s="677"/>
      <c r="T33" s="677"/>
      <c r="U33" s="677"/>
      <c r="V33" s="677"/>
      <c r="W33" s="677"/>
      <c r="X33" s="677"/>
      <c r="Y33" s="678"/>
      <c r="Z33" s="713">
        <v>6.2</v>
      </c>
      <c r="AA33" s="713"/>
      <c r="AB33" s="713"/>
      <c r="AC33" s="713"/>
      <c r="AD33" s="714" t="s">
        <v>185</v>
      </c>
      <c r="AE33" s="714"/>
      <c r="AF33" s="714"/>
      <c r="AG33" s="714"/>
      <c r="AH33" s="714"/>
      <c r="AI33" s="714"/>
      <c r="AJ33" s="714"/>
      <c r="AK33" s="714"/>
      <c r="AL33" s="679" t="s">
        <v>185</v>
      </c>
      <c r="AM33" s="680"/>
      <c r="AN33" s="680"/>
      <c r="AO33" s="715"/>
      <c r="AP33" s="756"/>
      <c r="AQ33" s="757"/>
      <c r="AR33" s="757"/>
      <c r="AS33" s="757"/>
      <c r="AT33" s="760"/>
      <c r="AU33" s="230"/>
      <c r="AV33" s="230"/>
      <c r="AW33" s="230"/>
      <c r="AX33" s="657" t="s">
        <v>319</v>
      </c>
      <c r="AY33" s="658"/>
      <c r="AZ33" s="658"/>
      <c r="BA33" s="658"/>
      <c r="BB33" s="658"/>
      <c r="BC33" s="658"/>
      <c r="BD33" s="658"/>
      <c r="BE33" s="658"/>
      <c r="BF33" s="659"/>
      <c r="BG33" s="740">
        <v>98.6</v>
      </c>
      <c r="BH33" s="661"/>
      <c r="BI33" s="661"/>
      <c r="BJ33" s="661"/>
      <c r="BK33" s="661"/>
      <c r="BL33" s="661"/>
      <c r="BM33" s="704">
        <v>93.1</v>
      </c>
      <c r="BN33" s="661"/>
      <c r="BO33" s="661"/>
      <c r="BP33" s="661"/>
      <c r="BQ33" s="725"/>
      <c r="BR33" s="740">
        <v>98.9</v>
      </c>
      <c r="BS33" s="661"/>
      <c r="BT33" s="661"/>
      <c r="BU33" s="661"/>
      <c r="BV33" s="661"/>
      <c r="BW33" s="661"/>
      <c r="BX33" s="704">
        <v>92.7</v>
      </c>
      <c r="BY33" s="661"/>
      <c r="BZ33" s="661"/>
      <c r="CA33" s="661"/>
      <c r="CB33" s="725"/>
      <c r="CD33" s="709" t="s">
        <v>320</v>
      </c>
      <c r="CE33" s="710"/>
      <c r="CF33" s="710"/>
      <c r="CG33" s="710"/>
      <c r="CH33" s="710"/>
      <c r="CI33" s="710"/>
      <c r="CJ33" s="710"/>
      <c r="CK33" s="710"/>
      <c r="CL33" s="710"/>
      <c r="CM33" s="710"/>
      <c r="CN33" s="710"/>
      <c r="CO33" s="710"/>
      <c r="CP33" s="710"/>
      <c r="CQ33" s="711"/>
      <c r="CR33" s="676">
        <v>19330349</v>
      </c>
      <c r="CS33" s="695"/>
      <c r="CT33" s="695"/>
      <c r="CU33" s="695"/>
      <c r="CV33" s="695"/>
      <c r="CW33" s="695"/>
      <c r="CX33" s="695"/>
      <c r="CY33" s="696"/>
      <c r="CZ33" s="679">
        <v>41</v>
      </c>
      <c r="DA33" s="697"/>
      <c r="DB33" s="697"/>
      <c r="DC33" s="698"/>
      <c r="DD33" s="682">
        <v>14537049</v>
      </c>
      <c r="DE33" s="695"/>
      <c r="DF33" s="695"/>
      <c r="DG33" s="695"/>
      <c r="DH33" s="695"/>
      <c r="DI33" s="695"/>
      <c r="DJ33" s="695"/>
      <c r="DK33" s="696"/>
      <c r="DL33" s="682">
        <v>10962142</v>
      </c>
      <c r="DM33" s="695"/>
      <c r="DN33" s="695"/>
      <c r="DO33" s="695"/>
      <c r="DP33" s="695"/>
      <c r="DQ33" s="695"/>
      <c r="DR33" s="695"/>
      <c r="DS33" s="695"/>
      <c r="DT33" s="695"/>
      <c r="DU33" s="695"/>
      <c r="DV33" s="696"/>
      <c r="DW33" s="679">
        <v>38.5</v>
      </c>
      <c r="DX33" s="697"/>
      <c r="DY33" s="697"/>
      <c r="DZ33" s="697"/>
      <c r="EA33" s="697"/>
      <c r="EB33" s="697"/>
      <c r="EC33" s="712"/>
    </row>
    <row r="34" spans="2:133" ht="11.25" customHeight="1" x14ac:dyDescent="0.15">
      <c r="B34" s="673" t="s">
        <v>321</v>
      </c>
      <c r="C34" s="674"/>
      <c r="D34" s="674"/>
      <c r="E34" s="674"/>
      <c r="F34" s="674"/>
      <c r="G34" s="674"/>
      <c r="H34" s="674"/>
      <c r="I34" s="674"/>
      <c r="J34" s="674"/>
      <c r="K34" s="674"/>
      <c r="L34" s="674"/>
      <c r="M34" s="674"/>
      <c r="N34" s="674"/>
      <c r="O34" s="674"/>
      <c r="P34" s="674"/>
      <c r="Q34" s="675"/>
      <c r="R34" s="676">
        <v>224719</v>
      </c>
      <c r="S34" s="677"/>
      <c r="T34" s="677"/>
      <c r="U34" s="677"/>
      <c r="V34" s="677"/>
      <c r="W34" s="677"/>
      <c r="X34" s="677"/>
      <c r="Y34" s="678"/>
      <c r="Z34" s="713">
        <v>0.5</v>
      </c>
      <c r="AA34" s="713"/>
      <c r="AB34" s="713"/>
      <c r="AC34" s="713"/>
      <c r="AD34" s="714">
        <v>29088</v>
      </c>
      <c r="AE34" s="714"/>
      <c r="AF34" s="714"/>
      <c r="AG34" s="714"/>
      <c r="AH34" s="714"/>
      <c r="AI34" s="714"/>
      <c r="AJ34" s="714"/>
      <c r="AK34" s="714"/>
      <c r="AL34" s="679">
        <v>0.1</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322</v>
      </c>
      <c r="CE34" s="710"/>
      <c r="CF34" s="710"/>
      <c r="CG34" s="710"/>
      <c r="CH34" s="710"/>
      <c r="CI34" s="710"/>
      <c r="CJ34" s="710"/>
      <c r="CK34" s="710"/>
      <c r="CL34" s="710"/>
      <c r="CM34" s="710"/>
      <c r="CN34" s="710"/>
      <c r="CO34" s="710"/>
      <c r="CP34" s="710"/>
      <c r="CQ34" s="711"/>
      <c r="CR34" s="676">
        <v>5524555</v>
      </c>
      <c r="CS34" s="677"/>
      <c r="CT34" s="677"/>
      <c r="CU34" s="677"/>
      <c r="CV34" s="677"/>
      <c r="CW34" s="677"/>
      <c r="CX34" s="677"/>
      <c r="CY34" s="678"/>
      <c r="CZ34" s="679">
        <v>11.7</v>
      </c>
      <c r="DA34" s="697"/>
      <c r="DB34" s="697"/>
      <c r="DC34" s="698"/>
      <c r="DD34" s="682">
        <v>3594909</v>
      </c>
      <c r="DE34" s="677"/>
      <c r="DF34" s="677"/>
      <c r="DG34" s="677"/>
      <c r="DH34" s="677"/>
      <c r="DI34" s="677"/>
      <c r="DJ34" s="677"/>
      <c r="DK34" s="678"/>
      <c r="DL34" s="682">
        <v>2901708</v>
      </c>
      <c r="DM34" s="677"/>
      <c r="DN34" s="677"/>
      <c r="DO34" s="677"/>
      <c r="DP34" s="677"/>
      <c r="DQ34" s="677"/>
      <c r="DR34" s="677"/>
      <c r="DS34" s="677"/>
      <c r="DT34" s="677"/>
      <c r="DU34" s="677"/>
      <c r="DV34" s="678"/>
      <c r="DW34" s="679">
        <v>10.199999999999999</v>
      </c>
      <c r="DX34" s="697"/>
      <c r="DY34" s="697"/>
      <c r="DZ34" s="697"/>
      <c r="EA34" s="697"/>
      <c r="EB34" s="697"/>
      <c r="EC34" s="712"/>
    </row>
    <row r="35" spans="2:133" ht="11.25" customHeight="1" x14ac:dyDescent="0.15">
      <c r="B35" s="673" t="s">
        <v>323</v>
      </c>
      <c r="C35" s="674"/>
      <c r="D35" s="674"/>
      <c r="E35" s="674"/>
      <c r="F35" s="674"/>
      <c r="G35" s="674"/>
      <c r="H35" s="674"/>
      <c r="I35" s="674"/>
      <c r="J35" s="674"/>
      <c r="K35" s="674"/>
      <c r="L35" s="674"/>
      <c r="M35" s="674"/>
      <c r="N35" s="674"/>
      <c r="O35" s="674"/>
      <c r="P35" s="674"/>
      <c r="Q35" s="675"/>
      <c r="R35" s="676">
        <v>727047</v>
      </c>
      <c r="S35" s="677"/>
      <c r="T35" s="677"/>
      <c r="U35" s="677"/>
      <c r="V35" s="677"/>
      <c r="W35" s="677"/>
      <c r="X35" s="677"/>
      <c r="Y35" s="678"/>
      <c r="Z35" s="713">
        <v>1.5</v>
      </c>
      <c r="AA35" s="713"/>
      <c r="AB35" s="713"/>
      <c r="AC35" s="713"/>
      <c r="AD35" s="714" t="s">
        <v>179</v>
      </c>
      <c r="AE35" s="714"/>
      <c r="AF35" s="714"/>
      <c r="AG35" s="714"/>
      <c r="AH35" s="714"/>
      <c r="AI35" s="714"/>
      <c r="AJ35" s="714"/>
      <c r="AK35" s="714"/>
      <c r="AL35" s="679" t="s">
        <v>185</v>
      </c>
      <c r="AM35" s="680"/>
      <c r="AN35" s="680"/>
      <c r="AO35" s="715"/>
      <c r="AP35" s="233"/>
      <c r="AQ35" s="737" t="s">
        <v>324</v>
      </c>
      <c r="AR35" s="738"/>
      <c r="AS35" s="738"/>
      <c r="AT35" s="738"/>
      <c r="AU35" s="738"/>
      <c r="AV35" s="738"/>
      <c r="AW35" s="738"/>
      <c r="AX35" s="738"/>
      <c r="AY35" s="738"/>
      <c r="AZ35" s="738"/>
      <c r="BA35" s="738"/>
      <c r="BB35" s="738"/>
      <c r="BC35" s="738"/>
      <c r="BD35" s="738"/>
      <c r="BE35" s="738"/>
      <c r="BF35" s="739"/>
      <c r="BG35" s="737" t="s">
        <v>325</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326</v>
      </c>
      <c r="CE35" s="710"/>
      <c r="CF35" s="710"/>
      <c r="CG35" s="710"/>
      <c r="CH35" s="710"/>
      <c r="CI35" s="710"/>
      <c r="CJ35" s="710"/>
      <c r="CK35" s="710"/>
      <c r="CL35" s="710"/>
      <c r="CM35" s="710"/>
      <c r="CN35" s="710"/>
      <c r="CO35" s="710"/>
      <c r="CP35" s="710"/>
      <c r="CQ35" s="711"/>
      <c r="CR35" s="676">
        <v>270843</v>
      </c>
      <c r="CS35" s="695"/>
      <c r="CT35" s="695"/>
      <c r="CU35" s="695"/>
      <c r="CV35" s="695"/>
      <c r="CW35" s="695"/>
      <c r="CX35" s="695"/>
      <c r="CY35" s="696"/>
      <c r="CZ35" s="679">
        <v>0.6</v>
      </c>
      <c r="DA35" s="697"/>
      <c r="DB35" s="697"/>
      <c r="DC35" s="698"/>
      <c r="DD35" s="682">
        <v>185238</v>
      </c>
      <c r="DE35" s="695"/>
      <c r="DF35" s="695"/>
      <c r="DG35" s="695"/>
      <c r="DH35" s="695"/>
      <c r="DI35" s="695"/>
      <c r="DJ35" s="695"/>
      <c r="DK35" s="696"/>
      <c r="DL35" s="682">
        <v>183927</v>
      </c>
      <c r="DM35" s="695"/>
      <c r="DN35" s="695"/>
      <c r="DO35" s="695"/>
      <c r="DP35" s="695"/>
      <c r="DQ35" s="695"/>
      <c r="DR35" s="695"/>
      <c r="DS35" s="695"/>
      <c r="DT35" s="695"/>
      <c r="DU35" s="695"/>
      <c r="DV35" s="696"/>
      <c r="DW35" s="679">
        <v>0.6</v>
      </c>
      <c r="DX35" s="697"/>
      <c r="DY35" s="697"/>
      <c r="DZ35" s="697"/>
      <c r="EA35" s="697"/>
      <c r="EB35" s="697"/>
      <c r="EC35" s="712"/>
    </row>
    <row r="36" spans="2:133" ht="11.25" customHeight="1" x14ac:dyDescent="0.15">
      <c r="B36" s="673" t="s">
        <v>327</v>
      </c>
      <c r="C36" s="674"/>
      <c r="D36" s="674"/>
      <c r="E36" s="674"/>
      <c r="F36" s="674"/>
      <c r="G36" s="674"/>
      <c r="H36" s="674"/>
      <c r="I36" s="674"/>
      <c r="J36" s="674"/>
      <c r="K36" s="674"/>
      <c r="L36" s="674"/>
      <c r="M36" s="674"/>
      <c r="N36" s="674"/>
      <c r="O36" s="674"/>
      <c r="P36" s="674"/>
      <c r="Q36" s="675"/>
      <c r="R36" s="676">
        <v>1386679</v>
      </c>
      <c r="S36" s="677"/>
      <c r="T36" s="677"/>
      <c r="U36" s="677"/>
      <c r="V36" s="677"/>
      <c r="W36" s="677"/>
      <c r="X36" s="677"/>
      <c r="Y36" s="678"/>
      <c r="Z36" s="713">
        <v>2.8</v>
      </c>
      <c r="AA36" s="713"/>
      <c r="AB36" s="713"/>
      <c r="AC36" s="713"/>
      <c r="AD36" s="714" t="s">
        <v>240</v>
      </c>
      <c r="AE36" s="714"/>
      <c r="AF36" s="714"/>
      <c r="AG36" s="714"/>
      <c r="AH36" s="714"/>
      <c r="AI36" s="714"/>
      <c r="AJ36" s="714"/>
      <c r="AK36" s="714"/>
      <c r="AL36" s="679" t="s">
        <v>179</v>
      </c>
      <c r="AM36" s="680"/>
      <c r="AN36" s="680"/>
      <c r="AO36" s="715"/>
      <c r="AP36" s="233"/>
      <c r="AQ36" s="728" t="s">
        <v>328</v>
      </c>
      <c r="AR36" s="729"/>
      <c r="AS36" s="729"/>
      <c r="AT36" s="729"/>
      <c r="AU36" s="729"/>
      <c r="AV36" s="729"/>
      <c r="AW36" s="729"/>
      <c r="AX36" s="729"/>
      <c r="AY36" s="730"/>
      <c r="AZ36" s="731">
        <v>9149613</v>
      </c>
      <c r="BA36" s="732"/>
      <c r="BB36" s="732"/>
      <c r="BC36" s="732"/>
      <c r="BD36" s="732"/>
      <c r="BE36" s="732"/>
      <c r="BF36" s="733"/>
      <c r="BG36" s="734" t="s">
        <v>329</v>
      </c>
      <c r="BH36" s="735"/>
      <c r="BI36" s="735"/>
      <c r="BJ36" s="735"/>
      <c r="BK36" s="735"/>
      <c r="BL36" s="735"/>
      <c r="BM36" s="735"/>
      <c r="BN36" s="735"/>
      <c r="BO36" s="735"/>
      <c r="BP36" s="735"/>
      <c r="BQ36" s="735"/>
      <c r="BR36" s="735"/>
      <c r="BS36" s="735"/>
      <c r="BT36" s="735"/>
      <c r="BU36" s="736"/>
      <c r="BV36" s="731">
        <v>99597</v>
      </c>
      <c r="BW36" s="732"/>
      <c r="BX36" s="732"/>
      <c r="BY36" s="732"/>
      <c r="BZ36" s="732"/>
      <c r="CA36" s="732"/>
      <c r="CB36" s="733"/>
      <c r="CD36" s="709" t="s">
        <v>330</v>
      </c>
      <c r="CE36" s="710"/>
      <c r="CF36" s="710"/>
      <c r="CG36" s="710"/>
      <c r="CH36" s="710"/>
      <c r="CI36" s="710"/>
      <c r="CJ36" s="710"/>
      <c r="CK36" s="710"/>
      <c r="CL36" s="710"/>
      <c r="CM36" s="710"/>
      <c r="CN36" s="710"/>
      <c r="CO36" s="710"/>
      <c r="CP36" s="710"/>
      <c r="CQ36" s="711"/>
      <c r="CR36" s="676">
        <v>8313729</v>
      </c>
      <c r="CS36" s="677"/>
      <c r="CT36" s="677"/>
      <c r="CU36" s="677"/>
      <c r="CV36" s="677"/>
      <c r="CW36" s="677"/>
      <c r="CX36" s="677"/>
      <c r="CY36" s="678"/>
      <c r="CZ36" s="679">
        <v>17.600000000000001</v>
      </c>
      <c r="DA36" s="697"/>
      <c r="DB36" s="697"/>
      <c r="DC36" s="698"/>
      <c r="DD36" s="682">
        <v>7307197</v>
      </c>
      <c r="DE36" s="677"/>
      <c r="DF36" s="677"/>
      <c r="DG36" s="677"/>
      <c r="DH36" s="677"/>
      <c r="DI36" s="677"/>
      <c r="DJ36" s="677"/>
      <c r="DK36" s="678"/>
      <c r="DL36" s="682">
        <v>5277750</v>
      </c>
      <c r="DM36" s="677"/>
      <c r="DN36" s="677"/>
      <c r="DO36" s="677"/>
      <c r="DP36" s="677"/>
      <c r="DQ36" s="677"/>
      <c r="DR36" s="677"/>
      <c r="DS36" s="677"/>
      <c r="DT36" s="677"/>
      <c r="DU36" s="677"/>
      <c r="DV36" s="678"/>
      <c r="DW36" s="679">
        <v>18.600000000000001</v>
      </c>
      <c r="DX36" s="697"/>
      <c r="DY36" s="697"/>
      <c r="DZ36" s="697"/>
      <c r="EA36" s="697"/>
      <c r="EB36" s="697"/>
      <c r="EC36" s="712"/>
    </row>
    <row r="37" spans="2:133" ht="11.25" customHeight="1" x14ac:dyDescent="0.15">
      <c r="B37" s="673" t="s">
        <v>331</v>
      </c>
      <c r="C37" s="674"/>
      <c r="D37" s="674"/>
      <c r="E37" s="674"/>
      <c r="F37" s="674"/>
      <c r="G37" s="674"/>
      <c r="H37" s="674"/>
      <c r="I37" s="674"/>
      <c r="J37" s="674"/>
      <c r="K37" s="674"/>
      <c r="L37" s="674"/>
      <c r="M37" s="674"/>
      <c r="N37" s="674"/>
      <c r="O37" s="674"/>
      <c r="P37" s="674"/>
      <c r="Q37" s="675"/>
      <c r="R37" s="676">
        <v>2056274</v>
      </c>
      <c r="S37" s="677"/>
      <c r="T37" s="677"/>
      <c r="U37" s="677"/>
      <c r="V37" s="677"/>
      <c r="W37" s="677"/>
      <c r="X37" s="677"/>
      <c r="Y37" s="678"/>
      <c r="Z37" s="713">
        <v>4.2</v>
      </c>
      <c r="AA37" s="713"/>
      <c r="AB37" s="713"/>
      <c r="AC37" s="713"/>
      <c r="AD37" s="714" t="s">
        <v>240</v>
      </c>
      <c r="AE37" s="714"/>
      <c r="AF37" s="714"/>
      <c r="AG37" s="714"/>
      <c r="AH37" s="714"/>
      <c r="AI37" s="714"/>
      <c r="AJ37" s="714"/>
      <c r="AK37" s="714"/>
      <c r="AL37" s="679" t="s">
        <v>185</v>
      </c>
      <c r="AM37" s="680"/>
      <c r="AN37" s="680"/>
      <c r="AO37" s="715"/>
      <c r="AQ37" s="716" t="s">
        <v>332</v>
      </c>
      <c r="AR37" s="717"/>
      <c r="AS37" s="717"/>
      <c r="AT37" s="717"/>
      <c r="AU37" s="717"/>
      <c r="AV37" s="717"/>
      <c r="AW37" s="717"/>
      <c r="AX37" s="717"/>
      <c r="AY37" s="718"/>
      <c r="AZ37" s="676">
        <v>2656020</v>
      </c>
      <c r="BA37" s="677"/>
      <c r="BB37" s="677"/>
      <c r="BC37" s="677"/>
      <c r="BD37" s="695"/>
      <c r="BE37" s="695"/>
      <c r="BF37" s="719"/>
      <c r="BG37" s="709" t="s">
        <v>333</v>
      </c>
      <c r="BH37" s="710"/>
      <c r="BI37" s="710"/>
      <c r="BJ37" s="710"/>
      <c r="BK37" s="710"/>
      <c r="BL37" s="710"/>
      <c r="BM37" s="710"/>
      <c r="BN37" s="710"/>
      <c r="BO37" s="710"/>
      <c r="BP37" s="710"/>
      <c r="BQ37" s="710"/>
      <c r="BR37" s="710"/>
      <c r="BS37" s="710"/>
      <c r="BT37" s="710"/>
      <c r="BU37" s="711"/>
      <c r="BV37" s="676">
        <v>45816</v>
      </c>
      <c r="BW37" s="677"/>
      <c r="BX37" s="677"/>
      <c r="BY37" s="677"/>
      <c r="BZ37" s="677"/>
      <c r="CA37" s="677"/>
      <c r="CB37" s="720"/>
      <c r="CD37" s="709" t="s">
        <v>334</v>
      </c>
      <c r="CE37" s="710"/>
      <c r="CF37" s="710"/>
      <c r="CG37" s="710"/>
      <c r="CH37" s="710"/>
      <c r="CI37" s="710"/>
      <c r="CJ37" s="710"/>
      <c r="CK37" s="710"/>
      <c r="CL37" s="710"/>
      <c r="CM37" s="710"/>
      <c r="CN37" s="710"/>
      <c r="CO37" s="710"/>
      <c r="CP37" s="710"/>
      <c r="CQ37" s="711"/>
      <c r="CR37" s="676">
        <v>250998</v>
      </c>
      <c r="CS37" s="695"/>
      <c r="CT37" s="695"/>
      <c r="CU37" s="695"/>
      <c r="CV37" s="695"/>
      <c r="CW37" s="695"/>
      <c r="CX37" s="695"/>
      <c r="CY37" s="696"/>
      <c r="CZ37" s="679">
        <v>0.5</v>
      </c>
      <c r="DA37" s="697"/>
      <c r="DB37" s="697"/>
      <c r="DC37" s="698"/>
      <c r="DD37" s="682">
        <v>239644</v>
      </c>
      <c r="DE37" s="695"/>
      <c r="DF37" s="695"/>
      <c r="DG37" s="695"/>
      <c r="DH37" s="695"/>
      <c r="DI37" s="695"/>
      <c r="DJ37" s="695"/>
      <c r="DK37" s="696"/>
      <c r="DL37" s="682">
        <v>239644</v>
      </c>
      <c r="DM37" s="695"/>
      <c r="DN37" s="695"/>
      <c r="DO37" s="695"/>
      <c r="DP37" s="695"/>
      <c r="DQ37" s="695"/>
      <c r="DR37" s="695"/>
      <c r="DS37" s="695"/>
      <c r="DT37" s="695"/>
      <c r="DU37" s="695"/>
      <c r="DV37" s="696"/>
      <c r="DW37" s="679">
        <v>0.8</v>
      </c>
      <c r="DX37" s="697"/>
      <c r="DY37" s="697"/>
      <c r="DZ37" s="697"/>
      <c r="EA37" s="697"/>
      <c r="EB37" s="697"/>
      <c r="EC37" s="712"/>
    </row>
    <row r="38" spans="2:133" ht="11.25" customHeight="1" x14ac:dyDescent="0.15">
      <c r="B38" s="673" t="s">
        <v>335</v>
      </c>
      <c r="C38" s="674"/>
      <c r="D38" s="674"/>
      <c r="E38" s="674"/>
      <c r="F38" s="674"/>
      <c r="G38" s="674"/>
      <c r="H38" s="674"/>
      <c r="I38" s="674"/>
      <c r="J38" s="674"/>
      <c r="K38" s="674"/>
      <c r="L38" s="674"/>
      <c r="M38" s="674"/>
      <c r="N38" s="674"/>
      <c r="O38" s="674"/>
      <c r="P38" s="674"/>
      <c r="Q38" s="675"/>
      <c r="R38" s="676">
        <v>1547280</v>
      </c>
      <c r="S38" s="677"/>
      <c r="T38" s="677"/>
      <c r="U38" s="677"/>
      <c r="V38" s="677"/>
      <c r="W38" s="677"/>
      <c r="X38" s="677"/>
      <c r="Y38" s="678"/>
      <c r="Z38" s="713">
        <v>3.2</v>
      </c>
      <c r="AA38" s="713"/>
      <c r="AB38" s="713"/>
      <c r="AC38" s="713"/>
      <c r="AD38" s="714">
        <v>292</v>
      </c>
      <c r="AE38" s="714"/>
      <c r="AF38" s="714"/>
      <c r="AG38" s="714"/>
      <c r="AH38" s="714"/>
      <c r="AI38" s="714"/>
      <c r="AJ38" s="714"/>
      <c r="AK38" s="714"/>
      <c r="AL38" s="679">
        <v>0</v>
      </c>
      <c r="AM38" s="680"/>
      <c r="AN38" s="680"/>
      <c r="AO38" s="715"/>
      <c r="AQ38" s="716" t="s">
        <v>336</v>
      </c>
      <c r="AR38" s="717"/>
      <c r="AS38" s="717"/>
      <c r="AT38" s="717"/>
      <c r="AU38" s="717"/>
      <c r="AV38" s="717"/>
      <c r="AW38" s="717"/>
      <c r="AX38" s="717"/>
      <c r="AY38" s="718"/>
      <c r="AZ38" s="676">
        <v>2596254</v>
      </c>
      <c r="BA38" s="677"/>
      <c r="BB38" s="677"/>
      <c r="BC38" s="677"/>
      <c r="BD38" s="695"/>
      <c r="BE38" s="695"/>
      <c r="BF38" s="719"/>
      <c r="BG38" s="709" t="s">
        <v>337</v>
      </c>
      <c r="BH38" s="710"/>
      <c r="BI38" s="710"/>
      <c r="BJ38" s="710"/>
      <c r="BK38" s="710"/>
      <c r="BL38" s="710"/>
      <c r="BM38" s="710"/>
      <c r="BN38" s="710"/>
      <c r="BO38" s="710"/>
      <c r="BP38" s="710"/>
      <c r="BQ38" s="710"/>
      <c r="BR38" s="710"/>
      <c r="BS38" s="710"/>
      <c r="BT38" s="710"/>
      <c r="BU38" s="711"/>
      <c r="BV38" s="676">
        <v>11129</v>
      </c>
      <c r="BW38" s="677"/>
      <c r="BX38" s="677"/>
      <c r="BY38" s="677"/>
      <c r="BZ38" s="677"/>
      <c r="CA38" s="677"/>
      <c r="CB38" s="720"/>
      <c r="CD38" s="709" t="s">
        <v>338</v>
      </c>
      <c r="CE38" s="710"/>
      <c r="CF38" s="710"/>
      <c r="CG38" s="710"/>
      <c r="CH38" s="710"/>
      <c r="CI38" s="710"/>
      <c r="CJ38" s="710"/>
      <c r="CK38" s="710"/>
      <c r="CL38" s="710"/>
      <c r="CM38" s="710"/>
      <c r="CN38" s="710"/>
      <c r="CO38" s="710"/>
      <c r="CP38" s="710"/>
      <c r="CQ38" s="711"/>
      <c r="CR38" s="676">
        <v>3471800</v>
      </c>
      <c r="CS38" s="677"/>
      <c r="CT38" s="677"/>
      <c r="CU38" s="677"/>
      <c r="CV38" s="677"/>
      <c r="CW38" s="677"/>
      <c r="CX38" s="677"/>
      <c r="CY38" s="678"/>
      <c r="CZ38" s="679">
        <v>7.4</v>
      </c>
      <c r="DA38" s="697"/>
      <c r="DB38" s="697"/>
      <c r="DC38" s="698"/>
      <c r="DD38" s="682">
        <v>2860675</v>
      </c>
      <c r="DE38" s="677"/>
      <c r="DF38" s="677"/>
      <c r="DG38" s="677"/>
      <c r="DH38" s="677"/>
      <c r="DI38" s="677"/>
      <c r="DJ38" s="677"/>
      <c r="DK38" s="678"/>
      <c r="DL38" s="682">
        <v>2598732</v>
      </c>
      <c r="DM38" s="677"/>
      <c r="DN38" s="677"/>
      <c r="DO38" s="677"/>
      <c r="DP38" s="677"/>
      <c r="DQ38" s="677"/>
      <c r="DR38" s="677"/>
      <c r="DS38" s="677"/>
      <c r="DT38" s="677"/>
      <c r="DU38" s="677"/>
      <c r="DV38" s="678"/>
      <c r="DW38" s="679">
        <v>9.1</v>
      </c>
      <c r="DX38" s="697"/>
      <c r="DY38" s="697"/>
      <c r="DZ38" s="697"/>
      <c r="EA38" s="697"/>
      <c r="EB38" s="697"/>
      <c r="EC38" s="712"/>
    </row>
    <row r="39" spans="2:133" ht="11.25" customHeight="1" x14ac:dyDescent="0.15">
      <c r="B39" s="673" t="s">
        <v>339</v>
      </c>
      <c r="C39" s="674"/>
      <c r="D39" s="674"/>
      <c r="E39" s="674"/>
      <c r="F39" s="674"/>
      <c r="G39" s="674"/>
      <c r="H39" s="674"/>
      <c r="I39" s="674"/>
      <c r="J39" s="674"/>
      <c r="K39" s="674"/>
      <c r="L39" s="674"/>
      <c r="M39" s="674"/>
      <c r="N39" s="674"/>
      <c r="O39" s="674"/>
      <c r="P39" s="674"/>
      <c r="Q39" s="675"/>
      <c r="R39" s="676">
        <v>3629700</v>
      </c>
      <c r="S39" s="677"/>
      <c r="T39" s="677"/>
      <c r="U39" s="677"/>
      <c r="V39" s="677"/>
      <c r="W39" s="677"/>
      <c r="X39" s="677"/>
      <c r="Y39" s="678"/>
      <c r="Z39" s="713">
        <v>7.5</v>
      </c>
      <c r="AA39" s="713"/>
      <c r="AB39" s="713"/>
      <c r="AC39" s="713"/>
      <c r="AD39" s="714" t="s">
        <v>240</v>
      </c>
      <c r="AE39" s="714"/>
      <c r="AF39" s="714"/>
      <c r="AG39" s="714"/>
      <c r="AH39" s="714"/>
      <c r="AI39" s="714"/>
      <c r="AJ39" s="714"/>
      <c r="AK39" s="714"/>
      <c r="AL39" s="679" t="s">
        <v>185</v>
      </c>
      <c r="AM39" s="680"/>
      <c r="AN39" s="680"/>
      <c r="AO39" s="715"/>
      <c r="AQ39" s="716" t="s">
        <v>340</v>
      </c>
      <c r="AR39" s="717"/>
      <c r="AS39" s="717"/>
      <c r="AT39" s="717"/>
      <c r="AU39" s="717"/>
      <c r="AV39" s="717"/>
      <c r="AW39" s="717"/>
      <c r="AX39" s="717"/>
      <c r="AY39" s="718"/>
      <c r="AZ39" s="676">
        <v>363000</v>
      </c>
      <c r="BA39" s="677"/>
      <c r="BB39" s="677"/>
      <c r="BC39" s="677"/>
      <c r="BD39" s="695"/>
      <c r="BE39" s="695"/>
      <c r="BF39" s="719"/>
      <c r="BG39" s="709" t="s">
        <v>341</v>
      </c>
      <c r="BH39" s="710"/>
      <c r="BI39" s="710"/>
      <c r="BJ39" s="710"/>
      <c r="BK39" s="710"/>
      <c r="BL39" s="710"/>
      <c r="BM39" s="710"/>
      <c r="BN39" s="710"/>
      <c r="BO39" s="710"/>
      <c r="BP39" s="710"/>
      <c r="BQ39" s="710"/>
      <c r="BR39" s="710"/>
      <c r="BS39" s="710"/>
      <c r="BT39" s="710"/>
      <c r="BU39" s="711"/>
      <c r="BV39" s="676">
        <v>18130</v>
      </c>
      <c r="BW39" s="677"/>
      <c r="BX39" s="677"/>
      <c r="BY39" s="677"/>
      <c r="BZ39" s="677"/>
      <c r="CA39" s="677"/>
      <c r="CB39" s="720"/>
      <c r="CD39" s="709" t="s">
        <v>342</v>
      </c>
      <c r="CE39" s="710"/>
      <c r="CF39" s="710"/>
      <c r="CG39" s="710"/>
      <c r="CH39" s="710"/>
      <c r="CI39" s="710"/>
      <c r="CJ39" s="710"/>
      <c r="CK39" s="710"/>
      <c r="CL39" s="710"/>
      <c r="CM39" s="710"/>
      <c r="CN39" s="710"/>
      <c r="CO39" s="710"/>
      <c r="CP39" s="710"/>
      <c r="CQ39" s="711"/>
      <c r="CR39" s="676">
        <v>1143905</v>
      </c>
      <c r="CS39" s="695"/>
      <c r="CT39" s="695"/>
      <c r="CU39" s="695"/>
      <c r="CV39" s="695"/>
      <c r="CW39" s="695"/>
      <c r="CX39" s="695"/>
      <c r="CY39" s="696"/>
      <c r="CZ39" s="679">
        <v>2.4</v>
      </c>
      <c r="DA39" s="697"/>
      <c r="DB39" s="697"/>
      <c r="DC39" s="698"/>
      <c r="DD39" s="682">
        <v>569546</v>
      </c>
      <c r="DE39" s="695"/>
      <c r="DF39" s="695"/>
      <c r="DG39" s="695"/>
      <c r="DH39" s="695"/>
      <c r="DI39" s="695"/>
      <c r="DJ39" s="695"/>
      <c r="DK39" s="696"/>
      <c r="DL39" s="682" t="s">
        <v>240</v>
      </c>
      <c r="DM39" s="695"/>
      <c r="DN39" s="695"/>
      <c r="DO39" s="695"/>
      <c r="DP39" s="695"/>
      <c r="DQ39" s="695"/>
      <c r="DR39" s="695"/>
      <c r="DS39" s="695"/>
      <c r="DT39" s="695"/>
      <c r="DU39" s="695"/>
      <c r="DV39" s="696"/>
      <c r="DW39" s="679" t="s">
        <v>185</v>
      </c>
      <c r="DX39" s="697"/>
      <c r="DY39" s="697"/>
      <c r="DZ39" s="697"/>
      <c r="EA39" s="697"/>
      <c r="EB39" s="697"/>
      <c r="EC39" s="712"/>
    </row>
    <row r="40" spans="2:133" ht="11.25" customHeight="1" x14ac:dyDescent="0.15">
      <c r="B40" s="673" t="s">
        <v>343</v>
      </c>
      <c r="C40" s="674"/>
      <c r="D40" s="674"/>
      <c r="E40" s="674"/>
      <c r="F40" s="674"/>
      <c r="G40" s="674"/>
      <c r="H40" s="674"/>
      <c r="I40" s="674"/>
      <c r="J40" s="674"/>
      <c r="K40" s="674"/>
      <c r="L40" s="674"/>
      <c r="M40" s="674"/>
      <c r="N40" s="674"/>
      <c r="O40" s="674"/>
      <c r="P40" s="674"/>
      <c r="Q40" s="675"/>
      <c r="R40" s="676" t="s">
        <v>185</v>
      </c>
      <c r="S40" s="677"/>
      <c r="T40" s="677"/>
      <c r="U40" s="677"/>
      <c r="V40" s="677"/>
      <c r="W40" s="677"/>
      <c r="X40" s="677"/>
      <c r="Y40" s="678"/>
      <c r="Z40" s="713" t="s">
        <v>240</v>
      </c>
      <c r="AA40" s="713"/>
      <c r="AB40" s="713"/>
      <c r="AC40" s="713"/>
      <c r="AD40" s="714" t="s">
        <v>240</v>
      </c>
      <c r="AE40" s="714"/>
      <c r="AF40" s="714"/>
      <c r="AG40" s="714"/>
      <c r="AH40" s="714"/>
      <c r="AI40" s="714"/>
      <c r="AJ40" s="714"/>
      <c r="AK40" s="714"/>
      <c r="AL40" s="679" t="s">
        <v>185</v>
      </c>
      <c r="AM40" s="680"/>
      <c r="AN40" s="680"/>
      <c r="AO40" s="715"/>
      <c r="AQ40" s="716" t="s">
        <v>344</v>
      </c>
      <c r="AR40" s="717"/>
      <c r="AS40" s="717"/>
      <c r="AT40" s="717"/>
      <c r="AU40" s="717"/>
      <c r="AV40" s="717"/>
      <c r="AW40" s="717"/>
      <c r="AX40" s="717"/>
      <c r="AY40" s="718"/>
      <c r="AZ40" s="676" t="s">
        <v>185</v>
      </c>
      <c r="BA40" s="677"/>
      <c r="BB40" s="677"/>
      <c r="BC40" s="677"/>
      <c r="BD40" s="695"/>
      <c r="BE40" s="695"/>
      <c r="BF40" s="719"/>
      <c r="BG40" s="721" t="s">
        <v>345</v>
      </c>
      <c r="BH40" s="722"/>
      <c r="BI40" s="722"/>
      <c r="BJ40" s="722"/>
      <c r="BK40" s="722"/>
      <c r="BL40" s="234"/>
      <c r="BM40" s="710" t="s">
        <v>346</v>
      </c>
      <c r="BN40" s="710"/>
      <c r="BO40" s="710"/>
      <c r="BP40" s="710"/>
      <c r="BQ40" s="710"/>
      <c r="BR40" s="710"/>
      <c r="BS40" s="710"/>
      <c r="BT40" s="710"/>
      <c r="BU40" s="711"/>
      <c r="BV40" s="676">
        <v>83</v>
      </c>
      <c r="BW40" s="677"/>
      <c r="BX40" s="677"/>
      <c r="BY40" s="677"/>
      <c r="BZ40" s="677"/>
      <c r="CA40" s="677"/>
      <c r="CB40" s="720"/>
      <c r="CD40" s="709" t="s">
        <v>347</v>
      </c>
      <c r="CE40" s="710"/>
      <c r="CF40" s="710"/>
      <c r="CG40" s="710"/>
      <c r="CH40" s="710"/>
      <c r="CI40" s="710"/>
      <c r="CJ40" s="710"/>
      <c r="CK40" s="710"/>
      <c r="CL40" s="710"/>
      <c r="CM40" s="710"/>
      <c r="CN40" s="710"/>
      <c r="CO40" s="710"/>
      <c r="CP40" s="710"/>
      <c r="CQ40" s="711"/>
      <c r="CR40" s="676">
        <v>605517</v>
      </c>
      <c r="CS40" s="677"/>
      <c r="CT40" s="677"/>
      <c r="CU40" s="677"/>
      <c r="CV40" s="677"/>
      <c r="CW40" s="677"/>
      <c r="CX40" s="677"/>
      <c r="CY40" s="678"/>
      <c r="CZ40" s="679">
        <v>1.3</v>
      </c>
      <c r="DA40" s="697"/>
      <c r="DB40" s="697"/>
      <c r="DC40" s="698"/>
      <c r="DD40" s="682">
        <v>19484</v>
      </c>
      <c r="DE40" s="677"/>
      <c r="DF40" s="677"/>
      <c r="DG40" s="677"/>
      <c r="DH40" s="677"/>
      <c r="DI40" s="677"/>
      <c r="DJ40" s="677"/>
      <c r="DK40" s="678"/>
      <c r="DL40" s="682">
        <v>25</v>
      </c>
      <c r="DM40" s="677"/>
      <c r="DN40" s="677"/>
      <c r="DO40" s="677"/>
      <c r="DP40" s="677"/>
      <c r="DQ40" s="677"/>
      <c r="DR40" s="677"/>
      <c r="DS40" s="677"/>
      <c r="DT40" s="677"/>
      <c r="DU40" s="677"/>
      <c r="DV40" s="678"/>
      <c r="DW40" s="679">
        <v>0</v>
      </c>
      <c r="DX40" s="697"/>
      <c r="DY40" s="697"/>
      <c r="DZ40" s="697"/>
      <c r="EA40" s="697"/>
      <c r="EB40" s="697"/>
      <c r="EC40" s="712"/>
    </row>
    <row r="41" spans="2:133" ht="11.25" customHeight="1" x14ac:dyDescent="0.15">
      <c r="B41" s="673" t="s">
        <v>348</v>
      </c>
      <c r="C41" s="674"/>
      <c r="D41" s="674"/>
      <c r="E41" s="674"/>
      <c r="F41" s="674"/>
      <c r="G41" s="674"/>
      <c r="H41" s="674"/>
      <c r="I41" s="674"/>
      <c r="J41" s="674"/>
      <c r="K41" s="674"/>
      <c r="L41" s="674"/>
      <c r="M41" s="674"/>
      <c r="N41" s="674"/>
      <c r="O41" s="674"/>
      <c r="P41" s="674"/>
      <c r="Q41" s="675"/>
      <c r="R41" s="676">
        <v>1025000</v>
      </c>
      <c r="S41" s="677"/>
      <c r="T41" s="677"/>
      <c r="U41" s="677"/>
      <c r="V41" s="677"/>
      <c r="W41" s="677"/>
      <c r="X41" s="677"/>
      <c r="Y41" s="678"/>
      <c r="Z41" s="713">
        <v>2.1</v>
      </c>
      <c r="AA41" s="713"/>
      <c r="AB41" s="713"/>
      <c r="AC41" s="713"/>
      <c r="AD41" s="714" t="s">
        <v>185</v>
      </c>
      <c r="AE41" s="714"/>
      <c r="AF41" s="714"/>
      <c r="AG41" s="714"/>
      <c r="AH41" s="714"/>
      <c r="AI41" s="714"/>
      <c r="AJ41" s="714"/>
      <c r="AK41" s="714"/>
      <c r="AL41" s="679" t="s">
        <v>185</v>
      </c>
      <c r="AM41" s="680"/>
      <c r="AN41" s="680"/>
      <c r="AO41" s="715"/>
      <c r="AQ41" s="716" t="s">
        <v>349</v>
      </c>
      <c r="AR41" s="717"/>
      <c r="AS41" s="717"/>
      <c r="AT41" s="717"/>
      <c r="AU41" s="717"/>
      <c r="AV41" s="717"/>
      <c r="AW41" s="717"/>
      <c r="AX41" s="717"/>
      <c r="AY41" s="718"/>
      <c r="AZ41" s="676">
        <v>659480</v>
      </c>
      <c r="BA41" s="677"/>
      <c r="BB41" s="677"/>
      <c r="BC41" s="677"/>
      <c r="BD41" s="695"/>
      <c r="BE41" s="695"/>
      <c r="BF41" s="719"/>
      <c r="BG41" s="721"/>
      <c r="BH41" s="722"/>
      <c r="BI41" s="722"/>
      <c r="BJ41" s="722"/>
      <c r="BK41" s="722"/>
      <c r="BL41" s="234"/>
      <c r="BM41" s="710" t="s">
        <v>350</v>
      </c>
      <c r="BN41" s="710"/>
      <c r="BO41" s="710"/>
      <c r="BP41" s="710"/>
      <c r="BQ41" s="710"/>
      <c r="BR41" s="710"/>
      <c r="BS41" s="710"/>
      <c r="BT41" s="710"/>
      <c r="BU41" s="711"/>
      <c r="BV41" s="676" t="s">
        <v>185</v>
      </c>
      <c r="BW41" s="677"/>
      <c r="BX41" s="677"/>
      <c r="BY41" s="677"/>
      <c r="BZ41" s="677"/>
      <c r="CA41" s="677"/>
      <c r="CB41" s="720"/>
      <c r="CD41" s="709" t="s">
        <v>351</v>
      </c>
      <c r="CE41" s="710"/>
      <c r="CF41" s="710"/>
      <c r="CG41" s="710"/>
      <c r="CH41" s="710"/>
      <c r="CI41" s="710"/>
      <c r="CJ41" s="710"/>
      <c r="CK41" s="710"/>
      <c r="CL41" s="710"/>
      <c r="CM41" s="710"/>
      <c r="CN41" s="710"/>
      <c r="CO41" s="710"/>
      <c r="CP41" s="710"/>
      <c r="CQ41" s="711"/>
      <c r="CR41" s="676" t="s">
        <v>185</v>
      </c>
      <c r="CS41" s="695"/>
      <c r="CT41" s="695"/>
      <c r="CU41" s="695"/>
      <c r="CV41" s="695"/>
      <c r="CW41" s="695"/>
      <c r="CX41" s="695"/>
      <c r="CY41" s="696"/>
      <c r="CZ41" s="679" t="s">
        <v>179</v>
      </c>
      <c r="DA41" s="697"/>
      <c r="DB41" s="697"/>
      <c r="DC41" s="698"/>
      <c r="DD41" s="682" t="s">
        <v>179</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57" t="s">
        <v>352</v>
      </c>
      <c r="C42" s="658"/>
      <c r="D42" s="658"/>
      <c r="E42" s="658"/>
      <c r="F42" s="658"/>
      <c r="G42" s="658"/>
      <c r="H42" s="658"/>
      <c r="I42" s="658"/>
      <c r="J42" s="658"/>
      <c r="K42" s="658"/>
      <c r="L42" s="658"/>
      <c r="M42" s="658"/>
      <c r="N42" s="658"/>
      <c r="O42" s="658"/>
      <c r="P42" s="658"/>
      <c r="Q42" s="659"/>
      <c r="R42" s="660">
        <v>48713767</v>
      </c>
      <c r="S42" s="699"/>
      <c r="T42" s="699"/>
      <c r="U42" s="699"/>
      <c r="V42" s="699"/>
      <c r="W42" s="699"/>
      <c r="X42" s="699"/>
      <c r="Y42" s="701"/>
      <c r="Z42" s="702">
        <v>100</v>
      </c>
      <c r="AA42" s="702"/>
      <c r="AB42" s="702"/>
      <c r="AC42" s="702"/>
      <c r="AD42" s="703">
        <v>27425456</v>
      </c>
      <c r="AE42" s="703"/>
      <c r="AF42" s="703"/>
      <c r="AG42" s="703"/>
      <c r="AH42" s="703"/>
      <c r="AI42" s="703"/>
      <c r="AJ42" s="703"/>
      <c r="AK42" s="703"/>
      <c r="AL42" s="663">
        <v>100</v>
      </c>
      <c r="AM42" s="704"/>
      <c r="AN42" s="704"/>
      <c r="AO42" s="705"/>
      <c r="AQ42" s="706" t="s">
        <v>353</v>
      </c>
      <c r="AR42" s="707"/>
      <c r="AS42" s="707"/>
      <c r="AT42" s="707"/>
      <c r="AU42" s="707"/>
      <c r="AV42" s="707"/>
      <c r="AW42" s="707"/>
      <c r="AX42" s="707"/>
      <c r="AY42" s="708"/>
      <c r="AZ42" s="660">
        <v>2874859</v>
      </c>
      <c r="BA42" s="699"/>
      <c r="BB42" s="699"/>
      <c r="BC42" s="699"/>
      <c r="BD42" s="661"/>
      <c r="BE42" s="661"/>
      <c r="BF42" s="725"/>
      <c r="BG42" s="723"/>
      <c r="BH42" s="724"/>
      <c r="BI42" s="724"/>
      <c r="BJ42" s="724"/>
      <c r="BK42" s="724"/>
      <c r="BL42" s="235"/>
      <c r="BM42" s="726" t="s">
        <v>354</v>
      </c>
      <c r="BN42" s="726"/>
      <c r="BO42" s="726"/>
      <c r="BP42" s="726"/>
      <c r="BQ42" s="726"/>
      <c r="BR42" s="726"/>
      <c r="BS42" s="726"/>
      <c r="BT42" s="726"/>
      <c r="BU42" s="727"/>
      <c r="BV42" s="660">
        <v>330</v>
      </c>
      <c r="BW42" s="699"/>
      <c r="BX42" s="699"/>
      <c r="BY42" s="699"/>
      <c r="BZ42" s="699"/>
      <c r="CA42" s="699"/>
      <c r="CB42" s="700"/>
      <c r="CD42" s="673" t="s">
        <v>355</v>
      </c>
      <c r="CE42" s="674"/>
      <c r="CF42" s="674"/>
      <c r="CG42" s="674"/>
      <c r="CH42" s="674"/>
      <c r="CI42" s="674"/>
      <c r="CJ42" s="674"/>
      <c r="CK42" s="674"/>
      <c r="CL42" s="674"/>
      <c r="CM42" s="674"/>
      <c r="CN42" s="674"/>
      <c r="CO42" s="674"/>
      <c r="CP42" s="674"/>
      <c r="CQ42" s="675"/>
      <c r="CR42" s="676">
        <v>6493297</v>
      </c>
      <c r="CS42" s="677"/>
      <c r="CT42" s="677"/>
      <c r="CU42" s="677"/>
      <c r="CV42" s="677"/>
      <c r="CW42" s="677"/>
      <c r="CX42" s="677"/>
      <c r="CY42" s="678"/>
      <c r="CZ42" s="679">
        <v>13.8</v>
      </c>
      <c r="DA42" s="680"/>
      <c r="DB42" s="680"/>
      <c r="DC42" s="681"/>
      <c r="DD42" s="682">
        <v>1953520</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V43" s="236"/>
      <c r="BW43" s="236"/>
      <c r="BX43" s="236"/>
      <c r="BY43" s="236"/>
      <c r="BZ43" s="236"/>
      <c r="CA43" s="236"/>
      <c r="CB43" s="236"/>
      <c r="CD43" s="673" t="s">
        <v>356</v>
      </c>
      <c r="CE43" s="674"/>
      <c r="CF43" s="674"/>
      <c r="CG43" s="674"/>
      <c r="CH43" s="674"/>
      <c r="CI43" s="674"/>
      <c r="CJ43" s="674"/>
      <c r="CK43" s="674"/>
      <c r="CL43" s="674"/>
      <c r="CM43" s="674"/>
      <c r="CN43" s="674"/>
      <c r="CO43" s="674"/>
      <c r="CP43" s="674"/>
      <c r="CQ43" s="675"/>
      <c r="CR43" s="676">
        <v>316694</v>
      </c>
      <c r="CS43" s="695"/>
      <c r="CT43" s="695"/>
      <c r="CU43" s="695"/>
      <c r="CV43" s="695"/>
      <c r="CW43" s="695"/>
      <c r="CX43" s="695"/>
      <c r="CY43" s="696"/>
      <c r="CZ43" s="679">
        <v>0.7</v>
      </c>
      <c r="DA43" s="697"/>
      <c r="DB43" s="697"/>
      <c r="DC43" s="698"/>
      <c r="DD43" s="682">
        <v>316694</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CD44" s="689" t="s">
        <v>305</v>
      </c>
      <c r="CE44" s="690"/>
      <c r="CF44" s="673" t="s">
        <v>357</v>
      </c>
      <c r="CG44" s="674"/>
      <c r="CH44" s="674"/>
      <c r="CI44" s="674"/>
      <c r="CJ44" s="674"/>
      <c r="CK44" s="674"/>
      <c r="CL44" s="674"/>
      <c r="CM44" s="674"/>
      <c r="CN44" s="674"/>
      <c r="CO44" s="674"/>
      <c r="CP44" s="674"/>
      <c r="CQ44" s="675"/>
      <c r="CR44" s="676">
        <v>5883948</v>
      </c>
      <c r="CS44" s="677"/>
      <c r="CT44" s="677"/>
      <c r="CU44" s="677"/>
      <c r="CV44" s="677"/>
      <c r="CW44" s="677"/>
      <c r="CX44" s="677"/>
      <c r="CY44" s="678"/>
      <c r="CZ44" s="679">
        <v>12.5</v>
      </c>
      <c r="DA44" s="680"/>
      <c r="DB44" s="680"/>
      <c r="DC44" s="681"/>
      <c r="DD44" s="682">
        <v>1944351</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691"/>
      <c r="CE45" s="692"/>
      <c r="CF45" s="673" t="s">
        <v>358</v>
      </c>
      <c r="CG45" s="674"/>
      <c r="CH45" s="674"/>
      <c r="CI45" s="674"/>
      <c r="CJ45" s="674"/>
      <c r="CK45" s="674"/>
      <c r="CL45" s="674"/>
      <c r="CM45" s="674"/>
      <c r="CN45" s="674"/>
      <c r="CO45" s="674"/>
      <c r="CP45" s="674"/>
      <c r="CQ45" s="675"/>
      <c r="CR45" s="676">
        <v>1537175</v>
      </c>
      <c r="CS45" s="695"/>
      <c r="CT45" s="695"/>
      <c r="CU45" s="695"/>
      <c r="CV45" s="695"/>
      <c r="CW45" s="695"/>
      <c r="CX45" s="695"/>
      <c r="CY45" s="696"/>
      <c r="CZ45" s="679">
        <v>3.3</v>
      </c>
      <c r="DA45" s="697"/>
      <c r="DB45" s="697"/>
      <c r="DC45" s="698"/>
      <c r="DD45" s="682">
        <v>110476</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28" t="s">
        <v>359</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360</v>
      </c>
      <c r="CG46" s="674"/>
      <c r="CH46" s="674"/>
      <c r="CI46" s="674"/>
      <c r="CJ46" s="674"/>
      <c r="CK46" s="674"/>
      <c r="CL46" s="674"/>
      <c r="CM46" s="674"/>
      <c r="CN46" s="674"/>
      <c r="CO46" s="674"/>
      <c r="CP46" s="674"/>
      <c r="CQ46" s="675"/>
      <c r="CR46" s="676">
        <v>4205024</v>
      </c>
      <c r="CS46" s="677"/>
      <c r="CT46" s="677"/>
      <c r="CU46" s="677"/>
      <c r="CV46" s="677"/>
      <c r="CW46" s="677"/>
      <c r="CX46" s="677"/>
      <c r="CY46" s="678"/>
      <c r="CZ46" s="679">
        <v>8.9</v>
      </c>
      <c r="DA46" s="680"/>
      <c r="DB46" s="680"/>
      <c r="DC46" s="681"/>
      <c r="DD46" s="682">
        <v>1820284</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361</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362</v>
      </c>
      <c r="CG47" s="674"/>
      <c r="CH47" s="674"/>
      <c r="CI47" s="674"/>
      <c r="CJ47" s="674"/>
      <c r="CK47" s="674"/>
      <c r="CL47" s="674"/>
      <c r="CM47" s="674"/>
      <c r="CN47" s="674"/>
      <c r="CO47" s="674"/>
      <c r="CP47" s="674"/>
      <c r="CQ47" s="675"/>
      <c r="CR47" s="676">
        <v>609349</v>
      </c>
      <c r="CS47" s="695"/>
      <c r="CT47" s="695"/>
      <c r="CU47" s="695"/>
      <c r="CV47" s="695"/>
      <c r="CW47" s="695"/>
      <c r="CX47" s="695"/>
      <c r="CY47" s="696"/>
      <c r="CZ47" s="679">
        <v>1.3</v>
      </c>
      <c r="DA47" s="697"/>
      <c r="DB47" s="697"/>
      <c r="DC47" s="698"/>
      <c r="DD47" s="682">
        <v>9169</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9" t="s">
        <v>363</v>
      </c>
      <c r="CD48" s="693"/>
      <c r="CE48" s="694"/>
      <c r="CF48" s="673" t="s">
        <v>364</v>
      </c>
      <c r="CG48" s="674"/>
      <c r="CH48" s="674"/>
      <c r="CI48" s="674"/>
      <c r="CJ48" s="674"/>
      <c r="CK48" s="674"/>
      <c r="CL48" s="674"/>
      <c r="CM48" s="674"/>
      <c r="CN48" s="674"/>
      <c r="CO48" s="674"/>
      <c r="CP48" s="674"/>
      <c r="CQ48" s="675"/>
      <c r="CR48" s="676" t="s">
        <v>185</v>
      </c>
      <c r="CS48" s="677"/>
      <c r="CT48" s="677"/>
      <c r="CU48" s="677"/>
      <c r="CV48" s="677"/>
      <c r="CW48" s="677"/>
      <c r="CX48" s="677"/>
      <c r="CY48" s="678"/>
      <c r="CZ48" s="679" t="s">
        <v>179</v>
      </c>
      <c r="DA48" s="680"/>
      <c r="DB48" s="680"/>
      <c r="DC48" s="681"/>
      <c r="DD48" s="682" t="s">
        <v>240</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57" t="s">
        <v>365</v>
      </c>
      <c r="CE49" s="658"/>
      <c r="CF49" s="658"/>
      <c r="CG49" s="658"/>
      <c r="CH49" s="658"/>
      <c r="CI49" s="658"/>
      <c r="CJ49" s="658"/>
      <c r="CK49" s="658"/>
      <c r="CL49" s="658"/>
      <c r="CM49" s="658"/>
      <c r="CN49" s="658"/>
      <c r="CO49" s="658"/>
      <c r="CP49" s="658"/>
      <c r="CQ49" s="659"/>
      <c r="CR49" s="660">
        <v>47193905</v>
      </c>
      <c r="CS49" s="661"/>
      <c r="CT49" s="661"/>
      <c r="CU49" s="661"/>
      <c r="CV49" s="661"/>
      <c r="CW49" s="661"/>
      <c r="CX49" s="661"/>
      <c r="CY49" s="662"/>
      <c r="CZ49" s="663">
        <v>100</v>
      </c>
      <c r="DA49" s="664"/>
      <c r="DB49" s="664"/>
      <c r="DC49" s="665"/>
      <c r="DD49" s="666">
        <v>32150858</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ch27S2CAeliPzV2lV5UdFb8CbRl2nTSiEtLKKByslEhIUAIU7vKI97qd7hGWeGYezmQTLP8Y68wc6krYBdPs4g==" saltValue="nXIQWJiS/2oYsH5tbsVg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1" t="s">
        <v>367</v>
      </c>
      <c r="DK2" s="1202"/>
      <c r="DL2" s="1202"/>
      <c r="DM2" s="1202"/>
      <c r="DN2" s="1202"/>
      <c r="DO2" s="1203"/>
      <c r="DP2" s="248"/>
      <c r="DQ2" s="1201" t="s">
        <v>368</v>
      </c>
      <c r="DR2" s="1202"/>
      <c r="DS2" s="1202"/>
      <c r="DT2" s="1202"/>
      <c r="DU2" s="1202"/>
      <c r="DV2" s="1202"/>
      <c r="DW2" s="1202"/>
      <c r="DX2" s="1202"/>
      <c r="DY2" s="1202"/>
      <c r="DZ2" s="120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4" t="s">
        <v>369</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6" t="s">
        <v>371</v>
      </c>
      <c r="B5" s="1087"/>
      <c r="C5" s="1087"/>
      <c r="D5" s="1087"/>
      <c r="E5" s="1087"/>
      <c r="F5" s="1087"/>
      <c r="G5" s="1087"/>
      <c r="H5" s="1087"/>
      <c r="I5" s="1087"/>
      <c r="J5" s="1087"/>
      <c r="K5" s="1087"/>
      <c r="L5" s="1087"/>
      <c r="M5" s="1087"/>
      <c r="N5" s="1087"/>
      <c r="O5" s="1087"/>
      <c r="P5" s="1088"/>
      <c r="Q5" s="1092" t="s">
        <v>372</v>
      </c>
      <c r="R5" s="1093"/>
      <c r="S5" s="1093"/>
      <c r="T5" s="1093"/>
      <c r="U5" s="1094"/>
      <c r="V5" s="1092" t="s">
        <v>373</v>
      </c>
      <c r="W5" s="1093"/>
      <c r="X5" s="1093"/>
      <c r="Y5" s="1093"/>
      <c r="Z5" s="1094"/>
      <c r="AA5" s="1092" t="s">
        <v>374</v>
      </c>
      <c r="AB5" s="1093"/>
      <c r="AC5" s="1093"/>
      <c r="AD5" s="1093"/>
      <c r="AE5" s="1093"/>
      <c r="AF5" s="1204" t="s">
        <v>375</v>
      </c>
      <c r="AG5" s="1093"/>
      <c r="AH5" s="1093"/>
      <c r="AI5" s="1093"/>
      <c r="AJ5" s="1108"/>
      <c r="AK5" s="1093" t="s">
        <v>376</v>
      </c>
      <c r="AL5" s="1093"/>
      <c r="AM5" s="1093"/>
      <c r="AN5" s="1093"/>
      <c r="AO5" s="1094"/>
      <c r="AP5" s="1092" t="s">
        <v>377</v>
      </c>
      <c r="AQ5" s="1093"/>
      <c r="AR5" s="1093"/>
      <c r="AS5" s="1093"/>
      <c r="AT5" s="1094"/>
      <c r="AU5" s="1092" t="s">
        <v>378</v>
      </c>
      <c r="AV5" s="1093"/>
      <c r="AW5" s="1093"/>
      <c r="AX5" s="1093"/>
      <c r="AY5" s="1108"/>
      <c r="AZ5" s="255"/>
      <c r="BA5" s="255"/>
      <c r="BB5" s="255"/>
      <c r="BC5" s="255"/>
      <c r="BD5" s="255"/>
      <c r="BE5" s="256"/>
      <c r="BF5" s="256"/>
      <c r="BG5" s="256"/>
      <c r="BH5" s="256"/>
      <c r="BI5" s="256"/>
      <c r="BJ5" s="256"/>
      <c r="BK5" s="256"/>
      <c r="BL5" s="256"/>
      <c r="BM5" s="256"/>
      <c r="BN5" s="256"/>
      <c r="BO5" s="256"/>
      <c r="BP5" s="256"/>
      <c r="BQ5" s="1086" t="s">
        <v>379</v>
      </c>
      <c r="BR5" s="1087"/>
      <c r="BS5" s="1087"/>
      <c r="BT5" s="1087"/>
      <c r="BU5" s="1087"/>
      <c r="BV5" s="1087"/>
      <c r="BW5" s="1087"/>
      <c r="BX5" s="1087"/>
      <c r="BY5" s="1087"/>
      <c r="BZ5" s="1087"/>
      <c r="CA5" s="1087"/>
      <c r="CB5" s="1087"/>
      <c r="CC5" s="1087"/>
      <c r="CD5" s="1087"/>
      <c r="CE5" s="1087"/>
      <c r="CF5" s="1087"/>
      <c r="CG5" s="1088"/>
      <c r="CH5" s="1092" t="s">
        <v>380</v>
      </c>
      <c r="CI5" s="1093"/>
      <c r="CJ5" s="1093"/>
      <c r="CK5" s="1093"/>
      <c r="CL5" s="1094"/>
      <c r="CM5" s="1092" t="s">
        <v>381</v>
      </c>
      <c r="CN5" s="1093"/>
      <c r="CO5" s="1093"/>
      <c r="CP5" s="1093"/>
      <c r="CQ5" s="1094"/>
      <c r="CR5" s="1092" t="s">
        <v>382</v>
      </c>
      <c r="CS5" s="1093"/>
      <c r="CT5" s="1093"/>
      <c r="CU5" s="1093"/>
      <c r="CV5" s="1094"/>
      <c r="CW5" s="1092" t="s">
        <v>383</v>
      </c>
      <c r="CX5" s="1093"/>
      <c r="CY5" s="1093"/>
      <c r="CZ5" s="1093"/>
      <c r="DA5" s="1094"/>
      <c r="DB5" s="1092" t="s">
        <v>384</v>
      </c>
      <c r="DC5" s="1093"/>
      <c r="DD5" s="1093"/>
      <c r="DE5" s="1093"/>
      <c r="DF5" s="1094"/>
      <c r="DG5" s="1189" t="s">
        <v>385</v>
      </c>
      <c r="DH5" s="1190"/>
      <c r="DI5" s="1190"/>
      <c r="DJ5" s="1190"/>
      <c r="DK5" s="1191"/>
      <c r="DL5" s="1189" t="s">
        <v>386</v>
      </c>
      <c r="DM5" s="1190"/>
      <c r="DN5" s="1190"/>
      <c r="DO5" s="1190"/>
      <c r="DP5" s="1191"/>
      <c r="DQ5" s="1092" t="s">
        <v>387</v>
      </c>
      <c r="DR5" s="1093"/>
      <c r="DS5" s="1093"/>
      <c r="DT5" s="1093"/>
      <c r="DU5" s="1094"/>
      <c r="DV5" s="1092" t="s">
        <v>378</v>
      </c>
      <c r="DW5" s="1093"/>
      <c r="DX5" s="1093"/>
      <c r="DY5" s="1093"/>
      <c r="DZ5" s="1108"/>
      <c r="EA5" s="253"/>
    </row>
    <row r="6" spans="1:131" s="254"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1"/>
      <c r="BA6" s="251"/>
      <c r="BB6" s="251"/>
      <c r="BC6" s="251"/>
      <c r="BD6" s="251"/>
      <c r="BE6" s="252"/>
      <c r="BF6" s="252"/>
      <c r="BG6" s="252"/>
      <c r="BH6" s="252"/>
      <c r="BI6" s="252"/>
      <c r="BJ6" s="252"/>
      <c r="BK6" s="252"/>
      <c r="BL6" s="252"/>
      <c r="BM6" s="252"/>
      <c r="BN6" s="252"/>
      <c r="BO6" s="252"/>
      <c r="BP6" s="252"/>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3"/>
    </row>
    <row r="7" spans="1:131" s="254" customFormat="1" ht="26.25" customHeight="1" thickTop="1" x14ac:dyDescent="0.15">
      <c r="A7" s="257">
        <v>1</v>
      </c>
      <c r="B7" s="1141" t="s">
        <v>388</v>
      </c>
      <c r="C7" s="1142"/>
      <c r="D7" s="1142"/>
      <c r="E7" s="1142"/>
      <c r="F7" s="1142"/>
      <c r="G7" s="1142"/>
      <c r="H7" s="1142"/>
      <c r="I7" s="1142"/>
      <c r="J7" s="1142"/>
      <c r="K7" s="1142"/>
      <c r="L7" s="1142"/>
      <c r="M7" s="1142"/>
      <c r="N7" s="1142"/>
      <c r="O7" s="1142"/>
      <c r="P7" s="1143"/>
      <c r="Q7" s="1195">
        <v>48686.758999999998</v>
      </c>
      <c r="R7" s="1196"/>
      <c r="S7" s="1196"/>
      <c r="T7" s="1196"/>
      <c r="U7" s="1196"/>
      <c r="V7" s="1196">
        <v>47193.781000000003</v>
      </c>
      <c r="W7" s="1196"/>
      <c r="X7" s="1196"/>
      <c r="Y7" s="1196"/>
      <c r="Z7" s="1196"/>
      <c r="AA7" s="1196">
        <f>Q7-V7</f>
        <v>1492.9779999999955</v>
      </c>
      <c r="AB7" s="1196"/>
      <c r="AC7" s="1196"/>
      <c r="AD7" s="1196"/>
      <c r="AE7" s="1197"/>
      <c r="AF7" s="1198">
        <v>1240</v>
      </c>
      <c r="AG7" s="1199"/>
      <c r="AH7" s="1199"/>
      <c r="AI7" s="1199"/>
      <c r="AJ7" s="1200"/>
      <c r="AK7" s="1182">
        <v>1556.22</v>
      </c>
      <c r="AL7" s="1183"/>
      <c r="AM7" s="1183"/>
      <c r="AN7" s="1183"/>
      <c r="AO7" s="1183"/>
      <c r="AP7" s="1183">
        <v>51925.389000000003</v>
      </c>
      <c r="AQ7" s="1183"/>
      <c r="AR7" s="1183"/>
      <c r="AS7" s="1183"/>
      <c r="AT7" s="1183"/>
      <c r="AU7" s="1184"/>
      <c r="AV7" s="1184"/>
      <c r="AW7" s="1184"/>
      <c r="AX7" s="1184"/>
      <c r="AY7" s="1185"/>
      <c r="AZ7" s="251"/>
      <c r="BA7" s="251"/>
      <c r="BB7" s="251"/>
      <c r="BC7" s="251"/>
      <c r="BD7" s="251"/>
      <c r="BE7" s="252"/>
      <c r="BF7" s="252"/>
      <c r="BG7" s="252"/>
      <c r="BH7" s="252"/>
      <c r="BI7" s="252"/>
      <c r="BJ7" s="252"/>
      <c r="BK7" s="252"/>
      <c r="BL7" s="252"/>
      <c r="BM7" s="252"/>
      <c r="BN7" s="252"/>
      <c r="BO7" s="252"/>
      <c r="BP7" s="252"/>
      <c r="BQ7" s="258">
        <v>1</v>
      </c>
      <c r="BR7" s="259" t="s">
        <v>600</v>
      </c>
      <c r="BS7" s="1186" t="s">
        <v>601</v>
      </c>
      <c r="BT7" s="1187"/>
      <c r="BU7" s="1187"/>
      <c r="BV7" s="1187"/>
      <c r="BW7" s="1187"/>
      <c r="BX7" s="1187"/>
      <c r="BY7" s="1187"/>
      <c r="BZ7" s="1187"/>
      <c r="CA7" s="1187"/>
      <c r="CB7" s="1187"/>
      <c r="CC7" s="1187"/>
      <c r="CD7" s="1187"/>
      <c r="CE7" s="1187"/>
      <c r="CF7" s="1187"/>
      <c r="CG7" s="1188"/>
      <c r="CH7" s="1179">
        <v>0</v>
      </c>
      <c r="CI7" s="1180"/>
      <c r="CJ7" s="1180"/>
      <c r="CK7" s="1180"/>
      <c r="CL7" s="1181"/>
      <c r="CM7" s="1179">
        <v>258.47699999999998</v>
      </c>
      <c r="CN7" s="1180"/>
      <c r="CO7" s="1180"/>
      <c r="CP7" s="1180"/>
      <c r="CQ7" s="1181"/>
      <c r="CR7" s="1179">
        <v>12.5</v>
      </c>
      <c r="CS7" s="1180"/>
      <c r="CT7" s="1180"/>
      <c r="CU7" s="1180"/>
      <c r="CV7" s="1181"/>
      <c r="CW7" s="1179" t="s">
        <v>612</v>
      </c>
      <c r="CX7" s="1180"/>
      <c r="CY7" s="1180"/>
      <c r="CZ7" s="1180"/>
      <c r="DA7" s="1181"/>
      <c r="DB7" s="1179" t="s">
        <v>612</v>
      </c>
      <c r="DC7" s="1180"/>
      <c r="DD7" s="1180"/>
      <c r="DE7" s="1180"/>
      <c r="DF7" s="1181"/>
      <c r="DG7" s="1179" t="s">
        <v>612</v>
      </c>
      <c r="DH7" s="1180"/>
      <c r="DI7" s="1180"/>
      <c r="DJ7" s="1180"/>
      <c r="DK7" s="1181"/>
      <c r="DL7" s="1179" t="s">
        <v>612</v>
      </c>
      <c r="DM7" s="1180"/>
      <c r="DN7" s="1180"/>
      <c r="DO7" s="1180"/>
      <c r="DP7" s="1181"/>
      <c r="DQ7" s="1179" t="s">
        <v>612</v>
      </c>
      <c r="DR7" s="1180"/>
      <c r="DS7" s="1180"/>
      <c r="DT7" s="1180"/>
      <c r="DU7" s="1181"/>
      <c r="DV7" s="1206"/>
      <c r="DW7" s="1207"/>
      <c r="DX7" s="1207"/>
      <c r="DY7" s="1207"/>
      <c r="DZ7" s="1208"/>
      <c r="EA7" s="253"/>
    </row>
    <row r="8" spans="1:131" s="254" customFormat="1" ht="26.25" customHeight="1" x14ac:dyDescent="0.15">
      <c r="A8" s="260">
        <v>2</v>
      </c>
      <c r="B8" s="1128" t="s">
        <v>389</v>
      </c>
      <c r="C8" s="1129"/>
      <c r="D8" s="1129"/>
      <c r="E8" s="1129"/>
      <c r="F8" s="1129"/>
      <c r="G8" s="1129"/>
      <c r="H8" s="1129"/>
      <c r="I8" s="1129"/>
      <c r="J8" s="1129"/>
      <c r="K8" s="1129"/>
      <c r="L8" s="1129"/>
      <c r="M8" s="1129"/>
      <c r="N8" s="1129"/>
      <c r="O8" s="1129"/>
      <c r="P8" s="1130"/>
      <c r="Q8" s="1134">
        <v>277.30900000000003</v>
      </c>
      <c r="R8" s="1135"/>
      <c r="S8" s="1135"/>
      <c r="T8" s="1135"/>
      <c r="U8" s="1135"/>
      <c r="V8" s="1135">
        <v>260.61</v>
      </c>
      <c r="W8" s="1135"/>
      <c r="X8" s="1135"/>
      <c r="Y8" s="1135"/>
      <c r="Z8" s="1135"/>
      <c r="AA8" s="1135">
        <f t="shared" ref="AA8:AA9" si="0">Q8-V8</f>
        <v>16.699000000000012</v>
      </c>
      <c r="AB8" s="1135"/>
      <c r="AC8" s="1135"/>
      <c r="AD8" s="1135"/>
      <c r="AE8" s="1136"/>
      <c r="AF8" s="1110">
        <v>17</v>
      </c>
      <c r="AG8" s="1111"/>
      <c r="AH8" s="1111"/>
      <c r="AI8" s="1111"/>
      <c r="AJ8" s="1112"/>
      <c r="AK8" s="1177">
        <v>70.989999999999995</v>
      </c>
      <c r="AL8" s="1178"/>
      <c r="AM8" s="1178"/>
      <c r="AN8" s="1178"/>
      <c r="AO8" s="1178"/>
      <c r="AP8" s="1178">
        <v>72.484999999999999</v>
      </c>
      <c r="AQ8" s="1178"/>
      <c r="AR8" s="1178"/>
      <c r="AS8" s="1178"/>
      <c r="AT8" s="1178"/>
      <c r="AU8" s="1175"/>
      <c r="AV8" s="1175"/>
      <c r="AW8" s="1175"/>
      <c r="AX8" s="1175"/>
      <c r="AY8" s="1176"/>
      <c r="AZ8" s="251"/>
      <c r="BA8" s="251"/>
      <c r="BB8" s="251"/>
      <c r="BC8" s="251"/>
      <c r="BD8" s="251"/>
      <c r="BE8" s="252"/>
      <c r="BF8" s="252"/>
      <c r="BG8" s="252"/>
      <c r="BH8" s="252"/>
      <c r="BI8" s="252"/>
      <c r="BJ8" s="252"/>
      <c r="BK8" s="252"/>
      <c r="BL8" s="252"/>
      <c r="BM8" s="252"/>
      <c r="BN8" s="252"/>
      <c r="BO8" s="252"/>
      <c r="BP8" s="252"/>
      <c r="BQ8" s="261">
        <v>2</v>
      </c>
      <c r="BR8" s="262"/>
      <c r="BS8" s="1105" t="s">
        <v>602</v>
      </c>
      <c r="BT8" s="1106"/>
      <c r="BU8" s="1106"/>
      <c r="BV8" s="1106"/>
      <c r="BW8" s="1106"/>
      <c r="BX8" s="1106"/>
      <c r="BY8" s="1106"/>
      <c r="BZ8" s="1106"/>
      <c r="CA8" s="1106"/>
      <c r="CB8" s="1106"/>
      <c r="CC8" s="1106"/>
      <c r="CD8" s="1106"/>
      <c r="CE8" s="1106"/>
      <c r="CF8" s="1106"/>
      <c r="CG8" s="1107"/>
      <c r="CH8" s="1080">
        <v>0.30099999999999999</v>
      </c>
      <c r="CI8" s="1081"/>
      <c r="CJ8" s="1081"/>
      <c r="CK8" s="1081"/>
      <c r="CL8" s="1082"/>
      <c r="CM8" s="1080">
        <v>-18.141999999999999</v>
      </c>
      <c r="CN8" s="1081"/>
      <c r="CO8" s="1081"/>
      <c r="CP8" s="1081"/>
      <c r="CQ8" s="1082"/>
      <c r="CR8" s="1080">
        <v>12.75</v>
      </c>
      <c r="CS8" s="1081"/>
      <c r="CT8" s="1081"/>
      <c r="CU8" s="1081"/>
      <c r="CV8" s="1082"/>
      <c r="CW8" s="1080" t="s">
        <v>612</v>
      </c>
      <c r="CX8" s="1081"/>
      <c r="CY8" s="1081"/>
      <c r="CZ8" s="1081"/>
      <c r="DA8" s="1082"/>
      <c r="DB8" s="1080" t="s">
        <v>612</v>
      </c>
      <c r="DC8" s="1081"/>
      <c r="DD8" s="1081"/>
      <c r="DE8" s="1081"/>
      <c r="DF8" s="1082"/>
      <c r="DG8" s="1080" t="s">
        <v>612</v>
      </c>
      <c r="DH8" s="1081"/>
      <c r="DI8" s="1081"/>
      <c r="DJ8" s="1081"/>
      <c r="DK8" s="1082"/>
      <c r="DL8" s="1080" t="s">
        <v>612</v>
      </c>
      <c r="DM8" s="1081"/>
      <c r="DN8" s="1081"/>
      <c r="DO8" s="1081"/>
      <c r="DP8" s="1082"/>
      <c r="DQ8" s="1080" t="s">
        <v>612</v>
      </c>
      <c r="DR8" s="1081"/>
      <c r="DS8" s="1081"/>
      <c r="DT8" s="1081"/>
      <c r="DU8" s="1082"/>
      <c r="DV8" s="1083"/>
      <c r="DW8" s="1084"/>
      <c r="DX8" s="1084"/>
      <c r="DY8" s="1084"/>
      <c r="DZ8" s="1085"/>
      <c r="EA8" s="253"/>
    </row>
    <row r="9" spans="1:131" s="254" customFormat="1" ht="26.25" customHeight="1" x14ac:dyDescent="0.15">
      <c r="A9" s="260">
        <v>3</v>
      </c>
      <c r="B9" s="1128" t="s">
        <v>390</v>
      </c>
      <c r="C9" s="1129"/>
      <c r="D9" s="1129"/>
      <c r="E9" s="1129"/>
      <c r="F9" s="1129"/>
      <c r="G9" s="1129"/>
      <c r="H9" s="1129"/>
      <c r="I9" s="1129"/>
      <c r="J9" s="1129"/>
      <c r="K9" s="1129"/>
      <c r="L9" s="1129"/>
      <c r="M9" s="1129"/>
      <c r="N9" s="1129"/>
      <c r="O9" s="1129"/>
      <c r="P9" s="1130"/>
      <c r="Q9" s="1134">
        <v>23.027999999999999</v>
      </c>
      <c r="R9" s="1135"/>
      <c r="S9" s="1135"/>
      <c r="T9" s="1135"/>
      <c r="U9" s="1135"/>
      <c r="V9" s="1135">
        <v>12.843</v>
      </c>
      <c r="W9" s="1135"/>
      <c r="X9" s="1135"/>
      <c r="Y9" s="1135"/>
      <c r="Z9" s="1135"/>
      <c r="AA9" s="1135">
        <f t="shared" si="0"/>
        <v>10.184999999999999</v>
      </c>
      <c r="AB9" s="1135"/>
      <c r="AC9" s="1135"/>
      <c r="AD9" s="1135"/>
      <c r="AE9" s="1136"/>
      <c r="AF9" s="1110">
        <v>10</v>
      </c>
      <c r="AG9" s="1111"/>
      <c r="AH9" s="1111"/>
      <c r="AI9" s="1111"/>
      <c r="AJ9" s="1112"/>
      <c r="AK9" s="1177">
        <v>0.65700000000000003</v>
      </c>
      <c r="AL9" s="1178"/>
      <c r="AM9" s="1178"/>
      <c r="AN9" s="1178"/>
      <c r="AO9" s="1178"/>
      <c r="AP9" s="1178" t="s">
        <v>611</v>
      </c>
      <c r="AQ9" s="1178"/>
      <c r="AR9" s="1178"/>
      <c r="AS9" s="1178"/>
      <c r="AT9" s="1178"/>
      <c r="AU9" s="1175"/>
      <c r="AV9" s="1175"/>
      <c r="AW9" s="1175"/>
      <c r="AX9" s="1175"/>
      <c r="AY9" s="1176"/>
      <c r="AZ9" s="251"/>
      <c r="BA9" s="251"/>
      <c r="BB9" s="251"/>
      <c r="BC9" s="251"/>
      <c r="BD9" s="251"/>
      <c r="BE9" s="252"/>
      <c r="BF9" s="252"/>
      <c r="BG9" s="252"/>
      <c r="BH9" s="252"/>
      <c r="BI9" s="252"/>
      <c r="BJ9" s="252"/>
      <c r="BK9" s="252"/>
      <c r="BL9" s="252"/>
      <c r="BM9" s="252"/>
      <c r="BN9" s="252"/>
      <c r="BO9" s="252"/>
      <c r="BP9" s="252"/>
      <c r="BQ9" s="261">
        <v>3</v>
      </c>
      <c r="BR9" s="262"/>
      <c r="BS9" s="1105" t="s">
        <v>603</v>
      </c>
      <c r="BT9" s="1106"/>
      <c r="BU9" s="1106"/>
      <c r="BV9" s="1106"/>
      <c r="BW9" s="1106"/>
      <c r="BX9" s="1106"/>
      <c r="BY9" s="1106"/>
      <c r="BZ9" s="1106"/>
      <c r="CA9" s="1106"/>
      <c r="CB9" s="1106"/>
      <c r="CC9" s="1106"/>
      <c r="CD9" s="1106"/>
      <c r="CE9" s="1106"/>
      <c r="CF9" s="1106"/>
      <c r="CG9" s="1107"/>
      <c r="CH9" s="1080">
        <v>-3.1949999999999998</v>
      </c>
      <c r="CI9" s="1081"/>
      <c r="CJ9" s="1081"/>
      <c r="CK9" s="1081"/>
      <c r="CL9" s="1082"/>
      <c r="CM9" s="1080">
        <v>22.597000000000001</v>
      </c>
      <c r="CN9" s="1081"/>
      <c r="CO9" s="1081"/>
      <c r="CP9" s="1081"/>
      <c r="CQ9" s="1082"/>
      <c r="CR9" s="1080">
        <v>20</v>
      </c>
      <c r="CS9" s="1081"/>
      <c r="CT9" s="1081"/>
      <c r="CU9" s="1081"/>
      <c r="CV9" s="1082"/>
      <c r="CW9" s="1080" t="s">
        <v>612</v>
      </c>
      <c r="CX9" s="1081"/>
      <c r="CY9" s="1081"/>
      <c r="CZ9" s="1081"/>
      <c r="DA9" s="1082"/>
      <c r="DB9" s="1080" t="s">
        <v>612</v>
      </c>
      <c r="DC9" s="1081"/>
      <c r="DD9" s="1081"/>
      <c r="DE9" s="1081"/>
      <c r="DF9" s="1082"/>
      <c r="DG9" s="1080" t="s">
        <v>612</v>
      </c>
      <c r="DH9" s="1081"/>
      <c r="DI9" s="1081"/>
      <c r="DJ9" s="1081"/>
      <c r="DK9" s="1082"/>
      <c r="DL9" s="1080" t="s">
        <v>612</v>
      </c>
      <c r="DM9" s="1081"/>
      <c r="DN9" s="1081"/>
      <c r="DO9" s="1081"/>
      <c r="DP9" s="1082"/>
      <c r="DQ9" s="1080" t="s">
        <v>612</v>
      </c>
      <c r="DR9" s="1081"/>
      <c r="DS9" s="1081"/>
      <c r="DT9" s="1081"/>
      <c r="DU9" s="1082"/>
      <c r="DV9" s="1083"/>
      <c r="DW9" s="1084"/>
      <c r="DX9" s="1084"/>
      <c r="DY9" s="1084"/>
      <c r="DZ9" s="1085"/>
      <c r="EA9" s="253"/>
    </row>
    <row r="10" spans="1:131" s="254" customFormat="1" ht="26.25" customHeight="1" x14ac:dyDescent="0.15">
      <c r="A10" s="260">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1"/>
      <c r="BA10" s="251"/>
      <c r="BB10" s="251"/>
      <c r="BC10" s="251"/>
      <c r="BD10" s="251"/>
      <c r="BE10" s="252"/>
      <c r="BF10" s="252"/>
      <c r="BG10" s="252"/>
      <c r="BH10" s="252"/>
      <c r="BI10" s="252"/>
      <c r="BJ10" s="252"/>
      <c r="BK10" s="252"/>
      <c r="BL10" s="252"/>
      <c r="BM10" s="252"/>
      <c r="BN10" s="252"/>
      <c r="BO10" s="252"/>
      <c r="BP10" s="252"/>
      <c r="BQ10" s="261">
        <v>4</v>
      </c>
      <c r="BR10" s="262"/>
      <c r="BS10" s="1105" t="s">
        <v>604</v>
      </c>
      <c r="BT10" s="1106"/>
      <c r="BU10" s="1106"/>
      <c r="BV10" s="1106"/>
      <c r="BW10" s="1106"/>
      <c r="BX10" s="1106"/>
      <c r="BY10" s="1106"/>
      <c r="BZ10" s="1106"/>
      <c r="CA10" s="1106"/>
      <c r="CB10" s="1106"/>
      <c r="CC10" s="1106"/>
      <c r="CD10" s="1106"/>
      <c r="CE10" s="1106"/>
      <c r="CF10" s="1106"/>
      <c r="CG10" s="1107"/>
      <c r="CH10" s="1080">
        <v>10.582000000000001</v>
      </c>
      <c r="CI10" s="1081"/>
      <c r="CJ10" s="1081"/>
      <c r="CK10" s="1081"/>
      <c r="CL10" s="1082"/>
      <c r="CM10" s="1080">
        <v>87.525000000000006</v>
      </c>
      <c r="CN10" s="1081"/>
      <c r="CO10" s="1081"/>
      <c r="CP10" s="1081"/>
      <c r="CQ10" s="1082"/>
      <c r="CR10" s="1080">
        <v>25.5</v>
      </c>
      <c r="CS10" s="1081"/>
      <c r="CT10" s="1081"/>
      <c r="CU10" s="1081"/>
      <c r="CV10" s="1082"/>
      <c r="CW10" s="1080" t="s">
        <v>612</v>
      </c>
      <c r="CX10" s="1081"/>
      <c r="CY10" s="1081"/>
      <c r="CZ10" s="1081"/>
      <c r="DA10" s="1082"/>
      <c r="DB10" s="1080" t="s">
        <v>612</v>
      </c>
      <c r="DC10" s="1081"/>
      <c r="DD10" s="1081"/>
      <c r="DE10" s="1081"/>
      <c r="DF10" s="1082"/>
      <c r="DG10" s="1080" t="s">
        <v>612</v>
      </c>
      <c r="DH10" s="1081"/>
      <c r="DI10" s="1081"/>
      <c r="DJ10" s="1081"/>
      <c r="DK10" s="1082"/>
      <c r="DL10" s="1080" t="s">
        <v>612</v>
      </c>
      <c r="DM10" s="1081"/>
      <c r="DN10" s="1081"/>
      <c r="DO10" s="1081"/>
      <c r="DP10" s="1082"/>
      <c r="DQ10" s="1080" t="s">
        <v>612</v>
      </c>
      <c r="DR10" s="1081"/>
      <c r="DS10" s="1081"/>
      <c r="DT10" s="1081"/>
      <c r="DU10" s="1082"/>
      <c r="DV10" s="1083"/>
      <c r="DW10" s="1084"/>
      <c r="DX10" s="1084"/>
      <c r="DY10" s="1084"/>
      <c r="DZ10" s="1085"/>
      <c r="EA10" s="253"/>
    </row>
    <row r="11" spans="1:131" s="254" customFormat="1" ht="26.25" customHeight="1" x14ac:dyDescent="0.15">
      <c r="A11" s="260">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1"/>
      <c r="BA11" s="251"/>
      <c r="BB11" s="251"/>
      <c r="BC11" s="251"/>
      <c r="BD11" s="251"/>
      <c r="BE11" s="252"/>
      <c r="BF11" s="252"/>
      <c r="BG11" s="252"/>
      <c r="BH11" s="252"/>
      <c r="BI11" s="252"/>
      <c r="BJ11" s="252"/>
      <c r="BK11" s="252"/>
      <c r="BL11" s="252"/>
      <c r="BM11" s="252"/>
      <c r="BN11" s="252"/>
      <c r="BO11" s="252"/>
      <c r="BP11" s="252"/>
      <c r="BQ11" s="261">
        <v>5</v>
      </c>
      <c r="BR11" s="262"/>
      <c r="BS11" s="1105" t="s">
        <v>605</v>
      </c>
      <c r="BT11" s="1106"/>
      <c r="BU11" s="1106"/>
      <c r="BV11" s="1106"/>
      <c r="BW11" s="1106"/>
      <c r="BX11" s="1106"/>
      <c r="BY11" s="1106"/>
      <c r="BZ11" s="1106"/>
      <c r="CA11" s="1106"/>
      <c r="CB11" s="1106"/>
      <c r="CC11" s="1106"/>
      <c r="CD11" s="1106"/>
      <c r="CE11" s="1106"/>
      <c r="CF11" s="1106"/>
      <c r="CG11" s="1107"/>
      <c r="CH11" s="1080">
        <v>57.088999999999999</v>
      </c>
      <c r="CI11" s="1081"/>
      <c r="CJ11" s="1081"/>
      <c r="CK11" s="1081"/>
      <c r="CL11" s="1082"/>
      <c r="CM11" s="1080">
        <v>177.01400000000001</v>
      </c>
      <c r="CN11" s="1081"/>
      <c r="CO11" s="1081"/>
      <c r="CP11" s="1081"/>
      <c r="CQ11" s="1082"/>
      <c r="CR11" s="1080">
        <v>80</v>
      </c>
      <c r="CS11" s="1081"/>
      <c r="CT11" s="1081"/>
      <c r="CU11" s="1081"/>
      <c r="CV11" s="1082"/>
      <c r="CW11" s="1080" t="s">
        <v>612</v>
      </c>
      <c r="CX11" s="1081"/>
      <c r="CY11" s="1081"/>
      <c r="CZ11" s="1081"/>
      <c r="DA11" s="1082"/>
      <c r="DB11" s="1080">
        <v>700</v>
      </c>
      <c r="DC11" s="1081"/>
      <c r="DD11" s="1081"/>
      <c r="DE11" s="1081"/>
      <c r="DF11" s="1082"/>
      <c r="DG11" s="1080" t="s">
        <v>612</v>
      </c>
      <c r="DH11" s="1081"/>
      <c r="DI11" s="1081"/>
      <c r="DJ11" s="1081"/>
      <c r="DK11" s="1082"/>
      <c r="DL11" s="1080" t="s">
        <v>612</v>
      </c>
      <c r="DM11" s="1081"/>
      <c r="DN11" s="1081"/>
      <c r="DO11" s="1081"/>
      <c r="DP11" s="1082"/>
      <c r="DQ11" s="1080" t="s">
        <v>612</v>
      </c>
      <c r="DR11" s="1081"/>
      <c r="DS11" s="1081"/>
      <c r="DT11" s="1081"/>
      <c r="DU11" s="1082"/>
      <c r="DV11" s="1083"/>
      <c r="DW11" s="1084"/>
      <c r="DX11" s="1084"/>
      <c r="DY11" s="1084"/>
      <c r="DZ11" s="1085"/>
      <c r="EA11" s="253"/>
    </row>
    <row r="12" spans="1:131" s="254" customFormat="1" ht="26.25" customHeight="1" x14ac:dyDescent="0.15">
      <c r="A12" s="260">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1"/>
      <c r="BA12" s="251"/>
      <c r="BB12" s="251"/>
      <c r="BC12" s="251"/>
      <c r="BD12" s="251"/>
      <c r="BE12" s="252"/>
      <c r="BF12" s="252"/>
      <c r="BG12" s="252"/>
      <c r="BH12" s="252"/>
      <c r="BI12" s="252"/>
      <c r="BJ12" s="252"/>
      <c r="BK12" s="252"/>
      <c r="BL12" s="252"/>
      <c r="BM12" s="252"/>
      <c r="BN12" s="252"/>
      <c r="BO12" s="252"/>
      <c r="BP12" s="252"/>
      <c r="BQ12" s="261">
        <v>6</v>
      </c>
      <c r="BR12" s="262"/>
      <c r="BS12" s="1105" t="s">
        <v>606</v>
      </c>
      <c r="BT12" s="1106"/>
      <c r="BU12" s="1106"/>
      <c r="BV12" s="1106"/>
      <c r="BW12" s="1106"/>
      <c r="BX12" s="1106"/>
      <c r="BY12" s="1106"/>
      <c r="BZ12" s="1106"/>
      <c r="CA12" s="1106"/>
      <c r="CB12" s="1106"/>
      <c r="CC12" s="1106"/>
      <c r="CD12" s="1106"/>
      <c r="CE12" s="1106"/>
      <c r="CF12" s="1106"/>
      <c r="CG12" s="1107"/>
      <c r="CH12" s="1080">
        <v>13.346</v>
      </c>
      <c r="CI12" s="1081"/>
      <c r="CJ12" s="1081"/>
      <c r="CK12" s="1081"/>
      <c r="CL12" s="1082"/>
      <c r="CM12" s="1080">
        <v>107.423</v>
      </c>
      <c r="CN12" s="1081"/>
      <c r="CO12" s="1081"/>
      <c r="CP12" s="1081"/>
      <c r="CQ12" s="1082"/>
      <c r="CR12" s="1080">
        <v>45.9</v>
      </c>
      <c r="CS12" s="1081"/>
      <c r="CT12" s="1081"/>
      <c r="CU12" s="1081"/>
      <c r="CV12" s="1082"/>
      <c r="CW12" s="1080" t="s">
        <v>612</v>
      </c>
      <c r="CX12" s="1081"/>
      <c r="CY12" s="1081"/>
      <c r="CZ12" s="1081"/>
      <c r="DA12" s="1082"/>
      <c r="DB12" s="1080" t="s">
        <v>612</v>
      </c>
      <c r="DC12" s="1081"/>
      <c r="DD12" s="1081"/>
      <c r="DE12" s="1081"/>
      <c r="DF12" s="1082"/>
      <c r="DG12" s="1080" t="s">
        <v>612</v>
      </c>
      <c r="DH12" s="1081"/>
      <c r="DI12" s="1081"/>
      <c r="DJ12" s="1081"/>
      <c r="DK12" s="1082"/>
      <c r="DL12" s="1080" t="s">
        <v>612</v>
      </c>
      <c r="DM12" s="1081"/>
      <c r="DN12" s="1081"/>
      <c r="DO12" s="1081"/>
      <c r="DP12" s="1082"/>
      <c r="DQ12" s="1080" t="s">
        <v>612</v>
      </c>
      <c r="DR12" s="1081"/>
      <c r="DS12" s="1081"/>
      <c r="DT12" s="1081"/>
      <c r="DU12" s="1082"/>
      <c r="DV12" s="1083"/>
      <c r="DW12" s="1084"/>
      <c r="DX12" s="1084"/>
      <c r="DY12" s="1084"/>
      <c r="DZ12" s="1085"/>
      <c r="EA12" s="253"/>
    </row>
    <row r="13" spans="1:131" s="254" customFormat="1" ht="26.25" customHeight="1" x14ac:dyDescent="0.15">
      <c r="A13" s="260">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1"/>
      <c r="BA13" s="251"/>
      <c r="BB13" s="251"/>
      <c r="BC13" s="251"/>
      <c r="BD13" s="251"/>
      <c r="BE13" s="252"/>
      <c r="BF13" s="252"/>
      <c r="BG13" s="252"/>
      <c r="BH13" s="252"/>
      <c r="BI13" s="252"/>
      <c r="BJ13" s="252"/>
      <c r="BK13" s="252"/>
      <c r="BL13" s="252"/>
      <c r="BM13" s="252"/>
      <c r="BN13" s="252"/>
      <c r="BO13" s="252"/>
      <c r="BP13" s="252"/>
      <c r="BQ13" s="261">
        <v>7</v>
      </c>
      <c r="BR13" s="262"/>
      <c r="BS13" s="1105" t="s">
        <v>607</v>
      </c>
      <c r="BT13" s="1106"/>
      <c r="BU13" s="1106"/>
      <c r="BV13" s="1106"/>
      <c r="BW13" s="1106"/>
      <c r="BX13" s="1106"/>
      <c r="BY13" s="1106"/>
      <c r="BZ13" s="1106"/>
      <c r="CA13" s="1106"/>
      <c r="CB13" s="1106"/>
      <c r="CC13" s="1106"/>
      <c r="CD13" s="1106"/>
      <c r="CE13" s="1106"/>
      <c r="CF13" s="1106"/>
      <c r="CG13" s="1107"/>
      <c r="CH13" s="1080">
        <v>-12.246</v>
      </c>
      <c r="CI13" s="1081"/>
      <c r="CJ13" s="1081"/>
      <c r="CK13" s="1081"/>
      <c r="CL13" s="1082"/>
      <c r="CM13" s="1080">
        <v>20.635999999999999</v>
      </c>
      <c r="CN13" s="1081"/>
      <c r="CO13" s="1081"/>
      <c r="CP13" s="1081"/>
      <c r="CQ13" s="1082"/>
      <c r="CR13" s="1080">
        <v>4.95</v>
      </c>
      <c r="CS13" s="1081"/>
      <c r="CT13" s="1081"/>
      <c r="CU13" s="1081"/>
      <c r="CV13" s="1082"/>
      <c r="CW13" s="1080" t="s">
        <v>612</v>
      </c>
      <c r="CX13" s="1081"/>
      <c r="CY13" s="1081"/>
      <c r="CZ13" s="1081"/>
      <c r="DA13" s="1082"/>
      <c r="DB13" s="1080" t="s">
        <v>612</v>
      </c>
      <c r="DC13" s="1081"/>
      <c r="DD13" s="1081"/>
      <c r="DE13" s="1081"/>
      <c r="DF13" s="1082"/>
      <c r="DG13" s="1080" t="s">
        <v>612</v>
      </c>
      <c r="DH13" s="1081"/>
      <c r="DI13" s="1081"/>
      <c r="DJ13" s="1081"/>
      <c r="DK13" s="1082"/>
      <c r="DL13" s="1080" t="s">
        <v>612</v>
      </c>
      <c r="DM13" s="1081"/>
      <c r="DN13" s="1081"/>
      <c r="DO13" s="1081"/>
      <c r="DP13" s="1082"/>
      <c r="DQ13" s="1080" t="s">
        <v>612</v>
      </c>
      <c r="DR13" s="1081"/>
      <c r="DS13" s="1081"/>
      <c r="DT13" s="1081"/>
      <c r="DU13" s="1082"/>
      <c r="DV13" s="1083"/>
      <c r="DW13" s="1084"/>
      <c r="DX13" s="1084"/>
      <c r="DY13" s="1084"/>
      <c r="DZ13" s="1085"/>
      <c r="EA13" s="253"/>
    </row>
    <row r="14" spans="1:131" s="254" customFormat="1" ht="26.25" customHeight="1" x14ac:dyDescent="0.15">
      <c r="A14" s="260">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1"/>
      <c r="BA14" s="251"/>
      <c r="BB14" s="251"/>
      <c r="BC14" s="251"/>
      <c r="BD14" s="251"/>
      <c r="BE14" s="252"/>
      <c r="BF14" s="252"/>
      <c r="BG14" s="252"/>
      <c r="BH14" s="252"/>
      <c r="BI14" s="252"/>
      <c r="BJ14" s="252"/>
      <c r="BK14" s="252"/>
      <c r="BL14" s="252"/>
      <c r="BM14" s="252"/>
      <c r="BN14" s="252"/>
      <c r="BO14" s="252"/>
      <c r="BP14" s="252"/>
      <c r="BQ14" s="261">
        <v>8</v>
      </c>
      <c r="BR14" s="262"/>
      <c r="BS14" s="1105" t="s">
        <v>608</v>
      </c>
      <c r="BT14" s="1106"/>
      <c r="BU14" s="1106"/>
      <c r="BV14" s="1106"/>
      <c r="BW14" s="1106"/>
      <c r="BX14" s="1106"/>
      <c r="BY14" s="1106"/>
      <c r="BZ14" s="1106"/>
      <c r="CA14" s="1106"/>
      <c r="CB14" s="1106"/>
      <c r="CC14" s="1106"/>
      <c r="CD14" s="1106"/>
      <c r="CE14" s="1106"/>
      <c r="CF14" s="1106"/>
      <c r="CG14" s="1107"/>
      <c r="CH14" s="1080">
        <v>3.714</v>
      </c>
      <c r="CI14" s="1081"/>
      <c r="CJ14" s="1081"/>
      <c r="CK14" s="1081"/>
      <c r="CL14" s="1082"/>
      <c r="CM14" s="1080">
        <v>496.10199999999998</v>
      </c>
      <c r="CN14" s="1081"/>
      <c r="CO14" s="1081"/>
      <c r="CP14" s="1081"/>
      <c r="CQ14" s="1082"/>
      <c r="CR14" s="1080">
        <v>13</v>
      </c>
      <c r="CS14" s="1081"/>
      <c r="CT14" s="1081"/>
      <c r="CU14" s="1081"/>
      <c r="CV14" s="1082"/>
      <c r="CW14" s="1080" t="s">
        <v>612</v>
      </c>
      <c r="CX14" s="1081"/>
      <c r="CY14" s="1081"/>
      <c r="CZ14" s="1081"/>
      <c r="DA14" s="1082"/>
      <c r="DB14" s="1080" t="s">
        <v>612</v>
      </c>
      <c r="DC14" s="1081"/>
      <c r="DD14" s="1081"/>
      <c r="DE14" s="1081"/>
      <c r="DF14" s="1082"/>
      <c r="DG14" s="1080" t="s">
        <v>612</v>
      </c>
      <c r="DH14" s="1081"/>
      <c r="DI14" s="1081"/>
      <c r="DJ14" s="1081"/>
      <c r="DK14" s="1082"/>
      <c r="DL14" s="1080" t="s">
        <v>612</v>
      </c>
      <c r="DM14" s="1081"/>
      <c r="DN14" s="1081"/>
      <c r="DO14" s="1081"/>
      <c r="DP14" s="1082"/>
      <c r="DQ14" s="1080" t="s">
        <v>612</v>
      </c>
      <c r="DR14" s="1081"/>
      <c r="DS14" s="1081"/>
      <c r="DT14" s="1081"/>
      <c r="DU14" s="1082"/>
      <c r="DV14" s="1083"/>
      <c r="DW14" s="1084"/>
      <c r="DX14" s="1084"/>
      <c r="DY14" s="1084"/>
      <c r="DZ14" s="1085"/>
      <c r="EA14" s="253"/>
    </row>
    <row r="15" spans="1:131" s="254" customFormat="1" ht="26.25" customHeight="1" x14ac:dyDescent="0.15">
      <c r="A15" s="260">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1"/>
      <c r="BA15" s="251"/>
      <c r="BB15" s="251"/>
      <c r="BC15" s="251"/>
      <c r="BD15" s="251"/>
      <c r="BE15" s="252"/>
      <c r="BF15" s="252"/>
      <c r="BG15" s="252"/>
      <c r="BH15" s="252"/>
      <c r="BI15" s="252"/>
      <c r="BJ15" s="252"/>
      <c r="BK15" s="252"/>
      <c r="BL15" s="252"/>
      <c r="BM15" s="252"/>
      <c r="BN15" s="252"/>
      <c r="BO15" s="252"/>
      <c r="BP15" s="252"/>
      <c r="BQ15" s="261">
        <v>9</v>
      </c>
      <c r="BR15" s="262"/>
      <c r="BS15" s="1105" t="s">
        <v>609</v>
      </c>
      <c r="BT15" s="1106"/>
      <c r="BU15" s="1106"/>
      <c r="BV15" s="1106"/>
      <c r="BW15" s="1106"/>
      <c r="BX15" s="1106"/>
      <c r="BY15" s="1106"/>
      <c r="BZ15" s="1106"/>
      <c r="CA15" s="1106"/>
      <c r="CB15" s="1106"/>
      <c r="CC15" s="1106"/>
      <c r="CD15" s="1106"/>
      <c r="CE15" s="1106"/>
      <c r="CF15" s="1106"/>
      <c r="CG15" s="1107"/>
      <c r="CH15" s="1080">
        <v>6.069</v>
      </c>
      <c r="CI15" s="1081"/>
      <c r="CJ15" s="1081"/>
      <c r="CK15" s="1081"/>
      <c r="CL15" s="1082"/>
      <c r="CM15" s="1080">
        <v>30.187000000000001</v>
      </c>
      <c r="CN15" s="1081"/>
      <c r="CO15" s="1081"/>
      <c r="CP15" s="1081"/>
      <c r="CQ15" s="1082"/>
      <c r="CR15" s="1080">
        <v>20</v>
      </c>
      <c r="CS15" s="1081"/>
      <c r="CT15" s="1081"/>
      <c r="CU15" s="1081"/>
      <c r="CV15" s="1082"/>
      <c r="CW15" s="1080" t="s">
        <v>612</v>
      </c>
      <c r="CX15" s="1081"/>
      <c r="CY15" s="1081"/>
      <c r="CZ15" s="1081"/>
      <c r="DA15" s="1082"/>
      <c r="DB15" s="1080" t="s">
        <v>612</v>
      </c>
      <c r="DC15" s="1081"/>
      <c r="DD15" s="1081"/>
      <c r="DE15" s="1081"/>
      <c r="DF15" s="1082"/>
      <c r="DG15" s="1080" t="s">
        <v>612</v>
      </c>
      <c r="DH15" s="1081"/>
      <c r="DI15" s="1081"/>
      <c r="DJ15" s="1081"/>
      <c r="DK15" s="1082"/>
      <c r="DL15" s="1080" t="s">
        <v>612</v>
      </c>
      <c r="DM15" s="1081"/>
      <c r="DN15" s="1081"/>
      <c r="DO15" s="1081"/>
      <c r="DP15" s="1082"/>
      <c r="DQ15" s="1080" t="s">
        <v>612</v>
      </c>
      <c r="DR15" s="1081"/>
      <c r="DS15" s="1081"/>
      <c r="DT15" s="1081"/>
      <c r="DU15" s="1082"/>
      <c r="DV15" s="1083"/>
      <c r="DW15" s="1084"/>
      <c r="DX15" s="1084"/>
      <c r="DY15" s="1084"/>
      <c r="DZ15" s="1085"/>
      <c r="EA15" s="253"/>
    </row>
    <row r="16" spans="1:131" s="254" customFormat="1" ht="26.25" customHeight="1" x14ac:dyDescent="0.15">
      <c r="A16" s="260">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1"/>
      <c r="BA16" s="251"/>
      <c r="BB16" s="251"/>
      <c r="BC16" s="251"/>
      <c r="BD16" s="251"/>
      <c r="BE16" s="252"/>
      <c r="BF16" s="252"/>
      <c r="BG16" s="252"/>
      <c r="BH16" s="252"/>
      <c r="BI16" s="252"/>
      <c r="BJ16" s="252"/>
      <c r="BK16" s="252"/>
      <c r="BL16" s="252"/>
      <c r="BM16" s="252"/>
      <c r="BN16" s="252"/>
      <c r="BO16" s="252"/>
      <c r="BP16" s="252"/>
      <c r="BQ16" s="261">
        <v>10</v>
      </c>
      <c r="BR16" s="262" t="s">
        <v>600</v>
      </c>
      <c r="BS16" s="1105" t="s">
        <v>610</v>
      </c>
      <c r="BT16" s="1106"/>
      <c r="BU16" s="1106"/>
      <c r="BV16" s="1106"/>
      <c r="BW16" s="1106"/>
      <c r="BX16" s="1106"/>
      <c r="BY16" s="1106"/>
      <c r="BZ16" s="1106"/>
      <c r="CA16" s="1106"/>
      <c r="CB16" s="1106"/>
      <c r="CC16" s="1106"/>
      <c r="CD16" s="1106"/>
      <c r="CE16" s="1106"/>
      <c r="CF16" s="1106"/>
      <c r="CG16" s="1107"/>
      <c r="CH16" s="1080" t="s">
        <v>611</v>
      </c>
      <c r="CI16" s="1081"/>
      <c r="CJ16" s="1081"/>
      <c r="CK16" s="1081"/>
      <c r="CL16" s="1082"/>
      <c r="CM16" s="1080" t="s">
        <v>611</v>
      </c>
      <c r="CN16" s="1081"/>
      <c r="CO16" s="1081"/>
      <c r="CP16" s="1081"/>
      <c r="CQ16" s="1082"/>
      <c r="CR16" s="1080" t="s">
        <v>611</v>
      </c>
      <c r="CS16" s="1081"/>
      <c r="CT16" s="1081"/>
      <c r="CU16" s="1081"/>
      <c r="CV16" s="1082"/>
      <c r="CW16" s="1080" t="s">
        <v>611</v>
      </c>
      <c r="CX16" s="1081"/>
      <c r="CY16" s="1081"/>
      <c r="CZ16" s="1081"/>
      <c r="DA16" s="1082"/>
      <c r="DB16" s="1080" t="s">
        <v>611</v>
      </c>
      <c r="DC16" s="1081"/>
      <c r="DD16" s="1081"/>
      <c r="DE16" s="1081"/>
      <c r="DF16" s="1082"/>
      <c r="DG16" s="1080" t="s">
        <v>611</v>
      </c>
      <c r="DH16" s="1081"/>
      <c r="DI16" s="1081"/>
      <c r="DJ16" s="1081"/>
      <c r="DK16" s="1082"/>
      <c r="DL16" s="1080">
        <v>182.161</v>
      </c>
      <c r="DM16" s="1081"/>
      <c r="DN16" s="1081"/>
      <c r="DO16" s="1081"/>
      <c r="DP16" s="1082"/>
      <c r="DQ16" s="1080" t="s">
        <v>611</v>
      </c>
      <c r="DR16" s="1081"/>
      <c r="DS16" s="1081"/>
      <c r="DT16" s="1081"/>
      <c r="DU16" s="1082"/>
      <c r="DV16" s="1083"/>
      <c r="DW16" s="1084"/>
      <c r="DX16" s="1084"/>
      <c r="DY16" s="1084"/>
      <c r="DZ16" s="1085"/>
      <c r="EA16" s="253"/>
    </row>
    <row r="17" spans="1:131" s="254" customFormat="1" ht="26.25" customHeight="1" x14ac:dyDescent="0.15">
      <c r="A17" s="260">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1"/>
      <c r="BA17" s="251"/>
      <c r="BB17" s="251"/>
      <c r="BC17" s="251"/>
      <c r="BD17" s="251"/>
      <c r="BE17" s="252"/>
      <c r="BF17" s="252"/>
      <c r="BG17" s="252"/>
      <c r="BH17" s="252"/>
      <c r="BI17" s="252"/>
      <c r="BJ17" s="252"/>
      <c r="BK17" s="252"/>
      <c r="BL17" s="252"/>
      <c r="BM17" s="252"/>
      <c r="BN17" s="252"/>
      <c r="BO17" s="252"/>
      <c r="BP17" s="252"/>
      <c r="BQ17" s="261">
        <v>11</v>
      </c>
      <c r="BR17" s="262"/>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3"/>
    </row>
    <row r="18" spans="1:131" s="254" customFormat="1" ht="26.25" customHeight="1" x14ac:dyDescent="0.15">
      <c r="A18" s="260">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1"/>
      <c r="BA18" s="251"/>
      <c r="BB18" s="251"/>
      <c r="BC18" s="251"/>
      <c r="BD18" s="251"/>
      <c r="BE18" s="252"/>
      <c r="BF18" s="252"/>
      <c r="BG18" s="252"/>
      <c r="BH18" s="252"/>
      <c r="BI18" s="252"/>
      <c r="BJ18" s="252"/>
      <c r="BK18" s="252"/>
      <c r="BL18" s="252"/>
      <c r="BM18" s="252"/>
      <c r="BN18" s="252"/>
      <c r="BO18" s="252"/>
      <c r="BP18" s="252"/>
      <c r="BQ18" s="261">
        <v>12</v>
      </c>
      <c r="BR18" s="262"/>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3"/>
    </row>
    <row r="19" spans="1:131" s="254" customFormat="1" ht="26.25" customHeight="1" x14ac:dyDescent="0.15">
      <c r="A19" s="260">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1"/>
      <c r="BA19" s="251"/>
      <c r="BB19" s="251"/>
      <c r="BC19" s="251"/>
      <c r="BD19" s="251"/>
      <c r="BE19" s="252"/>
      <c r="BF19" s="252"/>
      <c r="BG19" s="252"/>
      <c r="BH19" s="252"/>
      <c r="BI19" s="252"/>
      <c r="BJ19" s="252"/>
      <c r="BK19" s="252"/>
      <c r="BL19" s="252"/>
      <c r="BM19" s="252"/>
      <c r="BN19" s="252"/>
      <c r="BO19" s="252"/>
      <c r="BP19" s="252"/>
      <c r="BQ19" s="261">
        <v>13</v>
      </c>
      <c r="BR19" s="262"/>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3"/>
    </row>
    <row r="20" spans="1:131" s="254" customFormat="1" ht="26.25" customHeight="1" x14ac:dyDescent="0.15">
      <c r="A20" s="260">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1"/>
      <c r="BA20" s="251"/>
      <c r="BB20" s="251"/>
      <c r="BC20" s="251"/>
      <c r="BD20" s="251"/>
      <c r="BE20" s="252"/>
      <c r="BF20" s="252"/>
      <c r="BG20" s="252"/>
      <c r="BH20" s="252"/>
      <c r="BI20" s="252"/>
      <c r="BJ20" s="252"/>
      <c r="BK20" s="252"/>
      <c r="BL20" s="252"/>
      <c r="BM20" s="252"/>
      <c r="BN20" s="252"/>
      <c r="BO20" s="252"/>
      <c r="BP20" s="252"/>
      <c r="BQ20" s="261">
        <v>14</v>
      </c>
      <c r="BR20" s="262"/>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3"/>
    </row>
    <row r="21" spans="1:131" s="254" customFormat="1" ht="26.25" customHeight="1" thickBot="1" x14ac:dyDescent="0.2">
      <c r="A21" s="260">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1"/>
      <c r="BA21" s="251"/>
      <c r="BB21" s="251"/>
      <c r="BC21" s="251"/>
      <c r="BD21" s="251"/>
      <c r="BE21" s="252"/>
      <c r="BF21" s="252"/>
      <c r="BG21" s="252"/>
      <c r="BH21" s="252"/>
      <c r="BI21" s="252"/>
      <c r="BJ21" s="252"/>
      <c r="BK21" s="252"/>
      <c r="BL21" s="252"/>
      <c r="BM21" s="252"/>
      <c r="BN21" s="252"/>
      <c r="BO21" s="252"/>
      <c r="BP21" s="252"/>
      <c r="BQ21" s="261">
        <v>15</v>
      </c>
      <c r="BR21" s="262"/>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3"/>
    </row>
    <row r="22" spans="1:131" s="254" customFormat="1" ht="26.25" customHeight="1" x14ac:dyDescent="0.15">
      <c r="A22" s="260">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391</v>
      </c>
      <c r="BA22" s="1126"/>
      <c r="BB22" s="1126"/>
      <c r="BC22" s="1126"/>
      <c r="BD22" s="1127"/>
      <c r="BE22" s="252"/>
      <c r="BF22" s="252"/>
      <c r="BG22" s="252"/>
      <c r="BH22" s="252"/>
      <c r="BI22" s="252"/>
      <c r="BJ22" s="252"/>
      <c r="BK22" s="252"/>
      <c r="BL22" s="252"/>
      <c r="BM22" s="252"/>
      <c r="BN22" s="252"/>
      <c r="BO22" s="252"/>
      <c r="BP22" s="252"/>
      <c r="BQ22" s="261">
        <v>16</v>
      </c>
      <c r="BR22" s="262"/>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3"/>
    </row>
    <row r="23" spans="1:131" s="254" customFormat="1" ht="26.25" customHeight="1" thickBot="1" x14ac:dyDescent="0.2">
      <c r="A23" s="263" t="s">
        <v>392</v>
      </c>
      <c r="B23" s="1035" t="s">
        <v>393</v>
      </c>
      <c r="C23" s="1036"/>
      <c r="D23" s="1036"/>
      <c r="E23" s="1036"/>
      <c r="F23" s="1036"/>
      <c r="G23" s="1036"/>
      <c r="H23" s="1036"/>
      <c r="I23" s="1036"/>
      <c r="J23" s="1036"/>
      <c r="K23" s="1036"/>
      <c r="L23" s="1036"/>
      <c r="M23" s="1036"/>
      <c r="N23" s="1036"/>
      <c r="O23" s="1036"/>
      <c r="P23" s="1037"/>
      <c r="Q23" s="1159">
        <f>SUM(Q7:U22)</f>
        <v>48987.095999999998</v>
      </c>
      <c r="R23" s="1160"/>
      <c r="S23" s="1160"/>
      <c r="T23" s="1160"/>
      <c r="U23" s="1160"/>
      <c r="V23" s="1160">
        <f t="shared" ref="V23" si="1">SUM(V7:Z22)</f>
        <v>47467.234000000004</v>
      </c>
      <c r="W23" s="1160"/>
      <c r="X23" s="1160"/>
      <c r="Y23" s="1160"/>
      <c r="Z23" s="1160"/>
      <c r="AA23" s="1160">
        <f t="shared" ref="AA23" si="2">SUM(AA7:AE22)</f>
        <v>1519.8619999999955</v>
      </c>
      <c r="AB23" s="1160"/>
      <c r="AC23" s="1160"/>
      <c r="AD23" s="1160"/>
      <c r="AE23" s="1161"/>
      <c r="AF23" s="1162">
        <v>1267</v>
      </c>
      <c r="AG23" s="1160"/>
      <c r="AH23" s="1160"/>
      <c r="AI23" s="1160"/>
      <c r="AJ23" s="1163"/>
      <c r="AK23" s="1164"/>
      <c r="AL23" s="1165"/>
      <c r="AM23" s="1165"/>
      <c r="AN23" s="1165"/>
      <c r="AO23" s="1165"/>
      <c r="AP23" s="1160">
        <f>SUM(AP7:AT22)</f>
        <v>51997.874000000003</v>
      </c>
      <c r="AQ23" s="1160"/>
      <c r="AR23" s="1160"/>
      <c r="AS23" s="1160"/>
      <c r="AT23" s="1160"/>
      <c r="AU23" s="1166"/>
      <c r="AV23" s="1166"/>
      <c r="AW23" s="1166"/>
      <c r="AX23" s="1166"/>
      <c r="AY23" s="1167"/>
      <c r="AZ23" s="1156" t="s">
        <v>394</v>
      </c>
      <c r="BA23" s="1157"/>
      <c r="BB23" s="1157"/>
      <c r="BC23" s="1157"/>
      <c r="BD23" s="1158"/>
      <c r="BE23" s="252"/>
      <c r="BF23" s="252"/>
      <c r="BG23" s="252"/>
      <c r="BH23" s="252"/>
      <c r="BI23" s="252"/>
      <c r="BJ23" s="252"/>
      <c r="BK23" s="252"/>
      <c r="BL23" s="252"/>
      <c r="BM23" s="252"/>
      <c r="BN23" s="252"/>
      <c r="BO23" s="252"/>
      <c r="BP23" s="252"/>
      <c r="BQ23" s="261">
        <v>17</v>
      </c>
      <c r="BR23" s="262"/>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3"/>
    </row>
    <row r="24" spans="1:131" s="254" customFormat="1" ht="26.25" customHeight="1" x14ac:dyDescent="0.15">
      <c r="A24" s="1155" t="s">
        <v>395</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1"/>
      <c r="BA24" s="251"/>
      <c r="BB24" s="251"/>
      <c r="BC24" s="251"/>
      <c r="BD24" s="251"/>
      <c r="BE24" s="252"/>
      <c r="BF24" s="252"/>
      <c r="BG24" s="252"/>
      <c r="BH24" s="252"/>
      <c r="BI24" s="252"/>
      <c r="BJ24" s="252"/>
      <c r="BK24" s="252"/>
      <c r="BL24" s="252"/>
      <c r="BM24" s="252"/>
      <c r="BN24" s="252"/>
      <c r="BO24" s="252"/>
      <c r="BP24" s="252"/>
      <c r="BQ24" s="261">
        <v>18</v>
      </c>
      <c r="BR24" s="262"/>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3"/>
    </row>
    <row r="25" spans="1:131" s="246" customFormat="1" ht="26.25" customHeight="1" thickBot="1" x14ac:dyDescent="0.2">
      <c r="A25" s="1154" t="s">
        <v>396</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1"/>
      <c r="BK25" s="251"/>
      <c r="BL25" s="251"/>
      <c r="BM25" s="251"/>
      <c r="BN25" s="251"/>
      <c r="BO25" s="264"/>
      <c r="BP25" s="264"/>
      <c r="BQ25" s="261">
        <v>19</v>
      </c>
      <c r="BR25" s="262"/>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5"/>
    </row>
    <row r="26" spans="1:131" s="246" customFormat="1" ht="26.25" customHeight="1" x14ac:dyDescent="0.15">
      <c r="A26" s="1086" t="s">
        <v>371</v>
      </c>
      <c r="B26" s="1087"/>
      <c r="C26" s="1087"/>
      <c r="D26" s="1087"/>
      <c r="E26" s="1087"/>
      <c r="F26" s="1087"/>
      <c r="G26" s="1087"/>
      <c r="H26" s="1087"/>
      <c r="I26" s="1087"/>
      <c r="J26" s="1087"/>
      <c r="K26" s="1087"/>
      <c r="L26" s="1087"/>
      <c r="M26" s="1087"/>
      <c r="N26" s="1087"/>
      <c r="O26" s="1087"/>
      <c r="P26" s="1088"/>
      <c r="Q26" s="1092" t="s">
        <v>397</v>
      </c>
      <c r="R26" s="1093"/>
      <c r="S26" s="1093"/>
      <c r="T26" s="1093"/>
      <c r="U26" s="1094"/>
      <c r="V26" s="1092" t="s">
        <v>398</v>
      </c>
      <c r="W26" s="1093"/>
      <c r="X26" s="1093"/>
      <c r="Y26" s="1093"/>
      <c r="Z26" s="1094"/>
      <c r="AA26" s="1092" t="s">
        <v>399</v>
      </c>
      <c r="AB26" s="1093"/>
      <c r="AC26" s="1093"/>
      <c r="AD26" s="1093"/>
      <c r="AE26" s="1093"/>
      <c r="AF26" s="1150" t="s">
        <v>400</v>
      </c>
      <c r="AG26" s="1099"/>
      <c r="AH26" s="1099"/>
      <c r="AI26" s="1099"/>
      <c r="AJ26" s="1151"/>
      <c r="AK26" s="1093" t="s">
        <v>401</v>
      </c>
      <c r="AL26" s="1093"/>
      <c r="AM26" s="1093"/>
      <c r="AN26" s="1093"/>
      <c r="AO26" s="1094"/>
      <c r="AP26" s="1092" t="s">
        <v>402</v>
      </c>
      <c r="AQ26" s="1093"/>
      <c r="AR26" s="1093"/>
      <c r="AS26" s="1093"/>
      <c r="AT26" s="1094"/>
      <c r="AU26" s="1092" t="s">
        <v>403</v>
      </c>
      <c r="AV26" s="1093"/>
      <c r="AW26" s="1093"/>
      <c r="AX26" s="1093"/>
      <c r="AY26" s="1094"/>
      <c r="AZ26" s="1092" t="s">
        <v>404</v>
      </c>
      <c r="BA26" s="1093"/>
      <c r="BB26" s="1093"/>
      <c r="BC26" s="1093"/>
      <c r="BD26" s="1094"/>
      <c r="BE26" s="1092" t="s">
        <v>378</v>
      </c>
      <c r="BF26" s="1093"/>
      <c r="BG26" s="1093"/>
      <c r="BH26" s="1093"/>
      <c r="BI26" s="1108"/>
      <c r="BJ26" s="251"/>
      <c r="BK26" s="251"/>
      <c r="BL26" s="251"/>
      <c r="BM26" s="251"/>
      <c r="BN26" s="251"/>
      <c r="BO26" s="264"/>
      <c r="BP26" s="264"/>
      <c r="BQ26" s="261">
        <v>20</v>
      </c>
      <c r="BR26" s="262"/>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5"/>
    </row>
    <row r="27" spans="1:131" s="246"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1"/>
      <c r="BK27" s="251"/>
      <c r="BL27" s="251"/>
      <c r="BM27" s="251"/>
      <c r="BN27" s="251"/>
      <c r="BO27" s="264"/>
      <c r="BP27" s="264"/>
      <c r="BQ27" s="261">
        <v>21</v>
      </c>
      <c r="BR27" s="262"/>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5"/>
    </row>
    <row r="28" spans="1:131" s="246" customFormat="1" ht="26.25" customHeight="1" thickTop="1" x14ac:dyDescent="0.15">
      <c r="A28" s="265">
        <v>1</v>
      </c>
      <c r="B28" s="1141" t="s">
        <v>405</v>
      </c>
      <c r="C28" s="1142"/>
      <c r="D28" s="1142"/>
      <c r="E28" s="1142"/>
      <c r="F28" s="1142"/>
      <c r="G28" s="1142"/>
      <c r="H28" s="1142"/>
      <c r="I28" s="1142"/>
      <c r="J28" s="1142"/>
      <c r="K28" s="1142"/>
      <c r="L28" s="1142"/>
      <c r="M28" s="1142"/>
      <c r="N28" s="1142"/>
      <c r="O28" s="1142"/>
      <c r="P28" s="1143"/>
      <c r="Q28" s="1144">
        <v>8920.5910000000003</v>
      </c>
      <c r="R28" s="1145"/>
      <c r="S28" s="1145"/>
      <c r="T28" s="1145"/>
      <c r="U28" s="1145"/>
      <c r="V28" s="1145">
        <v>8820.9940000000006</v>
      </c>
      <c r="W28" s="1145"/>
      <c r="X28" s="1145"/>
      <c r="Y28" s="1145"/>
      <c r="Z28" s="1145"/>
      <c r="AA28" s="1145">
        <f>Q28-V28</f>
        <v>99.596999999999753</v>
      </c>
      <c r="AB28" s="1145"/>
      <c r="AC28" s="1145"/>
      <c r="AD28" s="1145"/>
      <c r="AE28" s="1146"/>
      <c r="AF28" s="1147">
        <v>100</v>
      </c>
      <c r="AG28" s="1145"/>
      <c r="AH28" s="1145"/>
      <c r="AI28" s="1145"/>
      <c r="AJ28" s="1148"/>
      <c r="AK28" s="1149">
        <v>730.21799999999996</v>
      </c>
      <c r="AL28" s="1137"/>
      <c r="AM28" s="1137"/>
      <c r="AN28" s="1137"/>
      <c r="AO28" s="1137"/>
      <c r="AP28" s="1137" t="s">
        <v>611</v>
      </c>
      <c r="AQ28" s="1137"/>
      <c r="AR28" s="1137"/>
      <c r="AS28" s="1137"/>
      <c r="AT28" s="1137"/>
      <c r="AU28" s="1137" t="s">
        <v>611</v>
      </c>
      <c r="AV28" s="1137"/>
      <c r="AW28" s="1137"/>
      <c r="AX28" s="1137"/>
      <c r="AY28" s="1137"/>
      <c r="AZ28" s="1138" t="s">
        <v>611</v>
      </c>
      <c r="BA28" s="1138"/>
      <c r="BB28" s="1138"/>
      <c r="BC28" s="1138"/>
      <c r="BD28" s="1138"/>
      <c r="BE28" s="1139"/>
      <c r="BF28" s="1139"/>
      <c r="BG28" s="1139"/>
      <c r="BH28" s="1139"/>
      <c r="BI28" s="1140"/>
      <c r="BJ28" s="251"/>
      <c r="BK28" s="251"/>
      <c r="BL28" s="251"/>
      <c r="BM28" s="251"/>
      <c r="BN28" s="251"/>
      <c r="BO28" s="264"/>
      <c r="BP28" s="264"/>
      <c r="BQ28" s="261">
        <v>22</v>
      </c>
      <c r="BR28" s="262"/>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5"/>
    </row>
    <row r="29" spans="1:131" s="246" customFormat="1" ht="26.25" customHeight="1" x14ac:dyDescent="0.15">
      <c r="A29" s="265">
        <v>2</v>
      </c>
      <c r="B29" s="1128" t="s">
        <v>406</v>
      </c>
      <c r="C29" s="1129"/>
      <c r="D29" s="1129"/>
      <c r="E29" s="1129"/>
      <c r="F29" s="1129"/>
      <c r="G29" s="1129"/>
      <c r="H29" s="1129"/>
      <c r="I29" s="1129"/>
      <c r="J29" s="1129"/>
      <c r="K29" s="1129"/>
      <c r="L29" s="1129"/>
      <c r="M29" s="1129"/>
      <c r="N29" s="1129"/>
      <c r="O29" s="1129"/>
      <c r="P29" s="1130"/>
      <c r="Q29" s="1134">
        <v>88.872</v>
      </c>
      <c r="R29" s="1135"/>
      <c r="S29" s="1135"/>
      <c r="T29" s="1135"/>
      <c r="U29" s="1135"/>
      <c r="V29" s="1135">
        <v>84.602000000000004</v>
      </c>
      <c r="W29" s="1135"/>
      <c r="X29" s="1135"/>
      <c r="Y29" s="1135"/>
      <c r="Z29" s="1135"/>
      <c r="AA29" s="1135">
        <f t="shared" ref="AA29:AA35" si="3">Q29-V29</f>
        <v>4.269999999999996</v>
      </c>
      <c r="AB29" s="1135"/>
      <c r="AC29" s="1135"/>
      <c r="AD29" s="1135"/>
      <c r="AE29" s="1136"/>
      <c r="AF29" s="1110">
        <v>4</v>
      </c>
      <c r="AG29" s="1111"/>
      <c r="AH29" s="1111"/>
      <c r="AI29" s="1111"/>
      <c r="AJ29" s="1112"/>
      <c r="AK29" s="1071">
        <v>13.11</v>
      </c>
      <c r="AL29" s="1062"/>
      <c r="AM29" s="1062"/>
      <c r="AN29" s="1062"/>
      <c r="AO29" s="1062"/>
      <c r="AP29" s="1062">
        <v>5.5670000000000002</v>
      </c>
      <c r="AQ29" s="1062"/>
      <c r="AR29" s="1062"/>
      <c r="AS29" s="1062"/>
      <c r="AT29" s="1062"/>
      <c r="AU29" s="1062">
        <v>0.69</v>
      </c>
      <c r="AV29" s="1062"/>
      <c r="AW29" s="1062"/>
      <c r="AX29" s="1062"/>
      <c r="AY29" s="1062"/>
      <c r="AZ29" s="1133" t="s">
        <v>611</v>
      </c>
      <c r="BA29" s="1133"/>
      <c r="BB29" s="1133"/>
      <c r="BC29" s="1133"/>
      <c r="BD29" s="1133"/>
      <c r="BE29" s="1123"/>
      <c r="BF29" s="1123"/>
      <c r="BG29" s="1123"/>
      <c r="BH29" s="1123"/>
      <c r="BI29" s="1124"/>
      <c r="BJ29" s="251"/>
      <c r="BK29" s="251"/>
      <c r="BL29" s="251"/>
      <c r="BM29" s="251"/>
      <c r="BN29" s="251"/>
      <c r="BO29" s="264"/>
      <c r="BP29" s="264"/>
      <c r="BQ29" s="261">
        <v>23</v>
      </c>
      <c r="BR29" s="262"/>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5"/>
    </row>
    <row r="30" spans="1:131" s="246" customFormat="1" ht="26.25" customHeight="1" x14ac:dyDescent="0.15">
      <c r="A30" s="265">
        <v>3</v>
      </c>
      <c r="B30" s="1128" t="s">
        <v>407</v>
      </c>
      <c r="C30" s="1129"/>
      <c r="D30" s="1129"/>
      <c r="E30" s="1129"/>
      <c r="F30" s="1129"/>
      <c r="G30" s="1129"/>
      <c r="H30" s="1129"/>
      <c r="I30" s="1129"/>
      <c r="J30" s="1129"/>
      <c r="K30" s="1129"/>
      <c r="L30" s="1129"/>
      <c r="M30" s="1129"/>
      <c r="N30" s="1129"/>
      <c r="O30" s="1129"/>
      <c r="P30" s="1130"/>
      <c r="Q30" s="1134">
        <v>9971.7450000000008</v>
      </c>
      <c r="R30" s="1135"/>
      <c r="S30" s="1135"/>
      <c r="T30" s="1135"/>
      <c r="U30" s="1135"/>
      <c r="V30" s="1135">
        <v>9532.9210000000003</v>
      </c>
      <c r="W30" s="1135"/>
      <c r="X30" s="1135"/>
      <c r="Y30" s="1135"/>
      <c r="Z30" s="1135"/>
      <c r="AA30" s="1135">
        <f t="shared" si="3"/>
        <v>438.82400000000052</v>
      </c>
      <c r="AB30" s="1135"/>
      <c r="AC30" s="1135"/>
      <c r="AD30" s="1135"/>
      <c r="AE30" s="1136"/>
      <c r="AF30" s="1110">
        <v>439</v>
      </c>
      <c r="AG30" s="1111"/>
      <c r="AH30" s="1111"/>
      <c r="AI30" s="1111"/>
      <c r="AJ30" s="1112"/>
      <c r="AK30" s="1071">
        <v>1751.683</v>
      </c>
      <c r="AL30" s="1062"/>
      <c r="AM30" s="1062"/>
      <c r="AN30" s="1062"/>
      <c r="AO30" s="1062"/>
      <c r="AP30" s="1062" t="s">
        <v>611</v>
      </c>
      <c r="AQ30" s="1062"/>
      <c r="AR30" s="1062"/>
      <c r="AS30" s="1062"/>
      <c r="AT30" s="1062"/>
      <c r="AU30" s="1062" t="s">
        <v>611</v>
      </c>
      <c r="AV30" s="1062"/>
      <c r="AW30" s="1062"/>
      <c r="AX30" s="1062"/>
      <c r="AY30" s="1062"/>
      <c r="AZ30" s="1133" t="s">
        <v>611</v>
      </c>
      <c r="BA30" s="1133"/>
      <c r="BB30" s="1133"/>
      <c r="BC30" s="1133"/>
      <c r="BD30" s="1133"/>
      <c r="BE30" s="1123"/>
      <c r="BF30" s="1123"/>
      <c r="BG30" s="1123"/>
      <c r="BH30" s="1123"/>
      <c r="BI30" s="1124"/>
      <c r="BJ30" s="251"/>
      <c r="BK30" s="251"/>
      <c r="BL30" s="251"/>
      <c r="BM30" s="251"/>
      <c r="BN30" s="251"/>
      <c r="BO30" s="264"/>
      <c r="BP30" s="264"/>
      <c r="BQ30" s="261">
        <v>24</v>
      </c>
      <c r="BR30" s="262"/>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5"/>
    </row>
    <row r="31" spans="1:131" s="246" customFormat="1" ht="26.25" customHeight="1" x14ac:dyDescent="0.15">
      <c r="A31" s="265">
        <v>4</v>
      </c>
      <c r="B31" s="1128" t="s">
        <v>408</v>
      </c>
      <c r="C31" s="1129"/>
      <c r="D31" s="1129"/>
      <c r="E31" s="1129"/>
      <c r="F31" s="1129"/>
      <c r="G31" s="1129"/>
      <c r="H31" s="1129"/>
      <c r="I31" s="1129"/>
      <c r="J31" s="1129"/>
      <c r="K31" s="1129"/>
      <c r="L31" s="1129"/>
      <c r="M31" s="1129"/>
      <c r="N31" s="1129"/>
      <c r="O31" s="1129"/>
      <c r="P31" s="1130"/>
      <c r="Q31" s="1134">
        <v>1242.69</v>
      </c>
      <c r="R31" s="1135"/>
      <c r="S31" s="1135"/>
      <c r="T31" s="1135"/>
      <c r="U31" s="1135"/>
      <c r="V31" s="1135">
        <v>1215.9780000000001</v>
      </c>
      <c r="W31" s="1135"/>
      <c r="X31" s="1135"/>
      <c r="Y31" s="1135"/>
      <c r="Z31" s="1135"/>
      <c r="AA31" s="1135">
        <f t="shared" si="3"/>
        <v>26.711999999999989</v>
      </c>
      <c r="AB31" s="1135"/>
      <c r="AC31" s="1135"/>
      <c r="AD31" s="1135"/>
      <c r="AE31" s="1136"/>
      <c r="AF31" s="1110">
        <v>27</v>
      </c>
      <c r="AG31" s="1111"/>
      <c r="AH31" s="1111"/>
      <c r="AI31" s="1111"/>
      <c r="AJ31" s="1112"/>
      <c r="AK31" s="1071">
        <v>323.31</v>
      </c>
      <c r="AL31" s="1062"/>
      <c r="AM31" s="1062"/>
      <c r="AN31" s="1062"/>
      <c r="AO31" s="1062"/>
      <c r="AP31" s="1062" t="s">
        <v>611</v>
      </c>
      <c r="AQ31" s="1062"/>
      <c r="AR31" s="1062"/>
      <c r="AS31" s="1062"/>
      <c r="AT31" s="1062"/>
      <c r="AU31" s="1062" t="s">
        <v>611</v>
      </c>
      <c r="AV31" s="1062"/>
      <c r="AW31" s="1062"/>
      <c r="AX31" s="1062"/>
      <c r="AY31" s="1062"/>
      <c r="AZ31" s="1133" t="s">
        <v>611</v>
      </c>
      <c r="BA31" s="1133"/>
      <c r="BB31" s="1133"/>
      <c r="BC31" s="1133"/>
      <c r="BD31" s="1133"/>
      <c r="BE31" s="1123"/>
      <c r="BF31" s="1123"/>
      <c r="BG31" s="1123"/>
      <c r="BH31" s="1123"/>
      <c r="BI31" s="1124"/>
      <c r="BJ31" s="251"/>
      <c r="BK31" s="251"/>
      <c r="BL31" s="251"/>
      <c r="BM31" s="251"/>
      <c r="BN31" s="251"/>
      <c r="BO31" s="264"/>
      <c r="BP31" s="264"/>
      <c r="BQ31" s="261">
        <v>25</v>
      </c>
      <c r="BR31" s="262"/>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5"/>
    </row>
    <row r="32" spans="1:131" s="246" customFormat="1" ht="26.25" customHeight="1" x14ac:dyDescent="0.15">
      <c r="A32" s="265">
        <v>5</v>
      </c>
      <c r="B32" s="1128" t="s">
        <v>409</v>
      </c>
      <c r="C32" s="1129"/>
      <c r="D32" s="1129"/>
      <c r="E32" s="1129"/>
      <c r="F32" s="1129"/>
      <c r="G32" s="1129"/>
      <c r="H32" s="1129"/>
      <c r="I32" s="1129"/>
      <c r="J32" s="1129"/>
      <c r="K32" s="1129"/>
      <c r="L32" s="1129"/>
      <c r="M32" s="1129"/>
      <c r="N32" s="1129"/>
      <c r="O32" s="1129"/>
      <c r="P32" s="1130"/>
      <c r="Q32" s="1134">
        <v>2275.4499999999998</v>
      </c>
      <c r="R32" s="1135"/>
      <c r="S32" s="1135"/>
      <c r="T32" s="1135"/>
      <c r="U32" s="1135"/>
      <c r="V32" s="1135">
        <v>2013.819</v>
      </c>
      <c r="W32" s="1135"/>
      <c r="X32" s="1135"/>
      <c r="Y32" s="1135"/>
      <c r="Z32" s="1135"/>
      <c r="AA32" s="1135">
        <f t="shared" si="3"/>
        <v>261.63099999999986</v>
      </c>
      <c r="AB32" s="1135"/>
      <c r="AC32" s="1135"/>
      <c r="AD32" s="1135"/>
      <c r="AE32" s="1136"/>
      <c r="AF32" s="1110">
        <v>3254</v>
      </c>
      <c r="AG32" s="1111"/>
      <c r="AH32" s="1111"/>
      <c r="AI32" s="1111"/>
      <c r="AJ32" s="1112"/>
      <c r="AK32" s="1071">
        <v>110.845</v>
      </c>
      <c r="AL32" s="1062"/>
      <c r="AM32" s="1062"/>
      <c r="AN32" s="1062"/>
      <c r="AO32" s="1062"/>
      <c r="AP32" s="1062">
        <v>11593.459000000001</v>
      </c>
      <c r="AQ32" s="1062"/>
      <c r="AR32" s="1062"/>
      <c r="AS32" s="1062"/>
      <c r="AT32" s="1062"/>
      <c r="AU32" s="1062">
        <v>2515.7800000000002</v>
      </c>
      <c r="AV32" s="1062"/>
      <c r="AW32" s="1062"/>
      <c r="AX32" s="1062"/>
      <c r="AY32" s="1062"/>
      <c r="AZ32" s="1133" t="s">
        <v>611</v>
      </c>
      <c r="BA32" s="1133"/>
      <c r="BB32" s="1133"/>
      <c r="BC32" s="1133"/>
      <c r="BD32" s="1133"/>
      <c r="BE32" s="1123" t="s">
        <v>410</v>
      </c>
      <c r="BF32" s="1123"/>
      <c r="BG32" s="1123"/>
      <c r="BH32" s="1123"/>
      <c r="BI32" s="1124"/>
      <c r="BJ32" s="251"/>
      <c r="BK32" s="251"/>
      <c r="BL32" s="251"/>
      <c r="BM32" s="251"/>
      <c r="BN32" s="251"/>
      <c r="BO32" s="264"/>
      <c r="BP32" s="264"/>
      <c r="BQ32" s="261">
        <v>26</v>
      </c>
      <c r="BR32" s="262"/>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5"/>
    </row>
    <row r="33" spans="1:131" s="246" customFormat="1" ht="26.25" customHeight="1" x14ac:dyDescent="0.15">
      <c r="A33" s="265">
        <v>6</v>
      </c>
      <c r="B33" s="1128" t="s">
        <v>411</v>
      </c>
      <c r="C33" s="1129"/>
      <c r="D33" s="1129"/>
      <c r="E33" s="1129"/>
      <c r="F33" s="1129"/>
      <c r="G33" s="1129"/>
      <c r="H33" s="1129"/>
      <c r="I33" s="1129"/>
      <c r="J33" s="1129"/>
      <c r="K33" s="1129"/>
      <c r="L33" s="1129"/>
      <c r="M33" s="1129"/>
      <c r="N33" s="1129"/>
      <c r="O33" s="1129"/>
      <c r="P33" s="1130"/>
      <c r="Q33" s="1134">
        <f>79.423+35.81+16.08+3032.282+22.435+1706.518+828.801</f>
        <v>5721.3490000000011</v>
      </c>
      <c r="R33" s="1135"/>
      <c r="S33" s="1135"/>
      <c r="T33" s="1135"/>
      <c r="U33" s="1135"/>
      <c r="V33" s="1135">
        <f>79.423+35.81+16.08+2614.226+22.435+1422.78+822.923</f>
        <v>5013.6769999999997</v>
      </c>
      <c r="W33" s="1135"/>
      <c r="X33" s="1135"/>
      <c r="Y33" s="1135"/>
      <c r="Z33" s="1135"/>
      <c r="AA33" s="1135">
        <f t="shared" si="3"/>
        <v>707.67200000000139</v>
      </c>
      <c r="AB33" s="1135"/>
      <c r="AC33" s="1135"/>
      <c r="AD33" s="1135"/>
      <c r="AE33" s="1136"/>
      <c r="AF33" s="1110">
        <v>1532</v>
      </c>
      <c r="AG33" s="1111"/>
      <c r="AH33" s="1111"/>
      <c r="AI33" s="1111"/>
      <c r="AJ33" s="1112"/>
      <c r="AK33" s="1071">
        <f>1.324+16.405+7.432+1184.736+19.904+885.929+539.798</f>
        <v>2655.5280000000002</v>
      </c>
      <c r="AL33" s="1062"/>
      <c r="AM33" s="1062"/>
      <c r="AN33" s="1062"/>
      <c r="AO33" s="1062"/>
      <c r="AP33" s="1062">
        <f>17.455+175.324+90.5+23652.571+229.443+12378.242+8285.159</f>
        <v>44828.693999999996</v>
      </c>
      <c r="AQ33" s="1062"/>
      <c r="AR33" s="1062"/>
      <c r="AS33" s="1062"/>
      <c r="AT33" s="1062"/>
      <c r="AU33" s="1062">
        <v>35907.783000000003</v>
      </c>
      <c r="AV33" s="1062"/>
      <c r="AW33" s="1062"/>
      <c r="AX33" s="1062"/>
      <c r="AY33" s="1062"/>
      <c r="AZ33" s="1133" t="s">
        <v>611</v>
      </c>
      <c r="BA33" s="1133"/>
      <c r="BB33" s="1133"/>
      <c r="BC33" s="1133"/>
      <c r="BD33" s="1133"/>
      <c r="BE33" s="1123" t="s">
        <v>412</v>
      </c>
      <c r="BF33" s="1123"/>
      <c r="BG33" s="1123"/>
      <c r="BH33" s="1123"/>
      <c r="BI33" s="1124"/>
      <c r="BJ33" s="251"/>
      <c r="BK33" s="251"/>
      <c r="BL33" s="251"/>
      <c r="BM33" s="251"/>
      <c r="BN33" s="251"/>
      <c r="BO33" s="264"/>
      <c r="BP33" s="264"/>
      <c r="BQ33" s="261">
        <v>27</v>
      </c>
      <c r="BR33" s="262"/>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5"/>
    </row>
    <row r="34" spans="1:131" s="246" customFormat="1" ht="26.25" customHeight="1" x14ac:dyDescent="0.15">
      <c r="A34" s="265">
        <v>7</v>
      </c>
      <c r="B34" s="1128" t="s">
        <v>413</v>
      </c>
      <c r="C34" s="1129"/>
      <c r="D34" s="1129"/>
      <c r="E34" s="1129"/>
      <c r="F34" s="1129"/>
      <c r="G34" s="1129"/>
      <c r="H34" s="1129"/>
      <c r="I34" s="1129"/>
      <c r="J34" s="1129"/>
      <c r="K34" s="1129"/>
      <c r="L34" s="1129"/>
      <c r="M34" s="1129"/>
      <c r="N34" s="1129"/>
      <c r="O34" s="1129"/>
      <c r="P34" s="1130"/>
      <c r="Q34" s="1134">
        <v>149.83600000000001</v>
      </c>
      <c r="R34" s="1135"/>
      <c r="S34" s="1135"/>
      <c r="T34" s="1135"/>
      <c r="U34" s="1135"/>
      <c r="V34" s="1135">
        <v>126.267</v>
      </c>
      <c r="W34" s="1135"/>
      <c r="X34" s="1135"/>
      <c r="Y34" s="1135"/>
      <c r="Z34" s="1135"/>
      <c r="AA34" s="1135">
        <f t="shared" si="3"/>
        <v>23.569000000000017</v>
      </c>
      <c r="AB34" s="1135"/>
      <c r="AC34" s="1135"/>
      <c r="AD34" s="1135"/>
      <c r="AE34" s="1136"/>
      <c r="AF34" s="1110">
        <v>213</v>
      </c>
      <c r="AG34" s="1111"/>
      <c r="AH34" s="1111"/>
      <c r="AI34" s="1111"/>
      <c r="AJ34" s="1112"/>
      <c r="AK34" s="1071">
        <v>62.539000000000001</v>
      </c>
      <c r="AL34" s="1062"/>
      <c r="AM34" s="1062"/>
      <c r="AN34" s="1062"/>
      <c r="AO34" s="1062"/>
      <c r="AP34" s="1062" t="s">
        <v>612</v>
      </c>
      <c r="AQ34" s="1062"/>
      <c r="AR34" s="1062"/>
      <c r="AS34" s="1062"/>
      <c r="AT34" s="1062"/>
      <c r="AU34" s="1062" t="s">
        <v>612</v>
      </c>
      <c r="AV34" s="1062"/>
      <c r="AW34" s="1062"/>
      <c r="AX34" s="1062"/>
      <c r="AY34" s="1062"/>
      <c r="AZ34" s="1133" t="s">
        <v>611</v>
      </c>
      <c r="BA34" s="1133"/>
      <c r="BB34" s="1133"/>
      <c r="BC34" s="1133"/>
      <c r="BD34" s="1133"/>
      <c r="BE34" s="1123" t="s">
        <v>414</v>
      </c>
      <c r="BF34" s="1123"/>
      <c r="BG34" s="1123"/>
      <c r="BH34" s="1123"/>
      <c r="BI34" s="1124"/>
      <c r="BJ34" s="251"/>
      <c r="BK34" s="251"/>
      <c r="BL34" s="251"/>
      <c r="BM34" s="251"/>
      <c r="BN34" s="251"/>
      <c r="BO34" s="264"/>
      <c r="BP34" s="264"/>
      <c r="BQ34" s="261">
        <v>28</v>
      </c>
      <c r="BR34" s="262"/>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5"/>
    </row>
    <row r="35" spans="1:131" s="246" customFormat="1" ht="26.25" customHeight="1" x14ac:dyDescent="0.15">
      <c r="A35" s="265">
        <v>8</v>
      </c>
      <c r="B35" s="1128" t="s">
        <v>415</v>
      </c>
      <c r="C35" s="1129"/>
      <c r="D35" s="1129"/>
      <c r="E35" s="1129"/>
      <c r="F35" s="1129"/>
      <c r="G35" s="1129"/>
      <c r="H35" s="1129"/>
      <c r="I35" s="1129"/>
      <c r="J35" s="1129"/>
      <c r="K35" s="1129"/>
      <c r="L35" s="1129"/>
      <c r="M35" s="1129"/>
      <c r="N35" s="1129"/>
      <c r="O35" s="1129"/>
      <c r="P35" s="1130"/>
      <c r="Q35" s="1134">
        <v>115.03</v>
      </c>
      <c r="R35" s="1135"/>
      <c r="S35" s="1135"/>
      <c r="T35" s="1135"/>
      <c r="U35" s="1135"/>
      <c r="V35" s="1135">
        <v>97.813000000000002</v>
      </c>
      <c r="W35" s="1135"/>
      <c r="X35" s="1135"/>
      <c r="Y35" s="1135"/>
      <c r="Z35" s="1135"/>
      <c r="AA35" s="1135">
        <f t="shared" si="3"/>
        <v>17.216999999999999</v>
      </c>
      <c r="AB35" s="1135"/>
      <c r="AC35" s="1135"/>
      <c r="AD35" s="1135"/>
      <c r="AE35" s="1136"/>
      <c r="AF35" s="1110">
        <v>5</v>
      </c>
      <c r="AG35" s="1111"/>
      <c r="AH35" s="1111"/>
      <c r="AI35" s="1111"/>
      <c r="AJ35" s="1112"/>
      <c r="AK35" s="1071" t="s">
        <v>611</v>
      </c>
      <c r="AL35" s="1062"/>
      <c r="AM35" s="1062"/>
      <c r="AN35" s="1062"/>
      <c r="AO35" s="1062"/>
      <c r="AP35" s="1062" t="s">
        <v>611</v>
      </c>
      <c r="AQ35" s="1062"/>
      <c r="AR35" s="1062"/>
      <c r="AS35" s="1062"/>
      <c r="AT35" s="1062"/>
      <c r="AU35" s="1062" t="s">
        <v>611</v>
      </c>
      <c r="AV35" s="1062"/>
      <c r="AW35" s="1062"/>
      <c r="AX35" s="1062"/>
      <c r="AY35" s="1062"/>
      <c r="AZ35" s="1133" t="s">
        <v>611</v>
      </c>
      <c r="BA35" s="1133"/>
      <c r="BB35" s="1133"/>
      <c r="BC35" s="1133"/>
      <c r="BD35" s="1133"/>
      <c r="BE35" s="1123" t="s">
        <v>416</v>
      </c>
      <c r="BF35" s="1123"/>
      <c r="BG35" s="1123"/>
      <c r="BH35" s="1123"/>
      <c r="BI35" s="1124"/>
      <c r="BJ35" s="251"/>
      <c r="BK35" s="251"/>
      <c r="BL35" s="251"/>
      <c r="BM35" s="251"/>
      <c r="BN35" s="251"/>
      <c r="BO35" s="264"/>
      <c r="BP35" s="264"/>
      <c r="BQ35" s="261">
        <v>29</v>
      </c>
      <c r="BR35" s="262"/>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5"/>
    </row>
    <row r="36" spans="1:131" s="246" customFormat="1" ht="26.25" customHeight="1" x14ac:dyDescent="0.15">
      <c r="A36" s="265">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51"/>
      <c r="BK36" s="251"/>
      <c r="BL36" s="251"/>
      <c r="BM36" s="251"/>
      <c r="BN36" s="251"/>
      <c r="BO36" s="264"/>
      <c r="BP36" s="264"/>
      <c r="BQ36" s="261">
        <v>30</v>
      </c>
      <c r="BR36" s="262"/>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5"/>
    </row>
    <row r="37" spans="1:131" s="246" customFormat="1" ht="26.25" customHeight="1" x14ac:dyDescent="0.15">
      <c r="A37" s="265">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1"/>
      <c r="BK37" s="251"/>
      <c r="BL37" s="251"/>
      <c r="BM37" s="251"/>
      <c r="BN37" s="251"/>
      <c r="BO37" s="264"/>
      <c r="BP37" s="264"/>
      <c r="BQ37" s="261">
        <v>31</v>
      </c>
      <c r="BR37" s="262"/>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5"/>
    </row>
    <row r="38" spans="1:131" s="246" customFormat="1" ht="26.25" customHeight="1" x14ac:dyDescent="0.15">
      <c r="A38" s="265">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1"/>
      <c r="BK38" s="251"/>
      <c r="BL38" s="251"/>
      <c r="BM38" s="251"/>
      <c r="BN38" s="251"/>
      <c r="BO38" s="264"/>
      <c r="BP38" s="264"/>
      <c r="BQ38" s="261">
        <v>32</v>
      </c>
      <c r="BR38" s="262"/>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5"/>
    </row>
    <row r="39" spans="1:131" s="246" customFormat="1" ht="26.25" customHeight="1" x14ac:dyDescent="0.15">
      <c r="A39" s="265">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1"/>
      <c r="BK39" s="251"/>
      <c r="BL39" s="251"/>
      <c r="BM39" s="251"/>
      <c r="BN39" s="251"/>
      <c r="BO39" s="264"/>
      <c r="BP39" s="264"/>
      <c r="BQ39" s="261">
        <v>33</v>
      </c>
      <c r="BR39" s="262"/>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5"/>
    </row>
    <row r="40" spans="1:131" s="246" customFormat="1" ht="26.25" customHeight="1" x14ac:dyDescent="0.15">
      <c r="A40" s="260">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1"/>
      <c r="BK40" s="251"/>
      <c r="BL40" s="251"/>
      <c r="BM40" s="251"/>
      <c r="BN40" s="251"/>
      <c r="BO40" s="264"/>
      <c r="BP40" s="264"/>
      <c r="BQ40" s="261">
        <v>34</v>
      </c>
      <c r="BR40" s="262"/>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5"/>
    </row>
    <row r="41" spans="1:131" s="246" customFormat="1" ht="26.25" customHeight="1" x14ac:dyDescent="0.15">
      <c r="A41" s="260">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1"/>
      <c r="BK41" s="251"/>
      <c r="BL41" s="251"/>
      <c r="BM41" s="251"/>
      <c r="BN41" s="251"/>
      <c r="BO41" s="264"/>
      <c r="BP41" s="264"/>
      <c r="BQ41" s="261">
        <v>35</v>
      </c>
      <c r="BR41" s="262"/>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5"/>
    </row>
    <row r="42" spans="1:131" s="246" customFormat="1" ht="26.25" customHeight="1" x14ac:dyDescent="0.15">
      <c r="A42" s="260">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1"/>
      <c r="BK42" s="251"/>
      <c r="BL42" s="251"/>
      <c r="BM42" s="251"/>
      <c r="BN42" s="251"/>
      <c r="BO42" s="264"/>
      <c r="BP42" s="264"/>
      <c r="BQ42" s="261">
        <v>36</v>
      </c>
      <c r="BR42" s="262"/>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5"/>
    </row>
    <row r="43" spans="1:131" s="246" customFormat="1" ht="26.25" customHeight="1" x14ac:dyDescent="0.15">
      <c r="A43" s="260">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1"/>
      <c r="BK43" s="251"/>
      <c r="BL43" s="251"/>
      <c r="BM43" s="251"/>
      <c r="BN43" s="251"/>
      <c r="BO43" s="264"/>
      <c r="BP43" s="264"/>
      <c r="BQ43" s="261">
        <v>37</v>
      </c>
      <c r="BR43" s="262"/>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5"/>
    </row>
    <row r="44" spans="1:131" s="246" customFormat="1" ht="26.25" customHeight="1" x14ac:dyDescent="0.15">
      <c r="A44" s="260">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1"/>
      <c r="BK44" s="251"/>
      <c r="BL44" s="251"/>
      <c r="BM44" s="251"/>
      <c r="BN44" s="251"/>
      <c r="BO44" s="264"/>
      <c r="BP44" s="264"/>
      <c r="BQ44" s="261">
        <v>38</v>
      </c>
      <c r="BR44" s="262"/>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5"/>
    </row>
    <row r="45" spans="1:131" s="246" customFormat="1" ht="26.25" customHeight="1" x14ac:dyDescent="0.15">
      <c r="A45" s="260">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1"/>
      <c r="BK45" s="251"/>
      <c r="BL45" s="251"/>
      <c r="BM45" s="251"/>
      <c r="BN45" s="251"/>
      <c r="BO45" s="264"/>
      <c r="BP45" s="264"/>
      <c r="BQ45" s="261">
        <v>39</v>
      </c>
      <c r="BR45" s="262"/>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5"/>
    </row>
    <row r="46" spans="1:131" s="246" customFormat="1" ht="26.25" customHeight="1" x14ac:dyDescent="0.15">
      <c r="A46" s="260">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1"/>
      <c r="BK46" s="251"/>
      <c r="BL46" s="251"/>
      <c r="BM46" s="251"/>
      <c r="BN46" s="251"/>
      <c r="BO46" s="264"/>
      <c r="BP46" s="264"/>
      <c r="BQ46" s="261">
        <v>40</v>
      </c>
      <c r="BR46" s="262"/>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5"/>
    </row>
    <row r="47" spans="1:131" s="246" customFormat="1" ht="26.25" customHeight="1" x14ac:dyDescent="0.15">
      <c r="A47" s="260">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1"/>
      <c r="BK47" s="251"/>
      <c r="BL47" s="251"/>
      <c r="BM47" s="251"/>
      <c r="BN47" s="251"/>
      <c r="BO47" s="264"/>
      <c r="BP47" s="264"/>
      <c r="BQ47" s="261">
        <v>41</v>
      </c>
      <c r="BR47" s="262"/>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5"/>
    </row>
    <row r="48" spans="1:131" s="246" customFormat="1" ht="26.25" customHeight="1" x14ac:dyDescent="0.15">
      <c r="A48" s="260">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1"/>
      <c r="BK48" s="251"/>
      <c r="BL48" s="251"/>
      <c r="BM48" s="251"/>
      <c r="BN48" s="251"/>
      <c r="BO48" s="264"/>
      <c r="BP48" s="264"/>
      <c r="BQ48" s="261">
        <v>42</v>
      </c>
      <c r="BR48" s="262"/>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5"/>
    </row>
    <row r="49" spans="1:131" s="246" customFormat="1" ht="26.25" customHeight="1" x14ac:dyDescent="0.15">
      <c r="A49" s="260">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1"/>
      <c r="BK49" s="251"/>
      <c r="BL49" s="251"/>
      <c r="BM49" s="251"/>
      <c r="BN49" s="251"/>
      <c r="BO49" s="264"/>
      <c r="BP49" s="264"/>
      <c r="BQ49" s="261">
        <v>43</v>
      </c>
      <c r="BR49" s="262"/>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5"/>
    </row>
    <row r="50" spans="1:131" s="246" customFormat="1" ht="26.25" customHeight="1" x14ac:dyDescent="0.15">
      <c r="A50" s="260">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1"/>
      <c r="BK50" s="251"/>
      <c r="BL50" s="251"/>
      <c r="BM50" s="251"/>
      <c r="BN50" s="251"/>
      <c r="BO50" s="264"/>
      <c r="BP50" s="264"/>
      <c r="BQ50" s="261">
        <v>44</v>
      </c>
      <c r="BR50" s="262"/>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5"/>
    </row>
    <row r="51" spans="1:131" s="246" customFormat="1" ht="26.25" customHeight="1" x14ac:dyDescent="0.15">
      <c r="A51" s="260">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1"/>
      <c r="BK51" s="251"/>
      <c r="BL51" s="251"/>
      <c r="BM51" s="251"/>
      <c r="BN51" s="251"/>
      <c r="BO51" s="264"/>
      <c r="BP51" s="264"/>
      <c r="BQ51" s="261">
        <v>45</v>
      </c>
      <c r="BR51" s="262"/>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5"/>
    </row>
    <row r="52" spans="1:131" s="246" customFormat="1" ht="26.25" customHeight="1" x14ac:dyDescent="0.15">
      <c r="A52" s="260">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1"/>
      <c r="BK52" s="251"/>
      <c r="BL52" s="251"/>
      <c r="BM52" s="251"/>
      <c r="BN52" s="251"/>
      <c r="BO52" s="264"/>
      <c r="BP52" s="264"/>
      <c r="BQ52" s="261">
        <v>46</v>
      </c>
      <c r="BR52" s="262"/>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5"/>
    </row>
    <row r="53" spans="1:131" s="246" customFormat="1" ht="26.25" customHeight="1" x14ac:dyDescent="0.15">
      <c r="A53" s="260">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1"/>
      <c r="BK53" s="251"/>
      <c r="BL53" s="251"/>
      <c r="BM53" s="251"/>
      <c r="BN53" s="251"/>
      <c r="BO53" s="264"/>
      <c r="BP53" s="264"/>
      <c r="BQ53" s="261">
        <v>47</v>
      </c>
      <c r="BR53" s="262"/>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5"/>
    </row>
    <row r="54" spans="1:131" s="246" customFormat="1" ht="26.25" customHeight="1" x14ac:dyDescent="0.15">
      <c r="A54" s="260">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1"/>
      <c r="BK54" s="251"/>
      <c r="BL54" s="251"/>
      <c r="BM54" s="251"/>
      <c r="BN54" s="251"/>
      <c r="BO54" s="264"/>
      <c r="BP54" s="264"/>
      <c r="BQ54" s="261">
        <v>48</v>
      </c>
      <c r="BR54" s="262"/>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5"/>
    </row>
    <row r="55" spans="1:131" s="246" customFormat="1" ht="26.25" customHeight="1" x14ac:dyDescent="0.15">
      <c r="A55" s="260">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1"/>
      <c r="BK55" s="251"/>
      <c r="BL55" s="251"/>
      <c r="BM55" s="251"/>
      <c r="BN55" s="251"/>
      <c r="BO55" s="264"/>
      <c r="BP55" s="264"/>
      <c r="BQ55" s="261">
        <v>49</v>
      </c>
      <c r="BR55" s="262"/>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5"/>
    </row>
    <row r="56" spans="1:131" s="246" customFormat="1" ht="26.25" customHeight="1" x14ac:dyDescent="0.15">
      <c r="A56" s="260">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1"/>
      <c r="BK56" s="251"/>
      <c r="BL56" s="251"/>
      <c r="BM56" s="251"/>
      <c r="BN56" s="251"/>
      <c r="BO56" s="264"/>
      <c r="BP56" s="264"/>
      <c r="BQ56" s="261">
        <v>50</v>
      </c>
      <c r="BR56" s="262"/>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5"/>
    </row>
    <row r="57" spans="1:131" s="246" customFormat="1" ht="26.25" customHeight="1" x14ac:dyDescent="0.15">
      <c r="A57" s="260">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1"/>
      <c r="BK57" s="251"/>
      <c r="BL57" s="251"/>
      <c r="BM57" s="251"/>
      <c r="BN57" s="251"/>
      <c r="BO57" s="264"/>
      <c r="BP57" s="264"/>
      <c r="BQ57" s="261">
        <v>51</v>
      </c>
      <c r="BR57" s="262"/>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5"/>
    </row>
    <row r="58" spans="1:131" s="246" customFormat="1" ht="26.25" customHeight="1" x14ac:dyDescent="0.15">
      <c r="A58" s="260">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1"/>
      <c r="BK58" s="251"/>
      <c r="BL58" s="251"/>
      <c r="BM58" s="251"/>
      <c r="BN58" s="251"/>
      <c r="BO58" s="264"/>
      <c r="BP58" s="264"/>
      <c r="BQ58" s="261">
        <v>52</v>
      </c>
      <c r="BR58" s="262"/>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5"/>
    </row>
    <row r="59" spans="1:131" s="246" customFormat="1" ht="26.25" customHeight="1" x14ac:dyDescent="0.15">
      <c r="A59" s="260">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1"/>
      <c r="BK59" s="251"/>
      <c r="BL59" s="251"/>
      <c r="BM59" s="251"/>
      <c r="BN59" s="251"/>
      <c r="BO59" s="264"/>
      <c r="BP59" s="264"/>
      <c r="BQ59" s="261">
        <v>53</v>
      </c>
      <c r="BR59" s="262"/>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5"/>
    </row>
    <row r="60" spans="1:131" s="246" customFormat="1" ht="26.25" customHeight="1" x14ac:dyDescent="0.15">
      <c r="A60" s="260">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1"/>
      <c r="BK60" s="251"/>
      <c r="BL60" s="251"/>
      <c r="BM60" s="251"/>
      <c r="BN60" s="251"/>
      <c r="BO60" s="264"/>
      <c r="BP60" s="264"/>
      <c r="BQ60" s="261">
        <v>54</v>
      </c>
      <c r="BR60" s="262"/>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5"/>
    </row>
    <row r="61" spans="1:131" s="246" customFormat="1" ht="26.25" customHeight="1" thickBot="1" x14ac:dyDescent="0.2">
      <c r="A61" s="260">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1"/>
      <c r="BK61" s="251"/>
      <c r="BL61" s="251"/>
      <c r="BM61" s="251"/>
      <c r="BN61" s="251"/>
      <c r="BO61" s="264"/>
      <c r="BP61" s="264"/>
      <c r="BQ61" s="261">
        <v>55</v>
      </c>
      <c r="BR61" s="262"/>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5"/>
    </row>
    <row r="62" spans="1:131" s="246" customFormat="1" ht="26.25" customHeight="1" x14ac:dyDescent="0.15">
      <c r="A62" s="260">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417</v>
      </c>
      <c r="BK62" s="1126"/>
      <c r="BL62" s="1126"/>
      <c r="BM62" s="1126"/>
      <c r="BN62" s="1127"/>
      <c r="BO62" s="264"/>
      <c r="BP62" s="264"/>
      <c r="BQ62" s="261">
        <v>56</v>
      </c>
      <c r="BR62" s="262"/>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5"/>
    </row>
    <row r="63" spans="1:131" s="246" customFormat="1" ht="26.25" customHeight="1" thickBot="1" x14ac:dyDescent="0.2">
      <c r="A63" s="263" t="s">
        <v>392</v>
      </c>
      <c r="B63" s="1035" t="s">
        <v>418</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5574</v>
      </c>
      <c r="AG63" s="1050"/>
      <c r="AH63" s="1050"/>
      <c r="AI63" s="1050"/>
      <c r="AJ63" s="1121"/>
      <c r="AK63" s="1122"/>
      <c r="AL63" s="1054"/>
      <c r="AM63" s="1054"/>
      <c r="AN63" s="1054"/>
      <c r="AO63" s="1054"/>
      <c r="AP63" s="1050">
        <f>SUM(AP28:AT62)</f>
        <v>56427.719999999994</v>
      </c>
      <c r="AQ63" s="1050"/>
      <c r="AR63" s="1050"/>
      <c r="AS63" s="1050"/>
      <c r="AT63" s="1050"/>
      <c r="AU63" s="1050">
        <f>SUM(AU28:AY62)</f>
        <v>38424.253000000004</v>
      </c>
      <c r="AV63" s="1050"/>
      <c r="AW63" s="1050"/>
      <c r="AX63" s="1050"/>
      <c r="AY63" s="1050"/>
      <c r="AZ63" s="1116"/>
      <c r="BA63" s="1116"/>
      <c r="BB63" s="1116"/>
      <c r="BC63" s="1116"/>
      <c r="BD63" s="1116"/>
      <c r="BE63" s="1051"/>
      <c r="BF63" s="1051"/>
      <c r="BG63" s="1051"/>
      <c r="BH63" s="1051"/>
      <c r="BI63" s="1052"/>
      <c r="BJ63" s="1117" t="s">
        <v>419</v>
      </c>
      <c r="BK63" s="1042"/>
      <c r="BL63" s="1042"/>
      <c r="BM63" s="1042"/>
      <c r="BN63" s="1118"/>
      <c r="BO63" s="264"/>
      <c r="BP63" s="264"/>
      <c r="BQ63" s="261">
        <v>57</v>
      </c>
      <c r="BR63" s="262"/>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5"/>
    </row>
    <row r="65" spans="1:131" s="246" customFormat="1" ht="26.25" customHeight="1" thickBot="1" x14ac:dyDescent="0.2">
      <c r="A65" s="251" t="s">
        <v>420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5"/>
    </row>
    <row r="66" spans="1:131" s="246" customFormat="1" ht="26.25" customHeight="1" x14ac:dyDescent="0.15">
      <c r="A66" s="1086" t="s">
        <v>421</v>
      </c>
      <c r="B66" s="1087"/>
      <c r="C66" s="1087"/>
      <c r="D66" s="1087"/>
      <c r="E66" s="1087"/>
      <c r="F66" s="1087"/>
      <c r="G66" s="1087"/>
      <c r="H66" s="1087"/>
      <c r="I66" s="1087"/>
      <c r="J66" s="1087"/>
      <c r="K66" s="1087"/>
      <c r="L66" s="1087"/>
      <c r="M66" s="1087"/>
      <c r="N66" s="1087"/>
      <c r="O66" s="1087"/>
      <c r="P66" s="1088"/>
      <c r="Q66" s="1092" t="s">
        <v>422</v>
      </c>
      <c r="R66" s="1093"/>
      <c r="S66" s="1093"/>
      <c r="T66" s="1093"/>
      <c r="U66" s="1094"/>
      <c r="V66" s="1092" t="s">
        <v>423</v>
      </c>
      <c r="W66" s="1093"/>
      <c r="X66" s="1093"/>
      <c r="Y66" s="1093"/>
      <c r="Z66" s="1094"/>
      <c r="AA66" s="1092" t="s">
        <v>424</v>
      </c>
      <c r="AB66" s="1093"/>
      <c r="AC66" s="1093"/>
      <c r="AD66" s="1093"/>
      <c r="AE66" s="1094"/>
      <c r="AF66" s="1098" t="s">
        <v>425</v>
      </c>
      <c r="AG66" s="1099"/>
      <c r="AH66" s="1099"/>
      <c r="AI66" s="1099"/>
      <c r="AJ66" s="1100"/>
      <c r="AK66" s="1092" t="s">
        <v>426</v>
      </c>
      <c r="AL66" s="1087"/>
      <c r="AM66" s="1087"/>
      <c r="AN66" s="1087"/>
      <c r="AO66" s="1088"/>
      <c r="AP66" s="1092" t="s">
        <v>427</v>
      </c>
      <c r="AQ66" s="1093"/>
      <c r="AR66" s="1093"/>
      <c r="AS66" s="1093"/>
      <c r="AT66" s="1094"/>
      <c r="AU66" s="1092" t="s">
        <v>428</v>
      </c>
      <c r="AV66" s="1093"/>
      <c r="AW66" s="1093"/>
      <c r="AX66" s="1093"/>
      <c r="AY66" s="1094"/>
      <c r="AZ66" s="1092" t="s">
        <v>378</v>
      </c>
      <c r="BA66" s="1093"/>
      <c r="BB66" s="1093"/>
      <c r="BC66" s="1093"/>
      <c r="BD66" s="1108"/>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x14ac:dyDescent="0.15">
      <c r="A68" s="257">
        <v>1</v>
      </c>
      <c r="B68" s="1076" t="s">
        <v>593</v>
      </c>
      <c r="C68" s="1077"/>
      <c r="D68" s="1077"/>
      <c r="E68" s="1077"/>
      <c r="F68" s="1077"/>
      <c r="G68" s="1077"/>
      <c r="H68" s="1077"/>
      <c r="I68" s="1077"/>
      <c r="J68" s="1077"/>
      <c r="K68" s="1077"/>
      <c r="L68" s="1077"/>
      <c r="M68" s="1077"/>
      <c r="N68" s="1077"/>
      <c r="O68" s="1077"/>
      <c r="P68" s="1078"/>
      <c r="Q68" s="1079">
        <f>16932.378+2063.578+722.645+1865.299</f>
        <v>21583.9</v>
      </c>
      <c r="R68" s="1073"/>
      <c r="S68" s="1073"/>
      <c r="T68" s="1073"/>
      <c r="U68" s="1073"/>
      <c r="V68" s="1073">
        <f>17161.014+2102.399+744.81+2206</f>
        <v>22214.223000000002</v>
      </c>
      <c r="W68" s="1073"/>
      <c r="X68" s="1073"/>
      <c r="Y68" s="1073"/>
      <c r="Z68" s="1073"/>
      <c r="AA68" s="1073">
        <f>Q68-V68</f>
        <v>-630.32300000000032</v>
      </c>
      <c r="AB68" s="1073"/>
      <c r="AC68" s="1073"/>
      <c r="AD68" s="1073"/>
      <c r="AE68" s="1073"/>
      <c r="AF68" s="1073">
        <v>-246.154</v>
      </c>
      <c r="AG68" s="1073"/>
      <c r="AH68" s="1073"/>
      <c r="AI68" s="1073"/>
      <c r="AJ68" s="1073"/>
      <c r="AK68" s="1073" t="s">
        <v>611</v>
      </c>
      <c r="AL68" s="1073"/>
      <c r="AM68" s="1073"/>
      <c r="AN68" s="1073"/>
      <c r="AO68" s="1073"/>
      <c r="AP68" s="1073">
        <v>22824.812999999998</v>
      </c>
      <c r="AQ68" s="1073"/>
      <c r="AR68" s="1073"/>
      <c r="AS68" s="1073"/>
      <c r="AT68" s="1073"/>
      <c r="AU68" s="1073">
        <v>11322.75</v>
      </c>
      <c r="AV68" s="1073"/>
      <c r="AW68" s="1073"/>
      <c r="AX68" s="1073"/>
      <c r="AY68" s="1073"/>
      <c r="AZ68" s="1074"/>
      <c r="BA68" s="1074"/>
      <c r="BB68" s="1074"/>
      <c r="BC68" s="1074"/>
      <c r="BD68" s="1075"/>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x14ac:dyDescent="0.15">
      <c r="A69" s="260">
        <v>2</v>
      </c>
      <c r="B69" s="1065" t="s">
        <v>594</v>
      </c>
      <c r="C69" s="1066"/>
      <c r="D69" s="1066"/>
      <c r="E69" s="1066"/>
      <c r="F69" s="1066"/>
      <c r="G69" s="1066"/>
      <c r="H69" s="1066"/>
      <c r="I69" s="1066"/>
      <c r="J69" s="1066"/>
      <c r="K69" s="1066"/>
      <c r="L69" s="1066"/>
      <c r="M69" s="1066"/>
      <c r="N69" s="1066"/>
      <c r="O69" s="1066"/>
      <c r="P69" s="1067"/>
      <c r="Q69" s="1068">
        <v>750.79</v>
      </c>
      <c r="R69" s="1062"/>
      <c r="S69" s="1062"/>
      <c r="T69" s="1062"/>
      <c r="U69" s="1062"/>
      <c r="V69" s="1062">
        <v>716.24800000000005</v>
      </c>
      <c r="W69" s="1062"/>
      <c r="X69" s="1062"/>
      <c r="Y69" s="1062"/>
      <c r="Z69" s="1062"/>
      <c r="AA69" s="1062">
        <f>Q69-V69</f>
        <v>34.541999999999916</v>
      </c>
      <c r="AB69" s="1062"/>
      <c r="AC69" s="1062"/>
      <c r="AD69" s="1062"/>
      <c r="AE69" s="1062"/>
      <c r="AF69" s="1062">
        <f>AA69</f>
        <v>34.541999999999916</v>
      </c>
      <c r="AG69" s="1062"/>
      <c r="AH69" s="1062"/>
      <c r="AI69" s="1062"/>
      <c r="AJ69" s="1062"/>
      <c r="AK69" s="1062" t="s">
        <v>611</v>
      </c>
      <c r="AL69" s="1062"/>
      <c r="AM69" s="1062"/>
      <c r="AN69" s="1062"/>
      <c r="AO69" s="1062"/>
      <c r="AP69" s="1062" t="s">
        <v>611</v>
      </c>
      <c r="AQ69" s="1062"/>
      <c r="AR69" s="1062"/>
      <c r="AS69" s="1062"/>
      <c r="AT69" s="1062"/>
      <c r="AU69" s="1062" t="s">
        <v>611</v>
      </c>
      <c r="AV69" s="1062"/>
      <c r="AW69" s="1062"/>
      <c r="AX69" s="1062"/>
      <c r="AY69" s="1062"/>
      <c r="AZ69" s="1063"/>
      <c r="BA69" s="1063"/>
      <c r="BB69" s="1063"/>
      <c r="BC69" s="1063"/>
      <c r="BD69" s="1064"/>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x14ac:dyDescent="0.15">
      <c r="A70" s="260">
        <v>3</v>
      </c>
      <c r="B70" s="1065" t="s">
        <v>595</v>
      </c>
      <c r="C70" s="1066"/>
      <c r="D70" s="1066"/>
      <c r="E70" s="1066"/>
      <c r="F70" s="1066"/>
      <c r="G70" s="1066"/>
      <c r="H70" s="1066"/>
      <c r="I70" s="1066"/>
      <c r="J70" s="1066"/>
      <c r="K70" s="1066"/>
      <c r="L70" s="1066"/>
      <c r="M70" s="1066"/>
      <c r="N70" s="1066"/>
      <c r="O70" s="1066"/>
      <c r="P70" s="1067"/>
      <c r="Q70" s="1068">
        <v>113.715</v>
      </c>
      <c r="R70" s="1062"/>
      <c r="S70" s="1062"/>
      <c r="T70" s="1062"/>
      <c r="U70" s="1062"/>
      <c r="V70" s="1062">
        <v>109.357</v>
      </c>
      <c r="W70" s="1062"/>
      <c r="X70" s="1062"/>
      <c r="Y70" s="1062"/>
      <c r="Z70" s="1062"/>
      <c r="AA70" s="1062">
        <f>Q70-V70</f>
        <v>4.3580000000000041</v>
      </c>
      <c r="AB70" s="1062"/>
      <c r="AC70" s="1062"/>
      <c r="AD70" s="1062"/>
      <c r="AE70" s="1062"/>
      <c r="AF70" s="1062">
        <f t="shared" ref="AF70:AF74" si="4">AA70</f>
        <v>4.3580000000000041</v>
      </c>
      <c r="AG70" s="1062"/>
      <c r="AH70" s="1062"/>
      <c r="AI70" s="1062"/>
      <c r="AJ70" s="1062"/>
      <c r="AK70" s="1062" t="s">
        <v>611</v>
      </c>
      <c r="AL70" s="1062"/>
      <c r="AM70" s="1062"/>
      <c r="AN70" s="1062"/>
      <c r="AO70" s="1062"/>
      <c r="AP70" s="1062" t="s">
        <v>611</v>
      </c>
      <c r="AQ70" s="1062"/>
      <c r="AR70" s="1062"/>
      <c r="AS70" s="1062"/>
      <c r="AT70" s="1062"/>
      <c r="AU70" s="1062" t="s">
        <v>611</v>
      </c>
      <c r="AV70" s="1062"/>
      <c r="AW70" s="1062"/>
      <c r="AX70" s="1062"/>
      <c r="AY70" s="1062"/>
      <c r="AZ70" s="1063"/>
      <c r="BA70" s="1063"/>
      <c r="BB70" s="1063"/>
      <c r="BC70" s="1063"/>
      <c r="BD70" s="1064"/>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x14ac:dyDescent="0.15">
      <c r="A71" s="260">
        <v>4</v>
      </c>
      <c r="B71" s="1065" t="s">
        <v>596</v>
      </c>
      <c r="C71" s="1066"/>
      <c r="D71" s="1066"/>
      <c r="E71" s="1066"/>
      <c r="F71" s="1066"/>
      <c r="G71" s="1066"/>
      <c r="H71" s="1066"/>
      <c r="I71" s="1066"/>
      <c r="J71" s="1066"/>
      <c r="K71" s="1066"/>
      <c r="L71" s="1066"/>
      <c r="M71" s="1066"/>
      <c r="N71" s="1066"/>
      <c r="O71" s="1066"/>
      <c r="P71" s="1067"/>
      <c r="Q71" s="1068">
        <v>12440.811</v>
      </c>
      <c r="R71" s="1062"/>
      <c r="S71" s="1062"/>
      <c r="T71" s="1062"/>
      <c r="U71" s="1062"/>
      <c r="V71" s="1062">
        <v>11563.126</v>
      </c>
      <c r="W71" s="1062"/>
      <c r="X71" s="1062"/>
      <c r="Y71" s="1062"/>
      <c r="Z71" s="1062"/>
      <c r="AA71" s="1062">
        <f t="shared" ref="AA71:AA74" si="5">Q71-V71</f>
        <v>877.68499999999949</v>
      </c>
      <c r="AB71" s="1062"/>
      <c r="AC71" s="1062"/>
      <c r="AD71" s="1062"/>
      <c r="AE71" s="1062"/>
      <c r="AF71" s="1062">
        <f t="shared" si="4"/>
        <v>877.68499999999949</v>
      </c>
      <c r="AG71" s="1062"/>
      <c r="AH71" s="1062"/>
      <c r="AI71" s="1062"/>
      <c r="AJ71" s="1062"/>
      <c r="AK71" s="1062" t="s">
        <v>611</v>
      </c>
      <c r="AL71" s="1062"/>
      <c r="AM71" s="1062"/>
      <c r="AN71" s="1062"/>
      <c r="AO71" s="1062"/>
      <c r="AP71" s="1062" t="s">
        <v>611</v>
      </c>
      <c r="AQ71" s="1062"/>
      <c r="AR71" s="1062"/>
      <c r="AS71" s="1062"/>
      <c r="AT71" s="1062"/>
      <c r="AU71" s="1062" t="s">
        <v>611</v>
      </c>
      <c r="AV71" s="1062"/>
      <c r="AW71" s="1062"/>
      <c r="AX71" s="1062"/>
      <c r="AY71" s="1062"/>
      <c r="AZ71" s="1063"/>
      <c r="BA71" s="1063"/>
      <c r="BB71" s="1063"/>
      <c r="BC71" s="1063"/>
      <c r="BD71" s="1064"/>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x14ac:dyDescent="0.15">
      <c r="A72" s="260">
        <v>5</v>
      </c>
      <c r="B72" s="1065" t="s">
        <v>597</v>
      </c>
      <c r="C72" s="1066"/>
      <c r="D72" s="1066"/>
      <c r="E72" s="1066"/>
      <c r="F72" s="1066"/>
      <c r="G72" s="1066"/>
      <c r="H72" s="1066"/>
      <c r="I72" s="1066"/>
      <c r="J72" s="1066"/>
      <c r="K72" s="1066"/>
      <c r="L72" s="1066"/>
      <c r="M72" s="1066"/>
      <c r="N72" s="1066"/>
      <c r="O72" s="1066"/>
      <c r="P72" s="1067"/>
      <c r="Q72" s="1068">
        <v>83.653999999999996</v>
      </c>
      <c r="R72" s="1062"/>
      <c r="S72" s="1062"/>
      <c r="T72" s="1062"/>
      <c r="U72" s="1062"/>
      <c r="V72" s="1062">
        <v>82.296000000000006</v>
      </c>
      <c r="W72" s="1062"/>
      <c r="X72" s="1062"/>
      <c r="Y72" s="1062"/>
      <c r="Z72" s="1062"/>
      <c r="AA72" s="1062">
        <f t="shared" si="5"/>
        <v>1.3579999999999899</v>
      </c>
      <c r="AB72" s="1062"/>
      <c r="AC72" s="1062"/>
      <c r="AD72" s="1062"/>
      <c r="AE72" s="1062"/>
      <c r="AF72" s="1062">
        <f t="shared" si="4"/>
        <v>1.3579999999999899</v>
      </c>
      <c r="AG72" s="1062"/>
      <c r="AH72" s="1062"/>
      <c r="AI72" s="1062"/>
      <c r="AJ72" s="1062"/>
      <c r="AK72" s="1062" t="s">
        <v>611</v>
      </c>
      <c r="AL72" s="1062"/>
      <c r="AM72" s="1062"/>
      <c r="AN72" s="1062"/>
      <c r="AO72" s="1062"/>
      <c r="AP72" s="1062" t="s">
        <v>611</v>
      </c>
      <c r="AQ72" s="1062"/>
      <c r="AR72" s="1062"/>
      <c r="AS72" s="1062"/>
      <c r="AT72" s="1062"/>
      <c r="AU72" s="1062" t="s">
        <v>611</v>
      </c>
      <c r="AV72" s="1062"/>
      <c r="AW72" s="1062"/>
      <c r="AX72" s="1062"/>
      <c r="AY72" s="1062"/>
      <c r="AZ72" s="1063"/>
      <c r="BA72" s="1063"/>
      <c r="BB72" s="1063"/>
      <c r="BC72" s="1063"/>
      <c r="BD72" s="1064"/>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x14ac:dyDescent="0.15">
      <c r="A73" s="260">
        <v>6</v>
      </c>
      <c r="B73" s="1065" t="s">
        <v>598</v>
      </c>
      <c r="C73" s="1066"/>
      <c r="D73" s="1066"/>
      <c r="E73" s="1066"/>
      <c r="F73" s="1066"/>
      <c r="G73" s="1066"/>
      <c r="H73" s="1066"/>
      <c r="I73" s="1066"/>
      <c r="J73" s="1066"/>
      <c r="K73" s="1066"/>
      <c r="L73" s="1066"/>
      <c r="M73" s="1066"/>
      <c r="N73" s="1066"/>
      <c r="O73" s="1066"/>
      <c r="P73" s="1067"/>
      <c r="Q73" s="1068">
        <v>452.06</v>
      </c>
      <c r="R73" s="1062"/>
      <c r="S73" s="1062"/>
      <c r="T73" s="1062"/>
      <c r="U73" s="1062"/>
      <c r="V73" s="1062">
        <v>167.06800000000001</v>
      </c>
      <c r="W73" s="1062"/>
      <c r="X73" s="1062"/>
      <c r="Y73" s="1062"/>
      <c r="Z73" s="1062"/>
      <c r="AA73" s="1062">
        <f t="shared" si="5"/>
        <v>284.99199999999996</v>
      </c>
      <c r="AB73" s="1062"/>
      <c r="AC73" s="1062"/>
      <c r="AD73" s="1062"/>
      <c r="AE73" s="1062"/>
      <c r="AF73" s="1062">
        <f t="shared" si="4"/>
        <v>284.99199999999996</v>
      </c>
      <c r="AG73" s="1062"/>
      <c r="AH73" s="1062"/>
      <c r="AI73" s="1062"/>
      <c r="AJ73" s="1062"/>
      <c r="AK73" s="1062" t="s">
        <v>611</v>
      </c>
      <c r="AL73" s="1062"/>
      <c r="AM73" s="1062"/>
      <c r="AN73" s="1062"/>
      <c r="AO73" s="1062"/>
      <c r="AP73" s="1062" t="s">
        <v>611</v>
      </c>
      <c r="AQ73" s="1062"/>
      <c r="AR73" s="1062"/>
      <c r="AS73" s="1062"/>
      <c r="AT73" s="1062"/>
      <c r="AU73" s="1062" t="s">
        <v>611</v>
      </c>
      <c r="AV73" s="1062"/>
      <c r="AW73" s="1062"/>
      <c r="AX73" s="1062"/>
      <c r="AY73" s="1062"/>
      <c r="AZ73" s="1063"/>
      <c r="BA73" s="1063"/>
      <c r="BB73" s="1063"/>
      <c r="BC73" s="1063"/>
      <c r="BD73" s="1064"/>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x14ac:dyDescent="0.15">
      <c r="A74" s="260">
        <v>7</v>
      </c>
      <c r="B74" s="1065" t="s">
        <v>599</v>
      </c>
      <c r="C74" s="1066"/>
      <c r="D74" s="1066"/>
      <c r="E74" s="1066"/>
      <c r="F74" s="1066"/>
      <c r="G74" s="1066"/>
      <c r="H74" s="1066"/>
      <c r="I74" s="1066"/>
      <c r="J74" s="1066"/>
      <c r="K74" s="1066"/>
      <c r="L74" s="1066"/>
      <c r="M74" s="1066"/>
      <c r="N74" s="1066"/>
      <c r="O74" s="1066"/>
      <c r="P74" s="1067"/>
      <c r="Q74" s="1068">
        <v>795350.59600000002</v>
      </c>
      <c r="R74" s="1062"/>
      <c r="S74" s="1062"/>
      <c r="T74" s="1062"/>
      <c r="U74" s="1062"/>
      <c r="V74" s="1062">
        <v>776099.53200000001</v>
      </c>
      <c r="W74" s="1062"/>
      <c r="X74" s="1062"/>
      <c r="Y74" s="1062"/>
      <c r="Z74" s="1062"/>
      <c r="AA74" s="1062">
        <f t="shared" si="5"/>
        <v>19251.064000000013</v>
      </c>
      <c r="AB74" s="1062"/>
      <c r="AC74" s="1062"/>
      <c r="AD74" s="1062"/>
      <c r="AE74" s="1062"/>
      <c r="AF74" s="1062">
        <f t="shared" si="4"/>
        <v>19251.064000000013</v>
      </c>
      <c r="AG74" s="1062"/>
      <c r="AH74" s="1062"/>
      <c r="AI74" s="1062"/>
      <c r="AJ74" s="1062"/>
      <c r="AK74" s="1062" t="s">
        <v>611</v>
      </c>
      <c r="AL74" s="1062"/>
      <c r="AM74" s="1062"/>
      <c r="AN74" s="1062"/>
      <c r="AO74" s="1062"/>
      <c r="AP74" s="1062" t="s">
        <v>611</v>
      </c>
      <c r="AQ74" s="1062"/>
      <c r="AR74" s="1062"/>
      <c r="AS74" s="1062"/>
      <c r="AT74" s="1062"/>
      <c r="AU74" s="1062" t="s">
        <v>611</v>
      </c>
      <c r="AV74" s="1062"/>
      <c r="AW74" s="1062"/>
      <c r="AX74" s="1062"/>
      <c r="AY74" s="1062"/>
      <c r="AZ74" s="1063"/>
      <c r="BA74" s="1063"/>
      <c r="BB74" s="1063"/>
      <c r="BC74" s="1063"/>
      <c r="BD74" s="1064"/>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x14ac:dyDescent="0.15">
      <c r="A75" s="260">
        <v>8</v>
      </c>
      <c r="B75" s="1065"/>
      <c r="C75" s="1066"/>
      <c r="D75" s="1066"/>
      <c r="E75" s="1066"/>
      <c r="F75" s="1066"/>
      <c r="G75" s="1066"/>
      <c r="H75" s="1066"/>
      <c r="I75" s="1066"/>
      <c r="J75" s="1066"/>
      <c r="K75" s="1066"/>
      <c r="L75" s="1066"/>
      <c r="M75" s="1066"/>
      <c r="N75" s="1066"/>
      <c r="O75" s="1066"/>
      <c r="P75" s="1067"/>
      <c r="Q75" s="1069"/>
      <c r="R75" s="1070"/>
      <c r="S75" s="1070"/>
      <c r="T75" s="1070"/>
      <c r="U75" s="1071"/>
      <c r="V75" s="1072"/>
      <c r="W75" s="1070"/>
      <c r="X75" s="1070"/>
      <c r="Y75" s="1070"/>
      <c r="Z75" s="1071"/>
      <c r="AA75" s="1072"/>
      <c r="AB75" s="1070"/>
      <c r="AC75" s="1070"/>
      <c r="AD75" s="1070"/>
      <c r="AE75" s="1071"/>
      <c r="AF75" s="1072"/>
      <c r="AG75" s="1070"/>
      <c r="AH75" s="1070"/>
      <c r="AI75" s="1070"/>
      <c r="AJ75" s="1071"/>
      <c r="AK75" s="1072"/>
      <c r="AL75" s="1070"/>
      <c r="AM75" s="1070"/>
      <c r="AN75" s="1070"/>
      <c r="AO75" s="1071"/>
      <c r="AP75" s="1072"/>
      <c r="AQ75" s="1070"/>
      <c r="AR75" s="1070"/>
      <c r="AS75" s="1070"/>
      <c r="AT75" s="1071"/>
      <c r="AU75" s="1072"/>
      <c r="AV75" s="1070"/>
      <c r="AW75" s="1070"/>
      <c r="AX75" s="1070"/>
      <c r="AY75" s="1071"/>
      <c r="AZ75" s="1063"/>
      <c r="BA75" s="1063"/>
      <c r="BB75" s="1063"/>
      <c r="BC75" s="1063"/>
      <c r="BD75" s="1064"/>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x14ac:dyDescent="0.15">
      <c r="A76" s="260">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x14ac:dyDescent="0.15">
      <c r="A77" s="260">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x14ac:dyDescent="0.15">
      <c r="A78" s="260">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x14ac:dyDescent="0.15">
      <c r="A79" s="260">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x14ac:dyDescent="0.15">
      <c r="A80" s="260">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x14ac:dyDescent="0.15">
      <c r="A81" s="260">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x14ac:dyDescent="0.15">
      <c r="A82" s="260">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x14ac:dyDescent="0.15">
      <c r="A83" s="260">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x14ac:dyDescent="0.15">
      <c r="A84" s="260">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x14ac:dyDescent="0.15">
      <c r="A85" s="260">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x14ac:dyDescent="0.15">
      <c r="A86" s="260">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x14ac:dyDescent="0.15">
      <c r="A87" s="268">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x14ac:dyDescent="0.2">
      <c r="A88" s="263" t="s">
        <v>392</v>
      </c>
      <c r="B88" s="1035" t="s">
        <v>429</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f>SUM(AF68:AJ87)</f>
        <v>20207.845000000012</v>
      </c>
      <c r="AG88" s="1050"/>
      <c r="AH88" s="1050"/>
      <c r="AI88" s="1050"/>
      <c r="AJ88" s="1050"/>
      <c r="AK88" s="1054"/>
      <c r="AL88" s="1054"/>
      <c r="AM88" s="1054"/>
      <c r="AN88" s="1054"/>
      <c r="AO88" s="1054"/>
      <c r="AP88" s="1050">
        <f>SUM(AP68:AT87)</f>
        <v>22824.812999999998</v>
      </c>
      <c r="AQ88" s="1050"/>
      <c r="AR88" s="1050"/>
      <c r="AS88" s="1050"/>
      <c r="AT88" s="1050"/>
      <c r="AU88" s="1050">
        <f>SUM(AU68:AY87)</f>
        <v>11322.75</v>
      </c>
      <c r="AV88" s="1050"/>
      <c r="AW88" s="1050"/>
      <c r="AX88" s="1050"/>
      <c r="AY88" s="1050"/>
      <c r="AZ88" s="1051"/>
      <c r="BA88" s="1051"/>
      <c r="BB88" s="1051"/>
      <c r="BC88" s="1051"/>
      <c r="BD88" s="1052"/>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35" t="s">
        <v>430</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f>SUM(CR7:CV88)</f>
        <v>234.6</v>
      </c>
      <c r="CS102" s="1042"/>
      <c r="CT102" s="1042"/>
      <c r="CU102" s="1042"/>
      <c r="CV102" s="1043"/>
      <c r="CW102" s="1041">
        <f t="shared" ref="CW102" si="6">SUM(CW7:DA88)</f>
        <v>0</v>
      </c>
      <c r="CX102" s="1042"/>
      <c r="CY102" s="1042"/>
      <c r="CZ102" s="1042"/>
      <c r="DA102" s="1043"/>
      <c r="DB102" s="1041">
        <f t="shared" ref="DB102" si="7">SUM(DB7:DF88)</f>
        <v>700</v>
      </c>
      <c r="DC102" s="1042"/>
      <c r="DD102" s="1042"/>
      <c r="DE102" s="1042"/>
      <c r="DF102" s="1043"/>
      <c r="DG102" s="1041">
        <f t="shared" ref="DG102" si="8">SUM(DG7:DK88)</f>
        <v>0</v>
      </c>
      <c r="DH102" s="1042"/>
      <c r="DI102" s="1042"/>
      <c r="DJ102" s="1042"/>
      <c r="DK102" s="1043"/>
      <c r="DL102" s="1041">
        <f t="shared" ref="DL102" si="9">SUM(DL7:DP88)</f>
        <v>182.161</v>
      </c>
      <c r="DM102" s="1042"/>
      <c r="DN102" s="1042"/>
      <c r="DO102" s="1042"/>
      <c r="DP102" s="1043"/>
      <c r="DQ102" s="1041">
        <f t="shared" ref="DQ102" si="10">SUM(DQ7:DU88)</f>
        <v>0</v>
      </c>
      <c r="DR102" s="1042"/>
      <c r="DS102" s="1042"/>
      <c r="DT102" s="1042"/>
      <c r="DU102" s="1043"/>
      <c r="DV102" s="1024"/>
      <c r="DW102" s="1025"/>
      <c r="DX102" s="1025"/>
      <c r="DY102" s="1025"/>
      <c r="DZ102" s="102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431</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432</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433</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434</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9" t="s">
        <v>435</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436</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x14ac:dyDescent="0.15">
      <c r="A109" s="984" t="s">
        <v>437</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438</v>
      </c>
      <c r="AB109" s="985"/>
      <c r="AC109" s="985"/>
      <c r="AD109" s="985"/>
      <c r="AE109" s="986"/>
      <c r="AF109" s="987" t="s">
        <v>308</v>
      </c>
      <c r="AG109" s="985"/>
      <c r="AH109" s="985"/>
      <c r="AI109" s="985"/>
      <c r="AJ109" s="986"/>
      <c r="AK109" s="987" t="s">
        <v>307</v>
      </c>
      <c r="AL109" s="985"/>
      <c r="AM109" s="985"/>
      <c r="AN109" s="985"/>
      <c r="AO109" s="986"/>
      <c r="AP109" s="987" t="s">
        <v>439</v>
      </c>
      <c r="AQ109" s="985"/>
      <c r="AR109" s="985"/>
      <c r="AS109" s="985"/>
      <c r="AT109" s="1016"/>
      <c r="AU109" s="984" t="s">
        <v>437</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438</v>
      </c>
      <c r="BR109" s="985"/>
      <c r="BS109" s="985"/>
      <c r="BT109" s="985"/>
      <c r="BU109" s="986"/>
      <c r="BV109" s="987" t="s">
        <v>308</v>
      </c>
      <c r="BW109" s="985"/>
      <c r="BX109" s="985"/>
      <c r="BY109" s="985"/>
      <c r="BZ109" s="986"/>
      <c r="CA109" s="987" t="s">
        <v>307</v>
      </c>
      <c r="CB109" s="985"/>
      <c r="CC109" s="985"/>
      <c r="CD109" s="985"/>
      <c r="CE109" s="986"/>
      <c r="CF109" s="1023" t="s">
        <v>439</v>
      </c>
      <c r="CG109" s="1023"/>
      <c r="CH109" s="1023"/>
      <c r="CI109" s="1023"/>
      <c r="CJ109" s="1023"/>
      <c r="CK109" s="987" t="s">
        <v>440</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438</v>
      </c>
      <c r="DH109" s="985"/>
      <c r="DI109" s="985"/>
      <c r="DJ109" s="985"/>
      <c r="DK109" s="986"/>
      <c r="DL109" s="987" t="s">
        <v>308</v>
      </c>
      <c r="DM109" s="985"/>
      <c r="DN109" s="985"/>
      <c r="DO109" s="985"/>
      <c r="DP109" s="986"/>
      <c r="DQ109" s="987" t="s">
        <v>307</v>
      </c>
      <c r="DR109" s="985"/>
      <c r="DS109" s="985"/>
      <c r="DT109" s="985"/>
      <c r="DU109" s="986"/>
      <c r="DV109" s="987" t="s">
        <v>439</v>
      </c>
      <c r="DW109" s="985"/>
      <c r="DX109" s="985"/>
      <c r="DY109" s="985"/>
      <c r="DZ109" s="1016"/>
    </row>
    <row r="110" spans="1:131" s="245" customFormat="1" ht="26.25" customHeight="1" x14ac:dyDescent="0.15">
      <c r="A110" s="887" t="s">
        <v>441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6491432</v>
      </c>
      <c r="AB110" s="978"/>
      <c r="AC110" s="978"/>
      <c r="AD110" s="978"/>
      <c r="AE110" s="979"/>
      <c r="AF110" s="980">
        <v>6407527</v>
      </c>
      <c r="AG110" s="978"/>
      <c r="AH110" s="978"/>
      <c r="AI110" s="978"/>
      <c r="AJ110" s="979"/>
      <c r="AK110" s="980">
        <v>6401863</v>
      </c>
      <c r="AL110" s="978"/>
      <c r="AM110" s="978"/>
      <c r="AN110" s="978"/>
      <c r="AO110" s="979"/>
      <c r="AP110" s="981">
        <v>31.5</v>
      </c>
      <c r="AQ110" s="982"/>
      <c r="AR110" s="982"/>
      <c r="AS110" s="982"/>
      <c r="AT110" s="983"/>
      <c r="AU110" s="1017" t="s">
        <v>73</v>
      </c>
      <c r="AV110" s="1018"/>
      <c r="AW110" s="1018"/>
      <c r="AX110" s="1018"/>
      <c r="AY110" s="1018"/>
      <c r="AZ110" s="943" t="s">
        <v>442</v>
      </c>
      <c r="BA110" s="888"/>
      <c r="BB110" s="888"/>
      <c r="BC110" s="888"/>
      <c r="BD110" s="888"/>
      <c r="BE110" s="888"/>
      <c r="BF110" s="888"/>
      <c r="BG110" s="888"/>
      <c r="BH110" s="888"/>
      <c r="BI110" s="888"/>
      <c r="BJ110" s="888"/>
      <c r="BK110" s="888"/>
      <c r="BL110" s="888"/>
      <c r="BM110" s="888"/>
      <c r="BN110" s="888"/>
      <c r="BO110" s="888"/>
      <c r="BP110" s="889"/>
      <c r="BQ110" s="944">
        <v>57455771</v>
      </c>
      <c r="BR110" s="925"/>
      <c r="BS110" s="925"/>
      <c r="BT110" s="925"/>
      <c r="BU110" s="925"/>
      <c r="BV110" s="925">
        <v>54742335</v>
      </c>
      <c r="BW110" s="925"/>
      <c r="BX110" s="925"/>
      <c r="BY110" s="925"/>
      <c r="BZ110" s="925"/>
      <c r="CA110" s="925">
        <v>51997874</v>
      </c>
      <c r="CB110" s="925"/>
      <c r="CC110" s="925"/>
      <c r="CD110" s="925"/>
      <c r="CE110" s="925"/>
      <c r="CF110" s="949">
        <v>256</v>
      </c>
      <c r="CG110" s="950"/>
      <c r="CH110" s="950"/>
      <c r="CI110" s="950"/>
      <c r="CJ110" s="950"/>
      <c r="CK110" s="1013" t="s">
        <v>443</v>
      </c>
      <c r="CL110" s="899"/>
      <c r="CM110" s="974" t="s">
        <v>444</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445</v>
      </c>
      <c r="DH110" s="925"/>
      <c r="DI110" s="925"/>
      <c r="DJ110" s="925"/>
      <c r="DK110" s="925"/>
      <c r="DL110" s="925" t="s">
        <v>445</v>
      </c>
      <c r="DM110" s="925"/>
      <c r="DN110" s="925"/>
      <c r="DO110" s="925"/>
      <c r="DP110" s="925"/>
      <c r="DQ110" s="925" t="s">
        <v>185</v>
      </c>
      <c r="DR110" s="925"/>
      <c r="DS110" s="925"/>
      <c r="DT110" s="925"/>
      <c r="DU110" s="925"/>
      <c r="DV110" s="926" t="s">
        <v>394</v>
      </c>
      <c r="DW110" s="926"/>
      <c r="DX110" s="926"/>
      <c r="DY110" s="926"/>
      <c r="DZ110" s="927"/>
    </row>
    <row r="111" spans="1:131" s="245" customFormat="1" ht="26.25" customHeight="1" x14ac:dyDescent="0.15">
      <c r="A111" s="854" t="s">
        <v>446</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394</v>
      </c>
      <c r="AB111" s="1006"/>
      <c r="AC111" s="1006"/>
      <c r="AD111" s="1006"/>
      <c r="AE111" s="1007"/>
      <c r="AF111" s="1008" t="s">
        <v>419</v>
      </c>
      <c r="AG111" s="1006"/>
      <c r="AH111" s="1006"/>
      <c r="AI111" s="1006"/>
      <c r="AJ111" s="1007"/>
      <c r="AK111" s="1008" t="s">
        <v>447</v>
      </c>
      <c r="AL111" s="1006"/>
      <c r="AM111" s="1006"/>
      <c r="AN111" s="1006"/>
      <c r="AO111" s="1007"/>
      <c r="AP111" s="1009" t="s">
        <v>394</v>
      </c>
      <c r="AQ111" s="1010"/>
      <c r="AR111" s="1010"/>
      <c r="AS111" s="1010"/>
      <c r="AT111" s="1011"/>
      <c r="AU111" s="1019"/>
      <c r="AV111" s="1020"/>
      <c r="AW111" s="1020"/>
      <c r="AX111" s="1020"/>
      <c r="AY111" s="1020"/>
      <c r="AZ111" s="895" t="s">
        <v>448</v>
      </c>
      <c r="BA111" s="830"/>
      <c r="BB111" s="830"/>
      <c r="BC111" s="830"/>
      <c r="BD111" s="830"/>
      <c r="BE111" s="830"/>
      <c r="BF111" s="830"/>
      <c r="BG111" s="830"/>
      <c r="BH111" s="830"/>
      <c r="BI111" s="830"/>
      <c r="BJ111" s="830"/>
      <c r="BK111" s="830"/>
      <c r="BL111" s="830"/>
      <c r="BM111" s="830"/>
      <c r="BN111" s="830"/>
      <c r="BO111" s="830"/>
      <c r="BP111" s="831"/>
      <c r="BQ111" s="896">
        <v>111127</v>
      </c>
      <c r="BR111" s="897"/>
      <c r="BS111" s="897"/>
      <c r="BT111" s="897"/>
      <c r="BU111" s="897"/>
      <c r="BV111" s="897">
        <v>111127</v>
      </c>
      <c r="BW111" s="897"/>
      <c r="BX111" s="897"/>
      <c r="BY111" s="897"/>
      <c r="BZ111" s="897"/>
      <c r="CA111" s="897">
        <v>111127</v>
      </c>
      <c r="CB111" s="897"/>
      <c r="CC111" s="897"/>
      <c r="CD111" s="897"/>
      <c r="CE111" s="897"/>
      <c r="CF111" s="958">
        <v>0.5</v>
      </c>
      <c r="CG111" s="959"/>
      <c r="CH111" s="959"/>
      <c r="CI111" s="959"/>
      <c r="CJ111" s="959"/>
      <c r="CK111" s="1014"/>
      <c r="CL111" s="901"/>
      <c r="CM111" s="904" t="s">
        <v>449</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450</v>
      </c>
      <c r="DH111" s="897"/>
      <c r="DI111" s="897"/>
      <c r="DJ111" s="897"/>
      <c r="DK111" s="897"/>
      <c r="DL111" s="897" t="s">
        <v>185</v>
      </c>
      <c r="DM111" s="897"/>
      <c r="DN111" s="897"/>
      <c r="DO111" s="897"/>
      <c r="DP111" s="897"/>
      <c r="DQ111" s="897" t="s">
        <v>185</v>
      </c>
      <c r="DR111" s="897"/>
      <c r="DS111" s="897"/>
      <c r="DT111" s="897"/>
      <c r="DU111" s="897"/>
      <c r="DV111" s="874" t="s">
        <v>419</v>
      </c>
      <c r="DW111" s="874"/>
      <c r="DX111" s="874"/>
      <c r="DY111" s="874"/>
      <c r="DZ111" s="875"/>
    </row>
    <row r="112" spans="1:131" s="245" customFormat="1" ht="26.25" customHeight="1" x14ac:dyDescent="0.15">
      <c r="A112" s="999" t="s">
        <v>451</v>
      </c>
      <c r="B112" s="1000"/>
      <c r="C112" s="830" t="s">
        <v>452</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v>106903</v>
      </c>
      <c r="AB112" s="860"/>
      <c r="AC112" s="860"/>
      <c r="AD112" s="860"/>
      <c r="AE112" s="861"/>
      <c r="AF112" s="862">
        <v>40000</v>
      </c>
      <c r="AG112" s="860"/>
      <c r="AH112" s="860"/>
      <c r="AI112" s="860"/>
      <c r="AJ112" s="861"/>
      <c r="AK112" s="862">
        <v>30000</v>
      </c>
      <c r="AL112" s="860"/>
      <c r="AM112" s="860"/>
      <c r="AN112" s="860"/>
      <c r="AO112" s="861"/>
      <c r="AP112" s="907">
        <v>0.1</v>
      </c>
      <c r="AQ112" s="908"/>
      <c r="AR112" s="908"/>
      <c r="AS112" s="908"/>
      <c r="AT112" s="909"/>
      <c r="AU112" s="1019"/>
      <c r="AV112" s="1020"/>
      <c r="AW112" s="1020"/>
      <c r="AX112" s="1020"/>
      <c r="AY112" s="1020"/>
      <c r="AZ112" s="895" t="s">
        <v>453</v>
      </c>
      <c r="BA112" s="830"/>
      <c r="BB112" s="830"/>
      <c r="BC112" s="830"/>
      <c r="BD112" s="830"/>
      <c r="BE112" s="830"/>
      <c r="BF112" s="830"/>
      <c r="BG112" s="830"/>
      <c r="BH112" s="830"/>
      <c r="BI112" s="830"/>
      <c r="BJ112" s="830"/>
      <c r="BK112" s="830"/>
      <c r="BL112" s="830"/>
      <c r="BM112" s="830"/>
      <c r="BN112" s="830"/>
      <c r="BO112" s="830"/>
      <c r="BP112" s="831"/>
      <c r="BQ112" s="896">
        <v>41299627</v>
      </c>
      <c r="BR112" s="897"/>
      <c r="BS112" s="897"/>
      <c r="BT112" s="897"/>
      <c r="BU112" s="897"/>
      <c r="BV112" s="897">
        <v>38844790</v>
      </c>
      <c r="BW112" s="897"/>
      <c r="BX112" s="897"/>
      <c r="BY112" s="897"/>
      <c r="BZ112" s="897"/>
      <c r="CA112" s="897">
        <v>38424253</v>
      </c>
      <c r="CB112" s="897"/>
      <c r="CC112" s="897"/>
      <c r="CD112" s="897"/>
      <c r="CE112" s="897"/>
      <c r="CF112" s="958">
        <v>189.2</v>
      </c>
      <c r="CG112" s="959"/>
      <c r="CH112" s="959"/>
      <c r="CI112" s="959"/>
      <c r="CJ112" s="959"/>
      <c r="CK112" s="1014"/>
      <c r="CL112" s="901"/>
      <c r="CM112" s="904" t="s">
        <v>454</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455</v>
      </c>
      <c r="DH112" s="897"/>
      <c r="DI112" s="897"/>
      <c r="DJ112" s="897"/>
      <c r="DK112" s="897"/>
      <c r="DL112" s="897" t="s">
        <v>419</v>
      </c>
      <c r="DM112" s="897"/>
      <c r="DN112" s="897"/>
      <c r="DO112" s="897"/>
      <c r="DP112" s="897"/>
      <c r="DQ112" s="897" t="s">
        <v>394</v>
      </c>
      <c r="DR112" s="897"/>
      <c r="DS112" s="897"/>
      <c r="DT112" s="897"/>
      <c r="DU112" s="897"/>
      <c r="DV112" s="874" t="s">
        <v>419</v>
      </c>
      <c r="DW112" s="874"/>
      <c r="DX112" s="874"/>
      <c r="DY112" s="874"/>
      <c r="DZ112" s="875"/>
    </row>
    <row r="113" spans="1:130" s="245" customFormat="1" ht="26.25" customHeight="1" x14ac:dyDescent="0.15">
      <c r="A113" s="1001"/>
      <c r="B113" s="1002"/>
      <c r="C113" s="830" t="s">
        <v>456</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2883923</v>
      </c>
      <c r="AB113" s="1006"/>
      <c r="AC113" s="1006"/>
      <c r="AD113" s="1006"/>
      <c r="AE113" s="1007"/>
      <c r="AF113" s="1008">
        <v>2944707</v>
      </c>
      <c r="AG113" s="1006"/>
      <c r="AH113" s="1006"/>
      <c r="AI113" s="1006"/>
      <c r="AJ113" s="1007"/>
      <c r="AK113" s="1008">
        <v>2864364</v>
      </c>
      <c r="AL113" s="1006"/>
      <c r="AM113" s="1006"/>
      <c r="AN113" s="1006"/>
      <c r="AO113" s="1007"/>
      <c r="AP113" s="1009">
        <v>14.1</v>
      </c>
      <c r="AQ113" s="1010"/>
      <c r="AR113" s="1010"/>
      <c r="AS113" s="1010"/>
      <c r="AT113" s="1011"/>
      <c r="AU113" s="1019"/>
      <c r="AV113" s="1020"/>
      <c r="AW113" s="1020"/>
      <c r="AX113" s="1020"/>
      <c r="AY113" s="1020"/>
      <c r="AZ113" s="895" t="s">
        <v>457</v>
      </c>
      <c r="BA113" s="830"/>
      <c r="BB113" s="830"/>
      <c r="BC113" s="830"/>
      <c r="BD113" s="830"/>
      <c r="BE113" s="830"/>
      <c r="BF113" s="830"/>
      <c r="BG113" s="830"/>
      <c r="BH113" s="830"/>
      <c r="BI113" s="830"/>
      <c r="BJ113" s="830"/>
      <c r="BK113" s="830"/>
      <c r="BL113" s="830"/>
      <c r="BM113" s="830"/>
      <c r="BN113" s="830"/>
      <c r="BO113" s="830"/>
      <c r="BP113" s="831"/>
      <c r="BQ113" s="896">
        <v>12578517</v>
      </c>
      <c r="BR113" s="897"/>
      <c r="BS113" s="897"/>
      <c r="BT113" s="897"/>
      <c r="BU113" s="897"/>
      <c r="BV113" s="897">
        <v>12059712</v>
      </c>
      <c r="BW113" s="897"/>
      <c r="BX113" s="897"/>
      <c r="BY113" s="897"/>
      <c r="BZ113" s="897"/>
      <c r="CA113" s="897">
        <v>11322750</v>
      </c>
      <c r="CB113" s="897"/>
      <c r="CC113" s="897"/>
      <c r="CD113" s="897"/>
      <c r="CE113" s="897"/>
      <c r="CF113" s="958">
        <v>55.7</v>
      </c>
      <c r="CG113" s="959"/>
      <c r="CH113" s="959"/>
      <c r="CI113" s="959"/>
      <c r="CJ113" s="959"/>
      <c r="CK113" s="1014"/>
      <c r="CL113" s="901"/>
      <c r="CM113" s="904" t="s">
        <v>458</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185</v>
      </c>
      <c r="DH113" s="860"/>
      <c r="DI113" s="860"/>
      <c r="DJ113" s="860"/>
      <c r="DK113" s="861"/>
      <c r="DL113" s="862" t="s">
        <v>450</v>
      </c>
      <c r="DM113" s="860"/>
      <c r="DN113" s="860"/>
      <c r="DO113" s="860"/>
      <c r="DP113" s="861"/>
      <c r="DQ113" s="862" t="s">
        <v>459</v>
      </c>
      <c r="DR113" s="860"/>
      <c r="DS113" s="860"/>
      <c r="DT113" s="860"/>
      <c r="DU113" s="861"/>
      <c r="DV113" s="907" t="s">
        <v>419</v>
      </c>
      <c r="DW113" s="908"/>
      <c r="DX113" s="908"/>
      <c r="DY113" s="908"/>
      <c r="DZ113" s="909"/>
    </row>
    <row r="114" spans="1:130" s="245" customFormat="1" ht="26.25" customHeight="1" x14ac:dyDescent="0.15">
      <c r="A114" s="1001"/>
      <c r="B114" s="1002"/>
      <c r="C114" s="830" t="s">
        <v>460</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966596</v>
      </c>
      <c r="AB114" s="860"/>
      <c r="AC114" s="860"/>
      <c r="AD114" s="860"/>
      <c r="AE114" s="861"/>
      <c r="AF114" s="862">
        <v>949063</v>
      </c>
      <c r="AG114" s="860"/>
      <c r="AH114" s="860"/>
      <c r="AI114" s="860"/>
      <c r="AJ114" s="861"/>
      <c r="AK114" s="862">
        <v>914739</v>
      </c>
      <c r="AL114" s="860"/>
      <c r="AM114" s="860"/>
      <c r="AN114" s="860"/>
      <c r="AO114" s="861"/>
      <c r="AP114" s="907">
        <v>4.5</v>
      </c>
      <c r="AQ114" s="908"/>
      <c r="AR114" s="908"/>
      <c r="AS114" s="908"/>
      <c r="AT114" s="909"/>
      <c r="AU114" s="1019"/>
      <c r="AV114" s="1020"/>
      <c r="AW114" s="1020"/>
      <c r="AX114" s="1020"/>
      <c r="AY114" s="1020"/>
      <c r="AZ114" s="895" t="s">
        <v>461</v>
      </c>
      <c r="BA114" s="830"/>
      <c r="BB114" s="830"/>
      <c r="BC114" s="830"/>
      <c r="BD114" s="830"/>
      <c r="BE114" s="830"/>
      <c r="BF114" s="830"/>
      <c r="BG114" s="830"/>
      <c r="BH114" s="830"/>
      <c r="BI114" s="830"/>
      <c r="BJ114" s="830"/>
      <c r="BK114" s="830"/>
      <c r="BL114" s="830"/>
      <c r="BM114" s="830"/>
      <c r="BN114" s="830"/>
      <c r="BO114" s="830"/>
      <c r="BP114" s="831"/>
      <c r="BQ114" s="896">
        <v>6467345</v>
      </c>
      <c r="BR114" s="897"/>
      <c r="BS114" s="897"/>
      <c r="BT114" s="897"/>
      <c r="BU114" s="897"/>
      <c r="BV114" s="897">
        <v>6113928</v>
      </c>
      <c r="BW114" s="897"/>
      <c r="BX114" s="897"/>
      <c r="BY114" s="897"/>
      <c r="BZ114" s="897"/>
      <c r="CA114" s="897">
        <v>6121004</v>
      </c>
      <c r="CB114" s="897"/>
      <c r="CC114" s="897"/>
      <c r="CD114" s="897"/>
      <c r="CE114" s="897"/>
      <c r="CF114" s="958">
        <v>30.1</v>
      </c>
      <c r="CG114" s="959"/>
      <c r="CH114" s="959"/>
      <c r="CI114" s="959"/>
      <c r="CJ114" s="959"/>
      <c r="CK114" s="1014"/>
      <c r="CL114" s="901"/>
      <c r="CM114" s="904" t="s">
        <v>462</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419</v>
      </c>
      <c r="DH114" s="860"/>
      <c r="DI114" s="860"/>
      <c r="DJ114" s="860"/>
      <c r="DK114" s="861"/>
      <c r="DL114" s="862" t="s">
        <v>450</v>
      </c>
      <c r="DM114" s="860"/>
      <c r="DN114" s="860"/>
      <c r="DO114" s="860"/>
      <c r="DP114" s="861"/>
      <c r="DQ114" s="862" t="s">
        <v>450</v>
      </c>
      <c r="DR114" s="860"/>
      <c r="DS114" s="860"/>
      <c r="DT114" s="860"/>
      <c r="DU114" s="861"/>
      <c r="DV114" s="907" t="s">
        <v>450</v>
      </c>
      <c r="DW114" s="908"/>
      <c r="DX114" s="908"/>
      <c r="DY114" s="908"/>
      <c r="DZ114" s="909"/>
    </row>
    <row r="115" spans="1:130" s="245" customFormat="1" ht="26.25" customHeight="1" x14ac:dyDescent="0.15">
      <c r="A115" s="1001"/>
      <c r="B115" s="1002"/>
      <c r="C115" s="830" t="s">
        <v>463</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t="s">
        <v>455</v>
      </c>
      <c r="AB115" s="1006"/>
      <c r="AC115" s="1006"/>
      <c r="AD115" s="1006"/>
      <c r="AE115" s="1007"/>
      <c r="AF115" s="1008" t="s">
        <v>447</v>
      </c>
      <c r="AG115" s="1006"/>
      <c r="AH115" s="1006"/>
      <c r="AI115" s="1006"/>
      <c r="AJ115" s="1007"/>
      <c r="AK115" s="1008" t="s">
        <v>447</v>
      </c>
      <c r="AL115" s="1006"/>
      <c r="AM115" s="1006"/>
      <c r="AN115" s="1006"/>
      <c r="AO115" s="1007"/>
      <c r="AP115" s="1009" t="s">
        <v>450</v>
      </c>
      <c r="AQ115" s="1010"/>
      <c r="AR115" s="1010"/>
      <c r="AS115" s="1010"/>
      <c r="AT115" s="1011"/>
      <c r="AU115" s="1019"/>
      <c r="AV115" s="1020"/>
      <c r="AW115" s="1020"/>
      <c r="AX115" s="1020"/>
      <c r="AY115" s="1020"/>
      <c r="AZ115" s="895" t="s">
        <v>464</v>
      </c>
      <c r="BA115" s="830"/>
      <c r="BB115" s="830"/>
      <c r="BC115" s="830"/>
      <c r="BD115" s="830"/>
      <c r="BE115" s="830"/>
      <c r="BF115" s="830"/>
      <c r="BG115" s="830"/>
      <c r="BH115" s="830"/>
      <c r="BI115" s="830"/>
      <c r="BJ115" s="830"/>
      <c r="BK115" s="830"/>
      <c r="BL115" s="830"/>
      <c r="BM115" s="830"/>
      <c r="BN115" s="830"/>
      <c r="BO115" s="830"/>
      <c r="BP115" s="831"/>
      <c r="BQ115" s="896" t="s">
        <v>465</v>
      </c>
      <c r="BR115" s="897"/>
      <c r="BS115" s="897"/>
      <c r="BT115" s="897"/>
      <c r="BU115" s="897"/>
      <c r="BV115" s="897" t="s">
        <v>450</v>
      </c>
      <c r="BW115" s="897"/>
      <c r="BX115" s="897"/>
      <c r="BY115" s="897"/>
      <c r="BZ115" s="897"/>
      <c r="CA115" s="897" t="s">
        <v>185</v>
      </c>
      <c r="CB115" s="897"/>
      <c r="CC115" s="897"/>
      <c r="CD115" s="897"/>
      <c r="CE115" s="897"/>
      <c r="CF115" s="958" t="s">
        <v>465</v>
      </c>
      <c r="CG115" s="959"/>
      <c r="CH115" s="959"/>
      <c r="CI115" s="959"/>
      <c r="CJ115" s="959"/>
      <c r="CK115" s="1014"/>
      <c r="CL115" s="901"/>
      <c r="CM115" s="895" t="s">
        <v>466</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v>111127</v>
      </c>
      <c r="DH115" s="860"/>
      <c r="DI115" s="860"/>
      <c r="DJ115" s="860"/>
      <c r="DK115" s="861"/>
      <c r="DL115" s="862">
        <v>111127</v>
      </c>
      <c r="DM115" s="860"/>
      <c r="DN115" s="860"/>
      <c r="DO115" s="860"/>
      <c r="DP115" s="861"/>
      <c r="DQ115" s="862">
        <v>111127</v>
      </c>
      <c r="DR115" s="860"/>
      <c r="DS115" s="860"/>
      <c r="DT115" s="860"/>
      <c r="DU115" s="861"/>
      <c r="DV115" s="907">
        <v>0.5</v>
      </c>
      <c r="DW115" s="908"/>
      <c r="DX115" s="908"/>
      <c r="DY115" s="908"/>
      <c r="DZ115" s="909"/>
    </row>
    <row r="116" spans="1:130" s="245" customFormat="1" ht="26.25" customHeight="1" x14ac:dyDescent="0.15">
      <c r="A116" s="1003"/>
      <c r="B116" s="1004"/>
      <c r="C116" s="963" t="s">
        <v>467</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v>450</v>
      </c>
      <c r="AB116" s="860"/>
      <c r="AC116" s="860"/>
      <c r="AD116" s="860"/>
      <c r="AE116" s="861"/>
      <c r="AF116" s="862" t="s">
        <v>455</v>
      </c>
      <c r="AG116" s="860"/>
      <c r="AH116" s="860"/>
      <c r="AI116" s="860"/>
      <c r="AJ116" s="861"/>
      <c r="AK116" s="862" t="s">
        <v>185</v>
      </c>
      <c r="AL116" s="860"/>
      <c r="AM116" s="860"/>
      <c r="AN116" s="860"/>
      <c r="AO116" s="861"/>
      <c r="AP116" s="907" t="s">
        <v>450</v>
      </c>
      <c r="AQ116" s="908"/>
      <c r="AR116" s="908"/>
      <c r="AS116" s="908"/>
      <c r="AT116" s="909"/>
      <c r="AU116" s="1019"/>
      <c r="AV116" s="1020"/>
      <c r="AW116" s="1020"/>
      <c r="AX116" s="1020"/>
      <c r="AY116" s="1020"/>
      <c r="AZ116" s="946" t="s">
        <v>468</v>
      </c>
      <c r="BA116" s="947"/>
      <c r="BB116" s="947"/>
      <c r="BC116" s="947"/>
      <c r="BD116" s="947"/>
      <c r="BE116" s="947"/>
      <c r="BF116" s="947"/>
      <c r="BG116" s="947"/>
      <c r="BH116" s="947"/>
      <c r="BI116" s="947"/>
      <c r="BJ116" s="947"/>
      <c r="BK116" s="947"/>
      <c r="BL116" s="947"/>
      <c r="BM116" s="947"/>
      <c r="BN116" s="947"/>
      <c r="BO116" s="947"/>
      <c r="BP116" s="948"/>
      <c r="BQ116" s="896" t="s">
        <v>185</v>
      </c>
      <c r="BR116" s="897"/>
      <c r="BS116" s="897"/>
      <c r="BT116" s="897"/>
      <c r="BU116" s="897"/>
      <c r="BV116" s="897" t="s">
        <v>394</v>
      </c>
      <c r="BW116" s="897"/>
      <c r="BX116" s="897"/>
      <c r="BY116" s="897"/>
      <c r="BZ116" s="897"/>
      <c r="CA116" s="897" t="s">
        <v>185</v>
      </c>
      <c r="CB116" s="897"/>
      <c r="CC116" s="897"/>
      <c r="CD116" s="897"/>
      <c r="CE116" s="897"/>
      <c r="CF116" s="958" t="s">
        <v>419</v>
      </c>
      <c r="CG116" s="959"/>
      <c r="CH116" s="959"/>
      <c r="CI116" s="959"/>
      <c r="CJ116" s="959"/>
      <c r="CK116" s="1014"/>
      <c r="CL116" s="901"/>
      <c r="CM116" s="904" t="s">
        <v>469</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419</v>
      </c>
      <c r="DH116" s="860"/>
      <c r="DI116" s="860"/>
      <c r="DJ116" s="860"/>
      <c r="DK116" s="861"/>
      <c r="DL116" s="862" t="s">
        <v>185</v>
      </c>
      <c r="DM116" s="860"/>
      <c r="DN116" s="860"/>
      <c r="DO116" s="860"/>
      <c r="DP116" s="861"/>
      <c r="DQ116" s="862" t="s">
        <v>450</v>
      </c>
      <c r="DR116" s="860"/>
      <c r="DS116" s="860"/>
      <c r="DT116" s="860"/>
      <c r="DU116" s="861"/>
      <c r="DV116" s="907" t="s">
        <v>394</v>
      </c>
      <c r="DW116" s="908"/>
      <c r="DX116" s="908"/>
      <c r="DY116" s="908"/>
      <c r="DZ116" s="909"/>
    </row>
    <row r="117" spans="1:130" s="245" customFormat="1" ht="26.25" customHeight="1" x14ac:dyDescent="0.15">
      <c r="A117" s="984" t="s">
        <v>188</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470</v>
      </c>
      <c r="Z117" s="986"/>
      <c r="AA117" s="991">
        <v>10449304</v>
      </c>
      <c r="AB117" s="992"/>
      <c r="AC117" s="992"/>
      <c r="AD117" s="992"/>
      <c r="AE117" s="993"/>
      <c r="AF117" s="994">
        <v>10341297</v>
      </c>
      <c r="AG117" s="992"/>
      <c r="AH117" s="992"/>
      <c r="AI117" s="992"/>
      <c r="AJ117" s="993"/>
      <c r="AK117" s="994">
        <v>10210966</v>
      </c>
      <c r="AL117" s="992"/>
      <c r="AM117" s="992"/>
      <c r="AN117" s="992"/>
      <c r="AO117" s="993"/>
      <c r="AP117" s="995"/>
      <c r="AQ117" s="996"/>
      <c r="AR117" s="996"/>
      <c r="AS117" s="996"/>
      <c r="AT117" s="997"/>
      <c r="AU117" s="1019"/>
      <c r="AV117" s="1020"/>
      <c r="AW117" s="1020"/>
      <c r="AX117" s="1020"/>
      <c r="AY117" s="1020"/>
      <c r="AZ117" s="946" t="s">
        <v>471</v>
      </c>
      <c r="BA117" s="947"/>
      <c r="BB117" s="947"/>
      <c r="BC117" s="947"/>
      <c r="BD117" s="947"/>
      <c r="BE117" s="947"/>
      <c r="BF117" s="947"/>
      <c r="BG117" s="947"/>
      <c r="BH117" s="947"/>
      <c r="BI117" s="947"/>
      <c r="BJ117" s="947"/>
      <c r="BK117" s="947"/>
      <c r="BL117" s="947"/>
      <c r="BM117" s="947"/>
      <c r="BN117" s="947"/>
      <c r="BO117" s="947"/>
      <c r="BP117" s="948"/>
      <c r="BQ117" s="896" t="s">
        <v>465</v>
      </c>
      <c r="BR117" s="897"/>
      <c r="BS117" s="897"/>
      <c r="BT117" s="897"/>
      <c r="BU117" s="897"/>
      <c r="BV117" s="897" t="s">
        <v>447</v>
      </c>
      <c r="BW117" s="897"/>
      <c r="BX117" s="897"/>
      <c r="BY117" s="897"/>
      <c r="BZ117" s="897"/>
      <c r="CA117" s="897" t="s">
        <v>450</v>
      </c>
      <c r="CB117" s="897"/>
      <c r="CC117" s="897"/>
      <c r="CD117" s="897"/>
      <c r="CE117" s="897"/>
      <c r="CF117" s="958" t="s">
        <v>465</v>
      </c>
      <c r="CG117" s="959"/>
      <c r="CH117" s="959"/>
      <c r="CI117" s="959"/>
      <c r="CJ117" s="959"/>
      <c r="CK117" s="1014"/>
      <c r="CL117" s="901"/>
      <c r="CM117" s="904" t="s">
        <v>472</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419</v>
      </c>
      <c r="DH117" s="860"/>
      <c r="DI117" s="860"/>
      <c r="DJ117" s="860"/>
      <c r="DK117" s="861"/>
      <c r="DL117" s="862" t="s">
        <v>450</v>
      </c>
      <c r="DM117" s="860"/>
      <c r="DN117" s="860"/>
      <c r="DO117" s="860"/>
      <c r="DP117" s="861"/>
      <c r="DQ117" s="862" t="s">
        <v>473</v>
      </c>
      <c r="DR117" s="860"/>
      <c r="DS117" s="860"/>
      <c r="DT117" s="860"/>
      <c r="DU117" s="861"/>
      <c r="DV117" s="907" t="s">
        <v>419</v>
      </c>
      <c r="DW117" s="908"/>
      <c r="DX117" s="908"/>
      <c r="DY117" s="908"/>
      <c r="DZ117" s="909"/>
    </row>
    <row r="118" spans="1:130" s="245" customFormat="1" ht="26.25" customHeight="1" x14ac:dyDescent="0.15">
      <c r="A118" s="984" t="s">
        <v>440</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438</v>
      </c>
      <c r="AB118" s="985"/>
      <c r="AC118" s="985"/>
      <c r="AD118" s="985"/>
      <c r="AE118" s="986"/>
      <c r="AF118" s="987" t="s">
        <v>308</v>
      </c>
      <c r="AG118" s="985"/>
      <c r="AH118" s="985"/>
      <c r="AI118" s="985"/>
      <c r="AJ118" s="986"/>
      <c r="AK118" s="987" t="s">
        <v>307</v>
      </c>
      <c r="AL118" s="985"/>
      <c r="AM118" s="985"/>
      <c r="AN118" s="985"/>
      <c r="AO118" s="986"/>
      <c r="AP118" s="988" t="s">
        <v>439</v>
      </c>
      <c r="AQ118" s="989"/>
      <c r="AR118" s="989"/>
      <c r="AS118" s="989"/>
      <c r="AT118" s="990"/>
      <c r="AU118" s="1019"/>
      <c r="AV118" s="1020"/>
      <c r="AW118" s="1020"/>
      <c r="AX118" s="1020"/>
      <c r="AY118" s="1020"/>
      <c r="AZ118" s="962" t="s">
        <v>474</v>
      </c>
      <c r="BA118" s="963"/>
      <c r="BB118" s="963"/>
      <c r="BC118" s="963"/>
      <c r="BD118" s="963"/>
      <c r="BE118" s="963"/>
      <c r="BF118" s="963"/>
      <c r="BG118" s="963"/>
      <c r="BH118" s="963"/>
      <c r="BI118" s="963"/>
      <c r="BJ118" s="963"/>
      <c r="BK118" s="963"/>
      <c r="BL118" s="963"/>
      <c r="BM118" s="963"/>
      <c r="BN118" s="963"/>
      <c r="BO118" s="963"/>
      <c r="BP118" s="964"/>
      <c r="BQ118" s="965" t="s">
        <v>419</v>
      </c>
      <c r="BR118" s="928"/>
      <c r="BS118" s="928"/>
      <c r="BT118" s="928"/>
      <c r="BU118" s="928"/>
      <c r="BV118" s="928" t="s">
        <v>450</v>
      </c>
      <c r="BW118" s="928"/>
      <c r="BX118" s="928"/>
      <c r="BY118" s="928"/>
      <c r="BZ118" s="928"/>
      <c r="CA118" s="928" t="s">
        <v>465</v>
      </c>
      <c r="CB118" s="928"/>
      <c r="CC118" s="928"/>
      <c r="CD118" s="928"/>
      <c r="CE118" s="928"/>
      <c r="CF118" s="958" t="s">
        <v>465</v>
      </c>
      <c r="CG118" s="959"/>
      <c r="CH118" s="959"/>
      <c r="CI118" s="959"/>
      <c r="CJ118" s="959"/>
      <c r="CK118" s="1014"/>
      <c r="CL118" s="901"/>
      <c r="CM118" s="904" t="s">
        <v>475</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394</v>
      </c>
      <c r="DH118" s="860"/>
      <c r="DI118" s="860"/>
      <c r="DJ118" s="860"/>
      <c r="DK118" s="861"/>
      <c r="DL118" s="862" t="s">
        <v>450</v>
      </c>
      <c r="DM118" s="860"/>
      <c r="DN118" s="860"/>
      <c r="DO118" s="860"/>
      <c r="DP118" s="861"/>
      <c r="DQ118" s="862" t="s">
        <v>465</v>
      </c>
      <c r="DR118" s="860"/>
      <c r="DS118" s="860"/>
      <c r="DT118" s="860"/>
      <c r="DU118" s="861"/>
      <c r="DV118" s="907" t="s">
        <v>450</v>
      </c>
      <c r="DW118" s="908"/>
      <c r="DX118" s="908"/>
      <c r="DY118" s="908"/>
      <c r="DZ118" s="909"/>
    </row>
    <row r="119" spans="1:130" s="245" customFormat="1" ht="26.25" customHeight="1" x14ac:dyDescent="0.15">
      <c r="A119" s="898" t="s">
        <v>443</v>
      </c>
      <c r="B119" s="899"/>
      <c r="C119" s="974" t="s">
        <v>444</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459</v>
      </c>
      <c r="AB119" s="978"/>
      <c r="AC119" s="978"/>
      <c r="AD119" s="978"/>
      <c r="AE119" s="979"/>
      <c r="AF119" s="980" t="s">
        <v>476</v>
      </c>
      <c r="AG119" s="978"/>
      <c r="AH119" s="978"/>
      <c r="AI119" s="978"/>
      <c r="AJ119" s="979"/>
      <c r="AK119" s="980" t="s">
        <v>465</v>
      </c>
      <c r="AL119" s="978"/>
      <c r="AM119" s="978"/>
      <c r="AN119" s="978"/>
      <c r="AO119" s="979"/>
      <c r="AP119" s="981" t="s">
        <v>459</v>
      </c>
      <c r="AQ119" s="982"/>
      <c r="AR119" s="982"/>
      <c r="AS119" s="982"/>
      <c r="AT119" s="983"/>
      <c r="AU119" s="1021"/>
      <c r="AV119" s="1022"/>
      <c r="AW119" s="1022"/>
      <c r="AX119" s="1022"/>
      <c r="AY119" s="1022"/>
      <c r="AZ119" s="276" t="s">
        <v>188</v>
      </c>
      <c r="BA119" s="276"/>
      <c r="BB119" s="276"/>
      <c r="BC119" s="276"/>
      <c r="BD119" s="276"/>
      <c r="BE119" s="276"/>
      <c r="BF119" s="276"/>
      <c r="BG119" s="276"/>
      <c r="BH119" s="276"/>
      <c r="BI119" s="276"/>
      <c r="BJ119" s="276"/>
      <c r="BK119" s="276"/>
      <c r="BL119" s="276"/>
      <c r="BM119" s="276"/>
      <c r="BN119" s="276"/>
      <c r="BO119" s="960" t="s">
        <v>477</v>
      </c>
      <c r="BP119" s="961"/>
      <c r="BQ119" s="965">
        <v>117912387</v>
      </c>
      <c r="BR119" s="928"/>
      <c r="BS119" s="928"/>
      <c r="BT119" s="928"/>
      <c r="BU119" s="928"/>
      <c r="BV119" s="928">
        <v>111871892</v>
      </c>
      <c r="BW119" s="928"/>
      <c r="BX119" s="928"/>
      <c r="BY119" s="928"/>
      <c r="BZ119" s="928"/>
      <c r="CA119" s="928">
        <v>107977008</v>
      </c>
      <c r="CB119" s="928"/>
      <c r="CC119" s="928"/>
      <c r="CD119" s="928"/>
      <c r="CE119" s="928"/>
      <c r="CF119" s="826"/>
      <c r="CG119" s="827"/>
      <c r="CH119" s="827"/>
      <c r="CI119" s="827"/>
      <c r="CJ119" s="917"/>
      <c r="CK119" s="1015"/>
      <c r="CL119" s="903"/>
      <c r="CM119" s="921" t="s">
        <v>478</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t="s">
        <v>450</v>
      </c>
      <c r="DH119" s="843"/>
      <c r="DI119" s="843"/>
      <c r="DJ119" s="843"/>
      <c r="DK119" s="844"/>
      <c r="DL119" s="845" t="s">
        <v>185</v>
      </c>
      <c r="DM119" s="843"/>
      <c r="DN119" s="843"/>
      <c r="DO119" s="843"/>
      <c r="DP119" s="844"/>
      <c r="DQ119" s="845" t="s">
        <v>419</v>
      </c>
      <c r="DR119" s="843"/>
      <c r="DS119" s="843"/>
      <c r="DT119" s="843"/>
      <c r="DU119" s="844"/>
      <c r="DV119" s="931" t="s">
        <v>185</v>
      </c>
      <c r="DW119" s="932"/>
      <c r="DX119" s="932"/>
      <c r="DY119" s="932"/>
      <c r="DZ119" s="933"/>
    </row>
    <row r="120" spans="1:130" s="245" customFormat="1" ht="26.25" customHeight="1" x14ac:dyDescent="0.15">
      <c r="A120" s="900"/>
      <c r="B120" s="901"/>
      <c r="C120" s="904" t="s">
        <v>449</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185</v>
      </c>
      <c r="AB120" s="860"/>
      <c r="AC120" s="860"/>
      <c r="AD120" s="860"/>
      <c r="AE120" s="861"/>
      <c r="AF120" s="862" t="s">
        <v>450</v>
      </c>
      <c r="AG120" s="860"/>
      <c r="AH120" s="860"/>
      <c r="AI120" s="860"/>
      <c r="AJ120" s="861"/>
      <c r="AK120" s="862" t="s">
        <v>185</v>
      </c>
      <c r="AL120" s="860"/>
      <c r="AM120" s="860"/>
      <c r="AN120" s="860"/>
      <c r="AO120" s="861"/>
      <c r="AP120" s="907" t="s">
        <v>419</v>
      </c>
      <c r="AQ120" s="908"/>
      <c r="AR120" s="908"/>
      <c r="AS120" s="908"/>
      <c r="AT120" s="909"/>
      <c r="AU120" s="966" t="s">
        <v>479</v>
      </c>
      <c r="AV120" s="967"/>
      <c r="AW120" s="967"/>
      <c r="AX120" s="967"/>
      <c r="AY120" s="968"/>
      <c r="AZ120" s="943" t="s">
        <v>480</v>
      </c>
      <c r="BA120" s="888"/>
      <c r="BB120" s="888"/>
      <c r="BC120" s="888"/>
      <c r="BD120" s="888"/>
      <c r="BE120" s="888"/>
      <c r="BF120" s="888"/>
      <c r="BG120" s="888"/>
      <c r="BH120" s="888"/>
      <c r="BI120" s="888"/>
      <c r="BJ120" s="888"/>
      <c r="BK120" s="888"/>
      <c r="BL120" s="888"/>
      <c r="BM120" s="888"/>
      <c r="BN120" s="888"/>
      <c r="BO120" s="888"/>
      <c r="BP120" s="889"/>
      <c r="BQ120" s="944">
        <v>18601979</v>
      </c>
      <c r="BR120" s="925"/>
      <c r="BS120" s="925"/>
      <c r="BT120" s="925"/>
      <c r="BU120" s="925"/>
      <c r="BV120" s="925">
        <v>18835745</v>
      </c>
      <c r="BW120" s="925"/>
      <c r="BX120" s="925"/>
      <c r="BY120" s="925"/>
      <c r="BZ120" s="925"/>
      <c r="CA120" s="925">
        <v>18471097</v>
      </c>
      <c r="CB120" s="925"/>
      <c r="CC120" s="925"/>
      <c r="CD120" s="925"/>
      <c r="CE120" s="925"/>
      <c r="CF120" s="949">
        <v>90.9</v>
      </c>
      <c r="CG120" s="950"/>
      <c r="CH120" s="950"/>
      <c r="CI120" s="950"/>
      <c r="CJ120" s="950"/>
      <c r="CK120" s="951" t="s">
        <v>481</v>
      </c>
      <c r="CL120" s="935"/>
      <c r="CM120" s="935"/>
      <c r="CN120" s="935"/>
      <c r="CO120" s="936"/>
      <c r="CP120" s="955" t="s">
        <v>482</v>
      </c>
      <c r="CQ120" s="956"/>
      <c r="CR120" s="956"/>
      <c r="CS120" s="956"/>
      <c r="CT120" s="956"/>
      <c r="CU120" s="956"/>
      <c r="CV120" s="956"/>
      <c r="CW120" s="956"/>
      <c r="CX120" s="956"/>
      <c r="CY120" s="956"/>
      <c r="CZ120" s="956"/>
      <c r="DA120" s="956"/>
      <c r="DB120" s="956"/>
      <c r="DC120" s="956"/>
      <c r="DD120" s="956"/>
      <c r="DE120" s="956"/>
      <c r="DF120" s="957"/>
      <c r="DG120" s="944">
        <v>38192571</v>
      </c>
      <c r="DH120" s="925"/>
      <c r="DI120" s="925"/>
      <c r="DJ120" s="925"/>
      <c r="DK120" s="925"/>
      <c r="DL120" s="925">
        <v>36089314</v>
      </c>
      <c r="DM120" s="925"/>
      <c r="DN120" s="925"/>
      <c r="DO120" s="925"/>
      <c r="DP120" s="925"/>
      <c r="DQ120" s="925">
        <v>35907783</v>
      </c>
      <c r="DR120" s="925"/>
      <c r="DS120" s="925"/>
      <c r="DT120" s="925"/>
      <c r="DU120" s="925"/>
      <c r="DV120" s="926">
        <v>176.8</v>
      </c>
      <c r="DW120" s="926"/>
      <c r="DX120" s="926"/>
      <c r="DY120" s="926"/>
      <c r="DZ120" s="927"/>
    </row>
    <row r="121" spans="1:130" s="245" customFormat="1" ht="26.25" customHeight="1" x14ac:dyDescent="0.15">
      <c r="A121" s="900"/>
      <c r="B121" s="901"/>
      <c r="C121" s="946" t="s">
        <v>483</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450</v>
      </c>
      <c r="AB121" s="860"/>
      <c r="AC121" s="860"/>
      <c r="AD121" s="860"/>
      <c r="AE121" s="861"/>
      <c r="AF121" s="862" t="s">
        <v>419</v>
      </c>
      <c r="AG121" s="860"/>
      <c r="AH121" s="860"/>
      <c r="AI121" s="860"/>
      <c r="AJ121" s="861"/>
      <c r="AK121" s="862" t="s">
        <v>419</v>
      </c>
      <c r="AL121" s="860"/>
      <c r="AM121" s="860"/>
      <c r="AN121" s="860"/>
      <c r="AO121" s="861"/>
      <c r="AP121" s="907" t="s">
        <v>419</v>
      </c>
      <c r="AQ121" s="908"/>
      <c r="AR121" s="908"/>
      <c r="AS121" s="908"/>
      <c r="AT121" s="909"/>
      <c r="AU121" s="969"/>
      <c r="AV121" s="970"/>
      <c r="AW121" s="970"/>
      <c r="AX121" s="970"/>
      <c r="AY121" s="971"/>
      <c r="AZ121" s="895" t="s">
        <v>484</v>
      </c>
      <c r="BA121" s="830"/>
      <c r="BB121" s="830"/>
      <c r="BC121" s="830"/>
      <c r="BD121" s="830"/>
      <c r="BE121" s="830"/>
      <c r="BF121" s="830"/>
      <c r="BG121" s="830"/>
      <c r="BH121" s="830"/>
      <c r="BI121" s="830"/>
      <c r="BJ121" s="830"/>
      <c r="BK121" s="830"/>
      <c r="BL121" s="830"/>
      <c r="BM121" s="830"/>
      <c r="BN121" s="830"/>
      <c r="BO121" s="830"/>
      <c r="BP121" s="831"/>
      <c r="BQ121" s="896">
        <v>1133413</v>
      </c>
      <c r="BR121" s="897"/>
      <c r="BS121" s="897"/>
      <c r="BT121" s="897"/>
      <c r="BU121" s="897"/>
      <c r="BV121" s="897">
        <v>1003196</v>
      </c>
      <c r="BW121" s="897"/>
      <c r="BX121" s="897"/>
      <c r="BY121" s="897"/>
      <c r="BZ121" s="897"/>
      <c r="CA121" s="897">
        <v>885778</v>
      </c>
      <c r="CB121" s="897"/>
      <c r="CC121" s="897"/>
      <c r="CD121" s="897"/>
      <c r="CE121" s="897"/>
      <c r="CF121" s="958">
        <v>4.4000000000000004</v>
      </c>
      <c r="CG121" s="959"/>
      <c r="CH121" s="959"/>
      <c r="CI121" s="959"/>
      <c r="CJ121" s="959"/>
      <c r="CK121" s="952"/>
      <c r="CL121" s="938"/>
      <c r="CM121" s="938"/>
      <c r="CN121" s="938"/>
      <c r="CO121" s="939"/>
      <c r="CP121" s="918" t="s">
        <v>485</v>
      </c>
      <c r="CQ121" s="919"/>
      <c r="CR121" s="919"/>
      <c r="CS121" s="919"/>
      <c r="CT121" s="919"/>
      <c r="CU121" s="919"/>
      <c r="CV121" s="919"/>
      <c r="CW121" s="919"/>
      <c r="CX121" s="919"/>
      <c r="CY121" s="919"/>
      <c r="CZ121" s="919"/>
      <c r="DA121" s="919"/>
      <c r="DB121" s="919"/>
      <c r="DC121" s="919"/>
      <c r="DD121" s="919"/>
      <c r="DE121" s="919"/>
      <c r="DF121" s="920"/>
      <c r="DG121" s="896">
        <v>3106637</v>
      </c>
      <c r="DH121" s="897"/>
      <c r="DI121" s="897"/>
      <c r="DJ121" s="897"/>
      <c r="DK121" s="897"/>
      <c r="DL121" s="897">
        <v>2754979</v>
      </c>
      <c r="DM121" s="897"/>
      <c r="DN121" s="897"/>
      <c r="DO121" s="897"/>
      <c r="DP121" s="897"/>
      <c r="DQ121" s="897">
        <v>2515780</v>
      </c>
      <c r="DR121" s="897"/>
      <c r="DS121" s="897"/>
      <c r="DT121" s="897"/>
      <c r="DU121" s="897"/>
      <c r="DV121" s="874">
        <v>12.4</v>
      </c>
      <c r="DW121" s="874"/>
      <c r="DX121" s="874"/>
      <c r="DY121" s="874"/>
      <c r="DZ121" s="875"/>
    </row>
    <row r="122" spans="1:130" s="245" customFormat="1" ht="26.25" customHeight="1" x14ac:dyDescent="0.15">
      <c r="A122" s="900"/>
      <c r="B122" s="901"/>
      <c r="C122" s="904" t="s">
        <v>462</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419</v>
      </c>
      <c r="AB122" s="860"/>
      <c r="AC122" s="860"/>
      <c r="AD122" s="860"/>
      <c r="AE122" s="861"/>
      <c r="AF122" s="862" t="s">
        <v>394</v>
      </c>
      <c r="AG122" s="860"/>
      <c r="AH122" s="860"/>
      <c r="AI122" s="860"/>
      <c r="AJ122" s="861"/>
      <c r="AK122" s="862" t="s">
        <v>450</v>
      </c>
      <c r="AL122" s="860"/>
      <c r="AM122" s="860"/>
      <c r="AN122" s="860"/>
      <c r="AO122" s="861"/>
      <c r="AP122" s="907" t="s">
        <v>419</v>
      </c>
      <c r="AQ122" s="908"/>
      <c r="AR122" s="908"/>
      <c r="AS122" s="908"/>
      <c r="AT122" s="909"/>
      <c r="AU122" s="969"/>
      <c r="AV122" s="970"/>
      <c r="AW122" s="970"/>
      <c r="AX122" s="970"/>
      <c r="AY122" s="971"/>
      <c r="AZ122" s="962" t="s">
        <v>486</v>
      </c>
      <c r="BA122" s="963"/>
      <c r="BB122" s="963"/>
      <c r="BC122" s="963"/>
      <c r="BD122" s="963"/>
      <c r="BE122" s="963"/>
      <c r="BF122" s="963"/>
      <c r="BG122" s="963"/>
      <c r="BH122" s="963"/>
      <c r="BI122" s="963"/>
      <c r="BJ122" s="963"/>
      <c r="BK122" s="963"/>
      <c r="BL122" s="963"/>
      <c r="BM122" s="963"/>
      <c r="BN122" s="963"/>
      <c r="BO122" s="963"/>
      <c r="BP122" s="964"/>
      <c r="BQ122" s="965">
        <v>79620489</v>
      </c>
      <c r="BR122" s="928"/>
      <c r="BS122" s="928"/>
      <c r="BT122" s="928"/>
      <c r="BU122" s="928"/>
      <c r="BV122" s="928">
        <v>76621300</v>
      </c>
      <c r="BW122" s="928"/>
      <c r="BX122" s="928"/>
      <c r="BY122" s="928"/>
      <c r="BZ122" s="928"/>
      <c r="CA122" s="928">
        <v>73487693</v>
      </c>
      <c r="CB122" s="928"/>
      <c r="CC122" s="928"/>
      <c r="CD122" s="928"/>
      <c r="CE122" s="928"/>
      <c r="CF122" s="929">
        <v>361.8</v>
      </c>
      <c r="CG122" s="930"/>
      <c r="CH122" s="930"/>
      <c r="CI122" s="930"/>
      <c r="CJ122" s="930"/>
      <c r="CK122" s="952"/>
      <c r="CL122" s="938"/>
      <c r="CM122" s="938"/>
      <c r="CN122" s="938"/>
      <c r="CO122" s="939"/>
      <c r="CP122" s="918" t="s">
        <v>487</v>
      </c>
      <c r="CQ122" s="919"/>
      <c r="CR122" s="919"/>
      <c r="CS122" s="919"/>
      <c r="CT122" s="919"/>
      <c r="CU122" s="919"/>
      <c r="CV122" s="919"/>
      <c r="CW122" s="919"/>
      <c r="CX122" s="919"/>
      <c r="CY122" s="919"/>
      <c r="CZ122" s="919"/>
      <c r="DA122" s="919"/>
      <c r="DB122" s="919"/>
      <c r="DC122" s="919"/>
      <c r="DD122" s="919"/>
      <c r="DE122" s="919"/>
      <c r="DF122" s="920"/>
      <c r="DG122" s="896">
        <v>419</v>
      </c>
      <c r="DH122" s="897"/>
      <c r="DI122" s="897"/>
      <c r="DJ122" s="897"/>
      <c r="DK122" s="897"/>
      <c r="DL122" s="897">
        <v>497</v>
      </c>
      <c r="DM122" s="897"/>
      <c r="DN122" s="897"/>
      <c r="DO122" s="897"/>
      <c r="DP122" s="897"/>
      <c r="DQ122" s="897">
        <v>690</v>
      </c>
      <c r="DR122" s="897"/>
      <c r="DS122" s="897"/>
      <c r="DT122" s="897"/>
      <c r="DU122" s="897"/>
      <c r="DV122" s="874">
        <v>0</v>
      </c>
      <c r="DW122" s="874"/>
      <c r="DX122" s="874"/>
      <c r="DY122" s="874"/>
      <c r="DZ122" s="875"/>
    </row>
    <row r="123" spans="1:130" s="245" customFormat="1" ht="26.25" customHeight="1" x14ac:dyDescent="0.15">
      <c r="A123" s="900"/>
      <c r="B123" s="901"/>
      <c r="C123" s="904" t="s">
        <v>469</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450</v>
      </c>
      <c r="AB123" s="860"/>
      <c r="AC123" s="860"/>
      <c r="AD123" s="860"/>
      <c r="AE123" s="861"/>
      <c r="AF123" s="862" t="s">
        <v>394</v>
      </c>
      <c r="AG123" s="860"/>
      <c r="AH123" s="860"/>
      <c r="AI123" s="860"/>
      <c r="AJ123" s="861"/>
      <c r="AK123" s="862" t="s">
        <v>185</v>
      </c>
      <c r="AL123" s="860"/>
      <c r="AM123" s="860"/>
      <c r="AN123" s="860"/>
      <c r="AO123" s="861"/>
      <c r="AP123" s="907" t="s">
        <v>450</v>
      </c>
      <c r="AQ123" s="908"/>
      <c r="AR123" s="908"/>
      <c r="AS123" s="908"/>
      <c r="AT123" s="909"/>
      <c r="AU123" s="972"/>
      <c r="AV123" s="973"/>
      <c r="AW123" s="973"/>
      <c r="AX123" s="973"/>
      <c r="AY123" s="973"/>
      <c r="AZ123" s="276" t="s">
        <v>188</v>
      </c>
      <c r="BA123" s="276"/>
      <c r="BB123" s="276"/>
      <c r="BC123" s="276"/>
      <c r="BD123" s="276"/>
      <c r="BE123" s="276"/>
      <c r="BF123" s="276"/>
      <c r="BG123" s="276"/>
      <c r="BH123" s="276"/>
      <c r="BI123" s="276"/>
      <c r="BJ123" s="276"/>
      <c r="BK123" s="276"/>
      <c r="BL123" s="276"/>
      <c r="BM123" s="276"/>
      <c r="BN123" s="276"/>
      <c r="BO123" s="960" t="s">
        <v>488</v>
      </c>
      <c r="BP123" s="961"/>
      <c r="BQ123" s="915">
        <v>99355881</v>
      </c>
      <c r="BR123" s="916"/>
      <c r="BS123" s="916"/>
      <c r="BT123" s="916"/>
      <c r="BU123" s="916"/>
      <c r="BV123" s="916">
        <v>96460241</v>
      </c>
      <c r="BW123" s="916"/>
      <c r="BX123" s="916"/>
      <c r="BY123" s="916"/>
      <c r="BZ123" s="916"/>
      <c r="CA123" s="916">
        <v>92844568</v>
      </c>
      <c r="CB123" s="916"/>
      <c r="CC123" s="916"/>
      <c r="CD123" s="916"/>
      <c r="CE123" s="916"/>
      <c r="CF123" s="826"/>
      <c r="CG123" s="827"/>
      <c r="CH123" s="827"/>
      <c r="CI123" s="827"/>
      <c r="CJ123" s="917"/>
      <c r="CK123" s="952"/>
      <c r="CL123" s="938"/>
      <c r="CM123" s="938"/>
      <c r="CN123" s="938"/>
      <c r="CO123" s="939"/>
      <c r="CP123" s="918" t="s">
        <v>489</v>
      </c>
      <c r="CQ123" s="919"/>
      <c r="CR123" s="919"/>
      <c r="CS123" s="919"/>
      <c r="CT123" s="919"/>
      <c r="CU123" s="919"/>
      <c r="CV123" s="919"/>
      <c r="CW123" s="919"/>
      <c r="CX123" s="919"/>
      <c r="CY123" s="919"/>
      <c r="CZ123" s="919"/>
      <c r="DA123" s="919"/>
      <c r="DB123" s="919"/>
      <c r="DC123" s="919"/>
      <c r="DD123" s="919"/>
      <c r="DE123" s="919"/>
      <c r="DF123" s="920"/>
      <c r="DG123" s="859" t="s">
        <v>447</v>
      </c>
      <c r="DH123" s="860"/>
      <c r="DI123" s="860"/>
      <c r="DJ123" s="860"/>
      <c r="DK123" s="861"/>
      <c r="DL123" s="862" t="s">
        <v>447</v>
      </c>
      <c r="DM123" s="860"/>
      <c r="DN123" s="860"/>
      <c r="DO123" s="860"/>
      <c r="DP123" s="861"/>
      <c r="DQ123" s="862" t="s">
        <v>185</v>
      </c>
      <c r="DR123" s="860"/>
      <c r="DS123" s="860"/>
      <c r="DT123" s="860"/>
      <c r="DU123" s="861"/>
      <c r="DV123" s="907" t="s">
        <v>476</v>
      </c>
      <c r="DW123" s="908"/>
      <c r="DX123" s="908"/>
      <c r="DY123" s="908"/>
      <c r="DZ123" s="909"/>
    </row>
    <row r="124" spans="1:130" s="245" customFormat="1" ht="26.25" customHeight="1" thickBot="1" x14ac:dyDescent="0.2">
      <c r="A124" s="900"/>
      <c r="B124" s="901"/>
      <c r="C124" s="904" t="s">
        <v>472</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459</v>
      </c>
      <c r="AB124" s="860"/>
      <c r="AC124" s="860"/>
      <c r="AD124" s="860"/>
      <c r="AE124" s="861"/>
      <c r="AF124" s="862" t="s">
        <v>185</v>
      </c>
      <c r="AG124" s="860"/>
      <c r="AH124" s="860"/>
      <c r="AI124" s="860"/>
      <c r="AJ124" s="861"/>
      <c r="AK124" s="862" t="s">
        <v>450</v>
      </c>
      <c r="AL124" s="860"/>
      <c r="AM124" s="860"/>
      <c r="AN124" s="860"/>
      <c r="AO124" s="861"/>
      <c r="AP124" s="907" t="s">
        <v>419</v>
      </c>
      <c r="AQ124" s="908"/>
      <c r="AR124" s="908"/>
      <c r="AS124" s="908"/>
      <c r="AT124" s="909"/>
      <c r="AU124" s="910" t="s">
        <v>490</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89.4</v>
      </c>
      <c r="BR124" s="914"/>
      <c r="BS124" s="914"/>
      <c r="BT124" s="914"/>
      <c r="BU124" s="914"/>
      <c r="BV124" s="914">
        <v>74.8</v>
      </c>
      <c r="BW124" s="914"/>
      <c r="BX124" s="914"/>
      <c r="BY124" s="914"/>
      <c r="BZ124" s="914"/>
      <c r="CA124" s="914">
        <v>74.5</v>
      </c>
      <c r="CB124" s="914"/>
      <c r="CC124" s="914"/>
      <c r="CD124" s="914"/>
      <c r="CE124" s="914"/>
      <c r="CF124" s="804"/>
      <c r="CG124" s="805"/>
      <c r="CH124" s="805"/>
      <c r="CI124" s="805"/>
      <c r="CJ124" s="945"/>
      <c r="CK124" s="953"/>
      <c r="CL124" s="953"/>
      <c r="CM124" s="953"/>
      <c r="CN124" s="953"/>
      <c r="CO124" s="954"/>
      <c r="CP124" s="918" t="s">
        <v>491</v>
      </c>
      <c r="CQ124" s="919"/>
      <c r="CR124" s="919"/>
      <c r="CS124" s="919"/>
      <c r="CT124" s="919"/>
      <c r="CU124" s="919"/>
      <c r="CV124" s="919"/>
      <c r="CW124" s="919"/>
      <c r="CX124" s="919"/>
      <c r="CY124" s="919"/>
      <c r="CZ124" s="919"/>
      <c r="DA124" s="919"/>
      <c r="DB124" s="919"/>
      <c r="DC124" s="919"/>
      <c r="DD124" s="919"/>
      <c r="DE124" s="919"/>
      <c r="DF124" s="920"/>
      <c r="DG124" s="842" t="s">
        <v>450</v>
      </c>
      <c r="DH124" s="843"/>
      <c r="DI124" s="843"/>
      <c r="DJ124" s="843"/>
      <c r="DK124" s="844"/>
      <c r="DL124" s="845" t="s">
        <v>450</v>
      </c>
      <c r="DM124" s="843"/>
      <c r="DN124" s="843"/>
      <c r="DO124" s="843"/>
      <c r="DP124" s="844"/>
      <c r="DQ124" s="845" t="s">
        <v>419</v>
      </c>
      <c r="DR124" s="843"/>
      <c r="DS124" s="843"/>
      <c r="DT124" s="843"/>
      <c r="DU124" s="844"/>
      <c r="DV124" s="931" t="s">
        <v>450</v>
      </c>
      <c r="DW124" s="932"/>
      <c r="DX124" s="932"/>
      <c r="DY124" s="932"/>
      <c r="DZ124" s="933"/>
    </row>
    <row r="125" spans="1:130" s="245" customFormat="1" ht="26.25" customHeight="1" x14ac:dyDescent="0.15">
      <c r="A125" s="900"/>
      <c r="B125" s="901"/>
      <c r="C125" s="904" t="s">
        <v>475</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450</v>
      </c>
      <c r="AB125" s="860"/>
      <c r="AC125" s="860"/>
      <c r="AD125" s="860"/>
      <c r="AE125" s="861"/>
      <c r="AF125" s="862" t="s">
        <v>450</v>
      </c>
      <c r="AG125" s="860"/>
      <c r="AH125" s="860"/>
      <c r="AI125" s="860"/>
      <c r="AJ125" s="861"/>
      <c r="AK125" s="862" t="s">
        <v>450</v>
      </c>
      <c r="AL125" s="860"/>
      <c r="AM125" s="860"/>
      <c r="AN125" s="860"/>
      <c r="AO125" s="861"/>
      <c r="AP125" s="907" t="s">
        <v>450</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492</v>
      </c>
      <c r="CL125" s="935"/>
      <c r="CM125" s="935"/>
      <c r="CN125" s="935"/>
      <c r="CO125" s="936"/>
      <c r="CP125" s="943" t="s">
        <v>493</v>
      </c>
      <c r="CQ125" s="888"/>
      <c r="CR125" s="888"/>
      <c r="CS125" s="888"/>
      <c r="CT125" s="888"/>
      <c r="CU125" s="888"/>
      <c r="CV125" s="888"/>
      <c r="CW125" s="888"/>
      <c r="CX125" s="888"/>
      <c r="CY125" s="888"/>
      <c r="CZ125" s="888"/>
      <c r="DA125" s="888"/>
      <c r="DB125" s="888"/>
      <c r="DC125" s="888"/>
      <c r="DD125" s="888"/>
      <c r="DE125" s="888"/>
      <c r="DF125" s="889"/>
      <c r="DG125" s="944" t="s">
        <v>419</v>
      </c>
      <c r="DH125" s="925"/>
      <c r="DI125" s="925"/>
      <c r="DJ125" s="925"/>
      <c r="DK125" s="925"/>
      <c r="DL125" s="925" t="s">
        <v>419</v>
      </c>
      <c r="DM125" s="925"/>
      <c r="DN125" s="925"/>
      <c r="DO125" s="925"/>
      <c r="DP125" s="925"/>
      <c r="DQ125" s="925" t="s">
        <v>450</v>
      </c>
      <c r="DR125" s="925"/>
      <c r="DS125" s="925"/>
      <c r="DT125" s="925"/>
      <c r="DU125" s="925"/>
      <c r="DV125" s="926" t="s">
        <v>419</v>
      </c>
      <c r="DW125" s="926"/>
      <c r="DX125" s="926"/>
      <c r="DY125" s="926"/>
      <c r="DZ125" s="927"/>
    </row>
    <row r="126" spans="1:130" s="245" customFormat="1" ht="26.25" customHeight="1" thickBot="1" x14ac:dyDescent="0.2">
      <c r="A126" s="900"/>
      <c r="B126" s="901"/>
      <c r="C126" s="904" t="s">
        <v>478</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419</v>
      </c>
      <c r="AB126" s="860"/>
      <c r="AC126" s="860"/>
      <c r="AD126" s="860"/>
      <c r="AE126" s="861"/>
      <c r="AF126" s="862" t="s">
        <v>419</v>
      </c>
      <c r="AG126" s="860"/>
      <c r="AH126" s="860"/>
      <c r="AI126" s="860"/>
      <c r="AJ126" s="861"/>
      <c r="AK126" s="862" t="s">
        <v>459</v>
      </c>
      <c r="AL126" s="860"/>
      <c r="AM126" s="860"/>
      <c r="AN126" s="860"/>
      <c r="AO126" s="861"/>
      <c r="AP126" s="907" t="s">
        <v>450</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494</v>
      </c>
      <c r="CQ126" s="830"/>
      <c r="CR126" s="830"/>
      <c r="CS126" s="830"/>
      <c r="CT126" s="830"/>
      <c r="CU126" s="830"/>
      <c r="CV126" s="830"/>
      <c r="CW126" s="830"/>
      <c r="CX126" s="830"/>
      <c r="CY126" s="830"/>
      <c r="CZ126" s="830"/>
      <c r="DA126" s="830"/>
      <c r="DB126" s="830"/>
      <c r="DC126" s="830"/>
      <c r="DD126" s="830"/>
      <c r="DE126" s="830"/>
      <c r="DF126" s="831"/>
      <c r="DG126" s="896" t="s">
        <v>419</v>
      </c>
      <c r="DH126" s="897"/>
      <c r="DI126" s="897"/>
      <c r="DJ126" s="897"/>
      <c r="DK126" s="897"/>
      <c r="DL126" s="897" t="s">
        <v>459</v>
      </c>
      <c r="DM126" s="897"/>
      <c r="DN126" s="897"/>
      <c r="DO126" s="897"/>
      <c r="DP126" s="897"/>
      <c r="DQ126" s="897" t="s">
        <v>419</v>
      </c>
      <c r="DR126" s="897"/>
      <c r="DS126" s="897"/>
      <c r="DT126" s="897"/>
      <c r="DU126" s="897"/>
      <c r="DV126" s="874" t="s">
        <v>450</v>
      </c>
      <c r="DW126" s="874"/>
      <c r="DX126" s="874"/>
      <c r="DY126" s="874"/>
      <c r="DZ126" s="875"/>
    </row>
    <row r="127" spans="1:130" s="245" customFormat="1" ht="26.25" customHeight="1" x14ac:dyDescent="0.15">
      <c r="A127" s="902"/>
      <c r="B127" s="903"/>
      <c r="C127" s="921" t="s">
        <v>495</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t="s">
        <v>450</v>
      </c>
      <c r="AB127" s="860"/>
      <c r="AC127" s="860"/>
      <c r="AD127" s="860"/>
      <c r="AE127" s="861"/>
      <c r="AF127" s="862" t="s">
        <v>450</v>
      </c>
      <c r="AG127" s="860"/>
      <c r="AH127" s="860"/>
      <c r="AI127" s="860"/>
      <c r="AJ127" s="861"/>
      <c r="AK127" s="862" t="s">
        <v>450</v>
      </c>
      <c r="AL127" s="860"/>
      <c r="AM127" s="860"/>
      <c r="AN127" s="860"/>
      <c r="AO127" s="861"/>
      <c r="AP127" s="907" t="s">
        <v>450</v>
      </c>
      <c r="AQ127" s="908"/>
      <c r="AR127" s="908"/>
      <c r="AS127" s="908"/>
      <c r="AT127" s="909"/>
      <c r="AU127" s="281"/>
      <c r="AV127" s="281"/>
      <c r="AW127" s="281"/>
      <c r="AX127" s="924" t="s">
        <v>496</v>
      </c>
      <c r="AY127" s="892"/>
      <c r="AZ127" s="892"/>
      <c r="BA127" s="892"/>
      <c r="BB127" s="892"/>
      <c r="BC127" s="892"/>
      <c r="BD127" s="892"/>
      <c r="BE127" s="893"/>
      <c r="BF127" s="891" t="s">
        <v>497</v>
      </c>
      <c r="BG127" s="892"/>
      <c r="BH127" s="892"/>
      <c r="BI127" s="892"/>
      <c r="BJ127" s="892"/>
      <c r="BK127" s="892"/>
      <c r="BL127" s="893"/>
      <c r="BM127" s="891" t="s">
        <v>498</v>
      </c>
      <c r="BN127" s="892"/>
      <c r="BO127" s="892"/>
      <c r="BP127" s="892"/>
      <c r="BQ127" s="892"/>
      <c r="BR127" s="892"/>
      <c r="BS127" s="893"/>
      <c r="BT127" s="891" t="s">
        <v>499</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500</v>
      </c>
      <c r="CQ127" s="830"/>
      <c r="CR127" s="830"/>
      <c r="CS127" s="830"/>
      <c r="CT127" s="830"/>
      <c r="CU127" s="830"/>
      <c r="CV127" s="830"/>
      <c r="CW127" s="830"/>
      <c r="CX127" s="830"/>
      <c r="CY127" s="830"/>
      <c r="CZ127" s="830"/>
      <c r="DA127" s="830"/>
      <c r="DB127" s="830"/>
      <c r="DC127" s="830"/>
      <c r="DD127" s="830"/>
      <c r="DE127" s="830"/>
      <c r="DF127" s="831"/>
      <c r="DG127" s="896" t="s">
        <v>450</v>
      </c>
      <c r="DH127" s="897"/>
      <c r="DI127" s="897"/>
      <c r="DJ127" s="897"/>
      <c r="DK127" s="897"/>
      <c r="DL127" s="897" t="s">
        <v>450</v>
      </c>
      <c r="DM127" s="897"/>
      <c r="DN127" s="897"/>
      <c r="DO127" s="897"/>
      <c r="DP127" s="897"/>
      <c r="DQ127" s="897" t="s">
        <v>450</v>
      </c>
      <c r="DR127" s="897"/>
      <c r="DS127" s="897"/>
      <c r="DT127" s="897"/>
      <c r="DU127" s="897"/>
      <c r="DV127" s="874" t="s">
        <v>459</v>
      </c>
      <c r="DW127" s="874"/>
      <c r="DX127" s="874"/>
      <c r="DY127" s="874"/>
      <c r="DZ127" s="875"/>
    </row>
    <row r="128" spans="1:130" s="245" customFormat="1" ht="26.25" customHeight="1" thickBot="1" x14ac:dyDescent="0.2">
      <c r="A128" s="876" t="s">
        <v>501</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502</v>
      </c>
      <c r="X128" s="878"/>
      <c r="Y128" s="878"/>
      <c r="Z128" s="879"/>
      <c r="AA128" s="880">
        <v>185663</v>
      </c>
      <c r="AB128" s="881"/>
      <c r="AC128" s="881"/>
      <c r="AD128" s="881"/>
      <c r="AE128" s="882"/>
      <c r="AF128" s="883">
        <v>147270</v>
      </c>
      <c r="AG128" s="881"/>
      <c r="AH128" s="881"/>
      <c r="AI128" s="881"/>
      <c r="AJ128" s="882"/>
      <c r="AK128" s="883">
        <v>132952</v>
      </c>
      <c r="AL128" s="881"/>
      <c r="AM128" s="881"/>
      <c r="AN128" s="881"/>
      <c r="AO128" s="882"/>
      <c r="AP128" s="884"/>
      <c r="AQ128" s="885"/>
      <c r="AR128" s="885"/>
      <c r="AS128" s="885"/>
      <c r="AT128" s="886"/>
      <c r="AU128" s="281"/>
      <c r="AV128" s="281"/>
      <c r="AW128" s="281"/>
      <c r="AX128" s="887" t="s">
        <v>503</v>
      </c>
      <c r="AY128" s="888"/>
      <c r="AZ128" s="888"/>
      <c r="BA128" s="888"/>
      <c r="BB128" s="888"/>
      <c r="BC128" s="888"/>
      <c r="BD128" s="888"/>
      <c r="BE128" s="889"/>
      <c r="BF128" s="866" t="s">
        <v>450</v>
      </c>
      <c r="BG128" s="867"/>
      <c r="BH128" s="867"/>
      <c r="BI128" s="867"/>
      <c r="BJ128" s="867"/>
      <c r="BK128" s="867"/>
      <c r="BL128" s="890"/>
      <c r="BM128" s="866">
        <v>11.93</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504</v>
      </c>
      <c r="CQ128" s="808"/>
      <c r="CR128" s="808"/>
      <c r="CS128" s="808"/>
      <c r="CT128" s="808"/>
      <c r="CU128" s="808"/>
      <c r="CV128" s="808"/>
      <c r="CW128" s="808"/>
      <c r="CX128" s="808"/>
      <c r="CY128" s="808"/>
      <c r="CZ128" s="808"/>
      <c r="DA128" s="808"/>
      <c r="DB128" s="808"/>
      <c r="DC128" s="808"/>
      <c r="DD128" s="808"/>
      <c r="DE128" s="808"/>
      <c r="DF128" s="809"/>
      <c r="DG128" s="870" t="s">
        <v>505</v>
      </c>
      <c r="DH128" s="871"/>
      <c r="DI128" s="871"/>
      <c r="DJ128" s="871"/>
      <c r="DK128" s="871"/>
      <c r="DL128" s="871" t="s">
        <v>419</v>
      </c>
      <c r="DM128" s="871"/>
      <c r="DN128" s="871"/>
      <c r="DO128" s="871"/>
      <c r="DP128" s="871"/>
      <c r="DQ128" s="871" t="s">
        <v>473</v>
      </c>
      <c r="DR128" s="871"/>
      <c r="DS128" s="871"/>
      <c r="DT128" s="871"/>
      <c r="DU128" s="871"/>
      <c r="DV128" s="872" t="s">
        <v>394</v>
      </c>
      <c r="DW128" s="872"/>
      <c r="DX128" s="872"/>
      <c r="DY128" s="872"/>
      <c r="DZ128" s="873"/>
    </row>
    <row r="129" spans="1:131" s="245"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506</v>
      </c>
      <c r="X129" s="857"/>
      <c r="Y129" s="857"/>
      <c r="Z129" s="858"/>
      <c r="AA129" s="859">
        <v>28330129</v>
      </c>
      <c r="AB129" s="860"/>
      <c r="AC129" s="860"/>
      <c r="AD129" s="860"/>
      <c r="AE129" s="861"/>
      <c r="AF129" s="862">
        <v>28075108</v>
      </c>
      <c r="AG129" s="860"/>
      <c r="AH129" s="860"/>
      <c r="AI129" s="860"/>
      <c r="AJ129" s="861"/>
      <c r="AK129" s="862">
        <v>27556995</v>
      </c>
      <c r="AL129" s="860"/>
      <c r="AM129" s="860"/>
      <c r="AN129" s="860"/>
      <c r="AO129" s="861"/>
      <c r="AP129" s="863"/>
      <c r="AQ129" s="864"/>
      <c r="AR129" s="864"/>
      <c r="AS129" s="864"/>
      <c r="AT129" s="865"/>
      <c r="AU129" s="283"/>
      <c r="AV129" s="283"/>
      <c r="AW129" s="283"/>
      <c r="AX129" s="829" t="s">
        <v>507</v>
      </c>
      <c r="AY129" s="830"/>
      <c r="AZ129" s="830"/>
      <c r="BA129" s="830"/>
      <c r="BB129" s="830"/>
      <c r="BC129" s="830"/>
      <c r="BD129" s="830"/>
      <c r="BE129" s="831"/>
      <c r="BF129" s="849" t="s">
        <v>394</v>
      </c>
      <c r="BG129" s="850"/>
      <c r="BH129" s="850"/>
      <c r="BI129" s="850"/>
      <c r="BJ129" s="850"/>
      <c r="BK129" s="850"/>
      <c r="BL129" s="851"/>
      <c r="BM129" s="849">
        <v>16.93</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4" t="s">
        <v>508</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509</v>
      </c>
      <c r="X130" s="857"/>
      <c r="Y130" s="857"/>
      <c r="Z130" s="858"/>
      <c r="AA130" s="859">
        <v>7596477</v>
      </c>
      <c r="AB130" s="860"/>
      <c r="AC130" s="860"/>
      <c r="AD130" s="860"/>
      <c r="AE130" s="861"/>
      <c r="AF130" s="862">
        <v>7491641</v>
      </c>
      <c r="AG130" s="860"/>
      <c r="AH130" s="860"/>
      <c r="AI130" s="860"/>
      <c r="AJ130" s="861"/>
      <c r="AK130" s="862">
        <v>7246915</v>
      </c>
      <c r="AL130" s="860"/>
      <c r="AM130" s="860"/>
      <c r="AN130" s="860"/>
      <c r="AO130" s="861"/>
      <c r="AP130" s="863"/>
      <c r="AQ130" s="864"/>
      <c r="AR130" s="864"/>
      <c r="AS130" s="864"/>
      <c r="AT130" s="865"/>
      <c r="AU130" s="283"/>
      <c r="AV130" s="283"/>
      <c r="AW130" s="283"/>
      <c r="AX130" s="829" t="s">
        <v>510</v>
      </c>
      <c r="AY130" s="830"/>
      <c r="AZ130" s="830"/>
      <c r="BA130" s="830"/>
      <c r="BB130" s="830"/>
      <c r="BC130" s="830"/>
      <c r="BD130" s="830"/>
      <c r="BE130" s="831"/>
      <c r="BF130" s="832">
        <v>13.3</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511</v>
      </c>
      <c r="X131" s="840"/>
      <c r="Y131" s="840"/>
      <c r="Z131" s="841"/>
      <c r="AA131" s="842">
        <v>20733652</v>
      </c>
      <c r="AB131" s="843"/>
      <c r="AC131" s="843"/>
      <c r="AD131" s="843"/>
      <c r="AE131" s="844"/>
      <c r="AF131" s="845">
        <v>20583467</v>
      </c>
      <c r="AG131" s="843"/>
      <c r="AH131" s="843"/>
      <c r="AI131" s="843"/>
      <c r="AJ131" s="844"/>
      <c r="AK131" s="845">
        <v>20310080</v>
      </c>
      <c r="AL131" s="843"/>
      <c r="AM131" s="843"/>
      <c r="AN131" s="843"/>
      <c r="AO131" s="844"/>
      <c r="AP131" s="846"/>
      <c r="AQ131" s="847"/>
      <c r="AR131" s="847"/>
      <c r="AS131" s="847"/>
      <c r="AT131" s="848"/>
      <c r="AU131" s="283"/>
      <c r="AV131" s="283"/>
      <c r="AW131" s="283"/>
      <c r="AX131" s="807" t="s">
        <v>512</v>
      </c>
      <c r="AY131" s="808"/>
      <c r="AZ131" s="808"/>
      <c r="BA131" s="808"/>
      <c r="BB131" s="808"/>
      <c r="BC131" s="808"/>
      <c r="BD131" s="808"/>
      <c r="BE131" s="809"/>
      <c r="BF131" s="810">
        <v>74.5</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6" t="s">
        <v>513</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514</v>
      </c>
      <c r="W132" s="820"/>
      <c r="X132" s="820"/>
      <c r="Y132" s="820"/>
      <c r="Z132" s="821"/>
      <c r="AA132" s="822">
        <v>12.863937330000001</v>
      </c>
      <c r="AB132" s="823"/>
      <c r="AC132" s="823"/>
      <c r="AD132" s="823"/>
      <c r="AE132" s="824"/>
      <c r="AF132" s="825">
        <v>13.12891555</v>
      </c>
      <c r="AG132" s="823"/>
      <c r="AH132" s="823"/>
      <c r="AI132" s="823"/>
      <c r="AJ132" s="824"/>
      <c r="AK132" s="825">
        <v>13.939378870000001</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515</v>
      </c>
      <c r="W133" s="799"/>
      <c r="X133" s="799"/>
      <c r="Y133" s="799"/>
      <c r="Z133" s="800"/>
      <c r="AA133" s="801">
        <v>11.9</v>
      </c>
      <c r="AB133" s="802"/>
      <c r="AC133" s="802"/>
      <c r="AD133" s="802"/>
      <c r="AE133" s="803"/>
      <c r="AF133" s="801">
        <v>12.3</v>
      </c>
      <c r="AG133" s="802"/>
      <c r="AH133" s="802"/>
      <c r="AI133" s="802"/>
      <c r="AJ133" s="803"/>
      <c r="AK133" s="801">
        <v>13.3</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VYfHtZgon64PDmYktkN6jm58E8bbspkFpT1UrXeW5ixWhRyaAUgVNprjve+fOJ0xMsTm6me8WgP1E2VcFiUvZQ==" saltValue="hEcdCPHgfAq2tjhS6E80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8+coN2EB0ojQYsHoSrNaPMF06caXp+g/25NVE+iupqJDsu9Xfqasm1ohVr2W7EbfgttEiTgFRcvDjb9s9p/8FA==" saltValue="DZiy0IA/hPbrHQgVg8nHng=="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workbookViewId="0">
      <selection activeCell="AY22" sqref="AY22:BM22"/>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fXhb/ThLj7SXD7zVmjMK90x7mr7z+D8dW1eFHy/Qa3ULWaImFOO458hHLADuSCXRunA/xpKZ9E4hoRB4qqi9Q==" saltValue="AJXgyrie49jHjUgfN/C7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workbookViewId="0">
      <selection activeCell="AG27" sqref="AG27"/>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519</v>
      </c>
      <c r="AP7" s="302"/>
      <c r="AQ7" s="303" t="s">
        <v>520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521</v>
      </c>
      <c r="AQ8" s="309" t="s">
        <v>522</v>
      </c>
      <c r="AR8" s="310" t="s">
        <v>523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524</v>
      </c>
      <c r="AL9" s="1229"/>
      <c r="AM9" s="1229"/>
      <c r="AN9" s="1230"/>
      <c r="AO9" s="311">
        <v>7722614</v>
      </c>
      <c r="AP9" s="311">
        <v>95409</v>
      </c>
      <c r="AQ9" s="312">
        <v>57754</v>
      </c>
      <c r="AR9" s="313">
        <v>65.2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525</v>
      </c>
      <c r="AL10" s="1229"/>
      <c r="AM10" s="1229"/>
      <c r="AN10" s="1230"/>
      <c r="AO10" s="314">
        <v>125718</v>
      </c>
      <c r="AP10" s="314">
        <v>1553</v>
      </c>
      <c r="AQ10" s="315">
        <v>3830</v>
      </c>
      <c r="AR10" s="316">
        <v>-59.5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526</v>
      </c>
      <c r="AL11" s="1229"/>
      <c r="AM11" s="1229"/>
      <c r="AN11" s="1230"/>
      <c r="AO11" s="314">
        <v>8216</v>
      </c>
      <c r="AP11" s="314">
        <v>102</v>
      </c>
      <c r="AQ11" s="315">
        <v>6814</v>
      </c>
      <c r="AR11" s="316">
        <v>-98.5</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527</v>
      </c>
      <c r="AL12" s="1229"/>
      <c r="AM12" s="1229"/>
      <c r="AN12" s="1230"/>
      <c r="AO12" s="314" t="s">
        <v>528</v>
      </c>
      <c r="AP12" s="314" t="s">
        <v>528</v>
      </c>
      <c r="AQ12" s="315">
        <v>1059</v>
      </c>
      <c r="AR12" s="316" t="s">
        <v>528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529</v>
      </c>
      <c r="AL13" s="1229"/>
      <c r="AM13" s="1229"/>
      <c r="AN13" s="1230"/>
      <c r="AO13" s="314" t="s">
        <v>528</v>
      </c>
      <c r="AP13" s="314" t="s">
        <v>528</v>
      </c>
      <c r="AQ13" s="315">
        <v>4</v>
      </c>
      <c r="AR13" s="316" t="s">
        <v>528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530</v>
      </c>
      <c r="AL14" s="1229"/>
      <c r="AM14" s="1229"/>
      <c r="AN14" s="1230"/>
      <c r="AO14" s="314" t="s">
        <v>528</v>
      </c>
      <c r="AP14" s="314" t="s">
        <v>528</v>
      </c>
      <c r="AQ14" s="315">
        <v>2651</v>
      </c>
      <c r="AR14" s="316" t="s">
        <v>528</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8" t="s">
        <v>531</v>
      </c>
      <c r="AL15" s="1229"/>
      <c r="AM15" s="1229"/>
      <c r="AN15" s="1230"/>
      <c r="AO15" s="314">
        <v>316694</v>
      </c>
      <c r="AP15" s="314">
        <v>3913</v>
      </c>
      <c r="AQ15" s="315">
        <v>1352</v>
      </c>
      <c r="AR15" s="316">
        <v>189.4</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532</v>
      </c>
      <c r="AL16" s="1232"/>
      <c r="AM16" s="1232"/>
      <c r="AN16" s="1233"/>
      <c r="AO16" s="314">
        <v>-518020</v>
      </c>
      <c r="AP16" s="314">
        <v>-6400</v>
      </c>
      <c r="AQ16" s="315">
        <v>-4074</v>
      </c>
      <c r="AR16" s="316">
        <v>57.1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1" t="s">
        <v>188</v>
      </c>
      <c r="AL17" s="1232"/>
      <c r="AM17" s="1232"/>
      <c r="AN17" s="1233"/>
      <c r="AO17" s="314">
        <v>7655222</v>
      </c>
      <c r="AP17" s="314">
        <v>94577</v>
      </c>
      <c r="AQ17" s="315">
        <v>69392</v>
      </c>
      <c r="AR17" s="316">
        <v>36.299999999999997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534</v>
      </c>
      <c r="AP20" s="322" t="s">
        <v>535</v>
      </c>
      <c r="AQ20" s="323" t="s">
        <v>536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537</v>
      </c>
      <c r="AL21" s="1226"/>
      <c r="AM21" s="1226"/>
      <c r="AN21" s="1227"/>
      <c r="AO21" s="326">
        <v>9.8800000000000008</v>
      </c>
      <c r="AP21" s="327">
        <v>6.31</v>
      </c>
      <c r="AQ21" s="328">
        <v>3.57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538</v>
      </c>
      <c r="AL22" s="1226"/>
      <c r="AM22" s="1226"/>
      <c r="AN22" s="1227"/>
      <c r="AO22" s="331">
        <v>95.5</v>
      </c>
      <c r="AP22" s="332">
        <v>98.4</v>
      </c>
      <c r="AQ22" s="333">
        <v>-2.9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540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519</v>
      </c>
      <c r="AP30" s="302"/>
      <c r="AQ30" s="303" t="s">
        <v>520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521</v>
      </c>
      <c r="AQ31" s="309" t="s">
        <v>522</v>
      </c>
      <c r="AR31" s="310" t="s">
        <v>523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6" t="s">
        <v>542</v>
      </c>
      <c r="AL32" s="1217"/>
      <c r="AM32" s="1217"/>
      <c r="AN32" s="1218"/>
      <c r="AO32" s="341">
        <v>6401863</v>
      </c>
      <c r="AP32" s="341">
        <v>79092</v>
      </c>
      <c r="AQ32" s="342">
        <v>34189</v>
      </c>
      <c r="AR32" s="343">
        <v>131.30000000000001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6" t="s">
        <v>543</v>
      </c>
      <c r="AL33" s="1217"/>
      <c r="AM33" s="1217"/>
      <c r="AN33" s="1218"/>
      <c r="AO33" s="341" t="s">
        <v>528</v>
      </c>
      <c r="AP33" s="341" t="s">
        <v>528</v>
      </c>
      <c r="AQ33" s="342" t="s">
        <v>528</v>
      </c>
      <c r="AR33" s="343" t="s">
        <v>528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6" t="s">
        <v>544</v>
      </c>
      <c r="AL34" s="1217"/>
      <c r="AM34" s="1217"/>
      <c r="AN34" s="1218"/>
      <c r="AO34" s="341">
        <v>30000</v>
      </c>
      <c r="AP34" s="341">
        <v>371</v>
      </c>
      <c r="AQ34" s="342">
        <v>16</v>
      </c>
      <c r="AR34" s="343">
        <v>2218.8000000000002</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6" t="s">
        <v>545</v>
      </c>
      <c r="AL35" s="1217"/>
      <c r="AM35" s="1217"/>
      <c r="AN35" s="1218"/>
      <c r="AO35" s="341">
        <v>2864364</v>
      </c>
      <c r="AP35" s="341">
        <v>35388</v>
      </c>
      <c r="AQ35" s="342">
        <v>9412</v>
      </c>
      <c r="AR35" s="343">
        <v>276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6" t="s">
        <v>546</v>
      </c>
      <c r="AL36" s="1217"/>
      <c r="AM36" s="1217"/>
      <c r="AN36" s="1218"/>
      <c r="AO36" s="341">
        <v>914739</v>
      </c>
      <c r="AP36" s="341">
        <v>11301</v>
      </c>
      <c r="AQ36" s="342">
        <v>2024</v>
      </c>
      <c r="AR36" s="343">
        <v>458.3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6" t="s">
        <v>547</v>
      </c>
      <c r="AL37" s="1217"/>
      <c r="AM37" s="1217"/>
      <c r="AN37" s="1218"/>
      <c r="AO37" s="341" t="s">
        <v>528</v>
      </c>
      <c r="AP37" s="341" t="s">
        <v>528</v>
      </c>
      <c r="AQ37" s="342">
        <v>1165</v>
      </c>
      <c r="AR37" s="343" t="s">
        <v>528</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9" t="s">
        <v>548</v>
      </c>
      <c r="AL38" s="1220"/>
      <c r="AM38" s="1220"/>
      <c r="AN38" s="1221"/>
      <c r="AO38" s="344" t="s">
        <v>528</v>
      </c>
      <c r="AP38" s="344" t="s">
        <v>528</v>
      </c>
      <c r="AQ38" s="345">
        <v>2</v>
      </c>
      <c r="AR38" s="333" t="s">
        <v>528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9" t="s">
        <v>549</v>
      </c>
      <c r="AL39" s="1220"/>
      <c r="AM39" s="1220"/>
      <c r="AN39" s="1221"/>
      <c r="AO39" s="341">
        <v>-132952</v>
      </c>
      <c r="AP39" s="341">
        <v>-1643</v>
      </c>
      <c r="AQ39" s="342">
        <v>-6367</v>
      </c>
      <c r="AR39" s="343">
        <v>-74.2</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6" t="s">
        <v>550</v>
      </c>
      <c r="AL40" s="1217"/>
      <c r="AM40" s="1217"/>
      <c r="AN40" s="1218"/>
      <c r="AO40" s="341">
        <v>-7246915</v>
      </c>
      <c r="AP40" s="341">
        <v>-89532</v>
      </c>
      <c r="AQ40" s="342">
        <v>-28963</v>
      </c>
      <c r="AR40" s="343">
        <v>209.1</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2" t="s">
        <v>300</v>
      </c>
      <c r="AL41" s="1223"/>
      <c r="AM41" s="1223"/>
      <c r="AN41" s="1224"/>
      <c r="AO41" s="341">
        <v>2831099</v>
      </c>
      <c r="AP41" s="341">
        <v>34977</v>
      </c>
      <c r="AQ41" s="342">
        <v>11478</v>
      </c>
      <c r="AR41" s="343">
        <v>204.7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552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9" t="s">
        <v>519</v>
      </c>
      <c r="AN49" s="1211" t="s">
        <v>554</v>
      </c>
      <c r="AO49" s="1212"/>
      <c r="AP49" s="1212"/>
      <c r="AQ49" s="1212"/>
      <c r="AR49" s="1213"/>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0"/>
      <c r="AN50" s="357" t="s">
        <v>555</v>
      </c>
      <c r="AO50" s="358" t="s">
        <v>556</v>
      </c>
      <c r="AP50" s="359" t="s">
        <v>557</v>
      </c>
      <c r="AQ50" s="360" t="s">
        <v>558</v>
      </c>
      <c r="AR50" s="361" t="s">
        <v>559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560</v>
      </c>
      <c r="AL51" s="354"/>
      <c r="AM51" s="362">
        <v>5571165</v>
      </c>
      <c r="AN51" s="363">
        <v>65680</v>
      </c>
      <c r="AO51" s="364">
        <v>-12.6</v>
      </c>
      <c r="AP51" s="365">
        <v>54227</v>
      </c>
      <c r="AQ51" s="366">
        <v>-18.2</v>
      </c>
      <c r="AR51" s="367">
        <v>5.6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561</v>
      </c>
      <c r="AM52" s="370">
        <v>4362641</v>
      </c>
      <c r="AN52" s="371">
        <v>51432</v>
      </c>
      <c r="AO52" s="372">
        <v>3.6</v>
      </c>
      <c r="AP52" s="373">
        <v>29694</v>
      </c>
      <c r="AQ52" s="374">
        <v>-6.7</v>
      </c>
      <c r="AR52" s="375">
        <v>10.3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562</v>
      </c>
      <c r="AL53" s="354"/>
      <c r="AM53" s="362">
        <v>5630673</v>
      </c>
      <c r="AN53" s="363">
        <v>67083</v>
      </c>
      <c r="AO53" s="364">
        <v>2.1</v>
      </c>
      <c r="AP53" s="365">
        <v>44504</v>
      </c>
      <c r="AQ53" s="366">
        <v>-17.899999999999999</v>
      </c>
      <c r="AR53" s="367">
        <v>20</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561</v>
      </c>
      <c r="AM54" s="370">
        <v>4180108</v>
      </c>
      <c r="AN54" s="371">
        <v>49801</v>
      </c>
      <c r="AO54" s="372">
        <v>-3.2</v>
      </c>
      <c r="AP54" s="373">
        <v>25876</v>
      </c>
      <c r="AQ54" s="374">
        <v>-12.9</v>
      </c>
      <c r="AR54" s="375">
        <v>9.6999999999999993</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563</v>
      </c>
      <c r="AL55" s="354"/>
      <c r="AM55" s="362">
        <v>5667969</v>
      </c>
      <c r="AN55" s="363">
        <v>68146</v>
      </c>
      <c r="AO55" s="364">
        <v>1.6</v>
      </c>
      <c r="AP55" s="365">
        <v>47820</v>
      </c>
      <c r="AQ55" s="366">
        <v>7.5</v>
      </c>
      <c r="AR55" s="367">
        <v>-5.9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561</v>
      </c>
      <c r="AM56" s="370">
        <v>3853773</v>
      </c>
      <c r="AN56" s="371">
        <v>46334</v>
      </c>
      <c r="AO56" s="372">
        <v>-7</v>
      </c>
      <c r="AP56" s="373">
        <v>25855</v>
      </c>
      <c r="AQ56" s="374">
        <v>-0.1</v>
      </c>
      <c r="AR56" s="375">
        <v>-6.9</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564</v>
      </c>
      <c r="AL57" s="354"/>
      <c r="AM57" s="362">
        <v>4569022</v>
      </c>
      <c r="AN57" s="363">
        <v>55695</v>
      </c>
      <c r="AO57" s="364">
        <v>-18.3</v>
      </c>
      <c r="AP57" s="365">
        <v>41934</v>
      </c>
      <c r="AQ57" s="366">
        <v>-12.3</v>
      </c>
      <c r="AR57" s="367">
        <v>-6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561</v>
      </c>
      <c r="AM58" s="370">
        <v>3518145</v>
      </c>
      <c r="AN58" s="371">
        <v>42885</v>
      </c>
      <c r="AO58" s="372">
        <v>-7.4</v>
      </c>
      <c r="AP58" s="373">
        <v>23352</v>
      </c>
      <c r="AQ58" s="374">
        <v>-9.6999999999999993</v>
      </c>
      <c r="AR58" s="375">
        <v>2.2999999999999998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565</v>
      </c>
      <c r="AL59" s="354"/>
      <c r="AM59" s="362">
        <v>5883948</v>
      </c>
      <c r="AN59" s="363">
        <v>72693</v>
      </c>
      <c r="AO59" s="364">
        <v>30.5</v>
      </c>
      <c r="AP59" s="365">
        <v>45588</v>
      </c>
      <c r="AQ59" s="366">
        <v>8.6999999999999993</v>
      </c>
      <c r="AR59" s="367">
        <v>21.8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561</v>
      </c>
      <c r="AM60" s="370">
        <v>4205024</v>
      </c>
      <c r="AN60" s="371">
        <v>51951</v>
      </c>
      <c r="AO60" s="372">
        <v>21.1</v>
      </c>
      <c r="AP60" s="373">
        <v>24150</v>
      </c>
      <c r="AQ60" s="374">
        <v>3.4</v>
      </c>
      <c r="AR60" s="375">
        <v>17.7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566</v>
      </c>
      <c r="AL61" s="376"/>
      <c r="AM61" s="377">
        <v>5464555</v>
      </c>
      <c r="AN61" s="378">
        <v>65859</v>
      </c>
      <c r="AO61" s="379">
        <v>0.7</v>
      </c>
      <c r="AP61" s="380">
        <v>46815</v>
      </c>
      <c r="AQ61" s="381">
        <v>-6.4</v>
      </c>
      <c r="AR61" s="367">
        <v>7.1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561</v>
      </c>
      <c r="AM62" s="370">
        <v>4023938</v>
      </c>
      <c r="AN62" s="371">
        <v>48481</v>
      </c>
      <c r="AO62" s="372">
        <v>1.4</v>
      </c>
      <c r="AP62" s="373">
        <v>25785</v>
      </c>
      <c r="AQ62" s="374">
        <v>-5.2</v>
      </c>
      <c r="AR62" s="375">
        <v>6.6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TZqDSM3IWTe2Nf7XRqKAyFsfzdjynkQ/IJP7k/INxa4zEgkWv29dezOvpKsdpkhS+bjDCJ4G3v0/cNADtatsXg==" saltValue="o9O6sWnygaWmxs8I407j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568</v>
      </c>
    </row>
    <row r="120" spans="125:125" ht="13.5" hidden="1" customHeight="1" x14ac:dyDescent="0.15"/>
    <row r="121" spans="125:125" ht="13.5" hidden="1" customHeight="1" x14ac:dyDescent="0.15">
      <c r="DU121" s="289"/>
    </row>
  </sheetData>
  <sheetProtection algorithmName="SHA-512" hashValue="u4qMTygmY5wqAMEBE2TL9X+N/rKIierhO/IVVbxpHt8uJJSIWrjrkKyJ37OJmvLKjxveQCALd96hnVcw3IBcVA==" saltValue="U9lxZHS00+FnPEX20ZRd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sheetData>
  <sheetProtection algorithmName="SHA-512" hashValue="B1I3iUyNlwOlbfM3ZKUgjDPPdaz6kkGlZlsKMqa5uf/gRy8vIZeFgbncnvpLShjhabXZ9P6R+rnDr4EWQH9JRw==" saltValue="/04OuMIo6eYvtEE+MCmC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workbookViewId="0">
      <selection activeCell="AU22" sqref="AU22:BM2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4" t="s">
        <v>3</v>
      </c>
      <c r="D47" s="1234"/>
      <c r="E47" s="1235"/>
      <c r="F47" s="11">
        <v>35.979999999999997</v>
      </c>
      <c r="G47" s="12">
        <v>42.44</v>
      </c>
      <c r="H47" s="12">
        <v>19.95</v>
      </c>
      <c r="I47" s="12">
        <v>18.79</v>
      </c>
      <c r="J47" s="13">
        <v>18.16</v>
      </c>
    </row>
    <row r="48" spans="2:10" ht="57.75" customHeight="1" x14ac:dyDescent="0.15">
      <c r="B48" s="14"/>
      <c r="C48" s="1236" t="s">
        <v>4</v>
      </c>
      <c r="D48" s="1236"/>
      <c r="E48" s="1237"/>
      <c r="F48" s="15">
        <v>2.91</v>
      </c>
      <c r="G48" s="16">
        <v>3.29</v>
      </c>
      <c r="H48" s="16">
        <v>3.07</v>
      </c>
      <c r="I48" s="16">
        <v>3.03</v>
      </c>
      <c r="J48" s="17">
        <v>4.5999999999999996</v>
      </c>
    </row>
    <row r="49" spans="2:10" ht="57.75" customHeight="1" thickBot="1" x14ac:dyDescent="0.2">
      <c r="B49" s="18"/>
      <c r="C49" s="1238" t="s">
        <v>5</v>
      </c>
      <c r="D49" s="1238"/>
      <c r="E49" s="1239"/>
      <c r="F49" s="19">
        <v>4.7</v>
      </c>
      <c r="G49" s="20">
        <v>5.63</v>
      </c>
      <c r="H49" s="20" t="s">
        <v>575</v>
      </c>
      <c r="I49" s="20" t="s">
        <v>576</v>
      </c>
      <c r="J49" s="21">
        <v>0.61</v>
      </c>
    </row>
    <row r="50" spans="2:10" ht="13.5" customHeight="1" x14ac:dyDescent="0.15"/>
  </sheetData>
  <sheetProtection algorithmName="SHA-512" hashValue="NuDsYZ7AGIo+Fiu0q6rXVMagpoOJWmNGXsnI92BRb8d8eQIQWO1A3jDXUnMO9Q+pjkAm+sOqeIkZ897XTXVPcg==" saltValue="h5yrglezowNRgONmVvkx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2021-03-08T04:58:12Z</cp:lastPrinted>
  <dcterms:created xsi:type="dcterms:W3CDTF">2021-02-05T03:27:25Z</dcterms:created>
  <dcterms:modified xsi:type="dcterms:W3CDTF">2021-10-19T07:56:13Z</dcterms:modified>
  <cp:category/>
</cp:coreProperties>
</file>