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pfsvact02\財政課$\091_財政状況の公表\2025（今年度）\08_財政状況資料集（県照会）\04_県提出_0316〆\"/>
    </mc:Choice>
  </mc:AlternateContent>
  <xr:revisionPtr revIDLastSave="0" documentId="13_ncr:1_{FFDEFBF9-8CFB-4D79-A8B5-0BB70EFBC45C}" xr6:coauthVersionLast="47" xr6:coauthVersionMax="47" xr10:uidLastSave="{00000000-0000-0000-0000-000000000000}"/>
  <bookViews>
    <workbookView xWindow="-120" yWindow="-120" windowWidth="29040" windowHeight="15720" tabRatio="890" xr2:uid="{00000000-000D-0000-FFFF-FFFF00000000}"/>
  </bookViews>
  <sheets>
    <sheet name="総括表" sheetId="1" r:id="rId1"/>
    <sheet name="普通会計の状況" sheetId="2" r:id="rId2"/>
    <sheet name="各会計、関係団体の財政状況及び健全化判断比率" sheetId="3" r:id="rId3"/>
    <sheet name="財政比較分析表" sheetId="4"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データシート" sheetId="14" state="hidden" r:id="rId14"/>
  </sheets>
  <definedNames>
    <definedName name="Z_F25D8CCF_B575_4CF9_885A_5348920D339A_.wvu.Cols" localSheetId="2" hidden="1">'各会計、関係団体の財政状況及び健全化判断比率'!$EB:$XFD</definedName>
    <definedName name="Z_F25D8CCF_B575_4CF9_885A_5348920D339A_.wvu.Cols" localSheetId="12" hidden="1">基金残高に係る経年分析!$P:$XFD</definedName>
    <definedName name="Z_F25D8CCF_B575_4CF9_885A_5348920D339A_.wvu.Cols" localSheetId="4" hidden="1">'経常経費分析表（経常収支比率の分析）'!$DM:$XFD</definedName>
    <definedName name="Z_F25D8CCF_B575_4CF9_885A_5348920D339A_.wvu.Cols" localSheetId="5" hidden="1">'経常経費分析表（人件費・公債費・普通建設事業費の分析）'!$AU:$XFD</definedName>
    <definedName name="Z_F25D8CCF_B575_4CF9_885A_5348920D339A_.wvu.Cols" localSheetId="3" hidden="1">財政比較分析表!$DQ:$XFD</definedName>
    <definedName name="Z_F25D8CCF_B575_4CF9_885A_5348920D339A_.wvu.Cols" localSheetId="10" hidden="1">'実質公債費比率（分子）の構造'!$V:$XFD</definedName>
    <definedName name="Z_F25D8CCF_B575_4CF9_885A_5348920D339A_.wvu.Cols" localSheetId="8" hidden="1">実質収支比率等に係る経年分析!$Q:$XFD</definedName>
    <definedName name="Z_F25D8CCF_B575_4CF9_885A_5348920D339A_.wvu.Cols" localSheetId="11" hidden="1">'将来負担比率（分子）の構造'!$T:$XFD</definedName>
    <definedName name="Z_F25D8CCF_B575_4CF9_885A_5348920D339A_.wvu.Cols" localSheetId="6" hidden="1">'性質別歳出決算分析表（住民一人当たりのコスト）'!$DV:$XFD</definedName>
    <definedName name="Z_F25D8CCF_B575_4CF9_885A_5348920D339A_.wvu.Cols" localSheetId="0" hidden="1">総括表!$DP:$XFD</definedName>
    <definedName name="Z_F25D8CCF_B575_4CF9_885A_5348920D339A_.wvu.Cols" localSheetId="1" hidden="1">普通会計の状況!$EN:$XFD</definedName>
    <definedName name="Z_F25D8CCF_B575_4CF9_885A_5348920D339A_.wvu.Cols" localSheetId="7" hidden="1">'目的別歳出決算分析表（住民一人当たりのコスト）'!$DV:$XFD</definedName>
    <definedName name="Z_F25D8CCF_B575_4CF9_885A_5348920D339A_.wvu.Cols" localSheetId="9" hidden="1">連結実質赤字比率に係る赤字・黒字の構成分析!$Q:$XFD</definedName>
    <definedName name="Z_F25D8CCF_B575_4CF9_885A_5348920D339A_.wvu.Rows" localSheetId="2" hidden="1">'各会計、関係団体の財政状況及び健全化判断比率'!$136:$1048576,'各会計、関係団体の財政状況及び健全化判断比率'!$89:$101,'各会計、関係団体の財政状況及び健全化判断比率'!$135:$135</definedName>
    <definedName name="Z_F25D8CCF_B575_4CF9_885A_5348920D339A_.wvu.Rows" localSheetId="12" hidden="1">基金残高に係る経年分析!$65:$1048576</definedName>
    <definedName name="Z_F25D8CCF_B575_4CF9_885A_5348920D339A_.wvu.Rows" localSheetId="4" hidden="1">'経常経費分析表（経常収支比率の分析）'!$90:$1048576</definedName>
    <definedName name="Z_F25D8CCF_B575_4CF9_885A_5348920D339A_.wvu.Rows" localSheetId="5" hidden="1">'経常経費分析表（人件費・公債費・普通建設事業費の分析）'!$74:$1048576,'経常経費分析表（人件費・公債費・普通建設事業費の分析）'!$67:$73</definedName>
    <definedName name="Z_F25D8CCF_B575_4CF9_885A_5348920D339A_.wvu.Rows" localSheetId="3" hidden="1">財政比較分析表!$106:$1048576,財政比較分析表!$98:$105</definedName>
    <definedName name="Z_F25D8CCF_B575_4CF9_885A_5348920D339A_.wvu.Rows" localSheetId="10" hidden="1">'実質公債費比率（分子）の構造'!$65:$1048576</definedName>
    <definedName name="Z_F25D8CCF_B575_4CF9_885A_5348920D339A_.wvu.Rows" localSheetId="8" hidden="1">実質収支比率等に係る経年分析!$51:$1048576</definedName>
    <definedName name="Z_F25D8CCF_B575_4CF9_885A_5348920D339A_.wvu.Rows" localSheetId="11" hidden="1">'将来負担比率（分子）の構造'!$56:$1048576</definedName>
    <definedName name="Z_F25D8CCF_B575_4CF9_885A_5348920D339A_.wvu.Rows" localSheetId="6" hidden="1">'性質別歳出決算分析表（住民一人当たりのコスト）'!$122:$1048576,'性質別歳出決算分析表（住民一人当たりのコスト）'!$117:$121</definedName>
    <definedName name="Z_F25D8CCF_B575_4CF9_885A_5348920D339A_.wvu.Rows" localSheetId="0" hidden="1">総括表!$57:$1048576</definedName>
    <definedName name="Z_F25D8CCF_B575_4CF9_885A_5348920D339A_.wvu.Rows" localSheetId="1" hidden="1">普通会計の状況!$50:$1048576</definedName>
    <definedName name="Z_F25D8CCF_B575_4CF9_885A_5348920D339A_.wvu.Rows" localSheetId="7" hidden="1">'目的別歳出決算分析表（住民一人当たりのコスト）'!$117:$1048576</definedName>
    <definedName name="Z_F25D8CCF_B575_4CF9_885A_5348920D339A_.wvu.Rows" localSheetId="9" hidden="1">連結実質赤字比率に係る赤字・黒字の構成分析!$46:$1048576</definedName>
    <definedName name="Z_F8C7BC47_8E0F_44DB_9C30_AAF5D87596A5_.wvu.Cols" localSheetId="2" hidden="1">'各会計、関係団体の財政状況及び健全化判断比率'!$EB:$XFD</definedName>
    <definedName name="Z_F8C7BC47_8E0F_44DB_9C30_AAF5D87596A5_.wvu.Cols" localSheetId="12" hidden="1">基金残高に係る経年分析!$P:$XFD</definedName>
    <definedName name="Z_F8C7BC47_8E0F_44DB_9C30_AAF5D87596A5_.wvu.Cols" localSheetId="4" hidden="1">'経常経費分析表（経常収支比率の分析）'!$DM:$XFD</definedName>
    <definedName name="Z_F8C7BC47_8E0F_44DB_9C30_AAF5D87596A5_.wvu.Cols" localSheetId="5" hidden="1">'経常経費分析表（人件費・公債費・普通建設事業費の分析）'!$AU:$XFD</definedName>
    <definedName name="Z_F8C7BC47_8E0F_44DB_9C30_AAF5D87596A5_.wvu.Cols" localSheetId="3" hidden="1">財政比較分析表!$DQ:$XFD</definedName>
    <definedName name="Z_F8C7BC47_8E0F_44DB_9C30_AAF5D87596A5_.wvu.Cols" localSheetId="10" hidden="1">'実質公債費比率（分子）の構造'!$V:$XFD</definedName>
    <definedName name="Z_F8C7BC47_8E0F_44DB_9C30_AAF5D87596A5_.wvu.Cols" localSheetId="8" hidden="1">実質収支比率等に係る経年分析!$Q:$XFD</definedName>
    <definedName name="Z_F8C7BC47_8E0F_44DB_9C30_AAF5D87596A5_.wvu.Cols" localSheetId="11" hidden="1">'将来負担比率（分子）の構造'!$T:$XFD</definedName>
    <definedName name="Z_F8C7BC47_8E0F_44DB_9C30_AAF5D87596A5_.wvu.Cols" localSheetId="6" hidden="1">'性質別歳出決算分析表（住民一人当たりのコスト）'!$DV:$XFD</definedName>
    <definedName name="Z_F8C7BC47_8E0F_44DB_9C30_AAF5D87596A5_.wvu.Cols" localSheetId="0" hidden="1">総括表!$DP:$XFD</definedName>
    <definedName name="Z_F8C7BC47_8E0F_44DB_9C30_AAF5D87596A5_.wvu.Cols" localSheetId="1" hidden="1">普通会計の状況!$EN:$XFD</definedName>
    <definedName name="Z_F8C7BC47_8E0F_44DB_9C30_AAF5D87596A5_.wvu.Cols" localSheetId="7" hidden="1">'目的別歳出決算分析表（住民一人当たりのコスト）'!$DV:$XFD</definedName>
    <definedName name="Z_F8C7BC47_8E0F_44DB_9C30_AAF5D87596A5_.wvu.Cols" localSheetId="9" hidden="1">連結実質赤字比率に係る赤字・黒字の構成分析!$Q:$XFD</definedName>
    <definedName name="Z_F8C7BC47_8E0F_44DB_9C30_AAF5D87596A5_.wvu.Rows" localSheetId="2" hidden="1">'各会計、関係団体の財政状況及び健全化判断比率'!$136:$1048576,'各会計、関係団体の財政状況及び健全化判断比率'!$89:$101,'各会計、関係団体の財政状況及び健全化判断比率'!$135:$135</definedName>
    <definedName name="Z_F8C7BC47_8E0F_44DB_9C30_AAF5D87596A5_.wvu.Rows" localSheetId="12" hidden="1">基金残高に係る経年分析!$65:$1048576</definedName>
    <definedName name="Z_F8C7BC47_8E0F_44DB_9C30_AAF5D87596A5_.wvu.Rows" localSheetId="4" hidden="1">'経常経費分析表（経常収支比率の分析）'!$90:$1048576</definedName>
    <definedName name="Z_F8C7BC47_8E0F_44DB_9C30_AAF5D87596A5_.wvu.Rows" localSheetId="5" hidden="1">'経常経費分析表（人件費・公債費・普通建設事業費の分析）'!$74:$1048576,'経常経費分析表（人件費・公債費・普通建設事業費の分析）'!$67:$73</definedName>
    <definedName name="Z_F8C7BC47_8E0F_44DB_9C30_AAF5D87596A5_.wvu.Rows" localSheetId="3" hidden="1">財政比較分析表!$106:$1048576,財政比較分析表!$98:$105</definedName>
    <definedName name="Z_F8C7BC47_8E0F_44DB_9C30_AAF5D87596A5_.wvu.Rows" localSheetId="10" hidden="1">'実質公債費比率（分子）の構造'!$65:$1048576</definedName>
    <definedName name="Z_F8C7BC47_8E0F_44DB_9C30_AAF5D87596A5_.wvu.Rows" localSheetId="8" hidden="1">実質収支比率等に係る経年分析!$51:$1048576</definedName>
    <definedName name="Z_F8C7BC47_8E0F_44DB_9C30_AAF5D87596A5_.wvu.Rows" localSheetId="11" hidden="1">'将来負担比率（分子）の構造'!$56:$1048576</definedName>
    <definedName name="Z_F8C7BC47_8E0F_44DB_9C30_AAF5D87596A5_.wvu.Rows" localSheetId="6" hidden="1">'性質別歳出決算分析表（住民一人当たりのコスト）'!$122:$1048576,'性質別歳出決算分析表（住民一人当たりのコスト）'!$117:$121</definedName>
    <definedName name="Z_F8C7BC47_8E0F_44DB_9C30_AAF5D87596A5_.wvu.Rows" localSheetId="0" hidden="1">総括表!$57:$1048576</definedName>
    <definedName name="Z_F8C7BC47_8E0F_44DB_9C30_AAF5D87596A5_.wvu.Rows" localSheetId="1" hidden="1">普通会計の状況!$50:$1048576</definedName>
    <definedName name="Z_F8C7BC47_8E0F_44DB_9C30_AAF5D87596A5_.wvu.Rows" localSheetId="7" hidden="1">'目的別歳出決算分析表（住民一人当たりのコスト）'!$117:$1048576</definedName>
    <definedName name="Z_F8C7BC47_8E0F_44DB_9C30_AAF5D87596A5_.wvu.Rows" localSheetId="9" hidden="1">連結実質赤字比率に係る赤字・黒字の構成分析!$46:$1048576</definedName>
    <definedName name="Z_FEE701DB_8061_49BF_9643_2081E9091EE0_.wvu.Cols" localSheetId="2" hidden="1">'各会計、関係団体の財政状況及び健全化判断比率'!$EB:$XFD</definedName>
    <definedName name="Z_FEE701DB_8061_49BF_9643_2081E9091EE0_.wvu.Cols" localSheetId="12" hidden="1">基金残高に係る経年分析!$P:$XFD</definedName>
    <definedName name="Z_FEE701DB_8061_49BF_9643_2081E9091EE0_.wvu.Cols" localSheetId="4" hidden="1">'経常経費分析表（経常収支比率の分析）'!$DM:$XFD</definedName>
    <definedName name="Z_FEE701DB_8061_49BF_9643_2081E9091EE0_.wvu.Cols" localSheetId="5" hidden="1">'経常経費分析表（人件費・公債費・普通建設事業費の分析）'!$AU:$XFD</definedName>
    <definedName name="Z_FEE701DB_8061_49BF_9643_2081E9091EE0_.wvu.Cols" localSheetId="3" hidden="1">財政比較分析表!$DQ:$XFD</definedName>
    <definedName name="Z_FEE701DB_8061_49BF_9643_2081E9091EE0_.wvu.Cols" localSheetId="10" hidden="1">'実質公債費比率（分子）の構造'!$V:$XFD</definedName>
    <definedName name="Z_FEE701DB_8061_49BF_9643_2081E9091EE0_.wvu.Cols" localSheetId="8" hidden="1">実質収支比率等に係る経年分析!$Q:$XFD</definedName>
    <definedName name="Z_FEE701DB_8061_49BF_9643_2081E9091EE0_.wvu.Cols" localSheetId="11" hidden="1">'将来負担比率（分子）の構造'!$T:$XFD</definedName>
    <definedName name="Z_FEE701DB_8061_49BF_9643_2081E9091EE0_.wvu.Cols" localSheetId="6" hidden="1">'性質別歳出決算分析表（住民一人当たりのコスト）'!$DV:$XFD</definedName>
    <definedName name="Z_FEE701DB_8061_49BF_9643_2081E9091EE0_.wvu.Cols" localSheetId="0" hidden="1">総括表!$DP:$XFD</definedName>
    <definedName name="Z_FEE701DB_8061_49BF_9643_2081E9091EE0_.wvu.Cols" localSheetId="1" hidden="1">普通会計の状況!$EN:$XFD</definedName>
    <definedName name="Z_FEE701DB_8061_49BF_9643_2081E9091EE0_.wvu.Cols" localSheetId="7" hidden="1">'目的別歳出決算分析表（住民一人当たりのコスト）'!$DV:$XFD</definedName>
    <definedName name="Z_FEE701DB_8061_49BF_9643_2081E9091EE0_.wvu.Cols" localSheetId="9" hidden="1">連結実質赤字比率に係る赤字・黒字の構成分析!$Q:$XFD</definedName>
    <definedName name="Z_FEE701DB_8061_49BF_9643_2081E9091EE0_.wvu.Rows" localSheetId="2" hidden="1">'各会計、関係団体の財政状況及び健全化判断比率'!$136:$1048576,'各会計、関係団体の財政状況及び健全化判断比率'!$89:$101,'各会計、関係団体の財政状況及び健全化判断比率'!$135:$135</definedName>
    <definedName name="Z_FEE701DB_8061_49BF_9643_2081E9091EE0_.wvu.Rows" localSheetId="12" hidden="1">基金残高に係る経年分析!$65:$1048576</definedName>
    <definedName name="Z_FEE701DB_8061_49BF_9643_2081E9091EE0_.wvu.Rows" localSheetId="4" hidden="1">'経常経費分析表（経常収支比率の分析）'!$90:$1048576</definedName>
    <definedName name="Z_FEE701DB_8061_49BF_9643_2081E9091EE0_.wvu.Rows" localSheetId="5" hidden="1">'経常経費分析表（人件費・公債費・普通建設事業費の分析）'!$74:$1048576,'経常経費分析表（人件費・公債費・普通建設事業費の分析）'!$67:$73</definedName>
    <definedName name="Z_FEE701DB_8061_49BF_9643_2081E9091EE0_.wvu.Rows" localSheetId="3" hidden="1">財政比較分析表!$106:$1048576,財政比較分析表!$98:$105</definedName>
    <definedName name="Z_FEE701DB_8061_49BF_9643_2081E9091EE0_.wvu.Rows" localSheetId="10" hidden="1">'実質公債費比率（分子）の構造'!$65:$1048576</definedName>
    <definedName name="Z_FEE701DB_8061_49BF_9643_2081E9091EE0_.wvu.Rows" localSheetId="8" hidden="1">実質収支比率等に係る経年分析!$51:$1048576</definedName>
    <definedName name="Z_FEE701DB_8061_49BF_9643_2081E9091EE0_.wvu.Rows" localSheetId="11" hidden="1">'将来負担比率（分子）の構造'!$56:$1048576</definedName>
    <definedName name="Z_FEE701DB_8061_49BF_9643_2081E9091EE0_.wvu.Rows" localSheetId="6" hidden="1">'性質別歳出決算分析表（住民一人当たりのコスト）'!$122:$1048576,'性質別歳出決算分析表（住民一人当たりのコスト）'!$117:$121</definedName>
    <definedName name="Z_FEE701DB_8061_49BF_9643_2081E9091EE0_.wvu.Rows" localSheetId="0" hidden="1">総括表!$57:$1048576</definedName>
    <definedName name="Z_FEE701DB_8061_49BF_9643_2081E9091EE0_.wvu.Rows" localSheetId="1" hidden="1">普通会計の状況!$50:$1048576</definedName>
    <definedName name="Z_FEE701DB_8061_49BF_9643_2081E9091EE0_.wvu.Rows" localSheetId="7" hidden="1">'目的別歳出決算分析表（住民一人当たりのコスト）'!$117:$1048576</definedName>
    <definedName name="Z_FEE701DB_8061_49BF_9643_2081E9091EE0_.wvu.Rows" localSheetId="9" hidden="1">連結実質赤字比率に係る赤字・黒字の構成分析!$46:$1048576</definedName>
  </definedNames>
  <calcPr calcId="191029"/>
  <customWorkbookViews>
    <customWorkbookView name="10118 - 個人用ビュー" guid="{F8C7BC47-8E0F-44DB-9C30-AAF5D87596A5}" mergeInterval="0" personalView="1" maximized="1" xWindow="1358" yWindow="1" windowWidth="1936" windowHeight="1048" tabRatio="890" activeSheetId="5"/>
    <customWorkbookView name="89546 - 個人用ビュー" guid="{F25D8CCF-B575-4CF9-885A-5348920D339A}" mergeInterval="0" personalView="1" maximized="1" xWindow="-8" yWindow="-8" windowWidth="1936" windowHeight="1048" tabRatio="890" activeSheetId="3"/>
    <customWorkbookView name="74561 - 個人用ビュー" guid="{FEE701DB-8061-49BF-9643-2081E9091EE0}" mergeInterval="0" personalView="1" maximized="1" xWindow="-8" yWindow="-8" windowWidth="1936"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 l="1"/>
  <c r="AO35" i="1"/>
  <c r="AO34" i="1"/>
  <c r="W37" i="1"/>
  <c r="W36" i="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BW43" i="1" l="1"/>
  <c r="BE43" i="1"/>
  <c r="AM43" i="1"/>
  <c r="U43" i="1"/>
  <c r="C43" i="1"/>
  <c r="BW42" i="1"/>
  <c r="BE42" i="1"/>
  <c r="AM42" i="1"/>
  <c r="U42" i="1"/>
  <c r="C42" i="1"/>
  <c r="BW41" i="1"/>
  <c r="BE41" i="1"/>
  <c r="AM41" i="1"/>
  <c r="U41" i="1"/>
  <c r="C41" i="1"/>
  <c r="BW40" i="1"/>
  <c r="BE40" i="1"/>
  <c r="AM40" i="1"/>
  <c r="U40" i="1"/>
  <c r="C40" i="1"/>
  <c r="BW39" i="1"/>
  <c r="BE39" i="1"/>
  <c r="AM39" i="1"/>
  <c r="U39" i="1"/>
  <c r="C39" i="1"/>
  <c r="BW38" i="1"/>
  <c r="BE38" i="1"/>
  <c r="AM38" i="1"/>
  <c r="U38" i="1"/>
  <c r="C38" i="1"/>
  <c r="BE37" i="1"/>
  <c r="AM37" i="1"/>
  <c r="C37" i="1"/>
  <c r="BE36" i="1"/>
  <c r="C36" i="1"/>
  <c r="BE35" i="1"/>
  <c r="BW34" i="1"/>
  <c r="BW35" i="1" s="1"/>
  <c r="BW36" i="1" s="1"/>
  <c r="BW37" i="1" s="1"/>
  <c r="BE34" i="1"/>
  <c r="C34" i="1"/>
  <c r="CO34" i="1" l="1"/>
  <c r="CO35" i="1" s="1"/>
  <c r="CO36" i="1" s="1"/>
  <c r="CO37" i="1" s="1"/>
  <c r="CO38" i="1" s="1"/>
  <c r="CO39" i="1" s="1"/>
  <c r="CO40" i="1" s="1"/>
  <c r="CO41" i="1" s="1"/>
  <c r="CO42" i="1" s="1"/>
  <c r="CO43" i="1" s="1"/>
  <c r="C35" i="1"/>
  <c r="U34" i="1" s="1"/>
  <c r="U35" i="1" s="1"/>
  <c r="U36" i="1" s="1"/>
  <c r="U37" i="1" s="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 r="AM34" i="1" l="1"/>
  <c r="AM35" i="1" s="1"/>
  <c r="AM36" i="1" s="1"/>
</calcChain>
</file>

<file path=xl/sharedStrings.xml><?xml version="1.0" encoding="utf-8"?>
<sst xmlns="http://schemas.openxmlformats.org/spreadsheetml/2006/main" count="1048" uniqueCount="572">
  <si>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</si>
  <si>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</si>
  <si>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</si>
  <si>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</si>
  <si>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</si>
  <si>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</si>
  <si>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</si>
  <si>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</si>
  <si>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</si>
  <si>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</si>
  <si>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</si>
  <si>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</si>
  <si>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</si>
  <si>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</si>
  <si>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</si>
  <si>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</si>
  <si>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</si>
  <si>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</si>
  <si>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</si>
  <si>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</si>
  <si>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</si>
  <si>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</si>
  <si>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</si>
  <si>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</si>
  <si>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</si>
  <si>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</si>
  <si>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</si>
  <si>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</si>
  <si>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</si>
  <si>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</si>
  <si>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</si>
  <si>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</si>
  <si>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</si>
  <si>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</si>
  <si>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</si>
  <si>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</si>
  <si>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</si>
  <si>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</si>
  <si>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</si>
  <si>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</si>
  <si>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</si>
  <si>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</si>
  <si>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</si>
  <si>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</si>
  <si>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</si>
  <si>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</si>
  <si>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</si>
  <si>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</si>
  <si>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</si>
  <si>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</si>
  <si>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</si>
  <si>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</si>
  <si>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</si>
  <si>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</si>
  <si>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</si>
  <si>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</si>
  <si>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</si>
  <si>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</si>
  <si>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</si>
  <si>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</si>
  <si>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</si>
  <si>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</si>
  <si>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</si>
  <si>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</si>
  <si>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</si>
  <si>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</si>
  <si>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</si>
  <si>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</si>
  <si>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</si>
  <si>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</si>
  <si>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</si>
  <si>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</si>
  <si>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</si>
  <si>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</si>
  <si>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</si>
  <si>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</si>
  <si>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</si>
  <si>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</si>
  <si>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</si>
  <si>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</si>
  <si>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</si>
  <si>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</si>
  <si>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</si>
  <si>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</si>
  <si>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</si>
  <si>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</si>
  <si>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</si>
  <si>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</si>
  <si>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</si>
  <si>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</si>
  <si>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</si>
  <si>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</si>
  <si>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</si>
  <si>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</si>
  <si>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宝塚市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</si>
  <si>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</si>
  <si>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</si>
  <si>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</si>
  <si>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</si>
  <si>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</si>
  <si>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</si>
  <si>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</si>
  <si>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</si>
  <si>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</si>
  <si>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</si>
  <si>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</si>
  <si>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</si>
  <si>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</si>
  <si>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</si>
  <si>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</si>
  <si>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</si>
  <si>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</si>
  <si>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</si>
  <si>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</si>
  <si>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</si>
  <si>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</si>
  <si>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</si>
  <si>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</si>
  <si>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</si>
  <si>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</si>
  <si>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</si>
  <si>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</si>
  <si>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</si>
  <si>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</si>
  <si>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</si>
  <si>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</si>
  <si>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</si>
  <si>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</si>
  <si>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</si>
  <si>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</si>
  <si>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</si>
  <si>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</si>
  <si>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</si>
  <si>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</si>
  <si>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</si>
  <si>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</si>
  <si>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</si>
  <si>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</si>
  <si>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</si>
  <si>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</si>
  <si>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</si>
  <si>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</si>
  <si>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</si>
  <si>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</si>
  <si>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</si>
  <si>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</si>
  <si>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</si>
  <si>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</si>
  <si>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</si>
  <si>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</si>
  <si>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</si>
  <si>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</si>
  <si>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</si>
  <si>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</si>
  <si>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</si>
  <si>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</si>
  <si>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</si>
  <si>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</si>
  <si>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</si>
  <si>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</si>
  <si>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</si>
  <si>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</si>
  <si>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</si>
  <si>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</si>
  <si>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</si>
  <si>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</si>
  <si>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</si>
  <si>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</si>
  <si>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</si>
  <si>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</si>
  <si>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</si>
  <si>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</si>
  <si>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</si>
  <si>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</si>
  <si>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</si>
  <si>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</si>
  <si>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</si>
  <si>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</si>
  <si>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</si>
  <si>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</si>
  <si>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</si>
  <si>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</si>
  <si>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</si>
  <si>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</si>
  <si>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</si>
  <si>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</si>
  <si>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</si>
  <si>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</si>
  <si>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</si>
  <si>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</si>
  <si>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</si>
  <si>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</si>
  <si>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</si>
  <si>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</si>
  <si>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</si>
  <si>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</si>
  <si>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</si>
  <si>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</si>
  <si>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</si>
  <si>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</si>
  <si>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</si>
  <si>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</si>
  <si>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</si>
  <si>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兵庫県宝塚市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</si>
  <si>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</si>
  <si>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</si>
  <si>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</si>
  <si>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</si>
  <si>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</si>
  <si>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</si>
  <si>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</si>
  <si>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</si>
  <si>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</si>
  <si>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</si>
  <si>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</si>
  <si>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</si>
  <si>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</si>
  <si>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</si>
  <si>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</si>
  <si>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</si>
  <si>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</si>
  <si>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</si>
  <si>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</si>
  <si>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</si>
  <si>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</si>
  <si>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</si>
  <si>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</si>
  <si>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</si>
  <si>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</si>
  <si>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</si>
  <si>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</si>
  <si>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</si>
  <si>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</si>
  <si>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</si>
  <si>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</si>
  <si>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</si>
  <si>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</si>
  <si>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</si>
  <si>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</si>
  <si>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</si>
  <si>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</si>
  <si>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</si>
  <si>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</si>
  <si>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</si>
  <si>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</si>
  <si>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</si>
  <si>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</si>
  <si>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</si>
  <si>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</si>
  <si>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</si>
  <si>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</si>
  <si>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</si>
  <si>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</si>
  <si>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</si>
  <si>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</si>
  <si>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</si>
  <si>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</si>
  <si>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</si>
  <si>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</si>
  <si>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</si>
  <si>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</si>
  <si>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</si>
  <si>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</si>
  <si>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</si>
  <si>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</si>
  <si>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</si>
  <si>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</si>
  <si>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</si>
  <si>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</si>
  <si>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</si>
  <si>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</si>
  <si>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</si>
  <si>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</si>
  <si>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</si>
  <si>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</si>
  <si>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</si>
  <si>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</si>
  <si>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</si>
  <si>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</si>
  <si>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</si>
  <si>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</si>
  <si>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</si>
  <si>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</si>
  <si>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</si>
  <si>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</si>
  <si>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</si>
  <si>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</si>
  <si>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</si>
  <si>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</si>
  <si>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</si>
  <si>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</si>
  <si>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</si>
  <si>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</si>
  <si>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</si>
  <si>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</si>
  <si>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</si>
  <si>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</si>
  <si>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</si>
  <si>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</si>
  <si>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</si>
  <si>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</si>
  <si>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</si>
  <si>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</si>
  <si>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</si>
  <si>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</si>
  <si>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</si>
  <si>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</si>
  <si>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</si>
  <si>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</si>
  <si>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</si>
  <si>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</si>
  <si>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</si>
  <si>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</si>
  <si>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</si>
  <si>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</si>
  <si>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</si>
  <si>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</si>
  <si>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</si>
  <si>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</si>
  <si>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</si>
  <si>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</si>
  <si>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</si>
  <si>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</si>
  <si>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</si>
  <si>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</si>
  <si>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</si>
  <si>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</si>
  <si>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</si>
  <si>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</si>
  <si>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</si>
  <si>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</si>
  <si>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</si>
  <si>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</si>
  <si>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</si>
  <si>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</si>
  <si>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</si>
  <si>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</si>
  <si>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</si>
  <si>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</si>
  <si>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</si>
  <si>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</si>
  <si>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</si>
  <si>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</si>
  <si>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</si>
  <si>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</si>
  <si>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</si>
  <si>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</si>
  <si>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</si>
  <si>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</si>
  <si>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</si>
  <si>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</si>
  <si>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</si>
  <si>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</si>
  <si>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</si>
  <si>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兵庫県宝塚市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</si>
  <si>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</si>
  <si>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</si>
  <si>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</si>
  <si>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</si>
  <si>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</si>
  <si>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</si>
  <si>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</si>
  <si>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</si>
  <si>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</si>
  <si>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</si>
  <si>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</si>
  <si>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</si>
  <si>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</si>
  <si>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</si>
  <si>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</si>
  <si>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</si>
  <si>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</si>
  <si>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</si>
  <si>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</si>
  <si>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</si>
  <si>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宝塚市営霊園事業費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</si>
  <si>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</si>
  <si>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</si>
  <si>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</si>
  <si>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</si>
  <si>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</si>
  <si>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</si>
  <si>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</si>
  <si>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</si>
  <si>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</si>
  <si>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</si>
  <si>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</si>
  <si>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</si>
  <si>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</si>
  <si>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t>
    <phoneticPr fontId="5"/>
  </si>
  <si>
    <t>国民健康保険診療施設費</t>
    <phoneticPr fontId="5"/>
  </si>
  <si>
    <t>介護保険事業費</t>
    <phoneticPr fontId="5"/>
  </si>
  <si>
    <t>後期高齢者医療事業費</t>
    <phoneticPr fontId="5"/>
  </si>
  <si>
    <t>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</si>
  <si>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</si>
  <si>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</si>
  <si>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</si>
  <si>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</si>
  <si>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</si>
  <si>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</si>
  <si>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</si>
  <si>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</si>
  <si>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</si>
  <si>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</si>
  <si>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</si>
  <si>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</si>
  <si>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</si>
  <si>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</si>
  <si>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</si>
  <si>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</si>
  <si>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</si>
  <si>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</si>
  <si>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</si>
  <si>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</si>
  <si>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</si>
  <si>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</si>
  <si>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</si>
  <si>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</si>
  <si>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</si>
  <si>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</si>
  <si>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</si>
  <si>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</si>
  <si>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</si>
  <si>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</si>
  <si>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</si>
  <si>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</si>
  <si>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</si>
  <si>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</si>
  <si>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</si>
  <si>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</si>
  <si>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</si>
  <si>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</si>
  <si>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</si>
  <si>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</si>
  <si>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</si>
  <si>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</si>
  <si>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</si>
  <si>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</si>
  <si>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</si>
  <si>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</si>
  <si>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</si>
  <si>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</si>
  <si>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</si>
  <si>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</si>
  <si>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</si>
  <si>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</si>
  <si>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</si>
  <si>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</si>
  <si>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</si>
  <si>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</si>
  <si>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</si>
  <si>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</si>
  <si>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</si>
  <si>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</si>
  <si>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</si>
  <si>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</si>
  <si>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</si>
  <si>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</si>
  <si>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</si>
  <si>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</si>
  <si>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</si>
  <si>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</si>
  <si>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</si>
  <si>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</si>
  <si>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</si>
  <si>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</si>
  <si>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</si>
  <si>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</si>
  <si>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</si>
  <si>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</si>
  <si>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</si>
  <si>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</si>
  <si>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</si>
  <si>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</si>
  <si>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</si>
  <si>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</si>
  <si>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</si>
  <si>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</si>
  <si>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</si>
  <si>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</si>
  <si>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</si>
  <si>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</si>
  <si>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</si>
  <si>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</si>
  <si>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</si>
  <si>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</si>
  <si>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</si>
  <si>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</si>
  <si>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</si>
  <si>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</si>
  <si>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</si>
  <si>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</si>
  <si>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</si>
  <si>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</si>
  <si>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</si>
  <si>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</si>
  <si>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</si>
  <si>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</si>
  <si>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</si>
  <si>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</si>
  <si>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</si>
  <si>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</si>
  <si>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</si>
  <si>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</si>
  <si>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</si>
  <si>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</si>
  <si>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</si>
  <si>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</si>
  <si>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</si>
  <si>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</si>
  <si>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</si>
  <si>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</si>
  <si>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</si>
  <si>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</si>
  <si>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</si>
  <si>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</si>
  <si>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</si>
  <si>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</si>
  <si>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</si>
  <si>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</si>
  <si>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</si>
  <si>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</si>
  <si>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</si>
  <si>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</si>
  <si>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</si>
  <si>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</si>
  <si>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</si>
  <si>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</si>
  <si>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</si>
  <si>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</si>
  <si>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</si>
  <si>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</si>
  <si>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1.67</t>
  </si>
  <si>
    <t>▲ 0.92</t>
  </si>
  <si>
    <t>水道事業会計</t>
  </si>
  <si>
    <t>一般会計</t>
  </si>
  <si>
    <t>病院事業会計</t>
  </si>
  <si>
    <t>▲ 1.99</t>
  </si>
  <si>
    <t>▲ 0.18</t>
  </si>
  <si>
    <t>下水道事業会計</t>
  </si>
  <si>
    <t>国民健康保険事業費</t>
  </si>
  <si>
    <t>介護保険事業費</t>
  </si>
  <si>
    <t>宝塚市営霊園事業費</t>
  </si>
  <si>
    <t>国民健康保険診療施設費</t>
  </si>
  <si>
    <t>その他会計（赤字）</t>
  </si>
  <si>
    <t>その他会計（黒字）</t>
  </si>
  <si>
    <t>R02</t>
    <phoneticPr fontId="5"/>
  </si>
  <si>
    <t>R03</t>
    <phoneticPr fontId="5"/>
  </si>
  <si>
    <t>R04</t>
    <phoneticPr fontId="5"/>
  </si>
  <si>
    <t>R05</t>
    <phoneticPr fontId="5"/>
  </si>
  <si>
    <t>R06</t>
    <phoneticPr fontId="5"/>
  </si>
  <si>
    <t>兵庫県市町村職員退職手当組合</t>
  </si>
  <si>
    <t>兵庫県後期高齢者医療広域連合（一般会計）</t>
  </si>
  <si>
    <t>兵庫県後期高齢者医療広域連合（特別会計）</t>
  </si>
  <si>
    <t>（株）エフエム宝塚</t>
  </si>
  <si>
    <t>宝塚市土地開発公社</t>
  </si>
  <si>
    <t>宝塚都市環境サービス（株）</t>
  </si>
  <si>
    <t>ソリオ宝塚都市開発株式会社</t>
  </si>
  <si>
    <t>逆瀬川都市開発株式会社</t>
  </si>
  <si>
    <t>宝塚山本ガーデン・クリエイティブ(株)</t>
  </si>
  <si>
    <t>（一財）宝塚市保健福祉サービス公社</t>
  </si>
  <si>
    <t>（公財）宝塚市文化財団</t>
  </si>
  <si>
    <t>（公財）宝塚市スポーツ振興公社</t>
  </si>
  <si>
    <t>（公財）阪神北広域救急医療財団</t>
  </si>
  <si>
    <t>市立病院建設基金</t>
    <rPh sb="6" eb="8">
      <t>キキン</t>
    </rPh>
    <phoneticPr fontId="5"/>
  </si>
  <si>
    <t>公共施設等整備保全基金</t>
    <phoneticPr fontId="2"/>
  </si>
  <si>
    <t>新ごみ処理施設建設基金</t>
    <phoneticPr fontId="2"/>
  </si>
  <si>
    <t>障碍（がい）福祉基金</t>
    <phoneticPr fontId="2"/>
  </si>
  <si>
    <t>都市計画事業基金</t>
    <phoneticPr fontId="2"/>
  </si>
  <si>
    <t>-</t>
    <phoneticPr fontId="2"/>
  </si>
  <si>
    <t>-</t>
    <phoneticPr fontId="2"/>
  </si>
  <si>
    <t>阪神水道企業団</t>
    <rPh sb="0" eb="2">
      <t>ハンシン</t>
    </rPh>
    <rPh sb="2" eb="4">
      <t>スイドウ</t>
    </rPh>
    <rPh sb="4" eb="7">
      <t>キギョウダン</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</si>
</sst>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8AE6-4BE5-B11D-EAC40F14BAC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22996</c:v>
                </c:pt>
                <c:pt idx="1">
                  <c:v>34502</c:v>
                </c:pt>
                <c:pt idx="2">
                  <c:v>33096</c:v>
                </c:pt>
                <c:pt idx="3">
                  <c:v>43745</c:v>
                </c:pt>
                <c:pt idx="4">
                  <c:v>35370</c:v>
                </c:pt>
              </c:numCache>
            </c:numRef>
          </c:val>
          <c:smooth val="0"/>
          <c:extLst>
            <c:ext xmlns:c16="http://schemas.microsoft.com/office/drawing/2014/chart" uri="{C3380CC4-5D6E-409C-BE32-E72D297353CC}">
              <c16:uniqueId val="{00000001-8AE6-4BE5-B11D-EAC40F14BAC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3.34</c:v>
                </c:pt>
                <c:pt idx="1">
                  <c:v>4.9400000000000004</c:v>
                </c:pt>
                <c:pt idx="2">
                  <c:v>2.57</c:v>
                </c:pt>
                <c:pt idx="3">
                  <c:v>2.5299999999999998</c:v>
                </c:pt>
                <c:pt idx="4">
                  <c:v>2.59</c:v>
                </c:pt>
              </c:numCache>
            </c:numRef>
          </c:val>
          <c:extLst>
            <c:ext xmlns:c16="http://schemas.microsoft.com/office/drawing/2014/chart" uri="{C3380CC4-5D6E-409C-BE32-E72D297353CC}">
              <c16:uniqueId val="{00000000-6B4A-4963-B11C-A95FD79835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12.5</c:v>
                </c:pt>
                <c:pt idx="1">
                  <c:v>13.3</c:v>
                </c:pt>
                <c:pt idx="2">
                  <c:v>16.190000000000001</c:v>
                </c:pt>
                <c:pt idx="3">
                  <c:v>14.29</c:v>
                </c:pt>
                <c:pt idx="4">
                  <c:v>12.97</c:v>
                </c:pt>
              </c:numCache>
            </c:numRef>
          </c:val>
          <c:extLst>
            <c:ext xmlns:c16="http://schemas.microsoft.com/office/drawing/2014/chart" uri="{C3380CC4-5D6E-409C-BE32-E72D297353CC}">
              <c16:uniqueId val="{00000001-6B4A-4963-B11C-A95FD79835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2.79</c:v>
                </c:pt>
                <c:pt idx="1">
                  <c:v>3.37</c:v>
                </c:pt>
                <c:pt idx="2">
                  <c:v>0.04</c:v>
                </c:pt>
                <c:pt idx="3">
                  <c:v>-1.67</c:v>
                </c:pt>
                <c:pt idx="4">
                  <c:v>-0.92</c:v>
                </c:pt>
              </c:numCache>
            </c:numRef>
          </c:val>
          <c:smooth val="0"/>
          <c:extLst>
            <c:ext xmlns:c16="http://schemas.microsoft.com/office/drawing/2014/chart" uri="{C3380CC4-5D6E-409C-BE32-E72D297353CC}">
              <c16:uniqueId val="{00000002-6B4A-4963-B11C-A95FD79835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F99-48DB-B680-555B2B347B8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F99-48DB-B680-555B2B347B86}"/>
            </c:ext>
          </c:extLst>
        </c:ser>
        <c:ser>
          <c:idx val="2"/>
          <c:order val="2"/>
          <c:tx>
            <c:strRef>
              <c:f>データシート!$A$29</c:f>
              <c:strCache>
                <c:ptCount val="1"/>
                <c:pt idx="0">
                  <c:v>国民健康保険診療施設費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F99-48DB-B680-555B2B347B86}"/>
            </c:ext>
          </c:extLst>
        </c:ser>
        <c:ser>
          <c:idx val="3"/>
          <c:order val="3"/>
          <c:tx>
            <c:strRef>
              <c:f>データシート!$A$30</c:f>
              <c:strCache>
                <c:ptCount val="1"/>
                <c:pt idx="0">
                  <c:v>宝塚市営霊園事業費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0.05</c:v>
                </c:pt>
                <c:pt idx="8">
                  <c:v>#N/A</c:v>
                </c:pt>
                <c:pt idx="9">
                  <c:v>0</c:v>
                </c:pt>
              </c:numCache>
            </c:numRef>
          </c:val>
          <c:extLst>
            <c:ext xmlns:c16="http://schemas.microsoft.com/office/drawing/2014/chart" uri="{C3380CC4-5D6E-409C-BE32-E72D297353CC}">
              <c16:uniqueId val="{00000003-3F99-48DB-B680-555B2B347B86}"/>
            </c:ext>
          </c:extLst>
        </c:ser>
        <c:ser>
          <c:idx val="4"/>
          <c:order val="4"/>
          <c:tx>
            <c:strRef>
              <c:f>データシート!$A$31</c:f>
              <c:strCache>
                <c:ptCount val="1"/>
                <c:pt idx="0">
                  <c:v>介護保険事業費</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1.69</c:v>
                </c:pt>
                <c:pt idx="2">
                  <c:v>#N/A</c:v>
                </c:pt>
                <c:pt idx="3">
                  <c:v>0.75</c:v>
                </c:pt>
                <c:pt idx="4">
                  <c:v>#N/A</c:v>
                </c:pt>
                <c:pt idx="5">
                  <c:v>0.86</c:v>
                </c:pt>
                <c:pt idx="6">
                  <c:v>#N/A</c:v>
                </c:pt>
                <c:pt idx="7">
                  <c:v>0.31</c:v>
                </c:pt>
                <c:pt idx="8">
                  <c:v>#N/A</c:v>
                </c:pt>
                <c:pt idx="9">
                  <c:v>0.55000000000000004</c:v>
                </c:pt>
              </c:numCache>
            </c:numRef>
          </c:val>
          <c:extLst>
            <c:ext xmlns:c16="http://schemas.microsoft.com/office/drawing/2014/chart" uri="{C3380CC4-5D6E-409C-BE32-E72D297353CC}">
              <c16:uniqueId val="{00000004-3F99-48DB-B680-555B2B347B86}"/>
            </c:ext>
          </c:extLst>
        </c:ser>
        <c:ser>
          <c:idx val="5"/>
          <c:order val="5"/>
          <c:tx>
            <c:strRef>
              <c:f>データシート!$A$32</c:f>
              <c:strCache>
                <c:ptCount val="1"/>
                <c:pt idx="0">
                  <c:v>国民健康保険事業費</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1.31</c:v>
                </c:pt>
                <c:pt idx="2">
                  <c:v>#N/A</c:v>
                </c:pt>
                <c:pt idx="3">
                  <c:v>1.7</c:v>
                </c:pt>
                <c:pt idx="4">
                  <c:v>#N/A</c:v>
                </c:pt>
                <c:pt idx="5">
                  <c:v>1.07</c:v>
                </c:pt>
                <c:pt idx="6">
                  <c:v>#N/A</c:v>
                </c:pt>
                <c:pt idx="7">
                  <c:v>0.41</c:v>
                </c:pt>
                <c:pt idx="8">
                  <c:v>#N/A</c:v>
                </c:pt>
                <c:pt idx="9">
                  <c:v>0.88</c:v>
                </c:pt>
              </c:numCache>
            </c:numRef>
          </c:val>
          <c:extLst>
            <c:ext xmlns:c16="http://schemas.microsoft.com/office/drawing/2014/chart" uri="{C3380CC4-5D6E-409C-BE32-E72D297353CC}">
              <c16:uniqueId val="{00000005-3F99-48DB-B680-555B2B347B8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0.86</c:v>
                </c:pt>
                <c:pt idx="2">
                  <c:v>#N/A</c:v>
                </c:pt>
                <c:pt idx="3">
                  <c:v>0.87</c:v>
                </c:pt>
                <c:pt idx="4">
                  <c:v>#N/A</c:v>
                </c:pt>
                <c:pt idx="5">
                  <c:v>1.1200000000000001</c:v>
                </c:pt>
                <c:pt idx="6">
                  <c:v>#N/A</c:v>
                </c:pt>
                <c:pt idx="7">
                  <c:v>1.06</c:v>
                </c:pt>
                <c:pt idx="8">
                  <c:v>#N/A</c:v>
                </c:pt>
                <c:pt idx="9">
                  <c:v>0.89</c:v>
                </c:pt>
              </c:numCache>
            </c:numRef>
          </c:val>
          <c:extLst>
            <c:ext xmlns:c16="http://schemas.microsoft.com/office/drawing/2014/chart" uri="{C3380CC4-5D6E-409C-BE32-E72D297353CC}">
              <c16:uniqueId val="{00000006-3F99-48DB-B680-555B2B347B86}"/>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1.99</c:v>
                </c:pt>
                <c:pt idx="1">
                  <c:v>#N/A</c:v>
                </c:pt>
                <c:pt idx="2">
                  <c:v>0.18</c:v>
                </c:pt>
                <c:pt idx="3">
                  <c:v>#N/A</c:v>
                </c:pt>
                <c:pt idx="4">
                  <c:v>#N/A</c:v>
                </c:pt>
                <c:pt idx="5">
                  <c:v>1.71</c:v>
                </c:pt>
                <c:pt idx="6">
                  <c:v>#N/A</c:v>
                </c:pt>
                <c:pt idx="7">
                  <c:v>2.39</c:v>
                </c:pt>
                <c:pt idx="8">
                  <c:v>#N/A</c:v>
                </c:pt>
                <c:pt idx="9">
                  <c:v>1.27</c:v>
                </c:pt>
              </c:numCache>
            </c:numRef>
          </c:val>
          <c:extLst>
            <c:ext xmlns:c16="http://schemas.microsoft.com/office/drawing/2014/chart" uri="{C3380CC4-5D6E-409C-BE32-E72D297353CC}">
              <c16:uniqueId val="{00000007-3F99-48DB-B680-555B2B347B8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3.34</c:v>
                </c:pt>
                <c:pt idx="2">
                  <c:v>#N/A</c:v>
                </c:pt>
                <c:pt idx="3">
                  <c:v>4.93</c:v>
                </c:pt>
                <c:pt idx="4">
                  <c:v>#N/A</c:v>
                </c:pt>
                <c:pt idx="5">
                  <c:v>2.56</c:v>
                </c:pt>
                <c:pt idx="6">
                  <c:v>#N/A</c:v>
                </c:pt>
                <c:pt idx="7">
                  <c:v>2.46</c:v>
                </c:pt>
                <c:pt idx="8">
                  <c:v>#N/A</c:v>
                </c:pt>
                <c:pt idx="9">
                  <c:v>2.59</c:v>
                </c:pt>
              </c:numCache>
            </c:numRef>
          </c:val>
          <c:extLst>
            <c:ext xmlns:c16="http://schemas.microsoft.com/office/drawing/2014/chart" uri="{C3380CC4-5D6E-409C-BE32-E72D297353CC}">
              <c16:uniqueId val="{00000008-3F99-48DB-B680-555B2B347B8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8.73</c:v>
                </c:pt>
                <c:pt idx="2">
                  <c:v>#N/A</c:v>
                </c:pt>
                <c:pt idx="3">
                  <c:v>8.31</c:v>
                </c:pt>
                <c:pt idx="4">
                  <c:v>#N/A</c:v>
                </c:pt>
                <c:pt idx="5">
                  <c:v>6.6</c:v>
                </c:pt>
                <c:pt idx="6">
                  <c:v>#N/A</c:v>
                </c:pt>
                <c:pt idx="7">
                  <c:v>4.8</c:v>
                </c:pt>
                <c:pt idx="8">
                  <c:v>#N/A</c:v>
                </c:pt>
                <c:pt idx="9">
                  <c:v>4.1900000000000004</c:v>
                </c:pt>
              </c:numCache>
            </c:numRef>
          </c:val>
          <c:extLst>
            <c:ext xmlns:c16="http://schemas.microsoft.com/office/drawing/2014/chart" uri="{C3380CC4-5D6E-409C-BE32-E72D297353CC}">
              <c16:uniqueId val="{00000009-3F99-48DB-B680-555B2B347B8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6628</c:v>
                </c:pt>
                <c:pt idx="5">
                  <c:v>6489</c:v>
                </c:pt>
                <c:pt idx="8">
                  <c:v>6373</c:v>
                </c:pt>
                <c:pt idx="11">
                  <c:v>6414</c:v>
                </c:pt>
                <c:pt idx="14">
                  <c:v>6070</c:v>
                </c:pt>
              </c:numCache>
            </c:numRef>
          </c:val>
          <c:extLst>
            <c:ext xmlns:c16="http://schemas.microsoft.com/office/drawing/2014/chart" uri="{C3380CC4-5D6E-409C-BE32-E72D297353CC}">
              <c16:uniqueId val="{00000000-DFB0-4041-BDBF-F9A02A7D5C1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3</c:v>
                </c:pt>
                <c:pt idx="9">
                  <c:v>0</c:v>
                </c:pt>
                <c:pt idx="12">
                  <c:v>0</c:v>
                </c:pt>
              </c:numCache>
            </c:numRef>
          </c:val>
          <c:extLst>
            <c:ext xmlns:c16="http://schemas.microsoft.com/office/drawing/2014/chart" uri="{C3380CC4-5D6E-409C-BE32-E72D297353CC}">
              <c16:uniqueId val="{00000001-DFB0-4041-BDBF-F9A02A7D5C1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379</c:v>
                </c:pt>
                <c:pt idx="3">
                  <c:v>537</c:v>
                </c:pt>
                <c:pt idx="6">
                  <c:v>434</c:v>
                </c:pt>
                <c:pt idx="9">
                  <c:v>403</c:v>
                </c:pt>
                <c:pt idx="12">
                  <c:v>291</c:v>
                </c:pt>
              </c:numCache>
            </c:numRef>
          </c:val>
          <c:extLst>
            <c:ext xmlns:c16="http://schemas.microsoft.com/office/drawing/2014/chart" uri="{C3380CC4-5D6E-409C-BE32-E72D297353CC}">
              <c16:uniqueId val="{00000002-DFB0-4041-BDBF-F9A02A7D5C1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c:v>
                </c:pt>
                <c:pt idx="3">
                  <c:v>4</c:v>
                </c:pt>
                <c:pt idx="6">
                  <c:v>2</c:v>
                </c:pt>
                <c:pt idx="9">
                  <c:v>4</c:v>
                </c:pt>
                <c:pt idx="12">
                  <c:v>0</c:v>
                </c:pt>
              </c:numCache>
            </c:numRef>
          </c:val>
          <c:extLst>
            <c:ext xmlns:c16="http://schemas.microsoft.com/office/drawing/2014/chart" uri="{C3380CC4-5D6E-409C-BE32-E72D297353CC}">
              <c16:uniqueId val="{00000003-DFB0-4041-BDBF-F9A02A7D5C1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1382</c:v>
                </c:pt>
                <c:pt idx="3">
                  <c:v>1161</c:v>
                </c:pt>
                <c:pt idx="6">
                  <c:v>1255</c:v>
                </c:pt>
                <c:pt idx="9">
                  <c:v>1265</c:v>
                </c:pt>
                <c:pt idx="12">
                  <c:v>1161</c:v>
                </c:pt>
              </c:numCache>
            </c:numRef>
          </c:val>
          <c:extLst>
            <c:ext xmlns:c16="http://schemas.microsoft.com/office/drawing/2014/chart" uri="{C3380CC4-5D6E-409C-BE32-E72D297353CC}">
              <c16:uniqueId val="{00000004-DFB0-4041-BDBF-F9A02A7D5C1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B0-4041-BDBF-F9A02A7D5C1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FB0-4041-BDBF-F9A02A7D5C1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6513</c:v>
                </c:pt>
                <c:pt idx="3">
                  <c:v>6806</c:v>
                </c:pt>
                <c:pt idx="6">
                  <c:v>6871</c:v>
                </c:pt>
                <c:pt idx="9">
                  <c:v>7003</c:v>
                </c:pt>
                <c:pt idx="12">
                  <c:v>7335</c:v>
                </c:pt>
              </c:numCache>
            </c:numRef>
          </c:val>
          <c:extLst>
            <c:ext xmlns:c16="http://schemas.microsoft.com/office/drawing/2014/chart" uri="{C3380CC4-5D6E-409C-BE32-E72D297353CC}">
              <c16:uniqueId val="{00000007-DFB0-4041-BDBF-F9A02A7D5C1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1657</c:v>
                </c:pt>
                <c:pt idx="2">
                  <c:v>#N/A</c:v>
                </c:pt>
                <c:pt idx="3">
                  <c:v>#N/A</c:v>
                </c:pt>
                <c:pt idx="4">
                  <c:v>2019</c:v>
                </c:pt>
                <c:pt idx="5">
                  <c:v>#N/A</c:v>
                </c:pt>
                <c:pt idx="6">
                  <c:v>#N/A</c:v>
                </c:pt>
                <c:pt idx="7">
                  <c:v>2192</c:v>
                </c:pt>
                <c:pt idx="8">
                  <c:v>#N/A</c:v>
                </c:pt>
                <c:pt idx="9">
                  <c:v>#N/A</c:v>
                </c:pt>
                <c:pt idx="10">
                  <c:v>2261</c:v>
                </c:pt>
                <c:pt idx="11">
                  <c:v>#N/A</c:v>
                </c:pt>
                <c:pt idx="12">
                  <c:v>#N/A</c:v>
                </c:pt>
                <c:pt idx="13">
                  <c:v>2717</c:v>
                </c:pt>
                <c:pt idx="14">
                  <c:v>#N/A</c:v>
                </c:pt>
              </c:numCache>
            </c:numRef>
          </c:val>
          <c:smooth val="0"/>
          <c:extLst>
            <c:ext xmlns:c16="http://schemas.microsoft.com/office/drawing/2014/chart" uri="{C3380CC4-5D6E-409C-BE32-E72D297353CC}">
              <c16:uniqueId val="{00000008-DFB0-4041-BDBF-F9A02A7D5C1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57750</c:v>
                </c:pt>
                <c:pt idx="5">
                  <c:v>57849</c:v>
                </c:pt>
                <c:pt idx="8">
                  <c:v>56638</c:v>
                </c:pt>
                <c:pt idx="11">
                  <c:v>55086</c:v>
                </c:pt>
                <c:pt idx="14">
                  <c:v>52310</c:v>
                </c:pt>
              </c:numCache>
            </c:numRef>
          </c:val>
          <c:extLst>
            <c:ext xmlns:c16="http://schemas.microsoft.com/office/drawing/2014/chart" uri="{C3380CC4-5D6E-409C-BE32-E72D297353CC}">
              <c16:uniqueId val="{00000000-FB87-47C6-8667-9768BAE088A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15215</c:v>
                </c:pt>
                <c:pt idx="5">
                  <c:v>14074</c:v>
                </c:pt>
                <c:pt idx="8">
                  <c:v>11865</c:v>
                </c:pt>
                <c:pt idx="11">
                  <c:v>10528</c:v>
                </c:pt>
                <c:pt idx="14">
                  <c:v>13636</c:v>
                </c:pt>
              </c:numCache>
            </c:numRef>
          </c:val>
          <c:extLst>
            <c:ext xmlns:c16="http://schemas.microsoft.com/office/drawing/2014/chart" uri="{C3380CC4-5D6E-409C-BE32-E72D297353CC}">
              <c16:uniqueId val="{00000001-FB87-47C6-8667-9768BAE088A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14186</c:v>
                </c:pt>
                <c:pt idx="5">
                  <c:v>16203</c:v>
                </c:pt>
                <c:pt idx="8">
                  <c:v>20555</c:v>
                </c:pt>
                <c:pt idx="11">
                  <c:v>22216</c:v>
                </c:pt>
                <c:pt idx="14">
                  <c:v>47391</c:v>
                </c:pt>
              </c:numCache>
            </c:numRef>
          </c:val>
          <c:extLst>
            <c:ext xmlns:c16="http://schemas.microsoft.com/office/drawing/2014/chart" uri="{C3380CC4-5D6E-409C-BE32-E72D297353CC}">
              <c16:uniqueId val="{00000002-FB87-47C6-8667-9768BAE088A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B87-47C6-8667-9768BAE088A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B87-47C6-8667-9768BAE088A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2079</c:v>
                </c:pt>
                <c:pt idx="3">
                  <c:v>2227</c:v>
                </c:pt>
                <c:pt idx="6">
                  <c:v>1899</c:v>
                </c:pt>
                <c:pt idx="9">
                  <c:v>1910</c:v>
                </c:pt>
                <c:pt idx="12">
                  <c:v>1905</c:v>
                </c:pt>
              </c:numCache>
            </c:numRef>
          </c:val>
          <c:extLst>
            <c:ext xmlns:c16="http://schemas.microsoft.com/office/drawing/2014/chart" uri="{C3380CC4-5D6E-409C-BE32-E72D297353CC}">
              <c16:uniqueId val="{00000005-FB87-47C6-8667-9768BAE088A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5826</c:v>
                </c:pt>
                <c:pt idx="3">
                  <c:v>5691</c:v>
                </c:pt>
                <c:pt idx="6">
                  <c:v>5476</c:v>
                </c:pt>
                <c:pt idx="9">
                  <c:v>5610</c:v>
                </c:pt>
                <c:pt idx="12">
                  <c:v>5362</c:v>
                </c:pt>
              </c:numCache>
            </c:numRef>
          </c:val>
          <c:extLst>
            <c:ext xmlns:c16="http://schemas.microsoft.com/office/drawing/2014/chart" uri="{C3380CC4-5D6E-409C-BE32-E72D297353CC}">
              <c16:uniqueId val="{00000006-FB87-47C6-8667-9768BAE088A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c:v>
                </c:pt>
                <c:pt idx="3">
                  <c:v>12</c:v>
                </c:pt>
                <c:pt idx="6">
                  <c:v>9</c:v>
                </c:pt>
                <c:pt idx="9">
                  <c:v>6</c:v>
                </c:pt>
                <c:pt idx="12">
                  <c:v>6</c:v>
                </c:pt>
              </c:numCache>
            </c:numRef>
          </c:val>
          <c:extLst>
            <c:ext xmlns:c16="http://schemas.microsoft.com/office/drawing/2014/chart" uri="{C3380CC4-5D6E-409C-BE32-E72D297353CC}">
              <c16:uniqueId val="{00000007-FB87-47C6-8667-9768BAE088A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11361</c:v>
                </c:pt>
                <c:pt idx="3">
                  <c:v>10012</c:v>
                </c:pt>
                <c:pt idx="6">
                  <c:v>9226</c:v>
                </c:pt>
                <c:pt idx="9">
                  <c:v>8156</c:v>
                </c:pt>
                <c:pt idx="12">
                  <c:v>7645</c:v>
                </c:pt>
              </c:numCache>
            </c:numRef>
          </c:val>
          <c:extLst>
            <c:ext xmlns:c16="http://schemas.microsoft.com/office/drawing/2014/chart" uri="{C3380CC4-5D6E-409C-BE32-E72D297353CC}">
              <c16:uniqueId val="{00000008-FB87-47C6-8667-9768BAE088A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2932</c:v>
                </c:pt>
                <c:pt idx="3">
                  <c:v>2900</c:v>
                </c:pt>
                <c:pt idx="6">
                  <c:v>2654</c:v>
                </c:pt>
                <c:pt idx="9">
                  <c:v>2289</c:v>
                </c:pt>
                <c:pt idx="12">
                  <c:v>509</c:v>
                </c:pt>
              </c:numCache>
            </c:numRef>
          </c:val>
          <c:extLst>
            <c:ext xmlns:c16="http://schemas.microsoft.com/office/drawing/2014/chart" uri="{C3380CC4-5D6E-409C-BE32-E72D297353CC}">
              <c16:uniqueId val="{00000009-FB87-47C6-8667-9768BAE088A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72599</c:v>
                </c:pt>
                <c:pt idx="3">
                  <c:v>72364</c:v>
                </c:pt>
                <c:pt idx="6">
                  <c:v>71007</c:v>
                </c:pt>
                <c:pt idx="9">
                  <c:v>70691</c:v>
                </c:pt>
                <c:pt idx="12">
                  <c:v>68267</c:v>
                </c:pt>
              </c:numCache>
            </c:numRef>
          </c:val>
          <c:extLst>
            <c:ext xmlns:c16="http://schemas.microsoft.com/office/drawing/2014/chart" uri="{C3380CC4-5D6E-409C-BE32-E72D297353CC}">
              <c16:uniqueId val="{0000000A-FB87-47C6-8667-9768BAE088A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7661</c:v>
                </c:pt>
                <c:pt idx="2">
                  <c:v>#N/A</c:v>
                </c:pt>
                <c:pt idx="3">
                  <c:v>#N/A</c:v>
                </c:pt>
                <c:pt idx="4">
                  <c:v>5079</c:v>
                </c:pt>
                <c:pt idx="5">
                  <c:v>#N/A</c:v>
                </c:pt>
                <c:pt idx="6">
                  <c:v>#N/A</c:v>
                </c:pt>
                <c:pt idx="7">
                  <c:v>1214</c:v>
                </c:pt>
                <c:pt idx="8">
                  <c:v>#N/A</c:v>
                </c:pt>
                <c:pt idx="9">
                  <c:v>#N/A</c:v>
                </c:pt>
                <c:pt idx="10">
                  <c:v>832</c:v>
                </c:pt>
                <c:pt idx="11">
                  <c:v>#N/A</c:v>
                </c:pt>
                <c:pt idx="12">
                  <c:v>#N/A</c:v>
                </c:pt>
                <c:pt idx="13">
                  <c:v>0</c:v>
                </c:pt>
                <c:pt idx="14">
                  <c:v>#N/A</c:v>
                </c:pt>
              </c:numCache>
            </c:numRef>
          </c:val>
          <c:smooth val="0"/>
          <c:extLst>
            <c:ext xmlns:c16="http://schemas.microsoft.com/office/drawing/2014/chart" uri="{C3380CC4-5D6E-409C-BE32-E72D297353CC}">
              <c16:uniqueId val="{0000000B-FB87-47C6-8667-9768BAE088A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7612</c:v>
                </c:pt>
                <c:pt idx="1">
                  <c:v>6817</c:v>
                </c:pt>
                <c:pt idx="2">
                  <c:v>6313</c:v>
                </c:pt>
              </c:numCache>
            </c:numRef>
          </c:val>
          <c:extLst>
            <c:ext xmlns:c16="http://schemas.microsoft.com/office/drawing/2014/chart" uri="{C3380CC4-5D6E-409C-BE32-E72D297353CC}">
              <c16:uniqueId val="{00000000-2EEF-42CE-8362-8F386F686D9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446</c:v>
                </c:pt>
                <c:pt idx="1">
                  <c:v>686</c:v>
                </c:pt>
                <c:pt idx="2">
                  <c:v>891</c:v>
                </c:pt>
              </c:numCache>
            </c:numRef>
          </c:val>
          <c:extLst>
            <c:ext xmlns:c16="http://schemas.microsoft.com/office/drawing/2014/chart" uri="{C3380CC4-5D6E-409C-BE32-E72D297353CC}">
              <c16:uniqueId val="{00000001-2EEF-42CE-8362-8F386F686D9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8750</c:v>
                </c:pt>
                <c:pt idx="1">
                  <c:v>10421</c:v>
                </c:pt>
                <c:pt idx="2">
                  <c:v>36164</c:v>
                </c:pt>
              </c:numCache>
            </c:numRef>
          </c:val>
          <c:extLst>
            <c:ext xmlns:c16="http://schemas.microsoft.com/office/drawing/2014/chart" uri="{C3380CC4-5D6E-409C-BE32-E72D297353CC}">
              <c16:uniqueId val="{00000002-2EEF-42CE-8362-8F386F686D9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兵庫県宝塚市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実質公債費比率の分子は、昨年度と比較して約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 主な要因としては、準公債費（債務負担行為）が約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億円減少し、公営企業債の元利償還金に対する繰入金も約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億円減少した一方で、元利償還金が約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億円増加したことなどが挙げられる。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満期一括償還地方債の財源である減債基金残高については、平成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年度に全額取り崩して以降、満期一括償還での地方債の借入を行っていないため、残高が</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となっている</a:t>
          </a:r>
          <a:r>
            <a:rPr kumimoji="1" lang="ja-JP" altLang="en-US" sz="1100">
              <a:solidFill>
                <a:schemeClr val="dk1"/>
              </a:solidFill>
              <a:effectLst/>
              <a:latin typeface="+mn-lt"/>
              <a:ea typeface="+mn-ea"/>
              <a:cs typeface="+mn-cs"/>
            </a:rPr>
            <a:t>。</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兵庫県宝塚市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将来負担額においては、公営企業債等繰入見込額が約</a:t>
          </a:r>
          <a:r>
            <a:rPr kumimoji="1" lang="en-US" altLang="ja-JP" sz="1300">
              <a:latin typeface="ＭＳ ゴシック" pitchFamily="49" charset="-128"/>
              <a:ea typeface="ＭＳ ゴシック" pitchFamily="49" charset="-128"/>
            </a:rPr>
            <a:t>5.1</a:t>
          </a:r>
          <a:r>
            <a:rPr kumimoji="1" lang="ja-JP" altLang="en-US" sz="1300">
              <a:latin typeface="ＭＳ ゴシック" pitchFamily="49" charset="-128"/>
              <a:ea typeface="ＭＳ ゴシック" pitchFamily="49" charset="-128"/>
            </a:rPr>
            <a:t>億円減となったことなどにより、将来負担額が約</a:t>
          </a:r>
          <a:r>
            <a:rPr kumimoji="1" lang="en-US" altLang="ja-JP" sz="1300">
              <a:latin typeface="ＭＳ ゴシック" pitchFamily="49" charset="-128"/>
              <a:ea typeface="ＭＳ ゴシック" pitchFamily="49" charset="-128"/>
            </a:rPr>
            <a:t>49.6</a:t>
          </a:r>
          <a:r>
            <a:rPr kumimoji="1" lang="ja-JP" altLang="en-US" sz="1300">
              <a:latin typeface="ＭＳ ゴシック" pitchFamily="49" charset="-128"/>
              <a:ea typeface="ＭＳ ゴシック" pitchFamily="49" charset="-128"/>
            </a:rPr>
            <a:t>億円の減となった。分子から控除される充当可能財源等については、充当可能特定歳入の増と基準財政需要額算入見込額の減により約</a:t>
          </a:r>
          <a:r>
            <a:rPr kumimoji="1" lang="en-US" altLang="ja-JP" sz="1300">
              <a:latin typeface="ＭＳ ゴシック" pitchFamily="49" charset="-128"/>
              <a:ea typeface="ＭＳ ゴシック" pitchFamily="49" charset="-128"/>
            </a:rPr>
            <a:t>25.5</a:t>
          </a:r>
          <a:r>
            <a:rPr kumimoji="1" lang="ja-JP" altLang="en-US" sz="1300">
              <a:latin typeface="ＭＳ ゴシック" pitchFamily="49" charset="-128"/>
              <a:ea typeface="ＭＳ ゴシック" pitchFamily="49" charset="-128"/>
            </a:rPr>
            <a:t>億円の増となり改善となった。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兵庫県宝塚市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億円の減となった一方で、減債基金が約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億円、その他特定目的基金について、市立病院建設基金が約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億円増の総額で約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257.4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億円増となったことにより、前年比で約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254.4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各基金について財政規律に定める基準を遵守し、将来にわたって安定した経営ができるよう努める。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市立病院建設基金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新市立病院の建設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公共施設の整備・保全等</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新ごみ処理施設建設基金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新ごみ処理施設の建設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都市計画事業基金：都市計画・土地区画整理事業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障碍（がい）福祉基金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障碍（がい）福祉施策</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市立病院建設基金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新病院建設のために約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億円のご寄附があったため</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将来に備えた公共施設の維持更新経費のため、前年度比で約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億円の減となった。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新ごみ処理施設建設基金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基金運用益を積み立てた結果、前年比で約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都市計画事業基金：都市計画税余剰分を積み立てた結果、前年費で約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障碍（がい）福祉基金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福祉施策経費を積み立てた結果、前年度比で約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公共施設等整備保全基金：公共施設の維持更新に備えるため、毎年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億円以上を積み立てる。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新ごみ処理施設建設基金：公債費の増加に備え、市債管理基金及び新ごみ処理施設建設基金に計画的に積み立てる。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余剰となっている都市計画税を翌年度に基金に積み立てる等の理由により決算で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億円を取り崩した結果、前年度比で約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億円の減となった。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災害などの不測の事態に備えるため、平常時の残高は標準財政規模の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％以上とする。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災害などの不測の事態に対応したことにより標準財政規模の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％を下回る場合は、おおむね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年以内に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％以上に戻すよう努める。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普通交付税の再算定により、臨時財政対策債償還基金費相当額を積み立てた結果、前年度比で約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公債費の増加に備え、市債管理基金に計画的に積み立てる。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兵庫県宝塚市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227,645
224,329
101.80
118,939,695
117,398,160
1,260,619
48,660,715
68,166,710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分子である基準財政収入額は地方特例交付金の増などにより、前年度に比べ約</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億円の増となった。分母である基準財政需要額は給与改定費の増などにより、前年度に比べ約</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億円の増となった。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その結果、財政力指数は</a:t>
          </a:r>
          <a:r>
            <a:rPr kumimoji="1" lang="en-US" altLang="ja-JP" sz="1300">
              <a:latin typeface="ＭＳ Ｐゴシック" panose="020B0600070205080204" pitchFamily="50" charset="-128"/>
              <a:ea typeface="ＭＳ Ｐゴシック" panose="020B0600070205080204" pitchFamily="50" charset="-128"/>
            </a:rPr>
            <a:t>0.81</a:t>
          </a:r>
          <a:r>
            <a:rPr kumimoji="1" lang="ja-JP" altLang="en-US" sz="1300">
              <a:latin typeface="ＭＳ Ｐゴシック" panose="020B0600070205080204" pitchFamily="50" charset="-128"/>
              <a:ea typeface="ＭＳ Ｐゴシック" panose="020B0600070205080204" pitchFamily="50" charset="-128"/>
            </a:rPr>
            <a:t>となった。今後も引き続き財源不足の解消を図り、健全で持続可能な収支均衡の財政運営を目指す。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148590</xdr:rowOff>
    </xdr:from>
    <xdr:to>
      <xdr:col>23</xdr:col>
      <xdr:colOff>133350</xdr:colOff>
      <xdr:row>42</xdr:row>
      <xdr:rowOff>1270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1780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165117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85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148590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1056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88917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52070</xdr:rowOff>
    </xdr:from>
    <xdr:to>
      <xdr:col>15</xdr:col>
      <xdr:colOff>82550</xdr:colOff>
      <xdr:row>41</xdr:row>
      <xdr:rowOff>76200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081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64787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3810</xdr:rowOff>
    </xdr:from>
    <xdr:to>
      <xdr:col>11</xdr:col>
      <xdr:colOff>31750</xdr:colOff>
      <xdr:row>41</xdr:row>
      <xdr:rowOff>52070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0332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121920</xdr:rowOff>
    </xdr:from>
    <xdr:to>
      <xdr:col>23</xdr:col>
      <xdr:colOff>184150</xdr:colOff>
      <xdr:row>42</xdr:row>
      <xdr:rowOff>52070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93997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12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97790</xdr:rowOff>
    </xdr:from>
    <xdr:to>
      <xdr:col>19</xdr:col>
      <xdr:colOff>184150</xdr:colOff>
      <xdr:row>42</xdr:row>
      <xdr:rowOff>27940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12717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1270</xdr:rowOff>
    </xdr:from>
    <xdr:to>
      <xdr:col>11</xdr:col>
      <xdr:colOff>82550</xdr:colOff>
      <xdr:row>41</xdr:row>
      <xdr:rowOff>102870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87647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124460</xdr:rowOff>
    </xdr:from>
    <xdr:to>
      <xdr:col>7</xdr:col>
      <xdr:colOff>31750</xdr:colOff>
      <xdr:row>41</xdr:row>
      <xdr:rowOff>54610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39387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分母である経常一般財源（歳入）が前年度より約</a:t>
          </a:r>
          <a:r>
            <a:rPr kumimoji="1" lang="en-US" altLang="ja-JP" sz="1300">
              <a:latin typeface="ＭＳ Ｐゴシック" panose="020B0600070205080204" pitchFamily="50" charset="-128"/>
              <a:ea typeface="ＭＳ Ｐゴシック" panose="020B0600070205080204" pitchFamily="50" charset="-128"/>
            </a:rPr>
            <a:t>19.4</a:t>
          </a:r>
          <a:r>
            <a:rPr kumimoji="1" lang="ja-JP" altLang="en-US" sz="1300">
              <a:latin typeface="ＭＳ Ｐゴシック" panose="020B0600070205080204" pitchFamily="50" charset="-128"/>
              <a:ea typeface="ＭＳ Ｐゴシック" panose="020B0600070205080204" pitchFamily="50" charset="-128"/>
            </a:rPr>
            <a:t>億円の増となったものの、分子である経常経費充当一般財源（歳出）は前年度に比べ約</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億円の増となり、経常収支比率が悪化した。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主な要因として経常経費充当一般財源（歳出）では補助費が約</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億円の減となったものの、扶助費が約</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億円、物件費が約</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億円、人件費が約</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億円の増となったため、歳出全体で約</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億円の増となり経常収支比率が悪化した。</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57996</xdr:rowOff>
    </xdr:from>
    <xdr:to>
      <xdr:col>23</xdr:col>
      <xdr:colOff>133350</xdr:colOff>
      <xdr:row>63</xdr:row>
      <xdr:rowOff>146473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59346"/>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60537</xdr:rowOff>
    </xdr:from>
    <xdr:to>
      <xdr:col>19</xdr:col>
      <xdr:colOff>133350</xdr:colOff>
      <xdr:row>63</xdr:row>
      <xdr:rowOff>57996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90437"/>
          <a:ext cx="8890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103294</xdr:rowOff>
    </xdr:from>
    <xdr:to>
      <xdr:col>15</xdr:col>
      <xdr:colOff>82550</xdr:colOff>
      <xdr:row>62</xdr:row>
      <xdr:rowOff>60537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561744"/>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103294</xdr:rowOff>
    </xdr:from>
    <xdr:to>
      <xdr:col>11</xdr:col>
      <xdr:colOff>31750</xdr:colOff>
      <xdr:row>63</xdr:row>
      <xdr:rowOff>25823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561744"/>
          <a:ext cx="8890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95673</xdr:rowOff>
    </xdr:from>
    <xdr:to>
      <xdr:col>23</xdr:col>
      <xdr:colOff>184150</xdr:colOff>
      <xdr:row>64</xdr:row>
      <xdr:rowOff>25823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67750</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6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7196</xdr:rowOff>
    </xdr:from>
    <xdr:to>
      <xdr:col>19</xdr:col>
      <xdr:colOff>184150</xdr:colOff>
      <xdr:row>63</xdr:row>
      <xdr:rowOff>108796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93573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9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9737</xdr:rowOff>
    </xdr:from>
    <xdr:to>
      <xdr:col>15</xdr:col>
      <xdr:colOff>133350</xdr:colOff>
      <xdr:row>62</xdr:row>
      <xdr:rowOff>111337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52494</xdr:rowOff>
    </xdr:from>
    <xdr:to>
      <xdr:col>11</xdr:col>
      <xdr:colOff>82550</xdr:colOff>
      <xdr:row>61</xdr:row>
      <xdr:rowOff>154094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138871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146473</xdr:rowOff>
    </xdr:from>
    <xdr:to>
      <xdr:col>7</xdr:col>
      <xdr:colOff>31750</xdr:colOff>
      <xdr:row>63</xdr:row>
      <xdr:rowOff>76623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61400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[129,745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人事院勧告で給料月額及び期末勤勉手当の支給月数が引き上げられ、本市においても人事院勧告に準じた改正を行ったため、昨年度と比較して増加した。物件費については、スクールネット活用事業の委託料や使用料及び賃借料などの増により、約</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億円増加したため、住民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人あたりの決算額は前年度と比べて</a:t>
          </a:r>
          <a:r>
            <a:rPr kumimoji="1" lang="en-US" altLang="ja-JP" sz="1300">
              <a:latin typeface="ＭＳ Ｐゴシック" panose="020B0600070205080204" pitchFamily="50" charset="-128"/>
              <a:ea typeface="ＭＳ Ｐゴシック" panose="020B0600070205080204" pitchFamily="50" charset="-128"/>
            </a:rPr>
            <a:t>4,263</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今後も社会情勢や財政状況等を踏まえて職員数、給与の適正化を図り、総人件費の抑制に努める。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169202</xdr:rowOff>
    </xdr:from>
    <xdr:to>
      <xdr:col>23</xdr:col>
      <xdr:colOff>133350</xdr:colOff>
      <xdr:row>83</xdr:row>
      <xdr:rowOff>103121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28102"/>
          <a:ext cx="838200" cy="10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142166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72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169202</xdr:rowOff>
    </xdr:from>
    <xdr:to>
      <xdr:col>19</xdr:col>
      <xdr:colOff>133350</xdr:colOff>
      <xdr:row>83</xdr:row>
      <xdr:rowOff>11466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228102"/>
          <a:ext cx="889000" cy="13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138617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6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11466</xdr:rowOff>
    </xdr:from>
    <xdr:to>
      <xdr:col>15</xdr:col>
      <xdr:colOff>82550</xdr:colOff>
      <xdr:row>83</xdr:row>
      <xdr:rowOff>30556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241816"/>
          <a:ext cx="889000" cy="1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134971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6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81852</xdr:rowOff>
    </xdr:from>
    <xdr:to>
      <xdr:col>11</xdr:col>
      <xdr:colOff>31750</xdr:colOff>
      <xdr:row>83</xdr:row>
      <xdr:rowOff>30556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40752"/>
          <a:ext cx="889000" cy="12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90800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2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153771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52321</xdr:rowOff>
    </xdr:from>
    <xdr:to>
      <xdr:col>23</xdr:col>
      <xdr:colOff>184150</xdr:colOff>
      <xdr:row>83</xdr:row>
      <xdr:rowOff>153921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8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68848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2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118402</xdr:rowOff>
    </xdr:from>
    <xdr:to>
      <xdr:col>19</xdr:col>
      <xdr:colOff>184150</xdr:colOff>
      <xdr:row>83</xdr:row>
      <xdr:rowOff>48552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7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58729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46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132116</xdr:rowOff>
    </xdr:from>
    <xdr:to>
      <xdr:col>15</xdr:col>
      <xdr:colOff>133350</xdr:colOff>
      <xdr:row>83</xdr:row>
      <xdr:rowOff>62266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9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72443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5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151206</xdr:rowOff>
    </xdr:from>
    <xdr:to>
      <xdr:col>11</xdr:col>
      <xdr:colOff>82550</xdr:colOff>
      <xdr:row>83</xdr:row>
      <xdr:rowOff>81356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1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91533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78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31052</xdr:rowOff>
    </xdr:from>
    <xdr:to>
      <xdr:col>7</xdr:col>
      <xdr:colOff>31750</xdr:colOff>
      <xdr:row>82</xdr:row>
      <xdr:rowOff>132652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8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142829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5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給与の適正化に努めており、国の水準を下回っている。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29211</xdr:rowOff>
    </xdr:from>
    <xdr:to>
      <xdr:col>81</xdr:col>
      <xdr:colOff>44450</xdr:colOff>
      <xdr:row>86</xdr:row>
      <xdr:rowOff>77470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773911"/>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93997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29211</xdr:rowOff>
    </xdr:from>
    <xdr:to>
      <xdr:col>77</xdr:col>
      <xdr:colOff>44450</xdr:colOff>
      <xdr:row>86</xdr:row>
      <xdr:rowOff>77470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77391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77470</xdr:rowOff>
    </xdr:from>
    <xdr:to>
      <xdr:col>72</xdr:col>
      <xdr:colOff>203200</xdr:colOff>
      <xdr:row>87</xdr:row>
      <xdr:rowOff>26670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2217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26670</xdr:rowOff>
    </xdr:from>
    <xdr:to>
      <xdr:col>68</xdr:col>
      <xdr:colOff>152400</xdr:colOff>
      <xdr:row>87</xdr:row>
      <xdr:rowOff>147320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428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170197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149861</xdr:rowOff>
    </xdr:from>
    <xdr:to>
      <xdr:col>77</xdr:col>
      <xdr:colOff>95250</xdr:colOff>
      <xdr:row>86</xdr:row>
      <xdr:rowOff>80011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64788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0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26670</xdr:rowOff>
    </xdr:from>
    <xdr:to>
      <xdr:col>73</xdr:col>
      <xdr:colOff>44450</xdr:colOff>
      <xdr:row>86</xdr:row>
      <xdr:rowOff>128270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147320</xdr:rowOff>
    </xdr:from>
    <xdr:to>
      <xdr:col>68</xdr:col>
      <xdr:colOff>203200</xdr:colOff>
      <xdr:row>87</xdr:row>
      <xdr:rowOff>77470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9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11447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住民へのきめ細やかなサービスを提供するため、年に一度ヒアリングを行い、適正な人員配置に努めている。また、定員管理方針と定員適正化計画を策定し、体制整備に取り組んでいる。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4233</xdr:rowOff>
    </xdr:from>
    <xdr:to>
      <xdr:col>81</xdr:col>
      <xdr:colOff>44450</xdr:colOff>
      <xdr:row>62</xdr:row>
      <xdr:rowOff>16298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634133"/>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133367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2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159596</xdr:rowOff>
    </xdr:from>
    <xdr:to>
      <xdr:col>77</xdr:col>
      <xdr:colOff>44450</xdr:colOff>
      <xdr:row>62</xdr:row>
      <xdr:rowOff>4233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6180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24994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31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135467</xdr:rowOff>
    </xdr:from>
    <xdr:to>
      <xdr:col>72</xdr:col>
      <xdr:colOff>203200</xdr:colOff>
      <xdr:row>61</xdr:row>
      <xdr:rowOff>159596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939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119380</xdr:rowOff>
    </xdr:from>
    <xdr:to>
      <xdr:col>68</xdr:col>
      <xdr:colOff>152400</xdr:colOff>
      <xdr:row>61</xdr:row>
      <xdr:rowOff>135467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5778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160248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160248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136948</xdr:rowOff>
    </xdr:from>
    <xdr:to>
      <xdr:col>81</xdr:col>
      <xdr:colOff>95250</xdr:colOff>
      <xdr:row>62</xdr:row>
      <xdr:rowOff>67098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109025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67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124883</xdr:rowOff>
    </xdr:from>
    <xdr:to>
      <xdr:col>77</xdr:col>
      <xdr:colOff>95250</xdr:colOff>
      <xdr:row>62</xdr:row>
      <xdr:rowOff>55033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39810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66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108796</xdr:rowOff>
    </xdr:from>
    <xdr:to>
      <xdr:col>73</xdr:col>
      <xdr:colOff>44450</xdr:colOff>
      <xdr:row>62</xdr:row>
      <xdr:rowOff>38946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23723</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84667</xdr:rowOff>
    </xdr:from>
    <xdr:to>
      <xdr:col>68</xdr:col>
      <xdr:colOff>203200</xdr:colOff>
      <xdr:row>62</xdr:row>
      <xdr:rowOff>14817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171044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68580</xdr:rowOff>
    </xdr:from>
    <xdr:to>
      <xdr:col>64</xdr:col>
      <xdr:colOff>152400</xdr:colOff>
      <xdr:row>61</xdr:row>
      <xdr:rowOff>170180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154957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ポイントの悪化となった。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実質公債費比率の分子は、昨年度と比較して約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4.6</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億円増加した。 主な要因としては、準公債費（債務負担行為）が約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1.1</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億円減少し、公営企業債の元利償還金に対する繰入金も約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1.0</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億円減少した一方で、元利償還金が約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3.3</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億円増加したことなどが挙げられる。 一方、分母については、臨時財政対策債発行可能額が約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6.2</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億円減少したものの、標準税収入額が約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億円増加し、普通交付税が約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15.4</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億円増加したことなどにより、合計で約</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9.5</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億円の増加となった。 このように分母も増加したものの、分子の増加幅がそれを上回ったため、単年度比較では</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0.9</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ヵ年平均でも</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0.5</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300">
            <a:effectLst/>
            <a:latin typeface="ＭＳ Ｐゴシック" panose="020B0600070205080204" pitchFamily="50" charset="-128"/>
            <a:ea typeface="ＭＳ Ｐゴシック" panose="020B0600070205080204" pitchFamily="50" charset="-128"/>
          </a:endParaRPr>
        </a:p>
        <a:p>
          <a:pPr rtl="0" eaLnBrk="1" latinLnBrk="0" hangingPunct="1"/>
          <a:endParaRPr lang="ja-JP" altLang="ja-JP">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ja-JP" altLang="ja-JP">
            <a:effectLst/>
          </a:endParaRPr>
        </a:p>
        <a:p>
          <a:endParaRPr lang="ja-JP" altLang="ja-JP">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164395</xdr:rowOff>
    </xdr:from>
    <xdr:to>
      <xdr:col>81</xdr:col>
      <xdr:colOff>44450</xdr:colOff>
      <xdr:row>40</xdr:row>
      <xdr:rowOff>59972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850945"/>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63094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578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110772</xdr:rowOff>
    </xdr:from>
    <xdr:to>
      <xdr:col>77</xdr:col>
      <xdr:colOff>44450</xdr:colOff>
      <xdr:row>39</xdr:row>
      <xdr:rowOff>164395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79732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131532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475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43745</xdr:rowOff>
    </xdr:from>
    <xdr:to>
      <xdr:col>72</xdr:col>
      <xdr:colOff>203200</xdr:colOff>
      <xdr:row>39</xdr:row>
      <xdr:rowOff>110772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730295"/>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91316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43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161572</xdr:rowOff>
    </xdr:from>
    <xdr:to>
      <xdr:col>68</xdr:col>
      <xdr:colOff>152400</xdr:colOff>
      <xdr:row>39</xdr:row>
      <xdr:rowOff>43745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6766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24288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36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9172</xdr:rowOff>
    </xdr:from>
    <xdr:to>
      <xdr:col>81</xdr:col>
      <xdr:colOff>95250</xdr:colOff>
      <xdr:row>40</xdr:row>
      <xdr:rowOff>110772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152699</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83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113595</xdr:rowOff>
    </xdr:from>
    <xdr:to>
      <xdr:col>77</xdr:col>
      <xdr:colOff>95250</xdr:colOff>
      <xdr:row>40</xdr:row>
      <xdr:rowOff>43745</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28522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8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59972</xdr:rowOff>
    </xdr:from>
    <xdr:to>
      <xdr:col>73</xdr:col>
      <xdr:colOff>44450</xdr:colOff>
      <xdr:row>39</xdr:row>
      <xdr:rowOff>161572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7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146349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164395</xdr:rowOff>
    </xdr:from>
    <xdr:to>
      <xdr:col>68</xdr:col>
      <xdr:colOff>203200</xdr:colOff>
      <xdr:row>39</xdr:row>
      <xdr:rowOff>94545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6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79322</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6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110772</xdr:rowOff>
    </xdr:from>
    <xdr:to>
      <xdr:col>64</xdr:col>
      <xdr:colOff>152400</xdr:colOff>
      <xdr:row>39</xdr:row>
      <xdr:rowOff>40922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25699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71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前年度より、将来負担比率が改善した主な要因としては、過去に借りた地方債の償還が進んだこと等により将来負担額が約</a:t>
          </a:r>
          <a:r>
            <a:rPr kumimoji="1" lang="en-US" altLang="ja-JP" sz="1300">
              <a:latin typeface="ＭＳ Ｐゴシック" panose="020B0600070205080204" pitchFamily="50" charset="-128"/>
              <a:ea typeface="ＭＳ Ｐゴシック" panose="020B0600070205080204" pitchFamily="50" charset="-128"/>
            </a:rPr>
            <a:t>49.6</a:t>
          </a:r>
          <a:r>
            <a:rPr kumimoji="1" lang="ja-JP" altLang="en-US" sz="1300">
              <a:latin typeface="ＭＳ Ｐゴシック" panose="020B0600070205080204" pitchFamily="50" charset="-128"/>
              <a:ea typeface="ＭＳ Ｐゴシック" panose="020B0600070205080204" pitchFamily="50" charset="-128"/>
            </a:rPr>
            <a:t>億円減少したこと、充当可能財源が多額の寄附金の受領により約</a:t>
          </a:r>
          <a:r>
            <a:rPr kumimoji="1" lang="en-US" altLang="ja-JP" sz="1300">
              <a:latin typeface="ＭＳ Ｐゴシック" panose="020B0600070205080204" pitchFamily="50" charset="-128"/>
              <a:ea typeface="ＭＳ Ｐゴシック" panose="020B0600070205080204" pitchFamily="50" charset="-128"/>
            </a:rPr>
            <a:t>255.7</a:t>
          </a:r>
          <a:r>
            <a:rPr kumimoji="1" lang="ja-JP" altLang="en-US" sz="1300">
              <a:latin typeface="ＭＳ Ｐゴシック" panose="020B0600070205080204" pitchFamily="50" charset="-128"/>
              <a:ea typeface="ＭＳ Ｐゴシック" panose="020B0600070205080204" pitchFamily="50" charset="-128"/>
            </a:rPr>
            <a:t>億円増加している。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また、給与改定費の創設や高齢者保健福祉費の増等により、標準財政規模が約</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億円増加しており、普通交付税の金額が上がったことにより、将来負担比率が改善している。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8573</xdr:rowOff>
    </xdr:from>
    <xdr:to>
      <xdr:col>77</xdr:col>
      <xdr:colOff>44450</xdr:colOff>
      <xdr:row>14</xdr:row>
      <xdr:rowOff>26670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290800" y="2408873"/>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27851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9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26670</xdr:rowOff>
    </xdr:from>
    <xdr:to>
      <xdr:col>72</xdr:col>
      <xdr:colOff>203200</xdr:colOff>
      <xdr:row>15</xdr:row>
      <xdr:rowOff>34184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4401800" y="2426970"/>
          <a:ext cx="889000" cy="17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107967</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34184</xdr:rowOff>
    </xdr:from>
    <xdr:to>
      <xdr:col>68</xdr:col>
      <xdr:colOff>152400</xdr:colOff>
      <xdr:row>16</xdr:row>
      <xdr:rowOff>7514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3512800" y="26059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138748</xdr:rowOff>
    </xdr:from>
    <xdr:to>
      <xdr:col>73</xdr:col>
      <xdr:colOff>44450</xdr:colOff>
      <xdr:row>15</xdr:row>
      <xdr:rowOff>68898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53675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62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11536</xdr:rowOff>
    </xdr:from>
    <xdr:to>
      <xdr:col>68</xdr:col>
      <xdr:colOff>203200</xdr:colOff>
      <xdr:row>15</xdr:row>
      <xdr:rowOff>113136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97913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66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129223</xdr:rowOff>
    </xdr:from>
    <xdr:to>
      <xdr:col>77</xdr:col>
      <xdr:colOff>95250</xdr:colOff>
      <xdr:row>14</xdr:row>
      <xdr:rowOff>59373</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35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69550</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126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147320</xdr:rowOff>
    </xdr:from>
    <xdr:to>
      <xdr:col>73</xdr:col>
      <xdr:colOff>44450</xdr:colOff>
      <xdr:row>14</xdr:row>
      <xdr:rowOff>77470</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87647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14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154834</xdr:rowOff>
    </xdr:from>
    <xdr:to>
      <xdr:col>68</xdr:col>
      <xdr:colOff>203200</xdr:colOff>
      <xdr:row>15</xdr:row>
      <xdr:rowOff>84984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55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95161</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32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128164</xdr:rowOff>
    </xdr:from>
    <xdr:to>
      <xdr:col>64</xdr:col>
      <xdr:colOff>152400</xdr:colOff>
      <xdr:row>16</xdr:row>
      <xdr:rowOff>58314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69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43091</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786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兵庫県宝塚市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227,645
224,329
101.80
118,939,695
117,398,160
1,260,619
48,660,715
68,166,710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人件費に係る経常収支比率は昨年度と同じであった。</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年人事院勧告で給料月額及び期末勤勉手当の支給月数が引き上げられ、本市においても人事院勧告に準じた改正を行い人件費は増加した。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142240</xdr:rowOff>
    </xdr:from>
    <xdr:to>
      <xdr:col>24</xdr:col>
      <xdr:colOff>25400</xdr:colOff>
      <xdr:row>38</xdr:row>
      <xdr:rowOff>142240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57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111760</xdr:rowOff>
    </xdr:from>
    <xdr:to>
      <xdr:col>19</xdr:col>
      <xdr:colOff>187325</xdr:colOff>
      <xdr:row>38</xdr:row>
      <xdr:rowOff>142240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6268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111760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506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39</xdr:row>
      <xdr:rowOff>138430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5066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91440</xdr:rowOff>
    </xdr:from>
    <xdr:to>
      <xdr:col>24</xdr:col>
      <xdr:colOff>76200</xdr:colOff>
      <xdr:row>39</xdr:row>
      <xdr:rowOff>21590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63517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91440</xdr:rowOff>
    </xdr:from>
    <xdr:to>
      <xdr:col>20</xdr:col>
      <xdr:colOff>38100</xdr:colOff>
      <xdr:row>39</xdr:row>
      <xdr:rowOff>21590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6367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9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60960</xdr:rowOff>
    </xdr:from>
    <xdr:to>
      <xdr:col>15</xdr:col>
      <xdr:colOff>149225</xdr:colOff>
      <xdr:row>38</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147337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87630</xdr:rowOff>
    </xdr:from>
    <xdr:to>
      <xdr:col>6</xdr:col>
      <xdr:colOff>171450</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物件費にかかる経常収支比率は、昨年度と比較すると</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ポイント高くなり、類似団体平均と比べ</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ポイント低い。</a:t>
          </a:r>
        </a:p>
        <a:p>
          <a:r>
            <a:rPr kumimoji="1" lang="ja-JP" altLang="en-US" sz="1300">
              <a:latin typeface="ＭＳ Ｐゴシック" panose="020B0600070205080204" pitchFamily="50" charset="-128"/>
              <a:ea typeface="ＭＳ Ｐゴシック" panose="020B0600070205080204" pitchFamily="50" charset="-128"/>
            </a:rPr>
            <a:t>　今後も行財政改革の取組を通じて経常経費の削減努力を継続し、経費削減に努める。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50800</xdr:rowOff>
    </xdr:from>
    <xdr:to>
      <xdr:col>82</xdr:col>
      <xdr:colOff>107950</xdr:colOff>
      <xdr:row>14</xdr:row>
      <xdr:rowOff>139700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511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29227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4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50800</xdr:rowOff>
    </xdr:from>
    <xdr:to>
      <xdr:col>78</xdr:col>
      <xdr:colOff>69850</xdr:colOff>
      <xdr:row>14</xdr:row>
      <xdr:rowOff>76200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451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120650</xdr:rowOff>
    </xdr:from>
    <xdr:to>
      <xdr:col>73</xdr:col>
      <xdr:colOff>180975</xdr:colOff>
      <xdr:row>14</xdr:row>
      <xdr:rowOff>76200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49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120650</xdr:rowOff>
    </xdr:from>
    <xdr:to>
      <xdr:col>69</xdr:col>
      <xdr:colOff>92075</xdr:colOff>
      <xdr:row>13</xdr:row>
      <xdr:rowOff>158750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34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60977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0</xdr:rowOff>
    </xdr:from>
    <xdr:to>
      <xdr:col>78</xdr:col>
      <xdr:colOff>120650</xdr:colOff>
      <xdr:row>14</xdr:row>
      <xdr:rowOff>101600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111777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25400</xdr:rowOff>
    </xdr:from>
    <xdr:to>
      <xdr:col>74</xdr:col>
      <xdr:colOff>31750</xdr:colOff>
      <xdr:row>14</xdr:row>
      <xdr:rowOff>127000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137177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69850</xdr:rowOff>
    </xdr:from>
    <xdr:to>
      <xdr:col>69</xdr:col>
      <xdr:colOff>142875</xdr:colOff>
      <xdr:row>14</xdr:row>
      <xdr:rowOff>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107950</xdr:rowOff>
    </xdr:from>
    <xdr:to>
      <xdr:col>65</xdr:col>
      <xdr:colOff>53975</xdr:colOff>
      <xdr:row>14</xdr:row>
      <xdr:rowOff>38100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扶助費にかかる経常収支比率は昨年度と比べ、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ポイント高くなった。</a:t>
          </a:r>
        </a:p>
        <a:p>
          <a:r>
            <a:rPr kumimoji="1" lang="ja-JP" altLang="en-US" sz="1300">
              <a:latin typeface="ＭＳ Ｐゴシック" panose="020B0600070205080204" pitchFamily="50" charset="-128"/>
              <a:ea typeface="ＭＳ Ｐゴシック" panose="020B0600070205080204" pitchFamily="50" charset="-128"/>
            </a:rPr>
            <a:t>　主な要因としては、社会福祉費が約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億円増となったことにより高くなっている。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143328</xdr:rowOff>
    </xdr:from>
    <xdr:to>
      <xdr:col>24</xdr:col>
      <xdr:colOff>25400</xdr:colOff>
      <xdr:row>59</xdr:row>
      <xdr:rowOff>86178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8742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118835</xdr:rowOff>
    </xdr:from>
    <xdr:to>
      <xdr:col>19</xdr:col>
      <xdr:colOff>187325</xdr:colOff>
      <xdr:row>58</xdr:row>
      <xdr:rowOff>143328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91485"/>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118835</xdr:rowOff>
    </xdr:from>
    <xdr:to>
      <xdr:col>15</xdr:col>
      <xdr:colOff>98425</xdr:colOff>
      <xdr:row>57</xdr:row>
      <xdr:rowOff>151493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914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151493</xdr:rowOff>
    </xdr:from>
    <xdr:to>
      <xdr:col>11</xdr:col>
      <xdr:colOff>9525</xdr:colOff>
      <xdr:row>57</xdr:row>
      <xdr:rowOff>167822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241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92528</xdr:rowOff>
    </xdr:from>
    <xdr:to>
      <xdr:col>20</xdr:col>
      <xdr:colOff>38100</xdr:colOff>
      <xdr:row>59</xdr:row>
      <xdr:rowOff>22678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7455</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23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68035</xdr:rowOff>
    </xdr:from>
    <xdr:to>
      <xdr:col>15</xdr:col>
      <xdr:colOff>149225</xdr:colOff>
      <xdr:row>57</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154412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100693</xdr:rowOff>
    </xdr:from>
    <xdr:to>
      <xdr:col>11</xdr:col>
      <xdr:colOff>60325</xdr:colOff>
      <xdr:row>58</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15620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繰出金に係る経常収支比率が高くなり、全体で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ポイント高くなった。また、類似団体平均より</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82550</xdr:rowOff>
    </xdr:from>
    <xdr:to>
      <xdr:col>82</xdr:col>
      <xdr:colOff>107950</xdr:colOff>
      <xdr:row>59</xdr:row>
      <xdr:rowOff>120650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98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44450</xdr:rowOff>
    </xdr:from>
    <xdr:to>
      <xdr:col>78</xdr:col>
      <xdr:colOff>69850</xdr:colOff>
      <xdr:row>59</xdr:row>
      <xdr:rowOff>82550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60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44450</xdr:rowOff>
    </xdr:from>
    <xdr:to>
      <xdr:col>73</xdr:col>
      <xdr:colOff>180975</xdr:colOff>
      <xdr:row>59</xdr:row>
      <xdr:rowOff>57150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160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57150</xdr:rowOff>
    </xdr:from>
    <xdr:to>
      <xdr:col>69</xdr:col>
      <xdr:colOff>92075</xdr:colOff>
      <xdr:row>59</xdr:row>
      <xdr:rowOff>107950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72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69850</xdr:rowOff>
    </xdr:from>
    <xdr:to>
      <xdr:col>82</xdr:col>
      <xdr:colOff>158750</xdr:colOff>
      <xdr:row>60</xdr:row>
      <xdr:rowOff>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41927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31750</xdr:rowOff>
    </xdr:from>
    <xdr:to>
      <xdr:col>78</xdr:col>
      <xdr:colOff>120650</xdr:colOff>
      <xdr:row>59</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118127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3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165100</xdr:rowOff>
    </xdr:from>
    <xdr:to>
      <xdr:col>74</xdr:col>
      <xdr:colOff>31750</xdr:colOff>
      <xdr:row>59</xdr:row>
      <xdr:rowOff>95250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80027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6350</xdr:rowOff>
    </xdr:from>
    <xdr:to>
      <xdr:col>69</xdr:col>
      <xdr:colOff>142875</xdr:colOff>
      <xdr:row>59</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補助費等にかかる経常収支比率は、昨年度と比較すると</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ポイント低くなり、類似団体平均と比べ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ポイント低くなった。</a:t>
          </a:r>
        </a:p>
        <a:p>
          <a:r>
            <a:rPr kumimoji="1" lang="ja-JP" altLang="en-US" sz="1300">
              <a:latin typeface="ＭＳ Ｐゴシック" panose="020B0600070205080204" pitchFamily="50" charset="-128"/>
              <a:ea typeface="ＭＳ Ｐゴシック" panose="020B0600070205080204" pitchFamily="50" charset="-128"/>
            </a:rPr>
            <a:t>　今後も行財政改革の取組を通じて経常経費の削減努力を継続し、経費削減に努める。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101854</xdr:rowOff>
    </xdr:from>
    <xdr:to>
      <xdr:col>82</xdr:col>
      <xdr:colOff>107950</xdr:colOff>
      <xdr:row>35</xdr:row>
      <xdr:rowOff>133858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1026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82567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83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124714</xdr:rowOff>
    </xdr:from>
    <xdr:to>
      <xdr:col>78</xdr:col>
      <xdr:colOff>69850</xdr:colOff>
      <xdr:row>35</xdr:row>
      <xdr:rowOff>133858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254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115570</xdr:rowOff>
    </xdr:from>
    <xdr:to>
      <xdr:col>73</xdr:col>
      <xdr:colOff>180975</xdr:colOff>
      <xdr:row>35</xdr:row>
      <xdr:rowOff>124714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163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115570</xdr:rowOff>
    </xdr:from>
    <xdr:to>
      <xdr:col>69</xdr:col>
      <xdr:colOff>92075</xdr:colOff>
      <xdr:row>35</xdr:row>
      <xdr:rowOff>138430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16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51054</xdr:rowOff>
    </xdr:from>
    <xdr:to>
      <xdr:col>82</xdr:col>
      <xdr:colOff>158750</xdr:colOff>
      <xdr:row>35</xdr:row>
      <xdr:rowOff>152654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131081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60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83058</xdr:rowOff>
    </xdr:from>
    <xdr:to>
      <xdr:col>78</xdr:col>
      <xdr:colOff>120650</xdr:colOff>
      <xdr:row>36</xdr:row>
      <xdr:rowOff>13208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23385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5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73914</xdr:rowOff>
    </xdr:from>
    <xdr:to>
      <xdr:col>74</xdr:col>
      <xdr:colOff>31750</xdr:colOff>
      <xdr:row>36</xdr:row>
      <xdr:rowOff>4064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14241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64770</xdr:rowOff>
    </xdr:from>
    <xdr:to>
      <xdr:col>69</xdr:col>
      <xdr:colOff>142875</xdr:colOff>
      <xdr:row>35</xdr:row>
      <xdr:rowOff>166370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5097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ポイント高くなった。今後も金利上昇、新ごみ処理施設の建設や新病院建設、公共施設の老朽化対策などにより、公債費は増加していくと予測している。　</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91621</xdr:rowOff>
    </xdr:from>
    <xdr:to>
      <xdr:col>24</xdr:col>
      <xdr:colOff>25400</xdr:colOff>
      <xdr:row>77</xdr:row>
      <xdr:rowOff>102507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2932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98170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56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48079</xdr:rowOff>
    </xdr:from>
    <xdr:to>
      <xdr:col>19</xdr:col>
      <xdr:colOff>187325</xdr:colOff>
      <xdr:row>77</xdr:row>
      <xdr:rowOff>91621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2497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87284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4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26307</xdr:rowOff>
    </xdr:from>
    <xdr:to>
      <xdr:col>15</xdr:col>
      <xdr:colOff>98425</xdr:colOff>
      <xdr:row>77</xdr:row>
      <xdr:rowOff>48079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2279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26307</xdr:rowOff>
    </xdr:from>
    <xdr:to>
      <xdr:col>11</xdr:col>
      <xdr:colOff>9525</xdr:colOff>
      <xdr:row>77</xdr:row>
      <xdr:rowOff>48079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2279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87284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51707</xdr:rowOff>
    </xdr:from>
    <xdr:to>
      <xdr:col>24</xdr:col>
      <xdr:colOff>76200</xdr:colOff>
      <xdr:row>77</xdr:row>
      <xdr:rowOff>153307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23784</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22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40821</xdr:rowOff>
    </xdr:from>
    <xdr:to>
      <xdr:col>20</xdr:col>
      <xdr:colOff>38100</xdr:colOff>
      <xdr:row>77</xdr:row>
      <xdr:rowOff>142421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2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127198</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328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168729</xdr:rowOff>
    </xdr:from>
    <xdr:to>
      <xdr:col>15</xdr:col>
      <xdr:colOff>149225</xdr:colOff>
      <xdr:row>77</xdr:row>
      <xdr:rowOff>98879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109056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146957</xdr:rowOff>
    </xdr:from>
    <xdr:to>
      <xdr:col>11</xdr:col>
      <xdr:colOff>60325</xdr:colOff>
      <xdr:row>77</xdr:row>
      <xdr:rowOff>77107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61884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168729</xdr:rowOff>
    </xdr:from>
    <xdr:to>
      <xdr:col>6</xdr:col>
      <xdr:colOff>171450</xdr:colOff>
      <xdr:row>77</xdr:row>
      <xdr:rowOff>98879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109056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公債費以外の経常収支比率は全体で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ポイント高くなっている。</a:t>
          </a:r>
        </a:p>
        <a:p>
          <a:r>
            <a:rPr kumimoji="1" lang="ja-JP" altLang="en-US" sz="1300">
              <a:latin typeface="ＭＳ Ｐゴシック" panose="020B0600070205080204" pitchFamily="50" charset="-128"/>
              <a:ea typeface="ＭＳ Ｐゴシック" panose="020B0600070205080204" pitchFamily="50" charset="-128"/>
            </a:rPr>
            <a:t>　要因として、扶助費や物件費で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ポイント高くなったことなどによる。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156936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26307</xdr:rowOff>
    </xdr:from>
    <xdr:to>
      <xdr:col>82</xdr:col>
      <xdr:colOff>107950</xdr:colOff>
      <xdr:row>77</xdr:row>
      <xdr:rowOff>135164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227957"/>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163484</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xdr:rowOff>
    </xdr:from>
    <xdr:to>
      <xdr:col>78</xdr:col>
      <xdr:colOff>69850</xdr:colOff>
      <xdr:row>77</xdr:row>
      <xdr:rowOff>26307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042900"/>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68035</xdr:rowOff>
    </xdr:from>
    <xdr:to>
      <xdr:col>78</xdr:col>
      <xdr:colOff>120650</xdr:colOff>
      <xdr:row>75</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267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8362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69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31750</xdr:rowOff>
    </xdr:from>
    <xdr:to>
      <xdr:col>73</xdr:col>
      <xdr:colOff>180975</xdr:colOff>
      <xdr:row>76</xdr:row>
      <xdr:rowOff>12700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890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108857</xdr:rowOff>
    </xdr:from>
    <xdr:to>
      <xdr:col>74</xdr:col>
      <xdr:colOff>31750</xdr:colOff>
      <xdr:row>75</xdr:row>
      <xdr:rowOff>39007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49184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31750</xdr:rowOff>
    </xdr:from>
    <xdr:to>
      <xdr:col>69</xdr:col>
      <xdr:colOff>92075</xdr:colOff>
      <xdr:row>77</xdr:row>
      <xdr:rowOff>26307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890500"/>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136072</xdr:rowOff>
    </xdr:from>
    <xdr:to>
      <xdr:col>69</xdr:col>
      <xdr:colOff>142875</xdr:colOff>
      <xdr:row>73</xdr:row>
      <xdr:rowOff>66222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48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76399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24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97972</xdr:rowOff>
    </xdr:from>
    <xdr:to>
      <xdr:col>65</xdr:col>
      <xdr:colOff>53975</xdr:colOff>
      <xdr:row>75</xdr:row>
      <xdr:rowOff>28122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78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38299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84364</xdr:rowOff>
    </xdr:from>
    <xdr:to>
      <xdr:col>82</xdr:col>
      <xdr:colOff>158750</xdr:colOff>
      <xdr:row>78</xdr:row>
      <xdr:rowOff>14514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56441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5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146957</xdr:rowOff>
    </xdr:from>
    <xdr:to>
      <xdr:col>78</xdr:col>
      <xdr:colOff>120650</xdr:colOff>
      <xdr:row>77</xdr:row>
      <xdr:rowOff>77107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61884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133350</xdr:rowOff>
    </xdr:from>
    <xdr:to>
      <xdr:col>74</xdr:col>
      <xdr:colOff>31750</xdr:colOff>
      <xdr:row>76</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152400</xdr:rowOff>
    </xdr:from>
    <xdr:to>
      <xdr:col>69</xdr:col>
      <xdr:colOff>142875</xdr:colOff>
      <xdr:row>75</xdr:row>
      <xdr:rowOff>82550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67327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92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146957</xdr:rowOff>
    </xdr:from>
    <xdr:to>
      <xdr:col>65</xdr:col>
      <xdr:colOff>53975</xdr:colOff>
      <xdr:row>77</xdr:row>
      <xdr:rowOff>77107</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61884</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兵庫県宝塚市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25578</xdr:rowOff>
    </xdr:from>
    <xdr:to>
      <xdr:col>29</xdr:col>
      <xdr:colOff>127000</xdr:colOff>
      <xdr:row>16</xdr:row>
      <xdr:rowOff>160452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16403"/>
          <a:ext cx="647700" cy="134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162844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3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160452</xdr:rowOff>
    </xdr:from>
    <xdr:to>
      <xdr:col>26</xdr:col>
      <xdr:colOff>50800</xdr:colOff>
      <xdr:row>17</xdr:row>
      <xdr:rowOff>60363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51277"/>
          <a:ext cx="698500" cy="713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117086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50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20091</xdr:rowOff>
    </xdr:from>
    <xdr:to>
      <xdr:col>22</xdr:col>
      <xdr:colOff>114300</xdr:colOff>
      <xdr:row>17</xdr:row>
      <xdr:rowOff>60363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82366"/>
          <a:ext cx="698500" cy="402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17835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323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20091</xdr:rowOff>
    </xdr:from>
    <xdr:to>
      <xdr:col>18</xdr:col>
      <xdr:colOff>177800</xdr:colOff>
      <xdr:row>17</xdr:row>
      <xdr:rowOff>64592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82366"/>
          <a:ext cx="698500" cy="44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41343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346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63060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3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146228</xdr:rowOff>
    </xdr:from>
    <xdr:to>
      <xdr:col>29</xdr:col>
      <xdr:colOff>177800</xdr:colOff>
      <xdr:row>16</xdr:row>
      <xdr:rowOff>76378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65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162755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10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109652</xdr:rowOff>
    </xdr:from>
    <xdr:to>
      <xdr:col>26</xdr:col>
      <xdr:colOff>101600</xdr:colOff>
      <xdr:row>17</xdr:row>
      <xdr:rowOff>39802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00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49979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9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9563</xdr:rowOff>
    </xdr:from>
    <xdr:to>
      <xdr:col>22</xdr:col>
      <xdr:colOff>165100</xdr:colOff>
      <xdr:row>17</xdr:row>
      <xdr:rowOff>111163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1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121340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4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140741</xdr:rowOff>
    </xdr:from>
    <xdr:to>
      <xdr:col>19</xdr:col>
      <xdr:colOff>38100</xdr:colOff>
      <xdr:row>17</xdr:row>
      <xdr:rowOff>70891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31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81068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00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13792</xdr:rowOff>
    </xdr:from>
    <xdr:to>
      <xdr:col>15</xdr:col>
      <xdr:colOff>101600</xdr:colOff>
      <xdr:row>17</xdr:row>
      <xdr:rowOff>115392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6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125569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73336</xdr:rowOff>
    </xdr:from>
    <xdr:to>
      <xdr:col>29</xdr:col>
      <xdr:colOff>127000</xdr:colOff>
      <xdr:row>35</xdr:row>
      <xdr:rowOff>191294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683686"/>
          <a:ext cx="647700" cy="117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174350</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784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191294</xdr:rowOff>
    </xdr:from>
    <xdr:to>
      <xdr:col>26</xdr:col>
      <xdr:colOff>50800</xdr:colOff>
      <xdr:row>35</xdr:row>
      <xdr:rowOff>212496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01644"/>
          <a:ext cx="698500" cy="21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304595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914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212496</xdr:rowOff>
    </xdr:from>
    <xdr:to>
      <xdr:col>22</xdr:col>
      <xdr:colOff>114300</xdr:colOff>
      <xdr:row>35</xdr:row>
      <xdr:rowOff>258502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22846"/>
          <a:ext cx="698500" cy="46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268647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258502</xdr:rowOff>
    </xdr:from>
    <xdr:to>
      <xdr:col>18</xdr:col>
      <xdr:colOff>177800</xdr:colOff>
      <xdr:row>36</xdr:row>
      <xdr:rowOff>7328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68852"/>
          <a:ext cx="698500" cy="91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36390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8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77252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03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22536</xdr:rowOff>
    </xdr:from>
    <xdr:to>
      <xdr:col>29</xdr:col>
      <xdr:colOff>177800</xdr:colOff>
      <xdr:row>35</xdr:row>
      <xdr:rowOff>124136</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32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210513</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47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140494</xdr:rowOff>
    </xdr:from>
    <xdr:to>
      <xdr:col>26</xdr:col>
      <xdr:colOff>101600</xdr:colOff>
      <xdr:row>35</xdr:row>
      <xdr:rowOff>242094</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750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252271</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519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161696</xdr:rowOff>
    </xdr:from>
    <xdr:to>
      <xdr:col>22</xdr:col>
      <xdr:colOff>165100</xdr:colOff>
      <xdr:row>35</xdr:row>
      <xdr:rowOff>263296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72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273473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54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207702</xdr:rowOff>
    </xdr:from>
    <xdr:to>
      <xdr:col>19</xdr:col>
      <xdr:colOff>38100</xdr:colOff>
      <xdr:row>35</xdr:row>
      <xdr:rowOff>309302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18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319479</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8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299428</xdr:rowOff>
    </xdr:from>
    <xdr:to>
      <xdr:col>15</xdr:col>
      <xdr:colOff>101600</xdr:colOff>
      <xdr:row>36</xdr:row>
      <xdr:rowOff>58128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90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68305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67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227,645
224,329
101.80
118,939,695
117,398,160
1,260,619
48,660,715
68,166,710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89408</xdr:rowOff>
    </xdr:from>
    <xdr:to>
      <xdr:col>24</xdr:col>
      <xdr:colOff>63500</xdr:colOff>
      <xdr:row>35</xdr:row>
      <xdr:rowOff>37418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18708"/>
          <a:ext cx="838200" cy="11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54493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5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37418</xdr:rowOff>
    </xdr:from>
    <xdr:to>
      <xdr:col>19</xdr:col>
      <xdr:colOff>177800</xdr:colOff>
      <xdr:row>35</xdr:row>
      <xdr:rowOff>87187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38168"/>
          <a:ext cx="889000" cy="4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24971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71349</xdr:rowOff>
    </xdr:from>
    <xdr:to>
      <xdr:col>15</xdr:col>
      <xdr:colOff>50800</xdr:colOff>
      <xdr:row>35</xdr:row>
      <xdr:rowOff>87187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72099"/>
          <a:ext cx="889000" cy="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37805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71349</xdr:rowOff>
    </xdr:from>
    <xdr:to>
      <xdr:col>10</xdr:col>
      <xdr:colOff>114300</xdr:colOff>
      <xdr:row>35</xdr:row>
      <xdr:rowOff>95090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72099"/>
          <a:ext cx="889000" cy="2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51292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77712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38608</xdr:rowOff>
    </xdr:from>
    <xdr:to>
      <xdr:col>24</xdr:col>
      <xdr:colOff>114300</xdr:colOff>
      <xdr:row>34</xdr:row>
      <xdr:rowOff>140208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6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61485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1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158068</xdr:rowOff>
    </xdr:from>
    <xdr:to>
      <xdr:col>20</xdr:col>
      <xdr:colOff>38100</xdr:colOff>
      <xdr:row>35</xdr:row>
      <xdr:rowOff>88218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8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104745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76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36387</xdr:rowOff>
    </xdr:from>
    <xdr:to>
      <xdr:col>15</xdr:col>
      <xdr:colOff>101600</xdr:colOff>
      <xdr:row>35</xdr:row>
      <xdr:rowOff>137987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3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154514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1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20549</xdr:rowOff>
    </xdr:from>
    <xdr:to>
      <xdr:col>10</xdr:col>
      <xdr:colOff>165100</xdr:colOff>
      <xdr:row>35</xdr:row>
      <xdr:rowOff>122149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138676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9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44290</xdr:rowOff>
    </xdr:from>
    <xdr:to>
      <xdr:col>6</xdr:col>
      <xdr:colOff>38100</xdr:colOff>
      <xdr:row>35</xdr:row>
      <xdr:rowOff>145890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162417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20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64654</xdr:rowOff>
    </xdr:from>
    <xdr:to>
      <xdr:col>24</xdr:col>
      <xdr:colOff>62865</xdr:colOff>
      <xdr:row>57</xdr:row>
      <xdr:rowOff>147897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808604"/>
          <a:ext cx="1270" cy="1111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151724</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147897</xdr:rowOff>
    </xdr:from>
    <xdr:to>
      <xdr:col>24</xdr:col>
      <xdr:colOff>152400</xdr:colOff>
      <xdr:row>57</xdr:row>
      <xdr:rowOff>147897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2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11331</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8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64654</xdr:rowOff>
    </xdr:from>
    <xdr:to>
      <xdr:col>24</xdr:col>
      <xdr:colOff>152400</xdr:colOff>
      <xdr:row>51</xdr:row>
      <xdr:rowOff>64654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808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155604</xdr:rowOff>
    </xdr:from>
    <xdr:to>
      <xdr:col>24</xdr:col>
      <xdr:colOff>63500</xdr:colOff>
      <xdr:row>57</xdr:row>
      <xdr:rowOff>123372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756804"/>
          <a:ext cx="838200" cy="13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135486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222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112609</xdr:rowOff>
    </xdr:from>
    <xdr:to>
      <xdr:col>24</xdr:col>
      <xdr:colOff>114300</xdr:colOff>
      <xdr:row>55</xdr:row>
      <xdr:rowOff>42759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7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26249</xdr:rowOff>
    </xdr:from>
    <xdr:to>
      <xdr:col>19</xdr:col>
      <xdr:colOff>177800</xdr:colOff>
      <xdr:row>57</xdr:row>
      <xdr:rowOff>123372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798899"/>
          <a:ext cx="889000" cy="9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56602</xdr:rowOff>
    </xdr:from>
    <xdr:to>
      <xdr:col>20</xdr:col>
      <xdr:colOff>38100</xdr:colOff>
      <xdr:row>55</xdr:row>
      <xdr:rowOff>158202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8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3279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26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14721</xdr:rowOff>
    </xdr:from>
    <xdr:to>
      <xdr:col>15</xdr:col>
      <xdr:colOff>50800</xdr:colOff>
      <xdr:row>57</xdr:row>
      <xdr:rowOff>26249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787371"/>
          <a:ext cx="889000" cy="1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2587</xdr:rowOff>
    </xdr:from>
    <xdr:to>
      <xdr:col>15</xdr:col>
      <xdr:colOff>101600</xdr:colOff>
      <xdr:row>55</xdr:row>
      <xdr:rowOff>104187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43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120714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20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14721</xdr:rowOff>
    </xdr:from>
    <xdr:to>
      <xdr:col>10</xdr:col>
      <xdr:colOff>114300</xdr:colOff>
      <xdr:row>58</xdr:row>
      <xdr:rowOff>112301</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87371"/>
          <a:ext cx="889000" cy="26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87790</xdr:rowOff>
    </xdr:from>
    <xdr:to>
      <xdr:col>10</xdr:col>
      <xdr:colOff>165100</xdr:colOff>
      <xdr:row>56</xdr:row>
      <xdr:rowOff>17940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51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34467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29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155488</xdr:rowOff>
    </xdr:from>
    <xdr:to>
      <xdr:col>6</xdr:col>
      <xdr:colOff>38100</xdr:colOff>
      <xdr:row>57</xdr:row>
      <xdr:rowOff>85638</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5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102165</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3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104804</xdr:rowOff>
    </xdr:from>
    <xdr:to>
      <xdr:col>24</xdr:col>
      <xdr:colOff>114300</xdr:colOff>
      <xdr:row>57</xdr:row>
      <xdr:rowOff>34954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0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83231</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8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72572</xdr:rowOff>
    </xdr:from>
    <xdr:to>
      <xdr:col>20</xdr:col>
      <xdr:colOff>38100</xdr:colOff>
      <xdr:row>58</xdr:row>
      <xdr:rowOff>2722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4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165299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3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146899</xdr:rowOff>
    </xdr:from>
    <xdr:to>
      <xdr:col>15</xdr:col>
      <xdr:colOff>101600</xdr:colOff>
      <xdr:row>57</xdr:row>
      <xdr:rowOff>77049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4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68176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4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135371</xdr:rowOff>
    </xdr:from>
    <xdr:to>
      <xdr:col>10</xdr:col>
      <xdr:colOff>165100</xdr:colOff>
      <xdr:row>57</xdr:row>
      <xdr:rowOff>65521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3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56648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2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61501</xdr:rowOff>
    </xdr:from>
    <xdr:to>
      <xdr:col>6</xdr:col>
      <xdr:colOff>38100</xdr:colOff>
      <xdr:row>58</xdr:row>
      <xdr:rowOff>163101</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0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154228</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9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117030</xdr:rowOff>
    </xdr:from>
    <xdr:to>
      <xdr:col>24</xdr:col>
      <xdr:colOff>63500</xdr:colOff>
      <xdr:row>78</xdr:row>
      <xdr:rowOff>128460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9013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128460</xdr:rowOff>
    </xdr:from>
    <xdr:to>
      <xdr:col>19</xdr:col>
      <xdr:colOff>177800</xdr:colOff>
      <xdr:row>78</xdr:row>
      <xdr:rowOff>129223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0156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62589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114858</xdr:rowOff>
    </xdr:from>
    <xdr:to>
      <xdr:col>15</xdr:col>
      <xdr:colOff>50800</xdr:colOff>
      <xdr:row>78</xdr:row>
      <xdr:rowOff>129223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487958"/>
          <a:ext cx="8890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107962</xdr:rowOff>
    </xdr:from>
    <xdr:to>
      <xdr:col>10</xdr:col>
      <xdr:colOff>114300</xdr:colOff>
      <xdr:row>78</xdr:row>
      <xdr:rowOff>114858</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481062"/>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66230</xdr:rowOff>
    </xdr:from>
    <xdr:to>
      <xdr:col>24</xdr:col>
      <xdr:colOff>114300</xdr:colOff>
      <xdr:row>78</xdr:row>
      <xdr:rowOff>167830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3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152607</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5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77660</xdr:rowOff>
    </xdr:from>
    <xdr:to>
      <xdr:col>20</xdr:col>
      <xdr:colOff>38100</xdr:colOff>
      <xdr:row>79</xdr:row>
      <xdr:rowOff>7810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5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170387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4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78423</xdr:rowOff>
    </xdr:from>
    <xdr:to>
      <xdr:col>15</xdr:col>
      <xdr:colOff>101600</xdr:colOff>
      <xdr:row>79</xdr:row>
      <xdr:rowOff>8573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5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171150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4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64058</xdr:rowOff>
    </xdr:from>
    <xdr:to>
      <xdr:col>10</xdr:col>
      <xdr:colOff>165100</xdr:colOff>
      <xdr:row>78</xdr:row>
      <xdr:rowOff>165658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3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156785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2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57162</xdr:rowOff>
    </xdr:from>
    <xdr:to>
      <xdr:col>6</xdr:col>
      <xdr:colOff>38100</xdr:colOff>
      <xdr:row>78</xdr:row>
      <xdr:rowOff>158762</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3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149889</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2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57192</xdr:rowOff>
    </xdr:from>
    <xdr:to>
      <xdr:col>24</xdr:col>
      <xdr:colOff>63500</xdr:colOff>
      <xdr:row>96</xdr:row>
      <xdr:rowOff>2377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344942"/>
          <a:ext cx="838200" cy="11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22427</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13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2377</xdr:rowOff>
    </xdr:from>
    <xdr:to>
      <xdr:col>19</xdr:col>
      <xdr:colOff>177800</xdr:colOff>
      <xdr:row>97</xdr:row>
      <xdr:rowOff>2639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461577"/>
          <a:ext cx="889000" cy="171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67589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122653</xdr:rowOff>
    </xdr:from>
    <xdr:to>
      <xdr:col>15</xdr:col>
      <xdr:colOff>50800</xdr:colOff>
      <xdr:row>97</xdr:row>
      <xdr:rowOff>2639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410403"/>
          <a:ext cx="889000" cy="22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55156</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4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122653</xdr:rowOff>
    </xdr:from>
    <xdr:to>
      <xdr:col>10</xdr:col>
      <xdr:colOff>114300</xdr:colOff>
      <xdr:row>98</xdr:row>
      <xdr:rowOff>26527</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410403"/>
          <a:ext cx="889000" cy="4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12512</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73499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6392</xdr:rowOff>
    </xdr:from>
    <xdr:to>
      <xdr:col>24</xdr:col>
      <xdr:colOff>114300</xdr:colOff>
      <xdr:row>95</xdr:row>
      <xdr:rowOff>107992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29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156269</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272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123027</xdr:rowOff>
    </xdr:from>
    <xdr:to>
      <xdr:col>20</xdr:col>
      <xdr:colOff>38100</xdr:colOff>
      <xdr:row>96</xdr:row>
      <xdr:rowOff>53177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41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69704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186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123289</xdr:rowOff>
    </xdr:from>
    <xdr:to>
      <xdr:col>15</xdr:col>
      <xdr:colOff>101600</xdr:colOff>
      <xdr:row>97</xdr:row>
      <xdr:rowOff>53439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58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44566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675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71853</xdr:rowOff>
    </xdr:from>
    <xdr:to>
      <xdr:col>10</xdr:col>
      <xdr:colOff>165100</xdr:colOff>
      <xdr:row>96</xdr:row>
      <xdr:rowOff>2003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35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18530</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134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147177</xdr:rowOff>
    </xdr:from>
    <xdr:to>
      <xdr:col>6</xdr:col>
      <xdr:colOff>38100</xdr:colOff>
      <xdr:row>98</xdr:row>
      <xdr:rowOff>77327</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77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93854</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655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6972</xdr:rowOff>
    </xdr:from>
    <xdr:to>
      <xdr:col>55</xdr:col>
      <xdr:colOff>0</xdr:colOff>
      <xdr:row>39</xdr:row>
      <xdr:rowOff>46304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693522"/>
          <a:ext cx="838200" cy="3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137275</xdr:rowOff>
    </xdr:from>
    <xdr:to>
      <xdr:col>50</xdr:col>
      <xdr:colOff>114300</xdr:colOff>
      <xdr:row>39</xdr:row>
      <xdr:rowOff>6972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665237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137275</xdr:rowOff>
    </xdr:from>
    <xdr:to>
      <xdr:col>45</xdr:col>
      <xdr:colOff>177800</xdr:colOff>
      <xdr:row>39</xdr:row>
      <xdr:rowOff>28080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652375"/>
          <a:ext cx="889000" cy="6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116103</xdr:rowOff>
    </xdr:from>
    <xdr:to>
      <xdr:col>41</xdr:col>
      <xdr:colOff>50800</xdr:colOff>
      <xdr:row>39</xdr:row>
      <xdr:rowOff>28080</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431053"/>
          <a:ext cx="889000" cy="128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166954</xdr:rowOff>
    </xdr:from>
    <xdr:to>
      <xdr:col>55</xdr:col>
      <xdr:colOff>50800</xdr:colOff>
      <xdr:row>39</xdr:row>
      <xdr:rowOff>97104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8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81881</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9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127622</xdr:rowOff>
    </xdr:from>
    <xdr:to>
      <xdr:col>50</xdr:col>
      <xdr:colOff>165100</xdr:colOff>
      <xdr:row>39</xdr:row>
      <xdr:rowOff>57772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6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48899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7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86475</xdr:rowOff>
    </xdr:from>
    <xdr:to>
      <xdr:col>46</xdr:col>
      <xdr:colOff>38100</xdr:colOff>
      <xdr:row>39</xdr:row>
      <xdr:rowOff>16625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60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7752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9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148730</xdr:rowOff>
    </xdr:from>
    <xdr:to>
      <xdr:col>41</xdr:col>
      <xdr:colOff>101600</xdr:colOff>
      <xdr:row>39</xdr:row>
      <xdr:rowOff>78880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66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70007</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75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65303</xdr:rowOff>
    </xdr:from>
    <xdr:to>
      <xdr:col>36</xdr:col>
      <xdr:colOff>165100</xdr:colOff>
      <xdr:row>31</xdr:row>
      <xdr:rowOff>166903</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38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158030</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472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111239</xdr:rowOff>
    </xdr:from>
    <xdr:to>
      <xdr:col>55</xdr:col>
      <xdr:colOff>0</xdr:colOff>
      <xdr:row>56</xdr:row>
      <xdr:rowOff>131242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540989"/>
          <a:ext cx="838200" cy="19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97238</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184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111239</xdr:rowOff>
    </xdr:from>
    <xdr:to>
      <xdr:col>50</xdr:col>
      <xdr:colOff>114300</xdr:colOff>
      <xdr:row>57</xdr:row>
      <xdr:rowOff>11775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540989"/>
          <a:ext cx="889000" cy="24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54460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1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151085</xdr:rowOff>
    </xdr:from>
    <xdr:to>
      <xdr:col>45</xdr:col>
      <xdr:colOff>177800</xdr:colOff>
      <xdr:row>57</xdr:row>
      <xdr:rowOff>11775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752285"/>
          <a:ext cx="889000" cy="3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123976</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21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151085</xdr:rowOff>
    </xdr:from>
    <xdr:to>
      <xdr:col>41</xdr:col>
      <xdr:colOff>50800</xdr:colOff>
      <xdr:row>58</xdr:row>
      <xdr:rowOff>71211</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752285"/>
          <a:ext cx="889000" cy="263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78417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33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18180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27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80442</xdr:rowOff>
    </xdr:from>
    <xdr:to>
      <xdr:col>55</xdr:col>
      <xdr:colOff>50800</xdr:colOff>
      <xdr:row>57</xdr:row>
      <xdr:rowOff>10592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68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58869</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66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60439</xdr:rowOff>
    </xdr:from>
    <xdr:to>
      <xdr:col>50</xdr:col>
      <xdr:colOff>165100</xdr:colOff>
      <xdr:row>55</xdr:row>
      <xdr:rowOff>162039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49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153166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58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132425</xdr:rowOff>
    </xdr:from>
    <xdr:to>
      <xdr:col>46</xdr:col>
      <xdr:colOff>38100</xdr:colOff>
      <xdr:row>57</xdr:row>
      <xdr:rowOff>62575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53702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8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100285</xdr:rowOff>
    </xdr:from>
    <xdr:to>
      <xdr:col>41</xdr:col>
      <xdr:colOff>101600</xdr:colOff>
      <xdr:row>57</xdr:row>
      <xdr:rowOff>30435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0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21562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79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20411</xdr:rowOff>
    </xdr:from>
    <xdr:to>
      <xdr:col>36</xdr:col>
      <xdr:colOff>165100</xdr:colOff>
      <xdr:row>58</xdr:row>
      <xdr:rowOff>122011</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96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113138</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1005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98552</xdr:rowOff>
    </xdr:from>
    <xdr:to>
      <xdr:col>55</xdr:col>
      <xdr:colOff>0</xdr:colOff>
      <xdr:row>78</xdr:row>
      <xdr:rowOff>98758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471652"/>
          <a:ext cx="8382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6050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142923</xdr:rowOff>
    </xdr:from>
    <xdr:to>
      <xdr:col>50</xdr:col>
      <xdr:colOff>114300</xdr:colOff>
      <xdr:row>78</xdr:row>
      <xdr:rowOff>98758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344573"/>
          <a:ext cx="889000" cy="12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32971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89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142923</xdr:rowOff>
    </xdr:from>
    <xdr:to>
      <xdr:col>45</xdr:col>
      <xdr:colOff>177800</xdr:colOff>
      <xdr:row>78</xdr:row>
      <xdr:rowOff>89247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344573"/>
          <a:ext cx="889000" cy="1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51967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39298</xdr:rowOff>
    </xdr:from>
    <xdr:to>
      <xdr:col>41</xdr:col>
      <xdr:colOff>50800</xdr:colOff>
      <xdr:row>78</xdr:row>
      <xdr:rowOff>89247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412398"/>
          <a:ext cx="889000" cy="4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119313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136779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47752</xdr:rowOff>
    </xdr:from>
    <xdr:to>
      <xdr:col>55</xdr:col>
      <xdr:colOff>50800</xdr:colOff>
      <xdr:row>78</xdr:row>
      <xdr:rowOff>149352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2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134129</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3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47958</xdr:rowOff>
    </xdr:from>
    <xdr:to>
      <xdr:col>50</xdr:col>
      <xdr:colOff>165100</xdr:colOff>
      <xdr:row>78</xdr:row>
      <xdr:rowOff>149558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2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140685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13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92123</xdr:rowOff>
    </xdr:from>
    <xdr:to>
      <xdr:col>46</xdr:col>
      <xdr:colOff>38100</xdr:colOff>
      <xdr:row>78</xdr:row>
      <xdr:rowOff>22273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13400</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38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38447</xdr:rowOff>
    </xdr:from>
    <xdr:to>
      <xdr:col>41</xdr:col>
      <xdr:colOff>101600</xdr:colOff>
      <xdr:row>78</xdr:row>
      <xdr:rowOff>140047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41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131174</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50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159948</xdr:rowOff>
    </xdr:from>
    <xdr:to>
      <xdr:col>36</xdr:col>
      <xdr:colOff>165100</xdr:colOff>
      <xdr:row>78</xdr:row>
      <xdr:rowOff>90098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6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81225</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45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50431</xdr:rowOff>
    </xdr:from>
    <xdr:to>
      <xdr:col>55</xdr:col>
      <xdr:colOff>0</xdr:colOff>
      <xdr:row>95</xdr:row>
      <xdr:rowOff>46089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5995281"/>
          <a:ext cx="838200" cy="338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91698</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036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50431</xdr:rowOff>
    </xdr:from>
    <xdr:to>
      <xdr:col>50</xdr:col>
      <xdr:colOff>114300</xdr:colOff>
      <xdr:row>96</xdr:row>
      <xdr:rowOff>89522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5995281"/>
          <a:ext cx="889000" cy="55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141431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42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88264</xdr:rowOff>
    </xdr:from>
    <xdr:to>
      <xdr:col>45</xdr:col>
      <xdr:colOff>177800</xdr:colOff>
      <xdr:row>96</xdr:row>
      <xdr:rowOff>89522</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376014"/>
          <a:ext cx="889000" cy="172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89794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88264</xdr:rowOff>
    </xdr:from>
    <xdr:to>
      <xdr:col>41</xdr:col>
      <xdr:colOff>50800</xdr:colOff>
      <xdr:row>97</xdr:row>
      <xdr:rowOff>159322</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376014"/>
          <a:ext cx="889000" cy="41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30523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66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113644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166739</xdr:rowOff>
    </xdr:from>
    <xdr:to>
      <xdr:col>55</xdr:col>
      <xdr:colOff>50800</xdr:colOff>
      <xdr:row>95</xdr:row>
      <xdr:rowOff>96889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28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145166</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26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171081</xdr:rowOff>
    </xdr:from>
    <xdr:to>
      <xdr:col>50</xdr:col>
      <xdr:colOff>165100</xdr:colOff>
      <xdr:row>93</xdr:row>
      <xdr:rowOff>101231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594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117758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571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38722</xdr:rowOff>
    </xdr:from>
    <xdr:to>
      <xdr:col>46</xdr:col>
      <xdr:colOff>38100</xdr:colOff>
      <xdr:row>96</xdr:row>
      <xdr:rowOff>140322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49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131449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590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37464</xdr:rowOff>
    </xdr:from>
    <xdr:to>
      <xdr:col>41</xdr:col>
      <xdr:colOff>101600</xdr:colOff>
      <xdr:row>95</xdr:row>
      <xdr:rowOff>139064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32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155591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10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108522</xdr:rowOff>
    </xdr:from>
    <xdr:to>
      <xdr:col>36</xdr:col>
      <xdr:colOff>165100</xdr:colOff>
      <xdr:row>98</xdr:row>
      <xdr:rowOff>38672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73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29799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83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42355</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28905"/>
          <a:ext cx="83820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163005</xdr:rowOff>
    </xdr:from>
    <xdr:to>
      <xdr:col>85</xdr:col>
      <xdr:colOff>177800</xdr:colOff>
      <xdr:row>39</xdr:row>
      <xdr:rowOff>93155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77932</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3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37516</xdr:rowOff>
    </xdr:from>
    <xdr:to>
      <xdr:col>85</xdr:col>
      <xdr:colOff>127000</xdr:colOff>
      <xdr:row>76</xdr:row>
      <xdr:rowOff>82178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067716"/>
          <a:ext cx="838200" cy="4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15978</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3046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82178</xdr:rowOff>
    </xdr:from>
    <xdr:to>
      <xdr:col>81</xdr:col>
      <xdr:colOff>50800</xdr:colOff>
      <xdr:row>76</xdr:row>
      <xdr:rowOff>103781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112378"/>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103781</xdr:rowOff>
    </xdr:from>
    <xdr:to>
      <xdr:col>76</xdr:col>
      <xdr:colOff>114300</xdr:colOff>
      <xdr:row>76</xdr:row>
      <xdr:rowOff>117154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133981"/>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124017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1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117154</xdr:rowOff>
    </xdr:from>
    <xdr:to>
      <xdr:col>71</xdr:col>
      <xdr:colOff>177800</xdr:colOff>
      <xdr:row>76</xdr:row>
      <xdr:rowOff>158845</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147354"/>
          <a:ext cx="889000" cy="4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148677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169680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158166</xdr:rowOff>
    </xdr:from>
    <xdr:to>
      <xdr:col>85</xdr:col>
      <xdr:colOff>177800</xdr:colOff>
      <xdr:row>76</xdr:row>
      <xdr:rowOff>88316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1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9593</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86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31378</xdr:rowOff>
    </xdr:from>
    <xdr:to>
      <xdr:col>81</xdr:col>
      <xdr:colOff>101600</xdr:colOff>
      <xdr:row>76</xdr:row>
      <xdr:rowOff>132978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6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124105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15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52981</xdr:rowOff>
    </xdr:from>
    <xdr:to>
      <xdr:col>76</xdr:col>
      <xdr:colOff>165100</xdr:colOff>
      <xdr:row>76</xdr:row>
      <xdr:rowOff>154581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08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145708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17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66354</xdr:rowOff>
    </xdr:from>
    <xdr:to>
      <xdr:col>72</xdr:col>
      <xdr:colOff>38100</xdr:colOff>
      <xdr:row>76</xdr:row>
      <xdr:rowOff>167954</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09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159081</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1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108045</xdr:rowOff>
    </xdr:from>
    <xdr:to>
      <xdr:col>67</xdr:col>
      <xdr:colOff>101600</xdr:colOff>
      <xdr:row>77</xdr:row>
      <xdr:rowOff>38195</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1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29322</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23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45949</xdr:rowOff>
    </xdr:from>
    <xdr:to>
      <xdr:col>85</xdr:col>
      <xdr:colOff>127000</xdr:colOff>
      <xdr:row>98</xdr:row>
      <xdr:rowOff>52146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5476449"/>
          <a:ext cx="838200" cy="137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141761</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72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146368</xdr:rowOff>
    </xdr:from>
    <xdr:to>
      <xdr:col>81</xdr:col>
      <xdr:colOff>50800</xdr:colOff>
      <xdr:row>98</xdr:row>
      <xdr:rowOff>52146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777018"/>
          <a:ext cx="889000" cy="7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119715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2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146368</xdr:rowOff>
    </xdr:from>
    <xdr:to>
      <xdr:col>76</xdr:col>
      <xdr:colOff>114300</xdr:colOff>
      <xdr:row>98</xdr:row>
      <xdr:rowOff>69686</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777018"/>
          <a:ext cx="889000" cy="9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105478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90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69686</xdr:rowOff>
    </xdr:from>
    <xdr:to>
      <xdr:col>71</xdr:col>
      <xdr:colOff>177800</xdr:colOff>
      <xdr:row>98</xdr:row>
      <xdr:rowOff>152806</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71786"/>
          <a:ext cx="889000" cy="8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118127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7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166599</xdr:rowOff>
    </xdr:from>
    <xdr:to>
      <xdr:col>85</xdr:col>
      <xdr:colOff>177800</xdr:colOff>
      <xdr:row>90</xdr:row>
      <xdr:rowOff>96749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542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119626</xdr:rowOff>
    </xdr:from>
    <xdr:ext cx="599010"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537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1346</xdr:rowOff>
    </xdr:from>
    <xdr:to>
      <xdr:col>81</xdr:col>
      <xdr:colOff>101600</xdr:colOff>
      <xdr:row>98</xdr:row>
      <xdr:rowOff>102946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0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119473</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57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95568</xdr:rowOff>
    </xdr:from>
    <xdr:to>
      <xdr:col>76</xdr:col>
      <xdr:colOff>165100</xdr:colOff>
      <xdr:row>98</xdr:row>
      <xdr:rowOff>25718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72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42245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5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18886</xdr:rowOff>
    </xdr:from>
    <xdr:to>
      <xdr:col>72</xdr:col>
      <xdr:colOff>38100</xdr:colOff>
      <xdr:row>98</xdr:row>
      <xdr:rowOff>120486</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111613</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91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102006</xdr:rowOff>
    </xdr:from>
    <xdr:to>
      <xdr:col>67</xdr:col>
      <xdr:colOff>101600</xdr:colOff>
      <xdr:row>99</xdr:row>
      <xdr:rowOff>32156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0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23283</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9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43688</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1323300" y="6730238"/>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102252</xdr:rowOff>
    </xdr:from>
    <xdr:ext cx="378565"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274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53103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05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17289</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01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29100</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126636</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59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164338</xdr:rowOff>
    </xdr:from>
    <xdr:to>
      <xdr:col>116</xdr:col>
      <xdr:colOff>114300</xdr:colOff>
      <xdr:row>39</xdr:row>
      <xdr:rowOff>94488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79265</xdr:rowOff>
    </xdr:from>
    <xdr:ext cx="249299"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5943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32410</xdr:rowOff>
    </xdr:from>
    <xdr:to>
      <xdr:col>116</xdr:col>
      <xdr:colOff>63500</xdr:colOff>
      <xdr:row>59</xdr:row>
      <xdr:rowOff>34849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147960"/>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75658</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676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30505</xdr:rowOff>
    </xdr:from>
    <xdr:to>
      <xdr:col>111</xdr:col>
      <xdr:colOff>177800</xdr:colOff>
      <xdr:row>59</xdr:row>
      <xdr:rowOff>32410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1460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142943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57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96342</xdr:rowOff>
    </xdr:from>
    <xdr:to>
      <xdr:col>107</xdr:col>
      <xdr:colOff>50800</xdr:colOff>
      <xdr:row>59</xdr:row>
      <xdr:rowOff>30505</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040442"/>
          <a:ext cx="889000" cy="10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131513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5055</xdr:rowOff>
    </xdr:from>
    <xdr:to>
      <xdr:col>102</xdr:col>
      <xdr:colOff>114300</xdr:colOff>
      <xdr:row>58</xdr:row>
      <xdr:rowOff>96342</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9949155"/>
          <a:ext cx="889000" cy="91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97070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130294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155499</xdr:rowOff>
    </xdr:from>
    <xdr:to>
      <xdr:col>116</xdr:col>
      <xdr:colOff>114300</xdr:colOff>
      <xdr:row>59</xdr:row>
      <xdr:rowOff>85649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0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70426</xdr:rowOff>
    </xdr:from>
    <xdr:ext cx="378565"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14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153060</xdr:rowOff>
    </xdr:from>
    <xdr:to>
      <xdr:col>112</xdr:col>
      <xdr:colOff>38100</xdr:colOff>
      <xdr:row>59</xdr:row>
      <xdr:rowOff>83210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0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74337</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34017" y="1018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151155</xdr:rowOff>
    </xdr:from>
    <xdr:to>
      <xdr:col>107</xdr:col>
      <xdr:colOff>101600</xdr:colOff>
      <xdr:row>59</xdr:row>
      <xdr:rowOff>81305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0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72432</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45017" y="10187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45542</xdr:rowOff>
    </xdr:from>
    <xdr:to>
      <xdr:col>102</xdr:col>
      <xdr:colOff>165100</xdr:colOff>
      <xdr:row>58</xdr:row>
      <xdr:rowOff>147142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998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138269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10428" y="10082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125705</xdr:rowOff>
    </xdr:from>
    <xdr:to>
      <xdr:col>98</xdr:col>
      <xdr:colOff>38100</xdr:colOff>
      <xdr:row>58</xdr:row>
      <xdr:rowOff>55855</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989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46982</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21428" y="999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96906</xdr:rowOff>
    </xdr:from>
    <xdr:to>
      <xdr:col>116</xdr:col>
      <xdr:colOff>63500</xdr:colOff>
      <xdr:row>73</xdr:row>
      <xdr:rowOff>166767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612756"/>
          <a:ext cx="838200" cy="6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74642</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61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166767</xdr:rowOff>
    </xdr:from>
    <xdr:to>
      <xdr:col>111</xdr:col>
      <xdr:colOff>177800</xdr:colOff>
      <xdr:row>74</xdr:row>
      <xdr:rowOff>47894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82617"/>
          <a:ext cx="889000" cy="5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68059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2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47894</xdr:rowOff>
    </xdr:from>
    <xdr:to>
      <xdr:col>107</xdr:col>
      <xdr:colOff>50800</xdr:colOff>
      <xdr:row>74</xdr:row>
      <xdr:rowOff>81864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735194"/>
          <a:ext cx="889000" cy="3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149852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00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81864</xdr:rowOff>
    </xdr:from>
    <xdr:to>
      <xdr:col>102</xdr:col>
      <xdr:colOff>114300</xdr:colOff>
      <xdr:row>74</xdr:row>
      <xdr:rowOff>158308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769164"/>
          <a:ext cx="889000" cy="76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15983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04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23984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05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46106</xdr:rowOff>
    </xdr:from>
    <xdr:to>
      <xdr:col>116</xdr:col>
      <xdr:colOff>114300</xdr:colOff>
      <xdr:row>73</xdr:row>
      <xdr:rowOff>147706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56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68983</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41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115967</xdr:rowOff>
    </xdr:from>
    <xdr:to>
      <xdr:col>112</xdr:col>
      <xdr:colOff>38100</xdr:colOff>
      <xdr:row>74</xdr:row>
      <xdr:rowOff>46117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63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62644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40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168544</xdr:rowOff>
    </xdr:from>
    <xdr:to>
      <xdr:col>107</xdr:col>
      <xdr:colOff>101600</xdr:colOff>
      <xdr:row>74</xdr:row>
      <xdr:rowOff>98694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68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115221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45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31064</xdr:rowOff>
    </xdr:from>
    <xdr:to>
      <xdr:col>102</xdr:col>
      <xdr:colOff>165100</xdr:colOff>
      <xdr:row>74</xdr:row>
      <xdr:rowOff>132664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7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149191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49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107508</xdr:rowOff>
    </xdr:from>
    <xdr:to>
      <xdr:col>98</xdr:col>
      <xdr:colOff>38100</xdr:colOff>
      <xdr:row>75</xdr:row>
      <xdr:rowOff>37658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79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54185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57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人事院勧告で給料月額及び期末勤勉手当の支給月数が引き上げられ、本市においても人事院勧告に準じた改正を行ったため、昨年度と比較して増加している。今後も社会情勢や財政状況を鑑みながら職員数、給与の適正化を図り、総人件費の抑制に努め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については、病院事業会計補助金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億円減少したため、住民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3,097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物件費については、スクールネット活用事業の委託料や使用料及び賃借料など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扶助費については、自立支援事業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の障害福祉サービス費給付費の増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普通建設事業費については、新ごみ処理施設整備事業の工事費などにより約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億円減少したため、住民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8,375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積立金については、市立病院建設基金積立金などにより約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108,488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、特別会計介護保険事業費繰出金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人あたりの決算額は前年度と比べて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227,645
224,329
101.80
118,939,695
117,398,160
1,260,619
48,660,715
68,166,710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156845</xdr:rowOff>
    </xdr:from>
    <xdr:to>
      <xdr:col>24</xdr:col>
      <xdr:colOff>63500</xdr:colOff>
      <xdr:row>34</xdr:row>
      <xdr:rowOff>163989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3797300" y="5814695"/>
          <a:ext cx="838200" cy="17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979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156845</xdr:rowOff>
    </xdr:from>
    <xdr:to>
      <xdr:col>19</xdr:col>
      <xdr:colOff>177800</xdr:colOff>
      <xdr:row>36</xdr:row>
      <xdr:rowOff>8255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5814695"/>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168768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616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69691</xdr:rowOff>
    </xdr:from>
    <xdr:to>
      <xdr:col>15</xdr:col>
      <xdr:colOff>50800</xdr:colOff>
      <xdr:row>36</xdr:row>
      <xdr:rowOff>8255</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2019300" y="6070441"/>
          <a:ext cx="889000" cy="1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67010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59690</xdr:rowOff>
    </xdr:from>
    <xdr:to>
      <xdr:col>10</xdr:col>
      <xdr:colOff>114300</xdr:colOff>
      <xdr:row>35</xdr:row>
      <xdr:rowOff>69691</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6060440"/>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44467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83043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625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113189</xdr:rowOff>
    </xdr:from>
    <xdr:to>
      <xdr:col>24</xdr:col>
      <xdr:colOff>114300</xdr:colOff>
      <xdr:row>35</xdr:row>
      <xdr:rowOff>43339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594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136066</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579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106045</xdr:rowOff>
    </xdr:from>
    <xdr:to>
      <xdr:col>20</xdr:col>
      <xdr:colOff>38100</xdr:colOff>
      <xdr:row>34</xdr:row>
      <xdr:rowOff>36195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576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52722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553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128905</xdr:rowOff>
    </xdr:from>
    <xdr:to>
      <xdr:col>15</xdr:col>
      <xdr:colOff>101600</xdr:colOff>
      <xdr:row>36</xdr:row>
      <xdr:rowOff>59055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12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50182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22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18891</xdr:rowOff>
    </xdr:from>
    <xdr:to>
      <xdr:col>10</xdr:col>
      <xdr:colOff>165100</xdr:colOff>
      <xdr:row>35</xdr:row>
      <xdr:rowOff>120491</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01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137018</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79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8890</xdr:rowOff>
    </xdr:from>
    <xdr:to>
      <xdr:col>6</xdr:col>
      <xdr:colOff>38100</xdr:colOff>
      <xdr:row>35</xdr:row>
      <xdr:rowOff>110490</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0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127017</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784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10249</xdr:rowOff>
    </xdr:from>
    <xdr:to>
      <xdr:col>24</xdr:col>
      <xdr:colOff>63500</xdr:colOff>
      <xdr:row>58</xdr:row>
      <xdr:rowOff>54572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954349"/>
          <a:ext cx="838200"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155499</xdr:rowOff>
    </xdr:from>
    <xdr:to>
      <xdr:col>19</xdr:col>
      <xdr:colOff>177800</xdr:colOff>
      <xdr:row>58</xdr:row>
      <xdr:rowOff>54572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9928149"/>
          <a:ext cx="889000" cy="7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91026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155499</xdr:rowOff>
    </xdr:from>
    <xdr:to>
      <xdr:col>15</xdr:col>
      <xdr:colOff>50800</xdr:colOff>
      <xdr:row>58</xdr:row>
      <xdr:rowOff>68796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928149"/>
          <a:ext cx="889000" cy="8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63161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1000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81038</xdr:rowOff>
    </xdr:from>
    <xdr:to>
      <xdr:col>10</xdr:col>
      <xdr:colOff>114300</xdr:colOff>
      <xdr:row>58</xdr:row>
      <xdr:rowOff>68796</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824988"/>
          <a:ext cx="889000" cy="118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101122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130899</xdr:rowOff>
    </xdr:from>
    <xdr:to>
      <xdr:col>24</xdr:col>
      <xdr:colOff>114300</xdr:colOff>
      <xdr:row>58</xdr:row>
      <xdr:rowOff>61049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90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109326</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88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3772</xdr:rowOff>
    </xdr:from>
    <xdr:to>
      <xdr:col>20</xdr:col>
      <xdr:colOff>38100</xdr:colOff>
      <xdr:row>58</xdr:row>
      <xdr:rowOff>105372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94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96499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040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104699</xdr:rowOff>
    </xdr:from>
    <xdr:to>
      <xdr:col>15</xdr:col>
      <xdr:colOff>101600</xdr:colOff>
      <xdr:row>58</xdr:row>
      <xdr:rowOff>34849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7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51376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65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17996</xdr:rowOff>
    </xdr:from>
    <xdr:to>
      <xdr:col>10</xdr:col>
      <xdr:colOff>165100</xdr:colOff>
      <xdr:row>58</xdr:row>
      <xdr:rowOff>119596</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96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110723</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1005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30238</xdr:rowOff>
    </xdr:from>
    <xdr:to>
      <xdr:col>6</xdr:col>
      <xdr:colOff>38100</xdr:colOff>
      <xdr:row>51</xdr:row>
      <xdr:rowOff>131838</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7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122965</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866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85751</xdr:rowOff>
    </xdr:from>
    <xdr:to>
      <xdr:col>24</xdr:col>
      <xdr:colOff>62865</xdr:colOff>
      <xdr:row>78</xdr:row>
      <xdr:rowOff>37846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58701"/>
          <a:ext cx="1270" cy="115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41673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1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37846</xdr:rowOff>
    </xdr:from>
    <xdr:to>
      <xdr:col>24</xdr:col>
      <xdr:colOff>152400</xdr:colOff>
      <xdr:row>78</xdr:row>
      <xdr:rowOff>37846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1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32428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203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85751</xdr:rowOff>
    </xdr:from>
    <xdr:to>
      <xdr:col>24</xdr:col>
      <xdr:colOff>152400</xdr:colOff>
      <xdr:row>71</xdr:row>
      <xdr:rowOff>85751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5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140919</xdr:rowOff>
    </xdr:from>
    <xdr:to>
      <xdr:col>24</xdr:col>
      <xdr:colOff>63500</xdr:colOff>
      <xdr:row>76</xdr:row>
      <xdr:rowOff>80759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999669"/>
          <a:ext cx="838200" cy="11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16412</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304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37985</xdr:rowOff>
    </xdr:from>
    <xdr:to>
      <xdr:col>24</xdr:col>
      <xdr:colOff>114300</xdr:colOff>
      <xdr:row>76</xdr:row>
      <xdr:rowOff>139585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6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80759</xdr:rowOff>
    </xdr:from>
    <xdr:to>
      <xdr:col>19</xdr:col>
      <xdr:colOff>177800</xdr:colOff>
      <xdr:row>77</xdr:row>
      <xdr:rowOff>36106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110959"/>
          <a:ext cx="889000" cy="12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13615</xdr:rowOff>
    </xdr:from>
    <xdr:to>
      <xdr:col>20</xdr:col>
      <xdr:colOff>38100</xdr:colOff>
      <xdr:row>77</xdr:row>
      <xdr:rowOff>115215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2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106342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307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123622</xdr:rowOff>
    </xdr:from>
    <xdr:to>
      <xdr:col>15</xdr:col>
      <xdr:colOff>50800</xdr:colOff>
      <xdr:row>77</xdr:row>
      <xdr:rowOff>36106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3153822"/>
          <a:ext cx="889000" cy="8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127215</xdr:rowOff>
    </xdr:from>
    <xdr:to>
      <xdr:col>15</xdr:col>
      <xdr:colOff>101600</xdr:colOff>
      <xdr:row>78</xdr:row>
      <xdr:rowOff>57365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3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48492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4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123622</xdr:rowOff>
    </xdr:from>
    <xdr:to>
      <xdr:col>10</xdr:col>
      <xdr:colOff>114300</xdr:colOff>
      <xdr:row>78</xdr:row>
      <xdr:rowOff>123837</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153822"/>
          <a:ext cx="889000" cy="34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50978</xdr:rowOff>
    </xdr:from>
    <xdr:to>
      <xdr:col>10</xdr:col>
      <xdr:colOff>165100</xdr:colOff>
      <xdr:row>77</xdr:row>
      <xdr:rowOff>152578</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5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143705</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4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11937</xdr:rowOff>
    </xdr:from>
    <xdr:to>
      <xdr:col>6</xdr:col>
      <xdr:colOff>38100</xdr:colOff>
      <xdr:row>79</xdr:row>
      <xdr:rowOff>113537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55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104664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64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90119</xdr:rowOff>
    </xdr:from>
    <xdr:to>
      <xdr:col>24</xdr:col>
      <xdr:colOff>114300</xdr:colOff>
      <xdr:row>76</xdr:row>
      <xdr:rowOff>20269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94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112996</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800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29959</xdr:rowOff>
    </xdr:from>
    <xdr:to>
      <xdr:col>20</xdr:col>
      <xdr:colOff>38100</xdr:colOff>
      <xdr:row>76</xdr:row>
      <xdr:rowOff>131559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06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148086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835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156756</xdr:rowOff>
    </xdr:from>
    <xdr:to>
      <xdr:col>15</xdr:col>
      <xdr:colOff>101600</xdr:colOff>
      <xdr:row>77</xdr:row>
      <xdr:rowOff>86906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18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103433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96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72822</xdr:rowOff>
    </xdr:from>
    <xdr:to>
      <xdr:col>10</xdr:col>
      <xdr:colOff>165100</xdr:colOff>
      <xdr:row>77</xdr:row>
      <xdr:rowOff>2972</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10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19499</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87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73037</xdr:rowOff>
    </xdr:from>
    <xdr:to>
      <xdr:col>6</xdr:col>
      <xdr:colOff>38100</xdr:colOff>
      <xdr:row>79</xdr:row>
      <xdr:rowOff>3187</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44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19714</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22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96673</xdr:rowOff>
    </xdr:from>
    <xdr:to>
      <xdr:col>24</xdr:col>
      <xdr:colOff>63500</xdr:colOff>
      <xdr:row>97</xdr:row>
      <xdr:rowOff>108331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5527173"/>
          <a:ext cx="838200" cy="121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134878</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765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108331</xdr:rowOff>
    </xdr:from>
    <xdr:to>
      <xdr:col>19</xdr:col>
      <xdr:colOff>177800</xdr:colOff>
      <xdr:row>98</xdr:row>
      <xdr:rowOff>83286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738981"/>
          <a:ext cx="889000" cy="14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119651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92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28893</xdr:rowOff>
    </xdr:from>
    <xdr:to>
      <xdr:col>15</xdr:col>
      <xdr:colOff>50800</xdr:colOff>
      <xdr:row>98</xdr:row>
      <xdr:rowOff>83286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830993"/>
          <a:ext cx="889000" cy="5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132821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59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28893</xdr:rowOff>
    </xdr:from>
    <xdr:to>
      <xdr:col>10</xdr:col>
      <xdr:colOff>114300</xdr:colOff>
      <xdr:row>98</xdr:row>
      <xdr:rowOff>156159</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830993"/>
          <a:ext cx="889000" cy="12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113161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9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31639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700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45873</xdr:rowOff>
    </xdr:from>
    <xdr:to>
      <xdr:col>24</xdr:col>
      <xdr:colOff>114300</xdr:colOff>
      <xdr:row>90</xdr:row>
      <xdr:rowOff>147473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54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170350</xdr:rowOff>
    </xdr:from>
    <xdr:ext cx="599010"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5429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57531</xdr:rowOff>
    </xdr:from>
    <xdr:to>
      <xdr:col>20</xdr:col>
      <xdr:colOff>38100</xdr:colOff>
      <xdr:row>97</xdr:row>
      <xdr:rowOff>159131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8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4208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46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32486</xdr:rowOff>
    </xdr:from>
    <xdr:to>
      <xdr:col>15</xdr:col>
      <xdr:colOff>101600</xdr:colOff>
      <xdr:row>98</xdr:row>
      <xdr:rowOff>134086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83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125213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92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149543</xdr:rowOff>
    </xdr:from>
    <xdr:to>
      <xdr:col>10</xdr:col>
      <xdr:colOff>165100</xdr:colOff>
      <xdr:row>98</xdr:row>
      <xdr:rowOff>79693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96220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55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105359</xdr:rowOff>
    </xdr:from>
    <xdr:to>
      <xdr:col>6</xdr:col>
      <xdr:colOff>38100</xdr:colOff>
      <xdr:row>99</xdr:row>
      <xdr:rowOff>35509</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90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52036</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68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64262</xdr:rowOff>
    </xdr:from>
    <xdr:to>
      <xdr:col>55</xdr:col>
      <xdr:colOff>0</xdr:colOff>
      <xdr:row>37</xdr:row>
      <xdr:rowOff>65176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407912"/>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61942</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5891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27686</xdr:rowOff>
    </xdr:from>
    <xdr:to>
      <xdr:col>50</xdr:col>
      <xdr:colOff>114300</xdr:colOff>
      <xdr:row>37</xdr:row>
      <xdr:rowOff>65176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371336"/>
          <a:ext cx="889000" cy="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11346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584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160731</xdr:rowOff>
    </xdr:from>
    <xdr:to>
      <xdr:col>45</xdr:col>
      <xdr:colOff>177800</xdr:colOff>
      <xdr:row>37</xdr:row>
      <xdr:rowOff>27686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332931"/>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159935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5817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160731</xdr:rowOff>
    </xdr:from>
    <xdr:to>
      <xdr:col>41</xdr:col>
      <xdr:colOff>50800</xdr:colOff>
      <xdr:row>37</xdr:row>
      <xdr:rowOff>7569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332931"/>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32</xdr:row>
      <xdr:rowOff>80840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5567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33</xdr:row>
      <xdr:rowOff>8145</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5665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13462</xdr:rowOff>
    </xdr:from>
    <xdr:to>
      <xdr:col>55</xdr:col>
      <xdr:colOff>50800</xdr:colOff>
      <xdr:row>37</xdr:row>
      <xdr:rowOff>115062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35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163339</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3355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14376</xdr:rowOff>
    </xdr:from>
    <xdr:to>
      <xdr:col>50</xdr:col>
      <xdr:colOff>165100</xdr:colOff>
      <xdr:row>37</xdr:row>
      <xdr:rowOff>115976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35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107103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450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148336</xdr:rowOff>
    </xdr:from>
    <xdr:to>
      <xdr:col>46</xdr:col>
      <xdr:colOff>38100</xdr:colOff>
      <xdr:row>37</xdr:row>
      <xdr:rowOff>78486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32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69613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413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109931</xdr:rowOff>
    </xdr:from>
    <xdr:to>
      <xdr:col>41</xdr:col>
      <xdr:colOff>101600</xdr:colOff>
      <xdr:row>37</xdr:row>
      <xdr:rowOff>40081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28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31208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374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128219</xdr:rowOff>
    </xdr:from>
    <xdr:to>
      <xdr:col>36</xdr:col>
      <xdr:colOff>165100</xdr:colOff>
      <xdr:row>37</xdr:row>
      <xdr:rowOff>58369</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30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49496</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393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90368</xdr:rowOff>
    </xdr:from>
    <xdr:to>
      <xdr:col>55</xdr:col>
      <xdr:colOff>0</xdr:colOff>
      <xdr:row>58</xdr:row>
      <xdr:rowOff>92334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034468"/>
          <a:ext cx="8382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89865</xdr:rowOff>
    </xdr:from>
    <xdr:to>
      <xdr:col>50</xdr:col>
      <xdr:colOff>114300</xdr:colOff>
      <xdr:row>58</xdr:row>
      <xdr:rowOff>92334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033965"/>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86664</xdr:rowOff>
    </xdr:from>
    <xdr:to>
      <xdr:col>45</xdr:col>
      <xdr:colOff>177800</xdr:colOff>
      <xdr:row>58</xdr:row>
      <xdr:rowOff>89865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030764"/>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81042</xdr:rowOff>
    </xdr:from>
    <xdr:to>
      <xdr:col>41</xdr:col>
      <xdr:colOff>50800</xdr:colOff>
      <xdr:row>58</xdr:row>
      <xdr:rowOff>86664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025142"/>
          <a:ext cx="889000" cy="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39568</xdr:rowOff>
    </xdr:from>
    <xdr:to>
      <xdr:col>55</xdr:col>
      <xdr:colOff>50800</xdr:colOff>
      <xdr:row>58</xdr:row>
      <xdr:rowOff>141168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8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125945</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9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41534</xdr:rowOff>
    </xdr:from>
    <xdr:to>
      <xdr:col>50</xdr:col>
      <xdr:colOff>165100</xdr:colOff>
      <xdr:row>58</xdr:row>
      <xdr:rowOff>143134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8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134261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07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39065</xdr:rowOff>
    </xdr:from>
    <xdr:to>
      <xdr:col>46</xdr:col>
      <xdr:colOff>38100</xdr:colOff>
      <xdr:row>58</xdr:row>
      <xdr:rowOff>140665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131792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075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35864</xdr:rowOff>
    </xdr:from>
    <xdr:to>
      <xdr:col>41</xdr:col>
      <xdr:colOff>101600</xdr:colOff>
      <xdr:row>58</xdr:row>
      <xdr:rowOff>137464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7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128591</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1007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30242</xdr:rowOff>
    </xdr:from>
    <xdr:to>
      <xdr:col>36</xdr:col>
      <xdr:colOff>165100</xdr:colOff>
      <xdr:row>58</xdr:row>
      <xdr:rowOff>131842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7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122969</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06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37745</xdr:rowOff>
    </xdr:from>
    <xdr:to>
      <xdr:col>55</xdr:col>
      <xdr:colOff>0</xdr:colOff>
      <xdr:row>78</xdr:row>
      <xdr:rowOff>44526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10845"/>
          <a:ext cx="8382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133266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64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136043</xdr:rowOff>
    </xdr:from>
    <xdr:to>
      <xdr:col>50</xdr:col>
      <xdr:colOff>114300</xdr:colOff>
      <xdr:row>78</xdr:row>
      <xdr:rowOff>44526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337693"/>
          <a:ext cx="889000" cy="79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55008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57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98780</xdr:rowOff>
    </xdr:from>
    <xdr:to>
      <xdr:col>45</xdr:col>
      <xdr:colOff>177800</xdr:colOff>
      <xdr:row>77</xdr:row>
      <xdr:rowOff>136043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300430"/>
          <a:ext cx="889000" cy="3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141343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98780</xdr:rowOff>
    </xdr:from>
    <xdr:to>
      <xdr:col>41</xdr:col>
      <xdr:colOff>50800</xdr:colOff>
      <xdr:row>77</xdr:row>
      <xdr:rowOff>104191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300430"/>
          <a:ext cx="889000" cy="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158395</xdr:rowOff>
    </xdr:from>
    <xdr:to>
      <xdr:col>55</xdr:col>
      <xdr:colOff>50800</xdr:colOff>
      <xdr:row>78</xdr:row>
      <xdr:rowOff>88545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73322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74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165176</xdr:rowOff>
    </xdr:from>
    <xdr:to>
      <xdr:col>50</xdr:col>
      <xdr:colOff>165100</xdr:colOff>
      <xdr:row>78</xdr:row>
      <xdr:rowOff>95326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36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86453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45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85243</xdr:rowOff>
    </xdr:from>
    <xdr:to>
      <xdr:col>46</xdr:col>
      <xdr:colOff>38100</xdr:colOff>
      <xdr:row>78</xdr:row>
      <xdr:rowOff>15393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8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6520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379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47980</xdr:rowOff>
    </xdr:from>
    <xdr:to>
      <xdr:col>41</xdr:col>
      <xdr:colOff>101600</xdr:colOff>
      <xdr:row>77</xdr:row>
      <xdr:rowOff>149580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2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140707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34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53391</xdr:rowOff>
    </xdr:from>
    <xdr:to>
      <xdr:col>36</xdr:col>
      <xdr:colOff>165100</xdr:colOff>
      <xdr:row>77</xdr:row>
      <xdr:rowOff>154991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25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146118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347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71943</xdr:rowOff>
    </xdr:from>
    <xdr:to>
      <xdr:col>55</xdr:col>
      <xdr:colOff>0</xdr:colOff>
      <xdr:row>97</xdr:row>
      <xdr:rowOff>77178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02593"/>
          <a:ext cx="838200" cy="5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112427</xdr:rowOff>
    </xdr:from>
    <xdr:to>
      <xdr:col>50</xdr:col>
      <xdr:colOff>114300</xdr:colOff>
      <xdr:row>97</xdr:row>
      <xdr:rowOff>77178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571627"/>
          <a:ext cx="889000" cy="13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112427</xdr:rowOff>
    </xdr:from>
    <xdr:to>
      <xdr:col>45</xdr:col>
      <xdr:colOff>177800</xdr:colOff>
      <xdr:row>97</xdr:row>
      <xdr:rowOff>74230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571627"/>
          <a:ext cx="889000" cy="13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74230</xdr:rowOff>
    </xdr:from>
    <xdr:to>
      <xdr:col>41</xdr:col>
      <xdr:colOff>50800</xdr:colOff>
      <xdr:row>97</xdr:row>
      <xdr:rowOff>133048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04880"/>
          <a:ext cx="889000" cy="5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49339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21143</xdr:rowOff>
    </xdr:from>
    <xdr:to>
      <xdr:col>55</xdr:col>
      <xdr:colOff>50800</xdr:colOff>
      <xdr:row>97</xdr:row>
      <xdr:rowOff>122743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5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171020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3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26378</xdr:rowOff>
    </xdr:from>
    <xdr:to>
      <xdr:col>50</xdr:col>
      <xdr:colOff>165100</xdr:colOff>
      <xdr:row>97</xdr:row>
      <xdr:rowOff>127978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5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119105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4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61627</xdr:rowOff>
    </xdr:from>
    <xdr:to>
      <xdr:col>46</xdr:col>
      <xdr:colOff>38100</xdr:colOff>
      <xdr:row>96</xdr:row>
      <xdr:rowOff>163227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2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154354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1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23430</xdr:rowOff>
    </xdr:from>
    <xdr:to>
      <xdr:col>41</xdr:col>
      <xdr:colOff>101600</xdr:colOff>
      <xdr:row>97</xdr:row>
      <xdr:rowOff>125030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5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116157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4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82248</xdr:rowOff>
    </xdr:from>
    <xdr:to>
      <xdr:col>36</xdr:col>
      <xdr:colOff>165100</xdr:colOff>
      <xdr:row>98</xdr:row>
      <xdr:rowOff>12398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1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3525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0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56316</xdr:rowOff>
    </xdr:from>
    <xdr:to>
      <xdr:col>85</xdr:col>
      <xdr:colOff>127000</xdr:colOff>
      <xdr:row>38</xdr:row>
      <xdr:rowOff>49022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399966"/>
          <a:ext cx="838200" cy="16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88373</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5917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49022</xdr:rowOff>
    </xdr:from>
    <xdr:to>
      <xdr:col>81</xdr:col>
      <xdr:colOff>50800</xdr:colOff>
      <xdr:row>38</xdr:row>
      <xdr:rowOff>134366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564122"/>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82985</xdr:rowOff>
    </xdr:from>
    <xdr:to>
      <xdr:col>76</xdr:col>
      <xdr:colOff>114300</xdr:colOff>
      <xdr:row>38</xdr:row>
      <xdr:rowOff>134366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083735"/>
          <a:ext cx="889000" cy="56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158368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98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82985</xdr:rowOff>
    </xdr:from>
    <xdr:to>
      <xdr:col>71</xdr:col>
      <xdr:colOff>177800</xdr:colOff>
      <xdr:row>38</xdr:row>
      <xdr:rowOff>17997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083735"/>
          <a:ext cx="889000" cy="44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125239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9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164246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9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5516</xdr:rowOff>
    </xdr:from>
    <xdr:to>
      <xdr:col>85</xdr:col>
      <xdr:colOff>177800</xdr:colOff>
      <xdr:row>37</xdr:row>
      <xdr:rowOff>107116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4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155393</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2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169672</xdr:rowOff>
    </xdr:from>
    <xdr:to>
      <xdr:col>81</xdr:col>
      <xdr:colOff>101600</xdr:colOff>
      <xdr:row>38</xdr:row>
      <xdr:rowOff>99822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1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90949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0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83566</xdr:rowOff>
    </xdr:from>
    <xdr:to>
      <xdr:col>76</xdr:col>
      <xdr:colOff>165100</xdr:colOff>
      <xdr:row>39</xdr:row>
      <xdr:rowOff>13716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4843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9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32185</xdr:rowOff>
    </xdr:from>
    <xdr:to>
      <xdr:col>72</xdr:col>
      <xdr:colOff>38100</xdr:colOff>
      <xdr:row>35</xdr:row>
      <xdr:rowOff>133785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03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150312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80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138648</xdr:rowOff>
    </xdr:from>
    <xdr:to>
      <xdr:col>67</xdr:col>
      <xdr:colOff>101600</xdr:colOff>
      <xdr:row>38</xdr:row>
      <xdr:rowOff>68797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822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59924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7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82207</xdr:rowOff>
    </xdr:from>
    <xdr:to>
      <xdr:col>85</xdr:col>
      <xdr:colOff>127000</xdr:colOff>
      <xdr:row>56</xdr:row>
      <xdr:rowOff>170980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683407"/>
          <a:ext cx="8382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169118</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55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170980</xdr:rowOff>
    </xdr:from>
    <xdr:to>
      <xdr:col>81</xdr:col>
      <xdr:colOff>50800</xdr:colOff>
      <xdr:row>57</xdr:row>
      <xdr:rowOff>30658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772180"/>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42263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30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25133</xdr:rowOff>
    </xdr:from>
    <xdr:to>
      <xdr:col>76</xdr:col>
      <xdr:colOff>114300</xdr:colOff>
      <xdr:row>57</xdr:row>
      <xdr:rowOff>30658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3703300" y="9797783"/>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25133</xdr:rowOff>
    </xdr:from>
    <xdr:to>
      <xdr:col>71</xdr:col>
      <xdr:colOff>177800</xdr:colOff>
      <xdr:row>57</xdr:row>
      <xdr:rowOff>57271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9797783"/>
          <a:ext cx="889000" cy="3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164851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42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135894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31407</xdr:rowOff>
    </xdr:from>
    <xdr:to>
      <xdr:col>85</xdr:col>
      <xdr:colOff>177800</xdr:colOff>
      <xdr:row>56</xdr:row>
      <xdr:rowOff>133007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63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9834</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61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120180</xdr:rowOff>
    </xdr:from>
    <xdr:to>
      <xdr:col>81</xdr:col>
      <xdr:colOff>101600</xdr:colOff>
      <xdr:row>57</xdr:row>
      <xdr:rowOff>50330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7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41457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81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151308</xdr:rowOff>
    </xdr:from>
    <xdr:to>
      <xdr:col>76</xdr:col>
      <xdr:colOff>165100</xdr:colOff>
      <xdr:row>57</xdr:row>
      <xdr:rowOff>81458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75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72585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84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145783</xdr:rowOff>
    </xdr:from>
    <xdr:to>
      <xdr:col>72</xdr:col>
      <xdr:colOff>38100</xdr:colOff>
      <xdr:row>57</xdr:row>
      <xdr:rowOff>75933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74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67060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83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6471</xdr:rowOff>
    </xdr:from>
    <xdr:to>
      <xdr:col>67</xdr:col>
      <xdr:colOff>101600</xdr:colOff>
      <xdr:row>57</xdr:row>
      <xdr:rowOff>108071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77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99198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87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42354</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5481300" y="13586904"/>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163004</xdr:rowOff>
    </xdr:from>
    <xdr:to>
      <xdr:col>85</xdr:col>
      <xdr:colOff>177800</xdr:colOff>
      <xdr:row>79</xdr:row>
      <xdr:rowOff>93154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77931</xdr:rowOff>
    </xdr:from>
    <xdr:ext cx="313932"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510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37516</xdr:rowOff>
    </xdr:from>
    <xdr:to>
      <xdr:col>85</xdr:col>
      <xdr:colOff>127000</xdr:colOff>
      <xdr:row>96</xdr:row>
      <xdr:rowOff>82178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496716"/>
          <a:ext cx="838200" cy="4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15978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75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82178</xdr:rowOff>
    </xdr:from>
    <xdr:to>
      <xdr:col>81</xdr:col>
      <xdr:colOff>50800</xdr:colOff>
      <xdr:row>96</xdr:row>
      <xdr:rowOff>103781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541378"/>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103781</xdr:rowOff>
    </xdr:from>
    <xdr:to>
      <xdr:col>76</xdr:col>
      <xdr:colOff>114300</xdr:colOff>
      <xdr:row>96</xdr:row>
      <xdr:rowOff>117154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562981"/>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124017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4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117154</xdr:rowOff>
    </xdr:from>
    <xdr:to>
      <xdr:col>71</xdr:col>
      <xdr:colOff>177800</xdr:colOff>
      <xdr:row>96</xdr:row>
      <xdr:rowOff>158845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576354"/>
          <a:ext cx="889000" cy="4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148677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169679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8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158166</xdr:rowOff>
    </xdr:from>
    <xdr:to>
      <xdr:col>85</xdr:col>
      <xdr:colOff>177800</xdr:colOff>
      <xdr:row>96</xdr:row>
      <xdr:rowOff>88316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4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9593</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29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31378</xdr:rowOff>
    </xdr:from>
    <xdr:to>
      <xdr:col>81</xdr:col>
      <xdr:colOff>101600</xdr:colOff>
      <xdr:row>96</xdr:row>
      <xdr:rowOff>132978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49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124105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58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52981</xdr:rowOff>
    </xdr:from>
    <xdr:to>
      <xdr:col>76</xdr:col>
      <xdr:colOff>165100</xdr:colOff>
      <xdr:row>96</xdr:row>
      <xdr:rowOff>154581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1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145708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0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66354</xdr:rowOff>
    </xdr:from>
    <xdr:to>
      <xdr:col>72</xdr:col>
      <xdr:colOff>38100</xdr:colOff>
      <xdr:row>96</xdr:row>
      <xdr:rowOff>167954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159081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1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108045</xdr:rowOff>
    </xdr:from>
    <xdr:to>
      <xdr:col>67</xdr:col>
      <xdr:colOff>101600</xdr:colOff>
      <xdr:row>97</xdr:row>
      <xdr:rowOff>38195</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6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29322</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65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52832</xdr:rowOff>
    </xdr:from>
    <xdr:to>
      <xdr:col>116</xdr:col>
      <xdr:colOff>63500</xdr:colOff>
      <xdr:row>32</xdr:row>
      <xdr:rowOff>157988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5196332"/>
          <a:ext cx="8382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138193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81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52832</xdr:rowOff>
    </xdr:from>
    <xdr:to>
      <xdr:col>111</xdr:col>
      <xdr:colOff>177800</xdr:colOff>
      <xdr:row>30</xdr:row>
      <xdr:rowOff>64262</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0434300" y="519633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58183</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573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64262</xdr:rowOff>
    </xdr:from>
    <xdr:to>
      <xdr:col>107</xdr:col>
      <xdr:colOff>50800</xdr:colOff>
      <xdr:row>30</xdr:row>
      <xdr:rowOff>73406</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520776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60469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575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73406</xdr:rowOff>
    </xdr:from>
    <xdr:to>
      <xdr:col>102</xdr:col>
      <xdr:colOff>114300</xdr:colOff>
      <xdr:row>30</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521690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33037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5481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5605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520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107188</xdr:rowOff>
    </xdr:from>
    <xdr:to>
      <xdr:col>116</xdr:col>
      <xdr:colOff>114300</xdr:colOff>
      <xdr:row>33</xdr:row>
      <xdr:rowOff>37338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559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130065</xdr:rowOff>
    </xdr:from>
    <xdr:ext cx="378565"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5445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2032</xdr:rowOff>
    </xdr:from>
    <xdr:to>
      <xdr:col>112</xdr:col>
      <xdr:colOff>38100</xdr:colOff>
      <xdr:row>30</xdr:row>
      <xdr:rowOff>103632</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514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28</xdr:row>
      <xdr:rowOff>120159</xdr:rowOff>
    </xdr:from>
    <xdr:ext cx="378565"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4017" y="49207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13462</xdr:rowOff>
    </xdr:from>
    <xdr:to>
      <xdr:col>107</xdr:col>
      <xdr:colOff>101600</xdr:colOff>
      <xdr:row>30</xdr:row>
      <xdr:rowOff>115062</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515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28</xdr:row>
      <xdr:rowOff>131589</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45017" y="4932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22606</xdr:rowOff>
    </xdr:from>
    <xdr:to>
      <xdr:col>102</xdr:col>
      <xdr:colOff>165100</xdr:colOff>
      <xdr:row>30</xdr:row>
      <xdr:rowOff>124206</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516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28</xdr:row>
      <xdr:rowOff>140733</xdr:rowOff>
    </xdr:from>
    <xdr:ext cx="378565"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56017" y="4941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31750</xdr:rowOff>
    </xdr:from>
    <xdr:to>
      <xdr:col>98</xdr:col>
      <xdr:colOff>38100</xdr:colOff>
      <xdr:row>30</xdr:row>
      <xdr:rowOff>133350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517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28</xdr:row>
      <xdr:rowOff>149877</xdr:rowOff>
    </xdr:from>
    <xdr:ext cx="378565"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67017" y="4950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議会費は、前年度に議場放送設備更新工事を行っていたため、前年度よりも減少した。総務費は都市計画事業基金積立金の増などにより、前年度よりも増加した。民生費は自立支援事業の障害福祉サービス費給付費の増などにより、前年度よりも増加した。衛生費は、市立病院建設基金積立金の増などにより、前年度よりも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都市計画道路競馬場高丸線整備事業の用地買収費の増などにより、前年度よりも増加した。教育費は、小学校施設整備事業の工事費の増などにより、前年度よりも増加した。公債費は、近年、建物施設や道路等の老朽化対応工事に取組んでいることから、増加傾向に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諸支出金は、普通財産にかかる償還が一部完了したため、前年度よりも減少した。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他にも労働費、商工費、農林水産業費、消防費などが類似団体平均よりも低い数値となっている。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兵庫県宝塚市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実質収支比率は分母である標準財政規模が前年度に比べ約</a:t>
          </a:r>
          <a:r>
            <a:rPr kumimoji="1" lang="en-US" altLang="ja-JP" sz="1300">
              <a:latin typeface="ＭＳ ゴシック" pitchFamily="49" charset="-128"/>
              <a:ea typeface="ＭＳ ゴシック" pitchFamily="49" charset="-128"/>
            </a:rPr>
            <a:t>9.5</a:t>
          </a:r>
          <a:r>
            <a:rPr kumimoji="1" lang="ja-JP" altLang="en-US" sz="1300">
              <a:latin typeface="ＭＳ ゴシック" pitchFamily="49" charset="-128"/>
              <a:ea typeface="ＭＳ ゴシック" pitchFamily="49" charset="-128"/>
            </a:rPr>
            <a:t>億円増の約</a:t>
          </a:r>
          <a:r>
            <a:rPr kumimoji="1" lang="en-US" altLang="ja-JP" sz="1300">
              <a:latin typeface="ＭＳ ゴシック" pitchFamily="49" charset="-128"/>
              <a:ea typeface="ＭＳ ゴシック" pitchFamily="49" charset="-128"/>
            </a:rPr>
            <a:t>486.6</a:t>
          </a:r>
          <a:r>
            <a:rPr kumimoji="1" lang="ja-JP" altLang="en-US" sz="1300">
              <a:latin typeface="ＭＳ ゴシック" pitchFamily="49" charset="-128"/>
              <a:ea typeface="ＭＳ ゴシック" pitchFamily="49" charset="-128"/>
            </a:rPr>
            <a:t>億円となり、分子である実質収支額が前年度に比べ約</a:t>
          </a:r>
          <a:r>
            <a:rPr kumimoji="1" lang="en-US" altLang="ja-JP" sz="1300">
              <a:latin typeface="ＭＳ ゴシック" pitchFamily="49" charset="-128"/>
              <a:ea typeface="ＭＳ ゴシック" pitchFamily="49" charset="-128"/>
            </a:rPr>
            <a:t>1</a:t>
          </a:r>
          <a:r>
            <a:rPr kumimoji="1" lang="ja-JP" altLang="en-US" sz="1300">
              <a:latin typeface="ＭＳ ゴシック" pitchFamily="49" charset="-128"/>
              <a:ea typeface="ＭＳ ゴシック" pitchFamily="49" charset="-128"/>
            </a:rPr>
            <a:t>億円増の約</a:t>
          </a:r>
          <a:r>
            <a:rPr kumimoji="1" lang="en-US" altLang="ja-JP" sz="1300">
              <a:latin typeface="ＭＳ ゴシック" pitchFamily="49" charset="-128"/>
              <a:ea typeface="ＭＳ ゴシック" pitchFamily="49" charset="-128"/>
            </a:rPr>
            <a:t>12.6</a:t>
          </a:r>
          <a:r>
            <a:rPr kumimoji="1" lang="ja-JP" altLang="en-US" sz="1300">
              <a:latin typeface="ＭＳ ゴシック" pitchFamily="49" charset="-128"/>
              <a:ea typeface="ＭＳ ゴシック" pitchFamily="49" charset="-128"/>
            </a:rPr>
            <a:t>億円となり、標準財政規模比における比率は</a:t>
          </a:r>
          <a:r>
            <a:rPr kumimoji="1" lang="en-US" altLang="ja-JP" sz="1300">
              <a:latin typeface="ＭＳ ゴシック" pitchFamily="49" charset="-128"/>
              <a:ea typeface="ＭＳ ゴシック" pitchFamily="49" charset="-128"/>
            </a:rPr>
            <a:t>0.06</a:t>
          </a:r>
          <a:r>
            <a:rPr kumimoji="1" lang="ja-JP" altLang="en-US" sz="1300">
              <a:latin typeface="ＭＳ ゴシック" pitchFamily="49" charset="-128"/>
              <a:ea typeface="ＭＳ ゴシック" pitchFamily="49" charset="-128"/>
            </a:rPr>
            <a:t>ポイント増となった。</a:t>
          </a:r>
        </a:p>
        <a:p>
          <a:r>
            <a:rPr kumimoji="1" lang="ja-JP" altLang="en-US" sz="1300">
              <a:latin typeface="ＭＳ ゴシック" pitchFamily="49" charset="-128"/>
              <a:ea typeface="ＭＳ ゴシック" pitchFamily="49" charset="-128"/>
            </a:rPr>
            <a:t>　財政調整基金残高については、決算における現在高が約</a:t>
          </a:r>
          <a:r>
            <a:rPr kumimoji="1" lang="en-US" altLang="ja-JP" sz="1300">
              <a:latin typeface="ＭＳ ゴシック" pitchFamily="49" charset="-128"/>
              <a:ea typeface="ＭＳ ゴシック" pitchFamily="49" charset="-128"/>
            </a:rPr>
            <a:t>63.1</a:t>
          </a:r>
          <a:r>
            <a:rPr kumimoji="1" lang="ja-JP" altLang="en-US" sz="1300">
              <a:latin typeface="ＭＳ ゴシック" pitchFamily="49" charset="-128"/>
              <a:ea typeface="ＭＳ ゴシック" pitchFamily="49" charset="-128"/>
            </a:rPr>
            <a:t>億円となったことなどから、標準財政規模比における比率は前年度に比べ</a:t>
          </a:r>
          <a:r>
            <a:rPr kumimoji="1" lang="en-US" altLang="ja-JP" sz="1300">
              <a:latin typeface="ＭＳ ゴシック" pitchFamily="49" charset="-128"/>
              <a:ea typeface="ＭＳ ゴシック" pitchFamily="49" charset="-128"/>
            </a:rPr>
            <a:t>1.32</a:t>
          </a:r>
          <a:r>
            <a:rPr kumimoji="1" lang="ja-JP" altLang="en-US" sz="1300">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兵庫県宝塚市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水道事業会計について、費用が収益を上回り、約</a:t>
          </a:r>
          <a:r>
            <a:rPr kumimoji="1" lang="en-US" altLang="ja-JP" sz="1300">
              <a:latin typeface="ＭＳ ゴシック" pitchFamily="49" charset="-128"/>
              <a:ea typeface="ＭＳ ゴシック" pitchFamily="49" charset="-128"/>
            </a:rPr>
            <a:t>1.7</a:t>
          </a:r>
          <a:r>
            <a:rPr kumimoji="1" lang="ja-JP" altLang="en-US" sz="1300">
              <a:latin typeface="ＭＳ ゴシック" pitchFamily="49" charset="-128"/>
              <a:ea typeface="ＭＳ ゴシック" pitchFamily="49" charset="-128"/>
            </a:rPr>
            <a:t>億円の純損失が生じた。資金には剰余額があるため黒字となっているが、黒字額が減少した。</a:t>
          </a:r>
        </a:p>
        <a:p>
          <a:r>
            <a:rPr kumimoji="1" lang="ja-JP" altLang="en-US" sz="1300">
              <a:latin typeface="ＭＳ ゴシック" pitchFamily="49" charset="-128"/>
              <a:ea typeface="ＭＳ ゴシック" pitchFamily="49" charset="-128"/>
            </a:rPr>
            <a:t>　病院事業会計について、診療収入は入院患者数の増加等により増加したが、物価高騰等による費用支出が上回った。ただ、一般会計からの経営支援補助金の受入れがあったことにより、結果として黒字額が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drawing" Target="../drawings/drawing9.x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drawing" Target="../drawings/drawing10.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drawing" Target="../drawings/drawing11.xml"/><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drawing" Target="../drawings/drawing12.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1.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2.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3.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4.x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6.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7.x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8.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topLeftCell="K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118939695</v>
      </c>
      <c r="BO4" s="449"/>
      <c r="BP4" s="449"/>
      <c r="BQ4" s="449"/>
      <c r="BR4" s="449"/>
      <c r="BS4" s="449"/>
      <c r="BT4" s="449"/>
      <c r="BU4" s="450"/>
      <c r="BV4" s="448">
        <v>93169972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2.6</v>
      </c>
      <c r="CU4" s="589"/>
      <c r="CV4" s="589"/>
      <c r="CW4" s="589"/>
      <c r="CX4" s="589"/>
      <c r="CY4" s="589"/>
      <c r="CZ4" s="589"/>
      <c r="DA4" s="590"/>
      <c r="DB4" s="588">
        <v>2.5</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117398160</v>
      </c>
      <c r="BO5" s="420"/>
      <c r="BP5" s="420"/>
      <c r="BQ5" s="420"/>
      <c r="BR5" s="420"/>
      <c r="BS5" s="420"/>
      <c r="BT5" s="420"/>
      <c r="BU5" s="421"/>
      <c r="BV5" s="419">
        <v>91631804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96.9</v>
      </c>
      <c r="CU5" s="417"/>
      <c r="CV5" s="417"/>
      <c r="CW5" s="417"/>
      <c r="CX5" s="417"/>
      <c r="CY5" s="417"/>
      <c r="CZ5" s="417"/>
      <c r="DA5" s="418"/>
      <c r="DB5" s="416">
        <v>95.8</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1541535</v>
      </c>
      <c r="BO6" s="420"/>
      <c r="BP6" s="420"/>
      <c r="BQ6" s="420"/>
      <c r="BR6" s="420"/>
      <c r="BS6" s="420"/>
      <c r="BT6" s="420"/>
      <c r="BU6" s="421"/>
      <c r="BV6" s="419">
        <v>1538168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97.9</v>
      </c>
      <c r="CU6" s="563"/>
      <c r="CV6" s="563"/>
      <c r="CW6" s="563"/>
      <c r="CX6" s="563"/>
      <c r="CY6" s="563"/>
      <c r="CZ6" s="563"/>
      <c r="DA6" s="564"/>
      <c r="DB6" s="562">
        <v>98.2</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280916</v>
      </c>
      <c r="BO7" s="420"/>
      <c r="BP7" s="420"/>
      <c r="BQ7" s="420"/>
      <c r="BR7" s="420"/>
      <c r="BS7" s="420"/>
      <c r="BT7" s="420"/>
      <c r="BU7" s="421"/>
      <c r="BV7" s="419">
        <v>333033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48660715</v>
      </c>
      <c r="CU7" s="420"/>
      <c r="CV7" s="420"/>
      <c r="CW7" s="420"/>
      <c r="CX7" s="420"/>
      <c r="CY7" s="420"/>
      <c r="CZ7" s="420"/>
      <c r="DA7" s="421"/>
      <c r="DB7" s="419">
        <v>47712448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1260619</v>
      </c>
      <c r="BO8" s="420"/>
      <c r="BP8" s="420"/>
      <c r="BQ8" s="420"/>
      <c r="BR8" s="420"/>
      <c r="BS8" s="420"/>
      <c r="BT8" s="420"/>
      <c r="BU8" s="421"/>
      <c r="BV8" s="419">
        <v>1205135</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0.81</v>
      </c>
      <c r="CU8" s="523"/>
      <c r="CV8" s="523"/>
      <c r="CW8" s="523"/>
      <c r="CX8" s="523"/>
      <c r="CY8" s="523"/>
      <c r="CZ8" s="523"/>
      <c r="DA8" s="524"/>
      <c r="DB8" s="522">
        <v>0.82</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226432</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55484</v>
      </c>
      <c r="BO9" s="420"/>
      <c r="BP9" s="420"/>
      <c r="BQ9" s="420"/>
      <c r="BR9" s="420"/>
      <c r="BS9" s="420"/>
      <c r="BT9" s="420"/>
      <c r="BU9" s="421"/>
      <c r="BV9" s="419">
        <v>-2206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11.5</v>
      </c>
      <c r="CU9" s="417"/>
      <c r="CV9" s="417"/>
      <c r="CW9" s="417"/>
      <c r="CX9" s="417"/>
      <c r="CY9" s="417"/>
      <c r="CZ9" s="417"/>
      <c r="DA9" s="418"/>
      <c r="DB9" s="416">
        <v>11.2</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224903</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596000</v>
      </c>
      <c r="BO10" s="420"/>
      <c r="BP10" s="420"/>
      <c r="BQ10" s="420"/>
      <c r="BR10" s="420"/>
      <c r="BS10" s="420"/>
      <c r="BT10" s="420"/>
      <c r="BU10" s="421"/>
      <c r="BV10" s="419">
        <v>605187</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227645</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1100000</v>
      </c>
      <c r="BO12" s="420"/>
      <c r="BP12" s="420"/>
      <c r="BQ12" s="420"/>
      <c r="BR12" s="420"/>
      <c r="BS12" s="420"/>
      <c r="BT12" s="420"/>
      <c r="BU12" s="421"/>
      <c r="BV12" s="419">
        <v>1400000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224329</v>
      </c>
      <c r="S13" s="507"/>
      <c r="T13" s="507"/>
      <c r="U13" s="507"/>
      <c r="V13" s="508"/>
      <c r="W13" s="509" t="s">
        <v>131</v>
      </c>
      <c r="X13" s="405"/>
      <c r="Y13" s="405"/>
      <c r="Z13" s="405"/>
      <c r="AA13" s="405"/>
      <c r="AB13" s="406"/>
      <c r="AC13" s="372">
        <v>814</v>
      </c>
      <c r="AD13" s="373"/>
      <c r="AE13" s="373"/>
      <c r="AF13" s="373"/>
      <c r="AG13" s="374"/>
      <c r="AH13" s="372">
        <v>854</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-448516</v>
      </c>
      <c r="BO13" s="420"/>
      <c r="BP13" s="420"/>
      <c r="BQ13" s="420"/>
      <c r="BR13" s="420"/>
      <c r="BS13" s="420"/>
      <c r="BT13" s="420"/>
      <c r="BU13" s="421"/>
      <c r="BV13" s="419">
        <v>-797019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5.5</v>
      </c>
      <c r="CU13" s="417"/>
      <c r="CV13" s="417"/>
      <c r="CW13" s="417"/>
      <c r="CX13" s="417"/>
      <c r="CY13" s="417"/>
      <c r="CZ13" s="417"/>
      <c r="DA13" s="418"/>
      <c r="DB13" s="416">
        <v>5</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228934</v>
      </c>
      <c r="S14" s="507"/>
      <c r="T14" s="507"/>
      <c r="U14" s="507"/>
      <c r="V14" s="508"/>
      <c r="W14" s="510"/>
      <c r="X14" s="408"/>
      <c r="Y14" s="408"/>
      <c r="Z14" s="408"/>
      <c r="AA14" s="408"/>
      <c r="AB14" s="409"/>
      <c r="AC14" s="499">
        <v>0.9</v>
      </c>
      <c r="AD14" s="500"/>
      <c r="AE14" s="500"/>
      <c r="AF14" s="500"/>
      <c r="AG14" s="501"/>
      <c r="AH14" s="499">
        <v>0.9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1.9</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225688</v>
      </c>
      <c r="S15" s="507"/>
      <c r="T15" s="507"/>
      <c r="U15" s="507"/>
      <c r="V15" s="508"/>
      <c r="W15" s="509" t="s">
        <v>137</v>
      </c>
      <c r="X15" s="405"/>
      <c r="Y15" s="405"/>
      <c r="Z15" s="405"/>
      <c r="AA15" s="405"/>
      <c r="AB15" s="406"/>
      <c r="AC15" s="372">
        <v>17031</v>
      </c>
      <c r="AD15" s="373"/>
      <c r="AE15" s="373"/>
      <c r="AF15" s="373"/>
      <c r="AG15" s="374"/>
      <c r="AH15" s="372">
        <v>18010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30773854</v>
      </c>
      <c r="BO15" s="449"/>
      <c r="BP15" s="449"/>
      <c r="BQ15" s="449"/>
      <c r="BR15" s="449"/>
      <c r="BS15" s="449"/>
      <c r="BT15" s="449"/>
      <c r="BU15" s="450"/>
      <c r="BV15" s="448">
        <v>30726798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18.600000000000001</v>
      </c>
      <c r="AD16" s="500"/>
      <c r="AE16" s="500"/>
      <c r="AF16" s="500"/>
      <c r="AG16" s="501"/>
      <c r="AH16" s="499">
        <v>19.8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39139949</v>
      </c>
      <c r="BO16" s="420"/>
      <c r="BP16" s="420"/>
      <c r="BQ16" s="420"/>
      <c r="BR16" s="420"/>
      <c r="BS16" s="420"/>
      <c r="BT16" s="420"/>
      <c r="BU16" s="421"/>
      <c r="BV16" s="419">
        <v>37756241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141</v>
      </c>
      <c r="S17" s="497"/>
      <c r="T17" s="497"/>
      <c r="U17" s="497"/>
      <c r="V17" s="498"/>
      <c r="W17" s="509" t="s">
        <v>144</v>
      </c>
      <c r="X17" s="405"/>
      <c r="Y17" s="405"/>
      <c r="Z17" s="405"/>
      <c r="AA17" s="405"/>
      <c r="AB17" s="406"/>
      <c r="AC17" s="372">
        <v>73898</v>
      </c>
      <c r="AD17" s="373"/>
      <c r="AE17" s="373"/>
      <c r="AF17" s="373"/>
      <c r="AG17" s="374"/>
      <c r="AH17" s="372">
        <v>72136</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39745342</v>
      </c>
      <c r="BO17" s="420"/>
      <c r="BP17" s="420"/>
      <c r="BQ17" s="420"/>
      <c r="BR17" s="420"/>
      <c r="BS17" s="420"/>
      <c r="BT17" s="420"/>
      <c r="BU17" s="421"/>
      <c r="BV17" s="419">
        <v>39718402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146</v>
      </c>
      <c r="C18" s="470"/>
      <c r="D18" s="470"/>
      <c r="E18" s="471"/>
      <c r="F18" s="471"/>
      <c r="G18" s="471"/>
      <c r="H18" s="471"/>
      <c r="I18" s="471"/>
      <c r="J18" s="471"/>
      <c r="K18" s="471"/>
      <c r="L18" s="472">
        <v>101.8</v>
      </c>
      <c r="M18" s="472"/>
      <c r="N18" s="472"/>
      <c r="O18" s="472"/>
      <c r="P18" s="472"/>
      <c r="Q18" s="472"/>
      <c r="R18" s="473"/>
      <c r="S18" s="473"/>
      <c r="T18" s="473"/>
      <c r="U18" s="473"/>
      <c r="V18" s="474"/>
      <c r="W18" s="490"/>
      <c r="X18" s="491"/>
      <c r="Y18" s="491"/>
      <c r="Z18" s="491"/>
      <c r="AA18" s="491"/>
      <c r="AB18" s="515"/>
      <c r="AC18" s="389">
        <v>80.5</v>
      </c>
      <c r="AD18" s="390"/>
      <c r="AE18" s="390"/>
      <c r="AF18" s="390"/>
      <c r="AG18" s="475"/>
      <c r="AH18" s="389">
        <v>79.3</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49380339</v>
      </c>
      <c r="BO18" s="420"/>
      <c r="BP18" s="420"/>
      <c r="BQ18" s="420"/>
      <c r="BR18" s="420"/>
      <c r="BS18" s="420"/>
      <c r="BT18" s="420"/>
      <c r="BU18" s="421"/>
      <c r="BV18" s="419">
        <v>46995330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148</v>
      </c>
      <c r="C19" s="470"/>
      <c r="D19" s="470"/>
      <c r="E19" s="471"/>
      <c r="F19" s="471"/>
      <c r="G19" s="471"/>
      <c r="H19" s="471"/>
      <c r="I19" s="471"/>
      <c r="J19" s="471"/>
      <c r="K19" s="471"/>
      <c r="L19" s="479">
        <v>2224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61359485</v>
      </c>
      <c r="BO19" s="420"/>
      <c r="BP19" s="420"/>
      <c r="BQ19" s="420"/>
      <c r="BR19" s="420"/>
      <c r="BS19" s="420"/>
      <c r="BT19" s="420"/>
      <c r="BU19" s="421"/>
      <c r="BV19" s="419">
        <v>60029487</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150</v>
      </c>
      <c r="C20" s="470"/>
      <c r="D20" s="470"/>
      <c r="E20" s="471"/>
      <c r="F20" s="471"/>
      <c r="G20" s="471"/>
      <c r="H20" s="471"/>
      <c r="I20" s="471"/>
      <c r="J20" s="471"/>
      <c r="K20" s="471"/>
      <c r="L20" s="479">
        <v>95465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68166710</v>
      </c>
      <c r="BO22" s="449"/>
      <c r="BP22" s="449"/>
      <c r="BQ22" s="449"/>
      <c r="BR22" s="449"/>
      <c r="BS22" s="449"/>
      <c r="BT22" s="449"/>
      <c r="BU22" s="450"/>
      <c r="BV22" s="448">
        <v>70464470</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58222695</v>
      </c>
      <c r="BO23" s="420"/>
      <c r="BP23" s="420"/>
      <c r="BQ23" s="420"/>
      <c r="BR23" s="420"/>
      <c r="BS23" s="420"/>
      <c r="BT23" s="420"/>
      <c r="BU23" s="421"/>
      <c r="BV23" s="419">
        <v>59661939</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160</v>
      </c>
      <c r="F24" s="376"/>
      <c r="G24" s="376"/>
      <c r="H24" s="376"/>
      <c r="I24" s="376"/>
      <c r="J24" s="376"/>
      <c r="K24" s="377"/>
      <c r="L24" s="372">
        <v>1</v>
      </c>
      <c r="M24" s="373"/>
      <c r="N24" s="373"/>
      <c r="O24" s="373"/>
      <c r="P24" s="374"/>
      <c r="Q24" s="372">
        <v>9651</v>
      </c>
      <c r="R24" s="373"/>
      <c r="S24" s="373"/>
      <c r="T24" s="373"/>
      <c r="U24" s="373"/>
      <c r="V24" s="374"/>
      <c r="W24" s="462"/>
      <c r="X24" s="399"/>
      <c r="Y24" s="400"/>
      <c r="Z24" s="375" t="s">
        <v>161</v>
      </c>
      <c r="AA24" s="376"/>
      <c r="AB24" s="376"/>
      <c r="AC24" s="376"/>
      <c r="AD24" s="376"/>
      <c r="AE24" s="376"/>
      <c r="AF24" s="376"/>
      <c r="AG24" s="377"/>
      <c r="AH24" s="372">
        <v>1434</v>
      </c>
      <c r="AI24" s="373"/>
      <c r="AJ24" s="373"/>
      <c r="AK24" s="373"/>
      <c r="AL24" s="374"/>
      <c r="AM24" s="372">
        <v>4558686</v>
      </c>
      <c r="AN24" s="373"/>
      <c r="AO24" s="373"/>
      <c r="AP24" s="373"/>
      <c r="AQ24" s="373"/>
      <c r="AR24" s="374"/>
      <c r="AS24" s="372">
        <v>3179</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35936058</v>
      </c>
      <c r="BO24" s="420"/>
      <c r="BP24" s="420"/>
      <c r="BQ24" s="420"/>
      <c r="BR24" s="420"/>
      <c r="BS24" s="420"/>
      <c r="BT24" s="420"/>
      <c r="BU24" s="421"/>
      <c r="BV24" s="419">
        <v>35721052</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163</v>
      </c>
      <c r="F25" s="376"/>
      <c r="G25" s="376"/>
      <c r="H25" s="376"/>
      <c r="I25" s="376"/>
      <c r="J25" s="376"/>
      <c r="K25" s="377"/>
      <c r="L25" s="372">
        <v>2</v>
      </c>
      <c r="M25" s="373"/>
      <c r="N25" s="373"/>
      <c r="O25" s="373"/>
      <c r="P25" s="374"/>
      <c r="Q25" s="372">
        <v>8194</v>
      </c>
      <c r="R25" s="373"/>
      <c r="S25" s="373"/>
      <c r="T25" s="373"/>
      <c r="U25" s="373"/>
      <c r="V25" s="374"/>
      <c r="W25" s="462"/>
      <c r="X25" s="399"/>
      <c r="Y25" s="400"/>
      <c r="Z25" s="375" t="s">
        <v>164</v>
      </c>
      <c r="AA25" s="376"/>
      <c r="AB25" s="376"/>
      <c r="AC25" s="376"/>
      <c r="AD25" s="376"/>
      <c r="AE25" s="376"/>
      <c r="AF25" s="376"/>
      <c r="AG25" s="377"/>
      <c r="AH25" s="372">
        <v>239</v>
      </c>
      <c r="AI25" s="373"/>
      <c r="AJ25" s="373"/>
      <c r="AK25" s="373"/>
      <c r="AL25" s="374"/>
      <c r="AM25" s="372">
        <v>744485</v>
      </c>
      <c r="AN25" s="373"/>
      <c r="AO25" s="373"/>
      <c r="AP25" s="373"/>
      <c r="AQ25" s="373"/>
      <c r="AR25" s="374"/>
      <c r="AS25" s="372">
        <v>3115</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83813307</v>
      </c>
      <c r="BO25" s="449"/>
      <c r="BP25" s="449"/>
      <c r="BQ25" s="449"/>
      <c r="BR25" s="449"/>
      <c r="BS25" s="449"/>
      <c r="BT25" s="449"/>
      <c r="BU25" s="450"/>
      <c r="BV25" s="448">
        <v>85306505</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166</v>
      </c>
      <c r="F26" s="376"/>
      <c r="G26" s="376"/>
      <c r="H26" s="376"/>
      <c r="I26" s="376"/>
      <c r="J26" s="376"/>
      <c r="K26" s="377"/>
      <c r="L26" s="372">
        <v>1</v>
      </c>
      <c r="M26" s="373"/>
      <c r="N26" s="373"/>
      <c r="O26" s="373"/>
      <c r="P26" s="374"/>
      <c r="Q26" s="372">
        <v>7201</v>
      </c>
      <c r="R26" s="373"/>
      <c r="S26" s="373"/>
      <c r="T26" s="373"/>
      <c r="U26" s="373"/>
      <c r="V26" s="374"/>
      <c r="W26" s="462"/>
      <c r="X26" s="399"/>
      <c r="Y26" s="400"/>
      <c r="Z26" s="375" t="s">
        <v>167</v>
      </c>
      <c r="AA26" s="430"/>
      <c r="AB26" s="430"/>
      <c r="AC26" s="430"/>
      <c r="AD26" s="430"/>
      <c r="AE26" s="430"/>
      <c r="AF26" s="430"/>
      <c r="AG26" s="431"/>
      <c r="AH26" s="372">
        <v>187</v>
      </c>
      <c r="AI26" s="373"/>
      <c r="AJ26" s="373"/>
      <c r="AK26" s="373"/>
      <c r="AL26" s="374"/>
      <c r="AM26" s="372">
        <v>641971</v>
      </c>
      <c r="AN26" s="373"/>
      <c r="AO26" s="373"/>
      <c r="AP26" s="373"/>
      <c r="AQ26" s="373"/>
      <c r="AR26" s="374"/>
      <c r="AS26" s="372">
        <v>3433</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169</v>
      </c>
      <c r="F27" s="376"/>
      <c r="G27" s="376"/>
      <c r="H27" s="376"/>
      <c r="I27" s="376"/>
      <c r="J27" s="376"/>
      <c r="K27" s="377"/>
      <c r="L27" s="372">
        <v>1</v>
      </c>
      <c r="M27" s="373"/>
      <c r="N27" s="373"/>
      <c r="O27" s="373"/>
      <c r="P27" s="374"/>
      <c r="Q27" s="372">
        <v>6826</v>
      </c>
      <c r="R27" s="373"/>
      <c r="S27" s="373"/>
      <c r="T27" s="373"/>
      <c r="U27" s="373"/>
      <c r="V27" s="374"/>
      <c r="W27" s="462"/>
      <c r="X27" s="399"/>
      <c r="Y27" s="400"/>
      <c r="Z27" s="375" t="s">
        <v>170</v>
      </c>
      <c r="AA27" s="376"/>
      <c r="AB27" s="376"/>
      <c r="AC27" s="376"/>
      <c r="AD27" s="376"/>
      <c r="AE27" s="376"/>
      <c r="AF27" s="376"/>
      <c r="AG27" s="377"/>
      <c r="AH27" s="372">
        <v>74</v>
      </c>
      <c r="AI27" s="373"/>
      <c r="AJ27" s="373"/>
      <c r="AK27" s="373"/>
      <c r="AL27" s="374"/>
      <c r="AM27" s="372">
        <v>257332</v>
      </c>
      <c r="AN27" s="373"/>
      <c r="AO27" s="373"/>
      <c r="AP27" s="373"/>
      <c r="AQ27" s="373"/>
      <c r="AR27" s="374"/>
      <c r="AS27" s="372">
        <v>3477</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v>500000</v>
      </c>
      <c r="BO27" s="454"/>
      <c r="BP27" s="454"/>
      <c r="BQ27" s="454"/>
      <c r="BR27" s="454"/>
      <c r="BS27" s="454"/>
      <c r="BT27" s="454"/>
      <c r="BU27" s="455"/>
      <c r="BV27" s="453">
        <v>500000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172</v>
      </c>
      <c r="F28" s="376"/>
      <c r="G28" s="376"/>
      <c r="H28" s="376"/>
      <c r="I28" s="376"/>
      <c r="J28" s="376"/>
      <c r="K28" s="377"/>
      <c r="L28" s="372">
        <v>1</v>
      </c>
      <c r="M28" s="373"/>
      <c r="N28" s="373"/>
      <c r="O28" s="373"/>
      <c r="P28" s="374"/>
      <c r="Q28" s="372">
        <v>6133</v>
      </c>
      <c r="R28" s="373"/>
      <c r="S28" s="373"/>
      <c r="T28" s="373"/>
      <c r="U28" s="373"/>
      <c r="V28" s="374"/>
      <c r="W28" s="462"/>
      <c r="X28" s="399"/>
      <c r="Y28" s="400"/>
      <c r="Z28" s="375" t="s">
        <v>173</v>
      </c>
      <c r="AA28" s="376"/>
      <c r="AB28" s="376"/>
      <c r="AC28" s="376"/>
      <c r="AD28" s="376"/>
      <c r="AE28" s="376"/>
      <c r="AF28" s="376"/>
      <c r="AG28" s="377"/>
      <c r="AH28" s="372">
        <v>2</v>
      </c>
      <c r="AI28" s="373"/>
      <c r="AJ28" s="373"/>
      <c r="AK28" s="373"/>
      <c r="AL28" s="374"/>
      <c r="AM28" s="372" t="s">
        <v>174</v>
      </c>
      <c r="AN28" s="373"/>
      <c r="AO28" s="373"/>
      <c r="AP28" s="373"/>
      <c r="AQ28" s="373"/>
      <c r="AR28" s="374"/>
      <c r="AS28" s="372" t="s">
        <v>174</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6312955</v>
      </c>
      <c r="BO28" s="449"/>
      <c r="BP28" s="449"/>
      <c r="BQ28" s="449"/>
      <c r="BR28" s="449"/>
      <c r="BS28" s="449"/>
      <c r="BT28" s="449"/>
      <c r="BU28" s="450"/>
      <c r="BV28" s="448">
        <v>6816955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24</v>
      </c>
      <c r="M29" s="373"/>
      <c r="N29" s="373"/>
      <c r="O29" s="373"/>
      <c r="P29" s="374"/>
      <c r="Q29" s="372">
        <v>5630</v>
      </c>
      <c r="R29" s="373"/>
      <c r="S29" s="373"/>
      <c r="T29" s="373"/>
      <c r="U29" s="373"/>
      <c r="V29" s="374"/>
      <c r="W29" s="463"/>
      <c r="X29" s="464"/>
      <c r="Y29" s="465"/>
      <c r="Z29" s="375" t="s">
        <v>177</v>
      </c>
      <c r="AA29" s="376"/>
      <c r="AB29" s="376"/>
      <c r="AC29" s="376"/>
      <c r="AD29" s="376"/>
      <c r="AE29" s="376"/>
      <c r="AF29" s="376"/>
      <c r="AG29" s="377"/>
      <c r="AH29" s="372">
        <v>1510</v>
      </c>
      <c r="AI29" s="373"/>
      <c r="AJ29" s="373"/>
      <c r="AK29" s="373"/>
      <c r="AL29" s="374"/>
      <c r="AM29" s="372">
        <v>4820130</v>
      </c>
      <c r="AN29" s="373"/>
      <c r="AO29" s="373"/>
      <c r="AP29" s="373"/>
      <c r="AQ29" s="373"/>
      <c r="AR29" s="374"/>
      <c r="AS29" s="372">
        <v>3192</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890625</v>
      </c>
      <c r="BO29" s="420"/>
      <c r="BP29" s="420"/>
      <c r="BQ29" s="420"/>
      <c r="BR29" s="420"/>
      <c r="BS29" s="420"/>
      <c r="BT29" s="420"/>
      <c r="BU29" s="421"/>
      <c r="BV29" s="419">
        <v>685940</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36164235</v>
      </c>
      <c r="BO30" s="454"/>
      <c r="BP30" s="454"/>
      <c r="BQ30" s="454"/>
      <c r="BR30" s="454"/>
      <c r="BS30" s="454"/>
      <c r="BT30" s="454"/>
      <c r="BU30" s="455"/>
      <c r="BV30" s="453">
        <v>10421417</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国民健康保険事業費</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10</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（株）エフエム宝塚</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宝塚市営霊園事業費</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国民健康保険診療施設費</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11</v>
      </c>
      <c r="BX35" s="367"/>
      <c r="BY35" s="368" t="str">
        <f>IF('各会計、関係団体の財政状況及び健全化判断比率'!B69="","",'各会計、関係団体の財政状況及び健全化判断比率'!B69)</f>
        <v>兵庫県後期高齢者医療広域連合（一般会計）</v>
      </c>
      <c r="BZ35" s="368"/>
      <c r="CA35" s="368"/>
      <c r="CB35" s="368"/>
      <c r="CC35" s="368"/>
      <c r="CD35" s="368"/>
      <c r="CE35" s="368"/>
      <c r="CF35" s="368"/>
      <c r="CG35" s="368"/>
      <c r="CH35" s="368"/>
      <c r="CI35" s="368"/>
      <c r="CJ35" s="368"/>
      <c r="CK35" s="368"/>
      <c r="CL35" s="368"/>
      <c r="CM35" s="368"/>
      <c r="CN35" s="169"/>
      <c r="CO35" s="367">
        <f t="shared" ref="CO35:CO43" si="3">IF(CQ35="","",CO34+1)</f>
        <v>15</v>
      </c>
      <c r="CP35" s="367"/>
      <c r="CQ35" s="368" t="str">
        <f>IF('各会計、関係団体の財政状況及び健全化判断比率'!BS8="","",'各会計、関係団体の財政状況及び健全化判断比率'!BS8)</f>
        <v>宝塚市土地開発公社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介護保険事業費</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IF('各会計、関係団体の財政状況及び健全化判断比率'!B34="","",'各会計、関係団体の財政状況及び健全化判断比率'!B34)</f>
        <v>病院事業会計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12</v>
      </c>
      <c r="BX36" s="367"/>
      <c r="BY36" s="368" t="str">
        <f>IF('各会計、関係団体の財政状況及び健全化判断比率'!B70="","",'各会計、関係団体の財政状況及び健全化判断比率'!B70)</f>
        <v>兵庫県後期高齢者医療広域連合（特別会計）</v>
      </c>
      <c r="BZ36" s="368"/>
      <c r="CA36" s="368"/>
      <c r="CB36" s="368"/>
      <c r="CC36" s="368"/>
      <c r="CD36" s="368"/>
      <c r="CE36" s="368"/>
      <c r="CF36" s="368"/>
      <c r="CG36" s="368"/>
      <c r="CH36" s="368"/>
      <c r="CI36" s="368"/>
      <c r="CJ36" s="368"/>
      <c r="CK36" s="368"/>
      <c r="CL36" s="368"/>
      <c r="CM36" s="368"/>
      <c r="CN36" s="169"/>
      <c r="CO36" s="367">
        <f t="shared" si="3"/>
        <v>16</v>
      </c>
      <c r="CP36" s="367"/>
      <c r="CQ36" s="368" t="str">
        <f>IF('各会計、関係団体の財政状況及び健全化判断比率'!BS9="","",'各会計、関係団体の財政状況及び健全化判断比率'!BS9)</f>
        <v>宝塚都市環境サービス（株）</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6</v>
      </c>
      <c r="V37" s="367"/>
      <c r="W37" s="368" t="str">
        <f>IF('各会計、関係団体の財政状況及び健全化判断比率'!B31="","",'各会計、関係団体の財政状況及び健全化判断比率'!B31)</f>
        <v>後期高齢者医療事業費</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13</v>
      </c>
      <c r="BX37" s="367"/>
      <c r="BY37" s="368" t="str">
        <f>IF('各会計、関係団体の財政状況及び健全化判断比率'!B71="","",'各会計、関係団体の財政状況及び健全化判断比率'!B71)</f>
        <v>阪神水道企業団</v>
      </c>
      <c r="BZ37" s="368"/>
      <c r="CA37" s="368"/>
      <c r="CB37" s="368"/>
      <c r="CC37" s="368"/>
      <c r="CD37" s="368"/>
      <c r="CE37" s="368"/>
      <c r="CF37" s="368"/>
      <c r="CG37" s="368"/>
      <c r="CH37" s="368"/>
      <c r="CI37" s="368"/>
      <c r="CJ37" s="368"/>
      <c r="CK37" s="368"/>
      <c r="CL37" s="368"/>
      <c r="CM37" s="368"/>
      <c r="CN37" s="169"/>
      <c r="CO37" s="367">
        <f t="shared" si="3"/>
        <v>17</v>
      </c>
      <c r="CP37" s="367"/>
      <c r="CQ37" s="368" t="str">
        <f>IF('各会計、関係団体の財政状況及び健全化判断比率'!BS10="","",'各会計、関係団体の財政状況及び健全化判断比率'!BS10)</f>
        <v>ソリオ宝塚都市開発株式会社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f t="shared" si="3"/>
        <v>18</v>
      </c>
      <c r="CP38" s="367"/>
      <c r="CQ38" s="368" t="str">
        <f>IF('各会計、関係団体の財政状況及び健全化判断比率'!BS11="","",'各会計、関係団体の財政状況及び健全化判断比率'!BS11)</f>
        <v>逆瀬川都市開発株式会社</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f t="shared" si="3"/>
        <v>19</v>
      </c>
      <c r="CP39" s="367"/>
      <c r="CQ39" s="368" t="str">
        <f>IF('各会計、関係団体の財政状況及び健全化判断比率'!BS12="","",'各会計、関係団体の財政状況及び健全化判断比率'!BS12)</f>
        <v>宝塚山本ガーデン・クリエイティブ(株)</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f t="shared" si="3"/>
        <v>20</v>
      </c>
      <c r="CP40" s="367"/>
      <c r="CQ40" s="368" t="str">
        <f>IF('各会計、関係団体の財政状況及び健全化判断比率'!BS13="","",'各会計、関係団体の財政状況及び健全化判断比率'!BS13)</f>
        <v>（一財）宝塚市保健福祉サービス公社</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f t="shared" si="3"/>
        <v>21</v>
      </c>
      <c r="CP41" s="367"/>
      <c r="CQ41" s="368" t="str">
        <f>IF('各会計、関係団体の財政状況及び健全化判断比率'!BS14="","",'各会計、関係団体の財政状況及び健全化判断比率'!BS14)</f>
        <v>（公財）宝塚市文化財団</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f t="shared" si="3"/>
        <v>22</v>
      </c>
      <c r="CP42" s="367"/>
      <c r="CQ42" s="368" t="str">
        <f>IF('各会計、関係団体の財政状況及び健全化判断比率'!BS15="","",'各会計、関係団体の財政状況及び健全化判断比率'!BS15)</f>
        <v>（公財）宝塚市スポーツ振興公社</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f t="shared" si="3"/>
        <v>23</v>
      </c>
      <c r="CP43" s="367"/>
      <c r="CQ43" s="368" t="str">
        <f>IF('各会計、関係団体の財政状況及び健全化判断比率'!BS16="","",'各会計、関係団体の財政状況及び健全化判断比率'!BS16)</f>
        <v>（公財）阪神北広域救急医療財団</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1xJaeVSAlLGOP9SF2F4TNFkewM8WqUJNdrOrk2VNKvh9WcgbTeY9+BAj3QOCd0+8U+UVIaW0KiFiqz4oHLwTxw==" saltValue="ZkUeOcDDwyRwonSPfmp/wQ==" spinCount="100000" sheet="1" objects="1" scenarios="1"/>
  <customSheetViews>
    <customSheetView guid="{F8C7BC47-8E0F-44DB-9C30-AAF5D87596A5}"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1"/>
      <headerFooter>
        <oddFooter>&amp;C&amp;P/&amp;N</oddFooter>
      </headerFooter>
    </customSheetView>
    <customSheetView guid="{F25D8CCF-B575-4CF9-885A-5348920D339A}"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2"/>
      <headerFooter>
        <oddFooter>&amp;C&amp;P/&amp;N</oddFooter>
      </headerFooter>
    </customSheetView>
    <customSheetView guid="{FEE701DB-8061-49BF-9643-2081E9091EE0}"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3"/>
      <headerFooter>
        <oddFooter>&amp;C&amp;P/&amp;N</oddFooter>
      </headerFooter>
    </customSheetView>
  </customSheetViews>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4"/>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6" zoomScaleSheetLayoutView="100" workbookViewId="0">
      <selection activeCell="F36" sqref="F3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48" t="s">
        <v>534</v>
      </c>
      <c r="D34" s="1148"/>
      <c r="E34" s="1149"/>
      <c r="F34" s="32">
        <v>8.73</v>
      </c>
      <c r="G34" s="33">
        <v>8.31</v>
      </c>
      <c r="H34" s="33">
        <v>6.6</v>
      </c>
      <c r="I34" s="33">
        <v>4.8</v>
      </c>
      <c r="J34" s="34">
        <v>4.1900000000000004</v>
      </c>
      <c r="K34" s="22"/>
      <c r="L34" s="22"/>
      <c r="M34" s="22"/>
      <c r="N34" s="22"/>
      <c r="O34" s="22"/>
      <c r="P34" s="22"/>
    </row>
    <row r="35" spans="1:16" ht="39" customHeight="1" x14ac:dyDescent="0.15">
      <c r="A35" s="22"/>
      <c r="B35" s="35"/>
      <c r="C35" s="1142" t="s">
        <v>535</v>
      </c>
      <c r="D35" s="1143"/>
      <c r="E35" s="1144"/>
      <c r="F35" s="36">
        <v>3.34</v>
      </c>
      <c r="G35" s="37">
        <v>4.93</v>
      </c>
      <c r="H35" s="37">
        <v>2.56</v>
      </c>
      <c r="I35" s="37">
        <v>2.46</v>
      </c>
      <c r="J35" s="38">
        <v>2.59</v>
      </c>
      <c r="K35" s="22"/>
      <c r="L35" s="22"/>
      <c r="M35" s="22"/>
      <c r="N35" s="22"/>
      <c r="O35" s="22"/>
      <c r="P35" s="22"/>
    </row>
    <row r="36" spans="1:16" ht="39" customHeight="1" x14ac:dyDescent="0.15">
      <c r="A36" s="22"/>
      <c r="B36" s="35"/>
      <c r="C36" s="1142" t="s">
        <v>536</v>
      </c>
      <c r="D36" s="1143"/>
      <c r="E36" s="1144"/>
      <c r="F36" s="36" t="s">
        <v>537</v>
      </c>
      <c r="G36" s="37" t="s">
        <v>538</v>
      </c>
      <c r="H36" s="37">
        <v>1.71</v>
      </c>
      <c r="I36" s="37">
        <v>2.39</v>
      </c>
      <c r="J36" s="38">
        <v>1.27</v>
      </c>
      <c r="K36" s="22"/>
      <c r="L36" s="22"/>
      <c r="M36" s="22"/>
      <c r="N36" s="22"/>
      <c r="O36" s="22"/>
      <c r="P36" s="22"/>
    </row>
    <row r="37" spans="1:16" ht="39" customHeight="1" x14ac:dyDescent="0.15">
      <c r="A37" s="22"/>
      <c r="B37" s="35"/>
      <c r="C37" s="1142" t="s">
        <v>539</v>
      </c>
      <c r="D37" s="1143"/>
      <c r="E37" s="1144"/>
      <c r="F37" s="36">
        <v>0.86</v>
      </c>
      <c r="G37" s="37">
        <v>0.87</v>
      </c>
      <c r="H37" s="37">
        <v>1.1200000000000001</v>
      </c>
      <c r="I37" s="37">
        <v>1.06</v>
      </c>
      <c r="J37" s="38">
        <v>0.89</v>
      </c>
      <c r="K37" s="22"/>
      <c r="L37" s="22"/>
      <c r="M37" s="22"/>
      <c r="N37" s="22"/>
      <c r="O37" s="22"/>
      <c r="P37" s="22"/>
    </row>
    <row r="38" spans="1:16" ht="39" customHeight="1" x14ac:dyDescent="0.15">
      <c r="A38" s="22"/>
      <c r="B38" s="35"/>
      <c r="C38" s="1142" t="s">
        <v>540</v>
      </c>
      <c r="D38" s="1143"/>
      <c r="E38" s="1144"/>
      <c r="F38" s="36">
        <v>1.31</v>
      </c>
      <c r="G38" s="37">
        <v>1.7</v>
      </c>
      <c r="H38" s="37">
        <v>1.07</v>
      </c>
      <c r="I38" s="37">
        <v>0.41</v>
      </c>
      <c r="J38" s="38">
        <v>0.88</v>
      </c>
      <c r="K38" s="22"/>
      <c r="L38" s="22"/>
      <c r="M38" s="22"/>
      <c r="N38" s="22"/>
      <c r="O38" s="22"/>
      <c r="P38" s="22"/>
    </row>
    <row r="39" spans="1:16" ht="39" customHeight="1" x14ac:dyDescent="0.15">
      <c r="A39" s="22"/>
      <c r="B39" s="35"/>
      <c r="C39" s="1142" t="s">
        <v>541</v>
      </c>
      <c r="D39" s="1143"/>
      <c r="E39" s="1144"/>
      <c r="F39" s="36">
        <v>1.69</v>
      </c>
      <c r="G39" s="37">
        <v>0.75</v>
      </c>
      <c r="H39" s="37">
        <v>0.86</v>
      </c>
      <c r="I39" s="37">
        <v>0.31</v>
      </c>
      <c r="J39" s="38">
        <v>0.55000000000000004</v>
      </c>
      <c r="K39" s="22"/>
      <c r="L39" s="22"/>
      <c r="M39" s="22"/>
      <c r="N39" s="22"/>
      <c r="O39" s="22"/>
      <c r="P39" s="22"/>
    </row>
    <row r="40" spans="1:16" ht="39" customHeight="1" x14ac:dyDescent="0.15">
      <c r="A40" s="22"/>
      <c r="B40" s="35"/>
      <c r="C40" s="1142" t="s">
        <v>542</v>
      </c>
      <c r="D40" s="1143"/>
      <c r="E40" s="1144"/>
      <c r="F40" s="36">
        <v>0</v>
      </c>
      <c r="G40" s="37">
        <v>0</v>
      </c>
      <c r="H40" s="37">
        <v>0</v>
      </c>
      <c r="I40" s="37">
        <v>0.05</v>
      </c>
      <c r="J40" s="38">
        <v>0</v>
      </c>
      <c r="K40" s="22"/>
      <c r="L40" s="22"/>
      <c r="M40" s="22"/>
      <c r="N40" s="22"/>
      <c r="O40" s="22"/>
      <c r="P40" s="22"/>
    </row>
    <row r="41" spans="1:16" ht="39" customHeight="1" x14ac:dyDescent="0.15">
      <c r="A41" s="22"/>
      <c r="B41" s="35"/>
      <c r="C41" s="1142" t="s">
        <v>543</v>
      </c>
      <c r="D41" s="1143"/>
      <c r="E41" s="1144"/>
      <c r="F41" s="36">
        <v>0</v>
      </c>
      <c r="G41" s="37">
        <v>0</v>
      </c>
      <c r="H41" s="37">
        <v>0</v>
      </c>
      <c r="I41" s="37">
        <v>0</v>
      </c>
      <c r="J41" s="38">
        <v>0</v>
      </c>
      <c r="K41" s="22"/>
      <c r="L41" s="22"/>
      <c r="M41" s="22"/>
      <c r="N41" s="22"/>
      <c r="O41" s="22"/>
      <c r="P41" s="22"/>
    </row>
    <row r="42" spans="1:16" ht="39" customHeight="1" x14ac:dyDescent="0.15">
      <c r="A42" s="22"/>
      <c r="B42" s="39"/>
      <c r="C42" s="1142" t="s">
        <v>544</v>
      </c>
      <c r="D42" s="1143"/>
      <c r="E42" s="1144"/>
      <c r="F42" s="36" t="s">
        <v>489</v>
      </c>
      <c r="G42" s="37" t="s">
        <v>489</v>
      </c>
      <c r="H42" s="37" t="s">
        <v>489</v>
      </c>
      <c r="I42" s="37" t="s">
        <v>489</v>
      </c>
      <c r="J42" s="38" t="s">
        <v>489</v>
      </c>
      <c r="K42" s="22"/>
      <c r="L42" s="22"/>
      <c r="M42" s="22"/>
      <c r="N42" s="22"/>
      <c r="O42" s="22"/>
      <c r="P42" s="22"/>
    </row>
    <row r="43" spans="1:16" ht="39" customHeight="1" thickBot="1" x14ac:dyDescent="0.2">
      <c r="A43" s="22"/>
      <c r="B43" s="40"/>
      <c r="C43" s="1145" t="s">
        <v>545</v>
      </c>
      <c r="D43" s="1146"/>
      <c r="E43" s="1147"/>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QQO2eYbkBpdaas8gHxck+UuL892qSGUAQwIYBfuM0fZsERsdmJgpdwClvWImOsp8qa+tsMjvdIn90snW2vHpHw==" saltValue="2P5MoIKEGBAUkeEuzpYIIA==" spinCount="100000" sheet="1" objects="1" scenarios="1"/>
  <customSheetViews>
    <customSheetView guid="{F8C7BC47-8E0F-44DB-9C30-AAF5D87596A5}" showGridLines="0" fitToPage="1" hiddenRows="1" hiddenColumns="1">
      <pageMargins left="0" right="0" top="0.19685039370078741" bottom="0" header="0" footer="0"/>
      <printOptions horizontalCentered="1"/>
      <pageSetup paperSize="9" scale="62" orientation="landscape" horizontalDpi="300" verticalDpi="300" r:id="rId1"/>
      <headerFooter alignWithMargins="0">
        <oddFooter>&amp;C&amp;P/&amp;N</oddFooter>
      </headerFooter>
    </customSheetView>
    <customSheetView guid="{F25D8CCF-B575-4CF9-885A-5348920D339A}" showGridLines="0" fitToPage="1" hiddenRows="1" hiddenColumns="1" topLeftCell="A34">
      <pageMargins left="0" right="0" top="0.19685039370078741" bottom="0" header="0" footer="0"/>
      <printOptions horizontalCentered="1"/>
      <pageSetup paperSize="9" scale="62"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 header="0" footer="0"/>
      <printOptions horizontalCentered="1"/>
      <pageSetup paperSize="9" scale="62" orientation="landscape" horizontalDpi="300" verticalDpi="300" r:id="rId3"/>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4"/>
  <headerFooter alignWithMargins="0">
    <oddFooter>&amp;C&amp;P/&amp;N</oddFoot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19" zoomScale="85" zoomScaleNormal="85" zoomScaleSheetLayoutView="55" workbookViewId="0">
      <selection activeCell="P46" sqref="P4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73" t="s">
        <v>9</v>
      </c>
      <c r="C45" s="1174"/>
      <c r="D45" s="58"/>
      <c r="E45" s="1179" t="s">
        <v>10</v>
      </c>
      <c r="F45" s="1179"/>
      <c r="G45" s="1179"/>
      <c r="H45" s="1179"/>
      <c r="I45" s="1179"/>
      <c r="J45" s="1180"/>
      <c r="K45" s="59">
        <v>6513</v>
      </c>
      <c r="L45" s="60">
        <v>6806</v>
      </c>
      <c r="M45" s="60">
        <v>6871</v>
      </c>
      <c r="N45" s="60">
        <v>7003</v>
      </c>
      <c r="O45" s="61">
        <v>7335</v>
      </c>
      <c r="P45" s="48"/>
      <c r="Q45" s="48"/>
      <c r="R45" s="48"/>
      <c r="S45" s="48"/>
      <c r="T45" s="48"/>
      <c r="U45" s="48"/>
    </row>
    <row r="46" spans="1:21" ht="30.75" customHeight="1" x14ac:dyDescent="0.15">
      <c r="A46" s="48"/>
      <c r="B46" s="1175"/>
      <c r="C46" s="1176"/>
      <c r="D46" s="62"/>
      <c r="E46" s="1152" t="s">
        <v>11</v>
      </c>
      <c r="F46" s="1152"/>
      <c r="G46" s="1152"/>
      <c r="H46" s="1152"/>
      <c r="I46" s="1152"/>
      <c r="J46" s="1153"/>
      <c r="K46" s="63" t="s">
        <v>489</v>
      </c>
      <c r="L46" s="64" t="s">
        <v>489</v>
      </c>
      <c r="M46" s="64" t="s">
        <v>489</v>
      </c>
      <c r="N46" s="64" t="s">
        <v>489</v>
      </c>
      <c r="O46" s="65" t="s">
        <v>489</v>
      </c>
      <c r="P46" s="48"/>
      <c r="Q46" s="48"/>
      <c r="R46" s="48"/>
      <c r="S46" s="48"/>
      <c r="T46" s="48"/>
      <c r="U46" s="48"/>
    </row>
    <row r="47" spans="1:21" ht="30.75" customHeight="1" x14ac:dyDescent="0.15">
      <c r="A47" s="48"/>
      <c r="B47" s="1175"/>
      <c r="C47" s="1176"/>
      <c r="D47" s="62"/>
      <c r="E47" s="1152" t="s">
        <v>12</v>
      </c>
      <c r="F47" s="1152"/>
      <c r="G47" s="1152"/>
      <c r="H47" s="1152"/>
      <c r="I47" s="1152"/>
      <c r="J47" s="1153"/>
      <c r="K47" s="63" t="s">
        <v>489</v>
      </c>
      <c r="L47" s="64" t="s">
        <v>489</v>
      </c>
      <c r="M47" s="64" t="s">
        <v>489</v>
      </c>
      <c r="N47" s="64" t="s">
        <v>489</v>
      </c>
      <c r="O47" s="65" t="s">
        <v>489</v>
      </c>
      <c r="P47" s="48"/>
      <c r="Q47" s="48"/>
      <c r="R47" s="48"/>
      <c r="S47" s="48"/>
      <c r="T47" s="48"/>
      <c r="U47" s="48"/>
    </row>
    <row r="48" spans="1:21" ht="30.75" customHeight="1" x14ac:dyDescent="0.15">
      <c r="A48" s="48"/>
      <c r="B48" s="1175"/>
      <c r="C48" s="1176"/>
      <c r="D48" s="62"/>
      <c r="E48" s="1152" t="s">
        <v>13</v>
      </c>
      <c r="F48" s="1152"/>
      <c r="G48" s="1152"/>
      <c r="H48" s="1152"/>
      <c r="I48" s="1152"/>
      <c r="J48" s="1153"/>
      <c r="K48" s="63">
        <v>1382</v>
      </c>
      <c r="L48" s="64">
        <v>1161</v>
      </c>
      <c r="M48" s="64">
        <v>1255</v>
      </c>
      <c r="N48" s="64">
        <v>1265</v>
      </c>
      <c r="O48" s="65">
        <v>1161</v>
      </c>
      <c r="P48" s="48"/>
      <c r="Q48" s="48"/>
      <c r="R48" s="48"/>
      <c r="S48" s="48"/>
      <c r="T48" s="48"/>
      <c r="U48" s="48"/>
    </row>
    <row r="49" spans="1:21" ht="30.75" customHeight="1" x14ac:dyDescent="0.15">
      <c r="A49" s="48"/>
      <c r="B49" s="1175"/>
      <c r="C49" s="1176"/>
      <c r="D49" s="62"/>
      <c r="E49" s="1152" t="s">
        <v>14</v>
      </c>
      <c r="F49" s="1152"/>
      <c r="G49" s="1152"/>
      <c r="H49" s="1152"/>
      <c r="I49" s="1152"/>
      <c r="J49" s="1153"/>
      <c r="K49" s="63">
        <v>10</v>
      </c>
      <c r="L49" s="64">
        <v>4</v>
      </c>
      <c r="M49" s="64">
        <v>2</v>
      </c>
      <c r="N49" s="64">
        <v>4</v>
      </c>
      <c r="O49" s="65">
        <v>0</v>
      </c>
      <c r="P49" s="48"/>
      <c r="Q49" s="48"/>
      <c r="R49" s="48"/>
      <c r="S49" s="48"/>
      <c r="T49" s="48"/>
      <c r="U49" s="48"/>
    </row>
    <row r="50" spans="1:21" ht="30.75" customHeight="1" x14ac:dyDescent="0.15">
      <c r="A50" s="48"/>
      <c r="B50" s="1175"/>
      <c r="C50" s="1176"/>
      <c r="D50" s="62"/>
      <c r="E50" s="1152" t="s">
        <v>15</v>
      </c>
      <c r="F50" s="1152"/>
      <c r="G50" s="1152"/>
      <c r="H50" s="1152"/>
      <c r="I50" s="1152"/>
      <c r="J50" s="1153"/>
      <c r="K50" s="63">
        <v>379</v>
      </c>
      <c r="L50" s="64">
        <v>537</v>
      </c>
      <c r="M50" s="64">
        <v>434</v>
      </c>
      <c r="N50" s="64">
        <v>403</v>
      </c>
      <c r="O50" s="65">
        <v>291</v>
      </c>
      <c r="P50" s="48"/>
      <c r="Q50" s="48"/>
      <c r="R50" s="48"/>
      <c r="S50" s="48"/>
      <c r="T50" s="48"/>
      <c r="U50" s="48"/>
    </row>
    <row r="51" spans="1:21" ht="30.75" customHeight="1" x14ac:dyDescent="0.15">
      <c r="A51" s="48"/>
      <c r="B51" s="1177"/>
      <c r="C51" s="1178"/>
      <c r="D51" s="66"/>
      <c r="E51" s="1152" t="s">
        <v>16</v>
      </c>
      <c r="F51" s="1152"/>
      <c r="G51" s="1152"/>
      <c r="H51" s="1152"/>
      <c r="I51" s="1152"/>
      <c r="J51" s="1153"/>
      <c r="K51" s="63">
        <v>1</v>
      </c>
      <c r="L51" s="64">
        <v>0</v>
      </c>
      <c r="M51" s="64">
        <v>3</v>
      </c>
      <c r="N51" s="64">
        <v>0</v>
      </c>
      <c r="O51" s="65" t="s">
        <v>489</v>
      </c>
      <c r="P51" s="48"/>
      <c r="Q51" s="48"/>
      <c r="R51" s="48"/>
      <c r="S51" s="48"/>
      <c r="T51" s="48"/>
      <c r="U51" s="48"/>
    </row>
    <row r="52" spans="1:21" ht="30.75" customHeight="1" x14ac:dyDescent="0.15">
      <c r="A52" s="48"/>
      <c r="B52" s="1150" t="s">
        <v>17</v>
      </c>
      <c r="C52" s="1151"/>
      <c r="D52" s="66"/>
      <c r="E52" s="1152" t="s">
        <v>18</v>
      </c>
      <c r="F52" s="1152"/>
      <c r="G52" s="1152"/>
      <c r="H52" s="1152"/>
      <c r="I52" s="1152"/>
      <c r="J52" s="1153"/>
      <c r="K52" s="63">
        <v>6628</v>
      </c>
      <c r="L52" s="64">
        <v>6489</v>
      </c>
      <c r="M52" s="64">
        <v>6373</v>
      </c>
      <c r="N52" s="64">
        <v>6414</v>
      </c>
      <c r="O52" s="65">
        <v>6070</v>
      </c>
      <c r="P52" s="48"/>
      <c r="Q52" s="48"/>
      <c r="R52" s="48"/>
      <c r="S52" s="48"/>
      <c r="T52" s="48"/>
      <c r="U52" s="48"/>
    </row>
    <row r="53" spans="1:21" ht="30.75" customHeight="1" thickBot="1" x14ac:dyDescent="0.2">
      <c r="A53" s="48"/>
      <c r="B53" s="1154" t="s">
        <v>19</v>
      </c>
      <c r="C53" s="1155"/>
      <c r="D53" s="67"/>
      <c r="E53" s="1156" t="s">
        <v>20</v>
      </c>
      <c r="F53" s="1156"/>
      <c r="G53" s="1156"/>
      <c r="H53" s="1156"/>
      <c r="I53" s="1156"/>
      <c r="J53" s="1157"/>
      <c r="K53" s="68">
        <v>1657</v>
      </c>
      <c r="L53" s="69">
        <v>2019</v>
      </c>
      <c r="M53" s="69">
        <v>2192</v>
      </c>
      <c r="N53" s="69">
        <v>2261</v>
      </c>
      <c r="O53" s="70">
        <v>2717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58" t="s">
        <v>24</v>
      </c>
      <c r="C58" s="1159"/>
      <c r="D58" s="1164" t="s">
        <v>25</v>
      </c>
      <c r="E58" s="1165"/>
      <c r="F58" s="1165"/>
      <c r="G58" s="1165"/>
      <c r="H58" s="1165"/>
      <c r="I58" s="1165"/>
      <c r="J58" s="1166"/>
      <c r="K58" s="83"/>
      <c r="L58" s="84"/>
      <c r="M58" s="84"/>
      <c r="N58" s="84"/>
      <c r="O58" s="85"/>
    </row>
    <row r="59" spans="1:21" ht="31.5" customHeight="1" x14ac:dyDescent="0.15">
      <c r="B59" s="1160"/>
      <c r="C59" s="1161"/>
      <c r="D59" s="1167" t="s">
        <v>26</v>
      </c>
      <c r="E59" s="1168"/>
      <c r="F59" s="1168"/>
      <c r="G59" s="1168"/>
      <c r="H59" s="1168"/>
      <c r="I59" s="1168"/>
      <c r="J59" s="1169"/>
      <c r="K59" s="86"/>
      <c r="L59" s="87"/>
      <c r="M59" s="87"/>
      <c r="N59" s="87"/>
      <c r="O59" s="88"/>
    </row>
    <row r="60" spans="1:21" ht="31.5" customHeight="1" thickBot="1" x14ac:dyDescent="0.2">
      <c r="B60" s="1162"/>
      <c r="C60" s="1163"/>
      <c r="D60" s="1170" t="s">
        <v>27</v>
      </c>
      <c r="E60" s="1171"/>
      <c r="F60" s="1171"/>
      <c r="G60" s="1171"/>
      <c r="H60" s="1171"/>
      <c r="I60" s="1171"/>
      <c r="J60" s="1172"/>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Ea2hF0hzV5BG+HCvnxVryg71VOXiNiUDTBVksmn5iRMsbkKMjvrTesAxk+U6Esdy2iSTT/yMbufKIoNxqwjRg==" saltValue="6HVkW67ZzIjoyPAI445Uxw==" spinCount="100000" sheet="1" objects="1" scenarios="1"/>
  <customSheetViews>
    <customSheetView guid="{F8C7BC47-8E0F-44DB-9C30-AAF5D87596A5}" showGridLines="0" fitToPage="1" hiddenRows="1" hiddenColumns="1">
      <selection activeCell="P46" sqref="P46"/>
      <pageMargins left="0" right="0" top="0.19685039370078741" bottom="0.23622047244094491" header="0" footer="0"/>
      <printOptions horizontalCentered="1"/>
      <pageSetup paperSize="9" scale="56"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19685039370078741" bottom="0.23622047244094491" header="0" footer="0"/>
      <printOptions horizontalCentered="1"/>
      <pageSetup paperSize="9" scale="56"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23622047244094491" header="0" footer="0"/>
      <printOptions horizontalCentered="1"/>
      <pageSetup paperSize="9" scale="56" orientation="landscape" horizontalDpi="300" verticalDpi="300" r:id="rId3"/>
      <headerFooter alignWithMargins="0">
        <oddFooter>&amp;C&amp;P/&amp;N</oddFooter>
      </headerFooter>
    </customSheetView>
  </customSheetViews>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4"/>
  <headerFooter alignWithMargins="0">
    <oddFooter>&amp;C&amp;P/&amp;N</oddFooter>
  </headerFooter>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1" zoomScaleSheetLayoutView="100" workbookViewId="0">
      <selection activeCell="M41" sqref="M41"/>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93" t="s">
        <v>30</v>
      </c>
      <c r="C41" s="1194"/>
      <c r="D41" s="105"/>
      <c r="E41" s="1195" t="s">
        <v>31</v>
      </c>
      <c r="F41" s="1195"/>
      <c r="G41" s="1195"/>
      <c r="H41" s="1196"/>
      <c r="I41" s="343">
        <v>72599</v>
      </c>
      <c r="J41" s="344">
        <v>72364</v>
      </c>
      <c r="K41" s="344">
        <v>71007</v>
      </c>
      <c r="L41" s="344">
        <v>70691</v>
      </c>
      <c r="M41" s="345">
        <v>68267</v>
      </c>
    </row>
    <row r="42" spans="2:13" ht="27.75" customHeight="1" x14ac:dyDescent="0.15">
      <c r="B42" s="1183"/>
      <c r="C42" s="1184"/>
      <c r="D42" s="106"/>
      <c r="E42" s="1187" t="s">
        <v>32</v>
      </c>
      <c r="F42" s="1187"/>
      <c r="G42" s="1187"/>
      <c r="H42" s="1188"/>
      <c r="I42" s="346">
        <v>2932</v>
      </c>
      <c r="J42" s="347">
        <v>2900</v>
      </c>
      <c r="K42" s="347">
        <v>2654</v>
      </c>
      <c r="L42" s="347">
        <v>2289</v>
      </c>
      <c r="M42" s="348">
        <v>509</v>
      </c>
    </row>
    <row r="43" spans="2:13" ht="27.75" customHeight="1" x14ac:dyDescent="0.15">
      <c r="B43" s="1183"/>
      <c r="C43" s="1184"/>
      <c r="D43" s="106"/>
      <c r="E43" s="1187" t="s">
        <v>33</v>
      </c>
      <c r="F43" s="1187"/>
      <c r="G43" s="1187"/>
      <c r="H43" s="1188"/>
      <c r="I43" s="346">
        <v>11361</v>
      </c>
      <c r="J43" s="347">
        <v>10012</v>
      </c>
      <c r="K43" s="347">
        <v>9226</v>
      </c>
      <c r="L43" s="347">
        <v>8156</v>
      </c>
      <c r="M43" s="348">
        <v>7645</v>
      </c>
    </row>
    <row r="44" spans="2:13" ht="27.75" customHeight="1" x14ac:dyDescent="0.15">
      <c r="B44" s="1183"/>
      <c r="C44" s="1184"/>
      <c r="D44" s="106"/>
      <c r="E44" s="1187" t="s">
        <v>34</v>
      </c>
      <c r="F44" s="1187"/>
      <c r="G44" s="1187"/>
      <c r="H44" s="1188"/>
      <c r="I44" s="346">
        <v>15</v>
      </c>
      <c r="J44" s="347">
        <v>12</v>
      </c>
      <c r="K44" s="347">
        <v>9</v>
      </c>
      <c r="L44" s="347">
        <v>6</v>
      </c>
      <c r="M44" s="348">
        <v>6</v>
      </c>
    </row>
    <row r="45" spans="2:13" ht="27.75" customHeight="1" x14ac:dyDescent="0.15">
      <c r="B45" s="1183"/>
      <c r="C45" s="1184"/>
      <c r="D45" s="106"/>
      <c r="E45" s="1187" t="s">
        <v>35</v>
      </c>
      <c r="F45" s="1187"/>
      <c r="G45" s="1187"/>
      <c r="H45" s="1188"/>
      <c r="I45" s="346">
        <v>5826</v>
      </c>
      <c r="J45" s="347">
        <v>5691</v>
      </c>
      <c r="K45" s="347">
        <v>5476</v>
      </c>
      <c r="L45" s="347">
        <v>5610</v>
      </c>
      <c r="M45" s="348">
        <v>5362</v>
      </c>
    </row>
    <row r="46" spans="2:13" ht="27.75" customHeight="1" x14ac:dyDescent="0.15">
      <c r="B46" s="1183"/>
      <c r="C46" s="1184"/>
      <c r="D46" s="107"/>
      <c r="E46" s="1187" t="s">
        <v>36</v>
      </c>
      <c r="F46" s="1187"/>
      <c r="G46" s="1187"/>
      <c r="H46" s="1188"/>
      <c r="I46" s="346">
        <v>2079</v>
      </c>
      <c r="J46" s="347">
        <v>2227</v>
      </c>
      <c r="K46" s="347">
        <v>1899</v>
      </c>
      <c r="L46" s="347">
        <v>1910</v>
      </c>
      <c r="M46" s="348">
        <v>1905</v>
      </c>
    </row>
    <row r="47" spans="2:13" ht="27.75" customHeight="1" x14ac:dyDescent="0.15">
      <c r="B47" s="1183"/>
      <c r="C47" s="1184"/>
      <c r="D47" s="108"/>
      <c r="E47" s="1197" t="s">
        <v>37</v>
      </c>
      <c r="F47" s="1198"/>
      <c r="G47" s="1198"/>
      <c r="H47" s="1199"/>
      <c r="I47" s="346" t="s">
        <v>489</v>
      </c>
      <c r="J47" s="347" t="s">
        <v>489</v>
      </c>
      <c r="K47" s="347" t="s">
        <v>489</v>
      </c>
      <c r="L47" s="347" t="s">
        <v>489</v>
      </c>
      <c r="M47" s="348" t="s">
        <v>489</v>
      </c>
    </row>
    <row r="48" spans="2:13" ht="27.75" customHeight="1" x14ac:dyDescent="0.15">
      <c r="B48" s="1183"/>
      <c r="C48" s="1184"/>
      <c r="D48" s="106"/>
      <c r="E48" s="1187" t="s">
        <v>38</v>
      </c>
      <c r="F48" s="1187"/>
      <c r="G48" s="1187"/>
      <c r="H48" s="1188"/>
      <c r="I48" s="346" t="s">
        <v>489</v>
      </c>
      <c r="J48" s="347" t="s">
        <v>489</v>
      </c>
      <c r="K48" s="347" t="s">
        <v>489</v>
      </c>
      <c r="L48" s="347" t="s">
        <v>489</v>
      </c>
      <c r="M48" s="348" t="s">
        <v>489</v>
      </c>
    </row>
    <row r="49" spans="2:13" ht="27.75" customHeight="1" x14ac:dyDescent="0.15">
      <c r="B49" s="1185"/>
      <c r="C49" s="1186"/>
      <c r="D49" s="106"/>
      <c r="E49" s="1187" t="s">
        <v>39</v>
      </c>
      <c r="F49" s="1187"/>
      <c r="G49" s="1187"/>
      <c r="H49" s="1188"/>
      <c r="I49" s="346" t="s">
        <v>489</v>
      </c>
      <c r="J49" s="347" t="s">
        <v>489</v>
      </c>
      <c r="K49" s="347" t="s">
        <v>489</v>
      </c>
      <c r="L49" s="347" t="s">
        <v>489</v>
      </c>
      <c r="M49" s="348" t="s">
        <v>489</v>
      </c>
    </row>
    <row r="50" spans="2:13" ht="27.75" customHeight="1" x14ac:dyDescent="0.15">
      <c r="B50" s="1181" t="s">
        <v>40</v>
      </c>
      <c r="C50" s="1182"/>
      <c r="D50" s="109"/>
      <c r="E50" s="1187" t="s">
        <v>41</v>
      </c>
      <c r="F50" s="1187"/>
      <c r="G50" s="1187"/>
      <c r="H50" s="1188"/>
      <c r="I50" s="346">
        <v>14186</v>
      </c>
      <c r="J50" s="347">
        <v>16203</v>
      </c>
      <c r="K50" s="347">
        <v>20555</v>
      </c>
      <c r="L50" s="347">
        <v>22216</v>
      </c>
      <c r="M50" s="348">
        <v>47391</v>
      </c>
    </row>
    <row r="51" spans="2:13" ht="27.75" customHeight="1" x14ac:dyDescent="0.15">
      <c r="B51" s="1183"/>
      <c r="C51" s="1184"/>
      <c r="D51" s="106"/>
      <c r="E51" s="1187" t="s">
        <v>42</v>
      </c>
      <c r="F51" s="1187"/>
      <c r="G51" s="1187"/>
      <c r="H51" s="1188"/>
      <c r="I51" s="346">
        <v>15215</v>
      </c>
      <c r="J51" s="347">
        <v>14074</v>
      </c>
      <c r="K51" s="347">
        <v>11865</v>
      </c>
      <c r="L51" s="347">
        <v>10528</v>
      </c>
      <c r="M51" s="348">
        <v>13636</v>
      </c>
    </row>
    <row r="52" spans="2:13" ht="27.75" customHeight="1" x14ac:dyDescent="0.15">
      <c r="B52" s="1185"/>
      <c r="C52" s="1186"/>
      <c r="D52" s="106"/>
      <c r="E52" s="1187" t="s">
        <v>43</v>
      </c>
      <c r="F52" s="1187"/>
      <c r="G52" s="1187"/>
      <c r="H52" s="1188"/>
      <c r="I52" s="346">
        <v>57750</v>
      </c>
      <c r="J52" s="347">
        <v>57849</v>
      </c>
      <c r="K52" s="347">
        <v>56638</v>
      </c>
      <c r="L52" s="347">
        <v>55086</v>
      </c>
      <c r="M52" s="348">
        <v>52310</v>
      </c>
    </row>
    <row r="53" spans="2:13" ht="27.75" customHeight="1" thickBot="1" x14ac:dyDescent="0.2">
      <c r="B53" s="1189" t="s">
        <v>19</v>
      </c>
      <c r="C53" s="1190"/>
      <c r="D53" s="110"/>
      <c r="E53" s="1191" t="s">
        <v>44</v>
      </c>
      <c r="F53" s="1191"/>
      <c r="G53" s="1191"/>
      <c r="H53" s="1192"/>
      <c r="I53" s="349">
        <v>7661</v>
      </c>
      <c r="J53" s="350">
        <v>5079</v>
      </c>
      <c r="K53" s="350">
        <v>1214</v>
      </c>
      <c r="L53" s="350">
        <v>832</v>
      </c>
      <c r="M53" s="351">
        <v>-29643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4jaSF813D3XAKECJRjYMGBw9YtkAxZOdVTK9rzJgre+FdpdhfaU+SwIQl0NOL8fELfujUS4FH4XUdEBEHddX3g==" saltValue="D9GP5zc4h9b6YJ91yJP7Ug==" spinCount="100000" sheet="1" objects="1" scenarios="1"/>
  <customSheetViews>
    <customSheetView guid="{F8C7BC47-8E0F-44DB-9C30-AAF5D87596A5}" showGridLines="0" fitToPage="1" hiddenRows="1" hiddenColumns="1" topLeftCell="A22">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19685039370078741" bottom="0" header="0" footer="0"/>
      <printOptions horizontalCentered="1"/>
      <pageSetup paperSize="9" scale="60"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 header="0" footer="0"/>
      <printOptions horizontalCentered="1"/>
      <pageSetup paperSize="9" scale="60" orientation="landscape" horizontalDpi="300" verticalDpi="300" r:id="rId3"/>
      <headerFooter alignWithMargins="0">
        <oddFooter>&amp;C&amp;P/&amp;N</oddFooter>
      </headerFooter>
    </customSheetView>
  </customSheetViews>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4"/>
  <headerFooter alignWithMargins="0">
    <oddFooter>&amp;C&amp;P/&amp;N</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I6" sqref="I6"/>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08" t="s">
        <v>46</v>
      </c>
      <c r="D55" s="1208"/>
      <c r="E55" s="1209"/>
      <c r="F55" s="352">
        <v>7612</v>
      </c>
      <c r="G55" s="352">
        <v>6817</v>
      </c>
      <c r="H55" s="353">
        <v>6313</v>
      </c>
    </row>
    <row r="56" spans="2:8" ht="52.5" customHeight="1" x14ac:dyDescent="0.15">
      <c r="B56" s="122"/>
      <c r="C56" s="1210" t="s">
        <v>47</v>
      </c>
      <c r="D56" s="1210"/>
      <c r="E56" s="1211"/>
      <c r="F56" s="354">
        <v>446</v>
      </c>
      <c r="G56" s="354">
        <v>686</v>
      </c>
      <c r="H56" s="355">
        <v>891</v>
      </c>
    </row>
    <row r="57" spans="2:8" ht="53.25" customHeight="1" x14ac:dyDescent="0.15">
      <c r="B57" s="122"/>
      <c r="C57" s="1212" t="s">
        <v>48</v>
      </c>
      <c r="D57" s="1212"/>
      <c r="E57" s="1213"/>
      <c r="F57" s="356">
        <v>8750</v>
      </c>
      <c r="G57" s="356">
        <v>10421</v>
      </c>
      <c r="H57" s="357">
        <v>36164</v>
      </c>
    </row>
    <row r="58" spans="2:8" ht="45.75" customHeight="1" x14ac:dyDescent="0.15">
      <c r="B58" s="123"/>
      <c r="C58" s="1200" t="s">
        <v>564</v>
      </c>
      <c r="D58" s="1201"/>
      <c r="E58" s="1202"/>
      <c r="F58" s="358">
        <v>0</v>
      </c>
      <c r="G58" s="358">
        <v>0</v>
      </c>
      <c r="H58" s="359">
        <v>25001</v>
      </c>
    </row>
    <row r="59" spans="2:8" ht="45.75" customHeight="1" x14ac:dyDescent="0.15">
      <c r="B59" s="123"/>
      <c r="C59" s="1200" t="s">
        <v>565</v>
      </c>
      <c r="D59" s="1201"/>
      <c r="E59" s="1202"/>
      <c r="F59" s="358">
        <v>2669</v>
      </c>
      <c r="G59" s="358">
        <v>3354</v>
      </c>
      <c r="H59" s="359">
        <v>3300</v>
      </c>
    </row>
    <row r="60" spans="2:8" ht="45.75" customHeight="1" x14ac:dyDescent="0.15">
      <c r="B60" s="123"/>
      <c r="C60" s="1200" t="s">
        <v>566</v>
      </c>
      <c r="D60" s="1201"/>
      <c r="E60" s="1202"/>
      <c r="F60" s="358">
        <v>2307</v>
      </c>
      <c r="G60" s="358">
        <v>2318</v>
      </c>
      <c r="H60" s="359">
        <v>2334</v>
      </c>
    </row>
    <row r="61" spans="2:8" ht="45.75" customHeight="1" x14ac:dyDescent="0.15">
      <c r="B61" s="123"/>
      <c r="C61" s="1200" t="s">
        <v>568</v>
      </c>
      <c r="D61" s="1201"/>
      <c r="E61" s="1202"/>
      <c r="F61" s="358">
        <v>877</v>
      </c>
      <c r="G61" s="358">
        <v>1421</v>
      </c>
      <c r="H61" s="359">
        <v>2287</v>
      </c>
    </row>
    <row r="62" spans="2:8" ht="45.75" customHeight="1" thickBot="1" x14ac:dyDescent="0.2">
      <c r="B62" s="124"/>
      <c r="C62" s="1203" t="s">
        <v>567</v>
      </c>
      <c r="D62" s="1204"/>
      <c r="E62" s="1205"/>
      <c r="F62" s="360">
        <v>1054</v>
      </c>
      <c r="G62" s="360">
        <v>1248</v>
      </c>
      <c r="H62" s="361">
        <v>1433</v>
      </c>
    </row>
    <row r="63" spans="2:8" ht="52.5" customHeight="1" thickBot="1" x14ac:dyDescent="0.2">
      <c r="B63" s="125"/>
      <c r="C63" s="1206" t="s">
        <v>49</v>
      </c>
      <c r="D63" s="1206"/>
      <c r="E63" s="1207"/>
      <c r="F63" s="362">
        <v>16808</v>
      </c>
      <c r="G63" s="362">
        <v>17924</v>
      </c>
      <c r="H63" s="363">
        <v>43368</v>
      </c>
    </row>
    <row r="64" spans="2:8" x14ac:dyDescent="0.15"/>
  </sheetData>
  <sheetProtection algorithmName="SHA-512" hashValue="7vfGYf5JEiEnods2/YgubsxT2x7iRd38+VWKxX6+cCOZX/fZ/Om7YIcC5HtBx+xtRYS8URjOZbQRjX0Gmkpxfg==" saltValue="cB0bOIdjBh16hSpy0nImMg==" spinCount="100000" sheet="1" objects="1" scenarios="1"/>
  <customSheetViews>
    <customSheetView guid="{F8C7BC47-8E0F-44DB-9C30-AAF5D87596A5}" scale="70" showGridLines="0" fitToPage="1" hiddenRows="1" hiddenColumns="1">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 guid="{F25D8CCF-B575-4CF9-885A-5348920D339A}" scale="70" showGridLines="0" fitToPage="1" hiddenRows="1" hiddenColumns="1">
      <pageMargins left="0" right="0" top="0.19685039370078741" bottom="0" header="0" footer="0"/>
      <printOptions horizontalCentered="1"/>
      <pageSetup paperSize="9" scale="43" orientation="landscape" verticalDpi="300" r:id="rId2"/>
      <headerFooter alignWithMargins="0">
        <oddFooter>&amp;C&amp;P/&amp;N</oddFooter>
      </headerFooter>
    </customSheetView>
    <customSheetView guid="{FEE701DB-8061-49BF-9643-2081E9091EE0}" scale="70" showGridLines="0" fitToPage="1" hiddenRows="1" hiddenColumns="1">
      <pageMargins left="0" right="0" top="0.19685039370078741" bottom="0" header="0" footer="0"/>
      <printOptions horizontalCentered="1"/>
      <pageSetup paperSize="9" scale="43" orientation="landscape" verticalDpi="300" r:id="rId3"/>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4"/>
  <headerFooter alignWithMargins="0">
    <oddFooter>&amp;C&amp;P/&amp;N</oddFooter>
  </headerFooter>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22996</v>
      </c>
      <c r="E3" s="144"/>
      <c r="F3" s="145">
        <v>43261</v>
      </c>
      <c r="G3" s="146"/>
      <c r="H3" s="147"/>
    </row>
    <row r="4" spans="1:8" x14ac:dyDescent="0.15">
      <c r="A4" s="148"/>
      <c r="B4" s="149"/>
      <c r="C4" s="150"/>
      <c r="D4" s="151">
        <v>11087</v>
      </c>
      <c r="E4" s="152"/>
      <c r="F4" s="153">
        <v>24721</v>
      </c>
      <c r="G4" s="154"/>
      <c r="H4" s="155"/>
    </row>
    <row r="5" spans="1:8" x14ac:dyDescent="0.15">
      <c r="A5" s="136" t="s">
        <v>521</v>
      </c>
      <c r="B5" s="141"/>
      <c r="C5" s="142"/>
      <c r="D5" s="143">
        <v>34502</v>
      </c>
      <c r="E5" s="144"/>
      <c r="F5" s="145">
        <v>40626</v>
      </c>
      <c r="G5" s="146"/>
      <c r="H5" s="147"/>
    </row>
    <row r="6" spans="1:8" x14ac:dyDescent="0.15">
      <c r="A6" s="148"/>
      <c r="B6" s="149"/>
      <c r="C6" s="150"/>
      <c r="D6" s="151">
        <v>17795</v>
      </c>
      <c r="E6" s="152"/>
      <c r="F6" s="153">
        <v>24279</v>
      </c>
      <c r="G6" s="154"/>
      <c r="H6" s="155"/>
    </row>
    <row r="7" spans="1:8" x14ac:dyDescent="0.15">
      <c r="A7" s="136" t="s">
        <v>522</v>
      </c>
      <c r="B7" s="141"/>
      <c r="C7" s="142"/>
      <c r="D7" s="143">
        <v>33096</v>
      </c>
      <c r="E7" s="144"/>
      <c r="F7" s="145">
        <v>46133</v>
      </c>
      <c r="G7" s="146"/>
      <c r="H7" s="147"/>
    </row>
    <row r="8" spans="1:8" x14ac:dyDescent="0.15">
      <c r="A8" s="148"/>
      <c r="B8" s="149"/>
      <c r="C8" s="150"/>
      <c r="D8" s="151">
        <v>21205</v>
      </c>
      <c r="E8" s="152"/>
      <c r="F8" s="153">
        <v>27280</v>
      </c>
      <c r="G8" s="154"/>
      <c r="H8" s="155"/>
    </row>
    <row r="9" spans="1:8" x14ac:dyDescent="0.15">
      <c r="A9" s="136" t="s">
        <v>523</v>
      </c>
      <c r="B9" s="141"/>
      <c r="C9" s="142"/>
      <c r="D9" s="143">
        <v>43745</v>
      </c>
      <c r="E9" s="144"/>
      <c r="F9" s="145">
        <v>49174</v>
      </c>
      <c r="G9" s="146"/>
      <c r="H9" s="147"/>
    </row>
    <row r="10" spans="1:8" x14ac:dyDescent="0.15">
      <c r="A10" s="148"/>
      <c r="B10" s="149"/>
      <c r="C10" s="150"/>
      <c r="D10" s="151">
        <v>20981</v>
      </c>
      <c r="E10" s="152"/>
      <c r="F10" s="153">
        <v>29896</v>
      </c>
      <c r="G10" s="154"/>
      <c r="H10" s="155"/>
    </row>
    <row r="11" spans="1:8" x14ac:dyDescent="0.15">
      <c r="A11" s="136" t="s">
        <v>524</v>
      </c>
      <c r="B11" s="141"/>
      <c r="C11" s="142"/>
      <c r="D11" s="143">
        <v>35370</v>
      </c>
      <c r="E11" s="144"/>
      <c r="F11" s="145">
        <v>50636</v>
      </c>
      <c r="G11" s="146"/>
      <c r="H11" s="147"/>
    </row>
    <row r="12" spans="1:8" x14ac:dyDescent="0.15">
      <c r="A12" s="148"/>
      <c r="B12" s="149"/>
      <c r="C12" s="156"/>
      <c r="D12" s="151">
        <v>19632</v>
      </c>
      <c r="E12" s="152"/>
      <c r="F12" s="153">
        <v>31778</v>
      </c>
      <c r="G12" s="154"/>
      <c r="H12" s="155"/>
    </row>
    <row r="13" spans="1:8" x14ac:dyDescent="0.15">
      <c r="A13" s="136"/>
      <c r="B13" s="141"/>
      <c r="C13" s="157"/>
      <c r="D13" s="158">
        <v>33942</v>
      </c>
      <c r="E13" s="159"/>
      <c r="F13" s="160">
        <v>45966</v>
      </c>
      <c r="G13" s="161"/>
      <c r="H13" s="147"/>
    </row>
    <row r="14" spans="1:8" x14ac:dyDescent="0.15">
      <c r="A14" s="148"/>
      <c r="B14" s="149"/>
      <c r="C14" s="150"/>
      <c r="D14" s="151">
        <v>18140</v>
      </c>
      <c r="E14" s="152"/>
      <c r="F14" s="153">
        <v>27591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3.34</v>
      </c>
      <c r="C19" s="162">
        <f>ROUND(VALUE(SUBSTITUTE(実質収支比率等に係る経年分析!G$48,"▲","-")),2)</f>
        <v>4.9400000000000004</v>
      </c>
      <c r="D19" s="162">
        <f>ROUND(VALUE(SUBSTITUTE(実質収支比率等に係る経年分析!H$48,"▲","-")),2)</f>
        <v>2.57</v>
      </c>
      <c r="E19" s="162">
        <f>ROUND(VALUE(SUBSTITUTE(実質収支比率等に係る経年分析!I$48,"▲","-")),2)</f>
        <v>2.5299999999999998</v>
      </c>
      <c r="F19" s="162">
        <f>ROUND(VALUE(SUBSTITUTE(実質収支比率等に係る経年分析!J$48,"▲","-")),2)</f>
        <v>2.59</v>
      </c>
    </row>
    <row r="20" spans="1:11" x14ac:dyDescent="0.15">
      <c r="A20" s="162" t="s">
        <v>53</v>
      </c>
      <c r="B20" s="162">
        <f>ROUND(VALUE(SUBSTITUTE(実質収支比率等に係る経年分析!F$47,"▲","-")),2)</f>
        <v>12.5</v>
      </c>
      <c r="C20" s="162">
        <f>ROUND(VALUE(SUBSTITUTE(実質収支比率等に係る経年分析!G$47,"▲","-")),2)</f>
        <v>13.3</v>
      </c>
      <c r="D20" s="162">
        <f>ROUND(VALUE(SUBSTITUTE(実質収支比率等に係る経年分析!H$47,"▲","-")),2)</f>
        <v>16.190000000000001</v>
      </c>
      <c r="E20" s="162">
        <f>ROUND(VALUE(SUBSTITUTE(実質収支比率等に係る経年分析!I$47,"▲","-")),2)</f>
        <v>14.29</v>
      </c>
      <c r="F20" s="162">
        <f>ROUND(VALUE(SUBSTITUTE(実質収支比率等に係る経年分析!J$47,"▲","-")),2)</f>
        <v>12.97</v>
      </c>
    </row>
    <row r="21" spans="1:11" x14ac:dyDescent="0.15">
      <c r="A21" s="162" t="s">
        <v>54</v>
      </c>
      <c r="B21" s="162">
        <f>IF(ISNUMBER(VALUE(SUBSTITUTE(実質収支比率等に係る経年分析!F$49,"▲","-"))),ROUND(VALUE(SUBSTITUTE(実質収支比率等に係る経年分析!F$49,"▲","-")),2),NA())</f>
        <v>2.79</v>
      </c>
      <c r="C21" s="162">
        <f>IF(ISNUMBER(VALUE(SUBSTITUTE(実質収支比率等に係る経年分析!G$49,"▲","-"))),ROUND(VALUE(SUBSTITUTE(実質収支比率等に係る経年分析!G$49,"▲","-")),2),NA())</f>
        <v>3.37</v>
      </c>
      <c r="D21" s="162">
        <f>IF(ISNUMBER(VALUE(SUBSTITUTE(実質収支比率等に係る経年分析!H$49,"▲","-"))),ROUND(VALUE(SUBSTITUTE(実質収支比率等に係る経年分析!H$49,"▲","-")),2),NA())</f>
        <v>0.04</v>
      </c>
      <c r="E21" s="162">
        <f>IF(ISNUMBER(VALUE(SUBSTITUTE(実質収支比率等に係る経年分析!I$49,"▲","-"))),ROUND(VALUE(SUBSTITUTE(実質収支比率等に係る経年分析!I$49,"▲","-")),2),NA())</f>
        <v>-1.67</v>
      </c>
      <c r="F21" s="162">
        <f>IF(ISNUMBER(VALUE(SUBSTITUTE(実質収支比率等に係る経年分析!J$49,"▲","-"))),ROUND(VALUE(SUBSTITUTE(実質収支比率等に係る経年分析!J$49,"▲","-")),2),NA())</f>
        <v>-0.92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国民健康保険診療施設費</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宝塚市営霊園事業費</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0.05</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介護保険事業費</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1.69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0.75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0.86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0.55000000000000004</v>
      </c>
    </row>
    <row r="32" spans="1:11" x14ac:dyDescent="0.15">
      <c r="A32" s="163" t="str">
        <f>IF(連結実質赤字比率に係る赤字・黒字の構成分析!C$38="",NA(),連結実質赤字比率に係る赤字・黒字の構成分析!C$38)</f>
        <v>国民健康保険事業費</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0.88</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0.86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1.1200000000000001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0.89</v>
      </c>
    </row>
    <row r="34" spans="1:16" x14ac:dyDescent="0.15">
      <c r="A34" s="163" t="str">
        <f>IF(連結実質赤字比率に係る赤字・黒字の構成分析!C$36="",NA(),連結実質赤字比率に係る赤字・黒字の構成分析!C$36)</f>
        <v>病院事業会計</v>
      </c>
      <c r="B34" s="163">
        <f>IF(ROUND(VALUE(SUBSTITUTE(連結実質赤字比率に係る赤字・黒字の構成分析!F$36,"▲", "-")), 2) &lt; 0, ABS(ROUND(VALUE(SUBSTITUTE(連結実質赤字比率に係る赤字・黒字の構成分析!F$36,"▲", "-")), 2)), NA())</f>
        <v>1.99</v>
      </c>
      <c r="C34" s="163" t="e">
        <f>IF(ROUND(VALUE(SUBSTITUTE(連結実質赤字比率に係る赤字・黒字の構成分析!F$36,"▲", "-")), 2) &gt;= 0, ABS(ROUND(VALUE(SUBSTITUTE(連結実質赤字比率に係る赤字・黒字の構成分析!F$36,"▲", "-")), 2)), NA())</f>
        <v>#N/A</v>
      </c>
      <c r="D34" s="163">
        <f>IF(ROUND(VALUE(SUBSTITUTE(連結実質赤字比率に係る赤字・黒字の構成分析!G$36,"▲", "-")), 2) &lt; 0, ABS(ROUND(VALUE(SUBSTITUTE(連結実質赤字比率に係る赤字・黒字の構成分析!G$36,"▲", "-")), 2)), NA())</f>
        <v>0.18</v>
      </c>
      <c r="E34" s="163" t="e">
        <f>IF(ROUND(VALUE(SUBSTITUTE(連結実質赤字比率に係る赤字・黒字の構成分析!G$36,"▲", "-")), 2) &gt;= 0, ABS(ROUND(VALUE(SUBSTITUTE(連結実質赤字比率に係る赤字・黒字の構成分析!G$36,"▲", "-")), 2)), NA())</f>
        <v>#N/A</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2.39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1.27</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4.93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2.56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2.46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2.59</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8.73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8.31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4.1900000000000004</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6628</v>
      </c>
      <c r="E42" s="164"/>
      <c r="F42" s="164"/>
      <c r="G42" s="164">
        <f>'実質公債費比率（分子）の構造'!L$52</f>
        <v>6489</v>
      </c>
      <c r="H42" s="164"/>
      <c r="I42" s="164"/>
      <c r="J42" s="164">
        <f>'実質公債費比率（分子）の構造'!M$52</f>
        <v>6373</v>
      </c>
      <c r="K42" s="164"/>
      <c r="L42" s="164"/>
      <c r="M42" s="164">
        <f>'実質公債費比率（分子）の構造'!N$52</f>
        <v>6414</v>
      </c>
      <c r="N42" s="164"/>
      <c r="O42" s="164"/>
      <c r="P42" s="164">
        <f>'実質公債費比率（分子）の構造'!O$52</f>
        <v>6070</v>
      </c>
    </row>
    <row r="43" spans="1:16" x14ac:dyDescent="0.15">
      <c r="A43" s="164" t="s">
        <v>16</v>
      </c>
      <c r="B43" s="164">
        <f>'実質公債費比率（分子）の構造'!K$51</f>
        <v>1</v>
      </c>
      <c r="C43" s="164"/>
      <c r="D43" s="164"/>
      <c r="E43" s="164">
        <f>'実質公債費比率（分子）の構造'!L$51</f>
        <v>0</v>
      </c>
      <c r="F43" s="164"/>
      <c r="G43" s="164"/>
      <c r="H43" s="164">
        <f>'実質公債費比率（分子）の構造'!M$51</f>
        <v>3</v>
      </c>
      <c r="I43" s="164"/>
      <c r="J43" s="164"/>
      <c r="K43" s="164">
        <f>'実質公債費比率（分子）の構造'!N$51</f>
        <v>0</v>
      </c>
      <c r="L43" s="164"/>
      <c r="M43" s="164"/>
      <c r="N43" s="164" t="str">
        <f>'実質公債費比率（分子）の構造'!O$51</f>
        <v>-</v>
      </c>
      <c r="O43" s="164"/>
      <c r="P43" s="164"/>
    </row>
    <row r="44" spans="1:16" x14ac:dyDescent="0.15">
      <c r="A44" s="164" t="s">
        <v>62</v>
      </c>
      <c r="B44" s="164">
        <f>'実質公債費比率（分子）の構造'!K$50</f>
        <v>379</v>
      </c>
      <c r="C44" s="164"/>
      <c r="D44" s="164"/>
      <c r="E44" s="164">
        <f>'実質公債費比率（分子）の構造'!L$50</f>
        <v>537</v>
      </c>
      <c r="F44" s="164"/>
      <c r="G44" s="164"/>
      <c r="H44" s="164">
        <f>'実質公債費比率（分子）の構造'!M$50</f>
        <v>434</v>
      </c>
      <c r="I44" s="164"/>
      <c r="J44" s="164"/>
      <c r="K44" s="164">
        <f>'実質公債費比率（分子）の構造'!N$50</f>
        <v>403</v>
      </c>
      <c r="L44" s="164"/>
      <c r="M44" s="164"/>
      <c r="N44" s="164">
        <f>'実質公債費比率（分子）の構造'!O$50</f>
        <v>291</v>
      </c>
      <c r="O44" s="164"/>
      <c r="P44" s="164"/>
    </row>
    <row r="45" spans="1:16" x14ac:dyDescent="0.15">
      <c r="A45" s="164" t="s">
        <v>63</v>
      </c>
      <c r="B45" s="164">
        <f>'実質公債費比率（分子）の構造'!K$49</f>
        <v>10</v>
      </c>
      <c r="C45" s="164"/>
      <c r="D45" s="164"/>
      <c r="E45" s="164">
        <f>'実質公債費比率（分子）の構造'!L$49</f>
        <v>4</v>
      </c>
      <c r="F45" s="164"/>
      <c r="G45" s="164"/>
      <c r="H45" s="164">
        <f>'実質公債費比率（分子）の構造'!M$49</f>
        <v>2</v>
      </c>
      <c r="I45" s="164"/>
      <c r="J45" s="164"/>
      <c r="K45" s="164">
        <f>'実質公債費比率（分子）の構造'!N$49</f>
        <v>4</v>
      </c>
      <c r="L45" s="164"/>
      <c r="M45" s="164"/>
      <c r="N45" s="164">
        <f>'実質公債費比率（分子）の構造'!O$49</f>
        <v>0</v>
      </c>
      <c r="O45" s="164"/>
      <c r="P45" s="164"/>
    </row>
    <row r="46" spans="1:16" x14ac:dyDescent="0.15">
      <c r="A46" s="164" t="s">
        <v>64</v>
      </c>
      <c r="B46" s="164">
        <f>'実質公債費比率（分子）の構造'!K$48</f>
        <v>1382</v>
      </c>
      <c r="C46" s="164"/>
      <c r="D46" s="164"/>
      <c r="E46" s="164">
        <f>'実質公債費比率（分子）の構造'!L$48</f>
        <v>1161</v>
      </c>
      <c r="F46" s="164"/>
      <c r="G46" s="164"/>
      <c r="H46" s="164">
        <f>'実質公債費比率（分子）の構造'!M$48</f>
        <v>1255</v>
      </c>
      <c r="I46" s="164"/>
      <c r="J46" s="164"/>
      <c r="K46" s="164">
        <f>'実質公債費比率（分子）の構造'!N$48</f>
        <v>1265</v>
      </c>
      <c r="L46" s="164"/>
      <c r="M46" s="164"/>
      <c r="N46" s="164">
        <f>'実質公債費比率（分子）の構造'!O$48</f>
        <v>1161</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6513</v>
      </c>
      <c r="C49" s="164"/>
      <c r="D49" s="164"/>
      <c r="E49" s="164">
        <f>'実質公債費比率（分子）の構造'!L$45</f>
        <v>6806</v>
      </c>
      <c r="F49" s="164"/>
      <c r="G49" s="164"/>
      <c r="H49" s="164">
        <f>'実質公債費比率（分子）の構造'!M$45</f>
        <v>6871</v>
      </c>
      <c r="I49" s="164"/>
      <c r="J49" s="164"/>
      <c r="K49" s="164">
        <f>'実質公債費比率（分子）の構造'!N$45</f>
        <v>7003</v>
      </c>
      <c r="L49" s="164"/>
      <c r="M49" s="164"/>
      <c r="N49" s="164">
        <f>'実質公債費比率（分子）の構造'!O$45</f>
        <v>7335</v>
      </c>
      <c r="O49" s="164"/>
      <c r="P49" s="164"/>
    </row>
    <row r="50" spans="1:16" x14ac:dyDescent="0.15">
      <c r="A50" s="164" t="s">
        <v>67</v>
      </c>
      <c r="B50" s="164" t="e">
        <f>NA()</f>
        <v>#N/A</v>
      </c>
      <c r="C50" s="164">
        <f>IF(ISNUMBER('実質公債費比率（分子）の構造'!K$53),'実質公債費比率（分子）の構造'!K$53,NA())</f>
        <v>1657</v>
      </c>
      <c r="D50" s="164" t="e">
        <f>NA()</f>
        <v>#N/A</v>
      </c>
      <c r="E50" s="164" t="e">
        <f>NA()</f>
        <v>#N/A</v>
      </c>
      <c r="F50" s="164">
        <f>IF(ISNUMBER('実質公債費比率（分子）の構造'!L$53),'実質公債費比率（分子）の構造'!L$53,NA())</f>
        <v>2019</v>
      </c>
      <c r="G50" s="164" t="e">
        <f>NA()</f>
        <v>#N/A</v>
      </c>
      <c r="H50" s="164" t="e">
        <f>NA()</f>
        <v>#N/A</v>
      </c>
      <c r="I50" s="164">
        <f>IF(ISNUMBER('実質公債費比率（分子）の構造'!M$53),'実質公債費比率（分子）の構造'!M$53,NA())</f>
        <v>2192</v>
      </c>
      <c r="J50" s="164" t="e">
        <f>NA()</f>
        <v>#N/A</v>
      </c>
      <c r="K50" s="164" t="e">
        <f>NA()</f>
        <v>#N/A</v>
      </c>
      <c r="L50" s="164">
        <f>IF(ISNUMBER('実質公債費比率（分子）の構造'!N$53),'実質公債費比率（分子）の構造'!N$53,NA())</f>
        <v>2261</v>
      </c>
      <c r="M50" s="164" t="e">
        <f>NA()</f>
        <v>#N/A</v>
      </c>
      <c r="N50" s="164" t="e">
        <f>NA()</f>
        <v>#N/A</v>
      </c>
      <c r="O50" s="164">
        <f>IF(ISNUMBER('実質公債費比率（分子）の構造'!O$53),'実質公債費比率（分子）の構造'!O$53,NA())</f>
        <v>2717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57750</v>
      </c>
      <c r="E56" s="163"/>
      <c r="F56" s="163"/>
      <c r="G56" s="163">
        <f>'将来負担比率（分子）の構造'!J$52</f>
        <v>57849</v>
      </c>
      <c r="H56" s="163"/>
      <c r="I56" s="163"/>
      <c r="J56" s="163">
        <f>'将来負担比率（分子）の構造'!K$52</f>
        <v>56638</v>
      </c>
      <c r="K56" s="163"/>
      <c r="L56" s="163"/>
      <c r="M56" s="163">
        <f>'将来負担比率（分子）の構造'!L$52</f>
        <v>55086</v>
      </c>
      <c r="N56" s="163"/>
      <c r="O56" s="163"/>
      <c r="P56" s="163">
        <f>'将来負担比率（分子）の構造'!M$52</f>
        <v>52310</v>
      </c>
    </row>
    <row r="57" spans="1:16" x14ac:dyDescent="0.15">
      <c r="A57" s="163" t="s">
        <v>42</v>
      </c>
      <c r="B57" s="163"/>
      <c r="C57" s="163"/>
      <c r="D57" s="163">
        <f>'将来負担比率（分子）の構造'!I$51</f>
        <v>15215</v>
      </c>
      <c r="E57" s="163"/>
      <c r="F57" s="163"/>
      <c r="G57" s="163">
        <f>'将来負担比率（分子）の構造'!J$51</f>
        <v>14074</v>
      </c>
      <c r="H57" s="163"/>
      <c r="I57" s="163"/>
      <c r="J57" s="163">
        <f>'将来負担比率（分子）の構造'!K$51</f>
        <v>11865</v>
      </c>
      <c r="K57" s="163"/>
      <c r="L57" s="163"/>
      <c r="M57" s="163">
        <f>'将来負担比率（分子）の構造'!L$51</f>
        <v>10528</v>
      </c>
      <c r="N57" s="163"/>
      <c r="O57" s="163"/>
      <c r="P57" s="163">
        <f>'将来負担比率（分子）の構造'!M$51</f>
        <v>13636</v>
      </c>
    </row>
    <row r="58" spans="1:16" x14ac:dyDescent="0.15">
      <c r="A58" s="163" t="s">
        <v>41</v>
      </c>
      <c r="B58" s="163"/>
      <c r="C58" s="163"/>
      <c r="D58" s="163">
        <f>'将来負担比率（分子）の構造'!I$50</f>
        <v>14186</v>
      </c>
      <c r="E58" s="163"/>
      <c r="F58" s="163"/>
      <c r="G58" s="163">
        <f>'将来負担比率（分子）の構造'!J$50</f>
        <v>16203</v>
      </c>
      <c r="H58" s="163"/>
      <c r="I58" s="163"/>
      <c r="J58" s="163">
        <f>'将来負担比率（分子）の構造'!K$50</f>
        <v>20555</v>
      </c>
      <c r="K58" s="163"/>
      <c r="L58" s="163"/>
      <c r="M58" s="163">
        <f>'将来負担比率（分子）の構造'!L$50</f>
        <v>22216</v>
      </c>
      <c r="N58" s="163"/>
      <c r="O58" s="163"/>
      <c r="P58" s="163">
        <f>'将来負担比率（分子）の構造'!M$50</f>
        <v>47391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2079</v>
      </c>
      <c r="C61" s="163"/>
      <c r="D61" s="163"/>
      <c r="E61" s="163">
        <f>'将来負担比率（分子）の構造'!J$46</f>
        <v>2227</v>
      </c>
      <c r="F61" s="163"/>
      <c r="G61" s="163"/>
      <c r="H61" s="163">
        <f>'将来負担比率（分子）の構造'!K$46</f>
        <v>1899</v>
      </c>
      <c r="I61" s="163"/>
      <c r="J61" s="163"/>
      <c r="K61" s="163">
        <f>'将来負担比率（分子）の構造'!L$46</f>
        <v>1910</v>
      </c>
      <c r="L61" s="163"/>
      <c r="M61" s="163"/>
      <c r="N61" s="163">
        <f>'将来負担比率（分子）の構造'!M$46</f>
        <v>1905</v>
      </c>
      <c r="O61" s="163"/>
      <c r="P61" s="163"/>
    </row>
    <row r="62" spans="1:16" x14ac:dyDescent="0.15">
      <c r="A62" s="163" t="s">
        <v>35</v>
      </c>
      <c r="B62" s="163">
        <f>'将来負担比率（分子）の構造'!I$45</f>
        <v>5826</v>
      </c>
      <c r="C62" s="163"/>
      <c r="D62" s="163"/>
      <c r="E62" s="163">
        <f>'将来負担比率（分子）の構造'!J$45</f>
        <v>5691</v>
      </c>
      <c r="F62" s="163"/>
      <c r="G62" s="163"/>
      <c r="H62" s="163">
        <f>'将来負担比率（分子）の構造'!K$45</f>
        <v>5476</v>
      </c>
      <c r="I62" s="163"/>
      <c r="J62" s="163"/>
      <c r="K62" s="163">
        <f>'将来負担比率（分子）の構造'!L$45</f>
        <v>5610</v>
      </c>
      <c r="L62" s="163"/>
      <c r="M62" s="163"/>
      <c r="N62" s="163">
        <f>'将来負担比率（分子）の構造'!M$45</f>
        <v>5362</v>
      </c>
      <c r="O62" s="163"/>
      <c r="P62" s="163"/>
    </row>
    <row r="63" spans="1:16" x14ac:dyDescent="0.15">
      <c r="A63" s="163" t="s">
        <v>34</v>
      </c>
      <c r="B63" s="163">
        <f>'将来負担比率（分子）の構造'!I$44</f>
        <v>15</v>
      </c>
      <c r="C63" s="163"/>
      <c r="D63" s="163"/>
      <c r="E63" s="163">
        <f>'将来負担比率（分子）の構造'!J$44</f>
        <v>12</v>
      </c>
      <c r="F63" s="163"/>
      <c r="G63" s="163"/>
      <c r="H63" s="163">
        <f>'将来負担比率（分子）の構造'!K$44</f>
        <v>9</v>
      </c>
      <c r="I63" s="163"/>
      <c r="J63" s="163"/>
      <c r="K63" s="163">
        <f>'将来負担比率（分子）の構造'!L$44</f>
        <v>6</v>
      </c>
      <c r="L63" s="163"/>
      <c r="M63" s="163"/>
      <c r="N63" s="163">
        <f>'将来負担比率（分子）の構造'!M$44</f>
        <v>6</v>
      </c>
      <c r="O63" s="163"/>
      <c r="P63" s="163"/>
    </row>
    <row r="64" spans="1:16" x14ac:dyDescent="0.15">
      <c r="A64" s="163" t="s">
        <v>33</v>
      </c>
      <c r="B64" s="163">
        <f>'将来負担比率（分子）の構造'!I$43</f>
        <v>11361</v>
      </c>
      <c r="C64" s="163"/>
      <c r="D64" s="163"/>
      <c r="E64" s="163">
        <f>'将来負担比率（分子）の構造'!J$43</f>
        <v>10012</v>
      </c>
      <c r="F64" s="163"/>
      <c r="G64" s="163"/>
      <c r="H64" s="163">
        <f>'将来負担比率（分子）の構造'!K$43</f>
        <v>9226</v>
      </c>
      <c r="I64" s="163"/>
      <c r="J64" s="163"/>
      <c r="K64" s="163">
        <f>'将来負担比率（分子）の構造'!L$43</f>
        <v>8156</v>
      </c>
      <c r="L64" s="163"/>
      <c r="M64" s="163"/>
      <c r="N64" s="163">
        <f>'将来負担比率（分子）の構造'!M$43</f>
        <v>7645</v>
      </c>
      <c r="O64" s="163"/>
      <c r="P64" s="163"/>
    </row>
    <row r="65" spans="1:16" x14ac:dyDescent="0.15">
      <c r="A65" s="163" t="s">
        <v>32</v>
      </c>
      <c r="B65" s="163">
        <f>'将来負担比率（分子）の構造'!I$42</f>
        <v>2932</v>
      </c>
      <c r="C65" s="163"/>
      <c r="D65" s="163"/>
      <c r="E65" s="163">
        <f>'将来負担比率（分子）の構造'!J$42</f>
        <v>2900</v>
      </c>
      <c r="F65" s="163"/>
      <c r="G65" s="163"/>
      <c r="H65" s="163">
        <f>'将来負担比率（分子）の構造'!K$42</f>
        <v>2654</v>
      </c>
      <c r="I65" s="163"/>
      <c r="J65" s="163"/>
      <c r="K65" s="163">
        <f>'将来負担比率（分子）の構造'!L$42</f>
        <v>2289</v>
      </c>
      <c r="L65" s="163"/>
      <c r="M65" s="163"/>
      <c r="N65" s="163">
        <f>'将来負担比率（分子）の構造'!M$42</f>
        <v>509</v>
      </c>
      <c r="O65" s="163"/>
      <c r="P65" s="163"/>
    </row>
    <row r="66" spans="1:16" x14ac:dyDescent="0.15">
      <c r="A66" s="163" t="s">
        <v>31</v>
      </c>
      <c r="B66" s="163">
        <f>'将来負担比率（分子）の構造'!I$41</f>
        <v>72599</v>
      </c>
      <c r="C66" s="163"/>
      <c r="D66" s="163"/>
      <c r="E66" s="163">
        <f>'将来負担比率（分子）の構造'!J$41</f>
        <v>72364</v>
      </c>
      <c r="F66" s="163"/>
      <c r="G66" s="163"/>
      <c r="H66" s="163">
        <f>'将来負担比率（分子）の構造'!K$41</f>
        <v>71007</v>
      </c>
      <c r="I66" s="163"/>
      <c r="J66" s="163"/>
      <c r="K66" s="163">
        <f>'将来負担比率（分子）の構造'!L$41</f>
        <v>70691</v>
      </c>
      <c r="L66" s="163"/>
      <c r="M66" s="163"/>
      <c r="N66" s="163">
        <f>'将来負担比率（分子）の構造'!M$41</f>
        <v>68267</v>
      </c>
      <c r="O66" s="163"/>
      <c r="P66" s="163"/>
    </row>
    <row r="67" spans="1:16" x14ac:dyDescent="0.15">
      <c r="A67" s="163" t="s">
        <v>71</v>
      </c>
      <c r="B67" s="163" t="e">
        <f>NA()</f>
        <v>#N/A</v>
      </c>
      <c r="C67" s="163">
        <f>IF(ISNUMBER('将来負担比率（分子）の構造'!I$53), IF('将来負担比率（分子）の構造'!I$53 &lt; 0, 0, '将来負担比率（分子）の構造'!I$53), NA())</f>
        <v>7661</v>
      </c>
      <c r="D67" s="163" t="e">
        <f>NA()</f>
        <v>#N/A</v>
      </c>
      <c r="E67" s="163" t="e">
        <f>NA()</f>
        <v>#N/A</v>
      </c>
      <c r="F67" s="163">
        <f>IF(ISNUMBER('将来負担比率（分子）の構造'!J$53), IF('将来負担比率（分子）の構造'!J$53 &lt; 0, 0, '将来負担比率（分子）の構造'!J$53), NA())</f>
        <v>5079</v>
      </c>
      <c r="G67" s="163" t="e">
        <f>NA()</f>
        <v>#N/A</v>
      </c>
      <c r="H67" s="163" t="e">
        <f>NA()</f>
        <v>#N/A</v>
      </c>
      <c r="I67" s="163">
        <f>IF(ISNUMBER('将来負担比率（分子）の構造'!K$53), IF('将来負担比率（分子）の構造'!K$53 &lt; 0, 0, '将来負担比率（分子）の構造'!K$53), NA())</f>
        <v>1214</v>
      </c>
      <c r="J67" s="163" t="e">
        <f>NA()</f>
        <v>#N/A</v>
      </c>
      <c r="K67" s="163" t="e">
        <f>NA()</f>
        <v>#N/A</v>
      </c>
      <c r="L67" s="163">
        <f>IF(ISNUMBER('将来負担比率（分子）の構造'!L$53), IF('将来負担比率（分子）の構造'!L$53 &lt; 0, 0, '将来負担比率（分子）の構造'!L$53), NA())</f>
        <v>832</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7612</v>
      </c>
      <c r="C72" s="167">
        <f>基金残高に係る経年分析!G55</f>
        <v>6817</v>
      </c>
      <c r="D72" s="167">
        <f>基金残高に係る経年分析!H55</f>
        <v>6313</v>
      </c>
    </row>
    <row r="73" spans="1:16" x14ac:dyDescent="0.15">
      <c r="A73" s="166" t="s">
        <v>74</v>
      </c>
      <c r="B73" s="167">
        <f>基金残高に係る経年分析!F56</f>
        <v>446</v>
      </c>
      <c r="C73" s="167">
        <f>基金残高に係る経年分析!G56</f>
        <v>686</v>
      </c>
      <c r="D73" s="167">
        <f>基金残高に係る経年分析!H56</f>
        <v>891</v>
      </c>
    </row>
    <row r="74" spans="1:16" x14ac:dyDescent="0.15">
      <c r="A74" s="166" t="s">
        <v>75</v>
      </c>
      <c r="B74" s="167">
        <f>基金残高に係る経年分析!F57</f>
        <v>8750</v>
      </c>
      <c r="C74" s="167">
        <f>基金残高に係る経年分析!G57</f>
        <v>10421</v>
      </c>
      <c r="D74" s="167">
        <f>基金残高に係る経年分析!H57</f>
        <v>36164</v>
      </c>
    </row>
  </sheetData>
  <sheetProtection algorithmName="SHA-512" hashValue="nC6s/I1my4cqpeHGjiCv/0EOGcnjTU3ZFrspa5qEU+MwDpfwp8yawrUR6MU6ogBhgcc4x1YxwgVJ+aWWXBQp7g==" saltValue="P/p8F78NZUivu+tByJvxqQ==" spinCount="100000" sheet="1" objects="1" scenarios="1"/>
  <customSheetViews>
    <customSheetView guid="{F8C7BC47-8E0F-44DB-9C30-AAF5D87596A5}" state="hidden">
      <pageMargins left="0.78700000000000003" right="0.78700000000000003" top="0.98399999999999999" bottom="0.98399999999999999" header="0.51200000000000001" footer="0.51200000000000001"/>
      <pageSetup paperSize="9" orientation="portrait" verticalDpi="0" r:id="rId1"/>
      <headerFooter alignWithMargins="0"/>
    </customSheetView>
    <customSheetView guid="{F25D8CCF-B575-4CF9-885A-5348920D339A}" state="hidden">
      <pageMargins left="0.78700000000000003" right="0.78700000000000003" top="0.98399999999999999" bottom="0.98399999999999999" header="0.51200000000000001" footer="0.51200000000000001"/>
      <pageSetup paperSize="9" orientation="portrait" verticalDpi="0" r:id="rId2"/>
      <headerFooter alignWithMargins="0"/>
    </customSheetView>
    <customSheetView guid="{FEE701DB-8061-49BF-9643-2081E9091EE0}" state="hidden">
      <pageMargins left="0.78700000000000003" right="0.78700000000000003" top="0.98399999999999999" bottom="0.98399999999999999" header="0.51200000000000001" footer="0.51200000000000001"/>
      <pageSetup paperSize="9" orientation="portrait" verticalDpi="0" r:id="rId3"/>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DW38" activeCellId="1" sqref="DW36:EC36 DW38:EC38"/>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35698224</v>
      </c>
      <c r="S5" s="677"/>
      <c r="T5" s="677"/>
      <c r="U5" s="677"/>
      <c r="V5" s="677"/>
      <c r="W5" s="677"/>
      <c r="X5" s="677"/>
      <c r="Y5" s="702"/>
      <c r="Z5" s="715">
        <v>30</v>
      </c>
      <c r="AA5" s="715"/>
      <c r="AB5" s="715"/>
      <c r="AC5" s="715"/>
      <c r="AD5" s="716">
        <v>32455821</v>
      </c>
      <c r="AE5" s="716"/>
      <c r="AF5" s="716"/>
      <c r="AG5" s="716"/>
      <c r="AH5" s="716"/>
      <c r="AI5" s="716"/>
      <c r="AJ5" s="716"/>
      <c r="AK5" s="716"/>
      <c r="AL5" s="703">
        <v>64.400000000000006</v>
      </c>
      <c r="AM5" s="685"/>
      <c r="AN5" s="685"/>
      <c r="AO5" s="704"/>
      <c r="AP5" s="679" t="s">
        <v>216</v>
      </c>
      <c r="AQ5" s="680"/>
      <c r="AR5" s="680"/>
      <c r="AS5" s="680"/>
      <c r="AT5" s="680"/>
      <c r="AU5" s="680"/>
      <c r="AV5" s="680"/>
      <c r="AW5" s="680"/>
      <c r="AX5" s="680"/>
      <c r="AY5" s="680"/>
      <c r="AZ5" s="680"/>
      <c r="BA5" s="680"/>
      <c r="BB5" s="680"/>
      <c r="BC5" s="680"/>
      <c r="BD5" s="680"/>
      <c r="BE5" s="680"/>
      <c r="BF5" s="681"/>
      <c r="BG5" s="621">
        <v>32438121</v>
      </c>
      <c r="BH5" s="622"/>
      <c r="BI5" s="622"/>
      <c r="BJ5" s="622"/>
      <c r="BK5" s="622"/>
      <c r="BL5" s="622"/>
      <c r="BM5" s="622"/>
      <c r="BN5" s="623"/>
      <c r="BO5" s="659">
        <v>90.9</v>
      </c>
      <c r="BP5" s="659"/>
      <c r="BQ5" s="659"/>
      <c r="BR5" s="659"/>
      <c r="BS5" s="660">
        <v>234800</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426682</v>
      </c>
      <c r="S6" s="622"/>
      <c r="T6" s="622"/>
      <c r="U6" s="622"/>
      <c r="V6" s="622"/>
      <c r="W6" s="622"/>
      <c r="X6" s="622"/>
      <c r="Y6" s="623"/>
      <c r="Z6" s="659">
        <v>0.4</v>
      </c>
      <c r="AA6" s="659"/>
      <c r="AB6" s="659"/>
      <c r="AC6" s="659"/>
      <c r="AD6" s="660">
        <v>426682</v>
      </c>
      <c r="AE6" s="660"/>
      <c r="AF6" s="660"/>
      <c r="AG6" s="660"/>
      <c r="AH6" s="660"/>
      <c r="AI6" s="660"/>
      <c r="AJ6" s="660"/>
      <c r="AK6" s="660"/>
      <c r="AL6" s="624">
        <v>0.8</v>
      </c>
      <c r="AM6" s="625"/>
      <c r="AN6" s="625"/>
      <c r="AO6" s="661"/>
      <c r="AP6" s="618" t="s">
        <v>221</v>
      </c>
      <c r="AQ6" s="619"/>
      <c r="AR6" s="619"/>
      <c r="AS6" s="619"/>
      <c r="AT6" s="619"/>
      <c r="AU6" s="619"/>
      <c r="AV6" s="619"/>
      <c r="AW6" s="619"/>
      <c r="AX6" s="619"/>
      <c r="AY6" s="619"/>
      <c r="AZ6" s="619"/>
      <c r="BA6" s="619"/>
      <c r="BB6" s="619"/>
      <c r="BC6" s="619"/>
      <c r="BD6" s="619"/>
      <c r="BE6" s="619"/>
      <c r="BF6" s="620"/>
      <c r="BG6" s="621">
        <v>32438121</v>
      </c>
      <c r="BH6" s="622"/>
      <c r="BI6" s="622"/>
      <c r="BJ6" s="622"/>
      <c r="BK6" s="622"/>
      <c r="BL6" s="622"/>
      <c r="BM6" s="622"/>
      <c r="BN6" s="623"/>
      <c r="BO6" s="659">
        <v>90.9</v>
      </c>
      <c r="BP6" s="659"/>
      <c r="BQ6" s="659"/>
      <c r="BR6" s="659"/>
      <c r="BS6" s="660">
        <v>234800</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451348</v>
      </c>
      <c r="CS6" s="622"/>
      <c r="CT6" s="622"/>
      <c r="CU6" s="622"/>
      <c r="CV6" s="622"/>
      <c r="CW6" s="622"/>
      <c r="CX6" s="622"/>
      <c r="CY6" s="623"/>
      <c r="CZ6" s="703">
        <v>0.4</v>
      </c>
      <c r="DA6" s="685"/>
      <c r="DB6" s="685"/>
      <c r="DC6" s="705"/>
      <c r="DD6" s="627">
        <v>4846</v>
      </c>
      <c r="DE6" s="622"/>
      <c r="DF6" s="622"/>
      <c r="DG6" s="622"/>
      <c r="DH6" s="622"/>
      <c r="DI6" s="622"/>
      <c r="DJ6" s="622"/>
      <c r="DK6" s="622"/>
      <c r="DL6" s="622"/>
      <c r="DM6" s="622"/>
      <c r="DN6" s="622"/>
      <c r="DO6" s="622"/>
      <c r="DP6" s="623"/>
      <c r="DQ6" s="627">
        <v>447583</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33264</v>
      </c>
      <c r="S7" s="622"/>
      <c r="T7" s="622"/>
      <c r="U7" s="622"/>
      <c r="V7" s="622"/>
      <c r="W7" s="622"/>
      <c r="X7" s="622"/>
      <c r="Y7" s="623"/>
      <c r="Z7" s="659">
        <v>0</v>
      </c>
      <c r="AA7" s="659"/>
      <c r="AB7" s="659"/>
      <c r="AC7" s="659"/>
      <c r="AD7" s="660">
        <v>33264</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17401590</v>
      </c>
      <c r="BH7" s="622"/>
      <c r="BI7" s="622"/>
      <c r="BJ7" s="622"/>
      <c r="BK7" s="622"/>
      <c r="BL7" s="622"/>
      <c r="BM7" s="622"/>
      <c r="BN7" s="623"/>
      <c r="BO7" s="659">
        <v>48.7</v>
      </c>
      <c r="BP7" s="659"/>
      <c r="BQ7" s="659"/>
      <c r="BR7" s="659"/>
      <c r="BS7" s="660">
        <v>234800</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10515604</v>
      </c>
      <c r="CS7" s="622"/>
      <c r="CT7" s="622"/>
      <c r="CU7" s="622"/>
      <c r="CV7" s="622"/>
      <c r="CW7" s="622"/>
      <c r="CX7" s="622"/>
      <c r="CY7" s="623"/>
      <c r="CZ7" s="659">
        <v>9</v>
      </c>
      <c r="DA7" s="659"/>
      <c r="DB7" s="659"/>
      <c r="DC7" s="659"/>
      <c r="DD7" s="627">
        <v>375044</v>
      </c>
      <c r="DE7" s="622"/>
      <c r="DF7" s="622"/>
      <c r="DG7" s="622"/>
      <c r="DH7" s="622"/>
      <c r="DI7" s="622"/>
      <c r="DJ7" s="622"/>
      <c r="DK7" s="622"/>
      <c r="DL7" s="622"/>
      <c r="DM7" s="622"/>
      <c r="DN7" s="622"/>
      <c r="DO7" s="622"/>
      <c r="DP7" s="623"/>
      <c r="DQ7" s="627">
        <v>8536893</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592739</v>
      </c>
      <c r="S8" s="622"/>
      <c r="T8" s="622"/>
      <c r="U8" s="622"/>
      <c r="V8" s="622"/>
      <c r="W8" s="622"/>
      <c r="X8" s="622"/>
      <c r="Y8" s="623"/>
      <c r="Z8" s="659">
        <v>0.5</v>
      </c>
      <c r="AA8" s="659"/>
      <c r="AB8" s="659"/>
      <c r="AC8" s="659"/>
      <c r="AD8" s="660">
        <v>592739</v>
      </c>
      <c r="AE8" s="660"/>
      <c r="AF8" s="660"/>
      <c r="AG8" s="660"/>
      <c r="AH8" s="660"/>
      <c r="AI8" s="660"/>
      <c r="AJ8" s="660"/>
      <c r="AK8" s="660"/>
      <c r="AL8" s="624">
        <v>1.2</v>
      </c>
      <c r="AM8" s="625"/>
      <c r="AN8" s="625"/>
      <c r="AO8" s="661"/>
      <c r="AP8" s="618" t="s">
        <v>227</v>
      </c>
      <c r="AQ8" s="619"/>
      <c r="AR8" s="619"/>
      <c r="AS8" s="619"/>
      <c r="AT8" s="619"/>
      <c r="AU8" s="619"/>
      <c r="AV8" s="619"/>
      <c r="AW8" s="619"/>
      <c r="AX8" s="619"/>
      <c r="AY8" s="619"/>
      <c r="AZ8" s="619"/>
      <c r="BA8" s="619"/>
      <c r="BB8" s="619"/>
      <c r="BC8" s="619"/>
      <c r="BD8" s="619"/>
      <c r="BE8" s="619"/>
      <c r="BF8" s="620"/>
      <c r="BG8" s="621">
        <v>393420</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44710330</v>
      </c>
      <c r="CS8" s="622"/>
      <c r="CT8" s="622"/>
      <c r="CU8" s="622"/>
      <c r="CV8" s="622"/>
      <c r="CW8" s="622"/>
      <c r="CX8" s="622"/>
      <c r="CY8" s="623"/>
      <c r="CZ8" s="659">
        <v>38.1</v>
      </c>
      <c r="DA8" s="659"/>
      <c r="DB8" s="659"/>
      <c r="DC8" s="659"/>
      <c r="DD8" s="627">
        <v>577162</v>
      </c>
      <c r="DE8" s="622"/>
      <c r="DF8" s="622"/>
      <c r="DG8" s="622"/>
      <c r="DH8" s="622"/>
      <c r="DI8" s="622"/>
      <c r="DJ8" s="622"/>
      <c r="DK8" s="622"/>
      <c r="DL8" s="622"/>
      <c r="DM8" s="622"/>
      <c r="DN8" s="622"/>
      <c r="DO8" s="622"/>
      <c r="DP8" s="623"/>
      <c r="DQ8" s="627">
        <v>23505484</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781331</v>
      </c>
      <c r="S9" s="622"/>
      <c r="T9" s="622"/>
      <c r="U9" s="622"/>
      <c r="V9" s="622"/>
      <c r="W9" s="622"/>
      <c r="X9" s="622"/>
      <c r="Y9" s="623"/>
      <c r="Z9" s="659">
        <v>0.7</v>
      </c>
      <c r="AA9" s="659"/>
      <c r="AB9" s="659"/>
      <c r="AC9" s="659"/>
      <c r="AD9" s="660">
        <v>781331</v>
      </c>
      <c r="AE9" s="660"/>
      <c r="AF9" s="660"/>
      <c r="AG9" s="660"/>
      <c r="AH9" s="660"/>
      <c r="AI9" s="660"/>
      <c r="AJ9" s="660"/>
      <c r="AK9" s="660"/>
      <c r="AL9" s="624">
        <v>1.5</v>
      </c>
      <c r="AM9" s="625"/>
      <c r="AN9" s="625"/>
      <c r="AO9" s="661"/>
      <c r="AP9" s="618" t="s">
        <v>230</v>
      </c>
      <c r="AQ9" s="619"/>
      <c r="AR9" s="619"/>
      <c r="AS9" s="619"/>
      <c r="AT9" s="619"/>
      <c r="AU9" s="619"/>
      <c r="AV9" s="619"/>
      <c r="AW9" s="619"/>
      <c r="AX9" s="619"/>
      <c r="AY9" s="619"/>
      <c r="AZ9" s="619"/>
      <c r="BA9" s="619"/>
      <c r="BB9" s="619"/>
      <c r="BC9" s="619"/>
      <c r="BD9" s="619"/>
      <c r="BE9" s="619"/>
      <c r="BF9" s="620"/>
      <c r="BG9" s="621">
        <v>15849820</v>
      </c>
      <c r="BH9" s="622"/>
      <c r="BI9" s="622"/>
      <c r="BJ9" s="622"/>
      <c r="BK9" s="622"/>
      <c r="BL9" s="622"/>
      <c r="BM9" s="622"/>
      <c r="BN9" s="623"/>
      <c r="BO9" s="659">
        <v>44.4</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33552055</v>
      </c>
      <c r="CS9" s="622"/>
      <c r="CT9" s="622"/>
      <c r="CU9" s="622"/>
      <c r="CV9" s="622"/>
      <c r="CW9" s="622"/>
      <c r="CX9" s="622"/>
      <c r="CY9" s="623"/>
      <c r="CZ9" s="659">
        <v>28.6</v>
      </c>
      <c r="DA9" s="659"/>
      <c r="DB9" s="659"/>
      <c r="DC9" s="659"/>
      <c r="DD9" s="627">
        <v>725417</v>
      </c>
      <c r="DE9" s="622"/>
      <c r="DF9" s="622"/>
      <c r="DG9" s="622"/>
      <c r="DH9" s="622"/>
      <c r="DI9" s="622"/>
      <c r="DJ9" s="622"/>
      <c r="DK9" s="622"/>
      <c r="DL9" s="622"/>
      <c r="DM9" s="622"/>
      <c r="DN9" s="622"/>
      <c r="DO9" s="622"/>
      <c r="DP9" s="623"/>
      <c r="DQ9" s="627">
        <v>6434349</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498180</v>
      </c>
      <c r="BH10" s="622"/>
      <c r="BI10" s="622"/>
      <c r="BJ10" s="622"/>
      <c r="BK10" s="622"/>
      <c r="BL10" s="622"/>
      <c r="BM10" s="622"/>
      <c r="BN10" s="623"/>
      <c r="BO10" s="659">
        <v>1.4</v>
      </c>
      <c r="BP10" s="659"/>
      <c r="BQ10" s="659"/>
      <c r="BR10" s="659"/>
      <c r="BS10" s="660">
        <v>82416</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61536</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58038</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5066328</v>
      </c>
      <c r="S11" s="622"/>
      <c r="T11" s="622"/>
      <c r="U11" s="622"/>
      <c r="V11" s="622"/>
      <c r="W11" s="622"/>
      <c r="X11" s="622"/>
      <c r="Y11" s="623"/>
      <c r="Z11" s="624">
        <v>4.3</v>
      </c>
      <c r="AA11" s="625"/>
      <c r="AB11" s="625"/>
      <c r="AC11" s="626"/>
      <c r="AD11" s="627">
        <v>5066328</v>
      </c>
      <c r="AE11" s="622"/>
      <c r="AF11" s="622"/>
      <c r="AG11" s="622"/>
      <c r="AH11" s="622"/>
      <c r="AI11" s="622"/>
      <c r="AJ11" s="622"/>
      <c r="AK11" s="623"/>
      <c r="AL11" s="624">
        <v>10</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660170</v>
      </c>
      <c r="BH11" s="622"/>
      <c r="BI11" s="622"/>
      <c r="BJ11" s="622"/>
      <c r="BK11" s="622"/>
      <c r="BL11" s="622"/>
      <c r="BM11" s="622"/>
      <c r="BN11" s="623"/>
      <c r="BO11" s="659">
        <v>1.8</v>
      </c>
      <c r="BP11" s="659"/>
      <c r="BQ11" s="659"/>
      <c r="BR11" s="659"/>
      <c r="BS11" s="660">
        <v>152384</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245617</v>
      </c>
      <c r="CS11" s="622"/>
      <c r="CT11" s="622"/>
      <c r="CU11" s="622"/>
      <c r="CV11" s="622"/>
      <c r="CW11" s="622"/>
      <c r="CX11" s="622"/>
      <c r="CY11" s="623"/>
      <c r="CZ11" s="659">
        <v>0.2</v>
      </c>
      <c r="DA11" s="659"/>
      <c r="DB11" s="659"/>
      <c r="DC11" s="659"/>
      <c r="DD11" s="627">
        <v>7518</v>
      </c>
      <c r="DE11" s="622"/>
      <c r="DF11" s="622"/>
      <c r="DG11" s="622"/>
      <c r="DH11" s="622"/>
      <c r="DI11" s="622"/>
      <c r="DJ11" s="622"/>
      <c r="DK11" s="622"/>
      <c r="DL11" s="622"/>
      <c r="DM11" s="622"/>
      <c r="DN11" s="622"/>
      <c r="DO11" s="622"/>
      <c r="DP11" s="623"/>
      <c r="DQ11" s="627">
        <v>178021</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202658</v>
      </c>
      <c r="S12" s="622"/>
      <c r="T12" s="622"/>
      <c r="U12" s="622"/>
      <c r="V12" s="622"/>
      <c r="W12" s="622"/>
      <c r="X12" s="622"/>
      <c r="Y12" s="623"/>
      <c r="Z12" s="659">
        <v>0.2</v>
      </c>
      <c r="AA12" s="659"/>
      <c r="AB12" s="659"/>
      <c r="AC12" s="659"/>
      <c r="AD12" s="660">
        <v>202658</v>
      </c>
      <c r="AE12" s="660"/>
      <c r="AF12" s="660"/>
      <c r="AG12" s="660"/>
      <c r="AH12" s="660"/>
      <c r="AI12" s="660"/>
      <c r="AJ12" s="660"/>
      <c r="AK12" s="660"/>
      <c r="AL12" s="624">
        <v>0.4</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13816743</v>
      </c>
      <c r="BH12" s="622"/>
      <c r="BI12" s="622"/>
      <c r="BJ12" s="622"/>
      <c r="BK12" s="622"/>
      <c r="BL12" s="622"/>
      <c r="BM12" s="622"/>
      <c r="BN12" s="623"/>
      <c r="BO12" s="659">
        <v>38.700000000000003</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532252</v>
      </c>
      <c r="CS12" s="622"/>
      <c r="CT12" s="622"/>
      <c r="CU12" s="622"/>
      <c r="CV12" s="622"/>
      <c r="CW12" s="622"/>
      <c r="CX12" s="622"/>
      <c r="CY12" s="623"/>
      <c r="CZ12" s="659">
        <v>0.5</v>
      </c>
      <c r="DA12" s="659"/>
      <c r="DB12" s="659"/>
      <c r="DC12" s="659"/>
      <c r="DD12" s="627">
        <v>20458</v>
      </c>
      <c r="DE12" s="622"/>
      <c r="DF12" s="622"/>
      <c r="DG12" s="622"/>
      <c r="DH12" s="622"/>
      <c r="DI12" s="622"/>
      <c r="DJ12" s="622"/>
      <c r="DK12" s="622"/>
      <c r="DL12" s="622"/>
      <c r="DM12" s="622"/>
      <c r="DN12" s="622"/>
      <c r="DO12" s="622"/>
      <c r="DP12" s="623"/>
      <c r="DQ12" s="627">
        <v>479330</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13729563</v>
      </c>
      <c r="BH13" s="622"/>
      <c r="BI13" s="622"/>
      <c r="BJ13" s="622"/>
      <c r="BK13" s="622"/>
      <c r="BL13" s="622"/>
      <c r="BM13" s="622"/>
      <c r="BN13" s="623"/>
      <c r="BO13" s="659">
        <v>38.5</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6935076</v>
      </c>
      <c r="CS13" s="622"/>
      <c r="CT13" s="622"/>
      <c r="CU13" s="622"/>
      <c r="CV13" s="622"/>
      <c r="CW13" s="622"/>
      <c r="CX13" s="622"/>
      <c r="CY13" s="623"/>
      <c r="CZ13" s="659">
        <v>5.9</v>
      </c>
      <c r="DA13" s="659"/>
      <c r="DB13" s="659"/>
      <c r="DC13" s="659"/>
      <c r="DD13" s="627">
        <v>3177930</v>
      </c>
      <c r="DE13" s="622"/>
      <c r="DF13" s="622"/>
      <c r="DG13" s="622"/>
      <c r="DH13" s="622"/>
      <c r="DI13" s="622"/>
      <c r="DJ13" s="622"/>
      <c r="DK13" s="622"/>
      <c r="DL13" s="622"/>
      <c r="DM13" s="622"/>
      <c r="DN13" s="622"/>
      <c r="DO13" s="622"/>
      <c r="DP13" s="623"/>
      <c r="DQ13" s="627">
        <v>3955348</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286700</v>
      </c>
      <c r="BH14" s="622"/>
      <c r="BI14" s="622"/>
      <c r="BJ14" s="622"/>
      <c r="BK14" s="622"/>
      <c r="BL14" s="622"/>
      <c r="BM14" s="622"/>
      <c r="BN14" s="623"/>
      <c r="BO14" s="659">
        <v>0.8</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2854958</v>
      </c>
      <c r="CS14" s="622"/>
      <c r="CT14" s="622"/>
      <c r="CU14" s="622"/>
      <c r="CV14" s="622"/>
      <c r="CW14" s="622"/>
      <c r="CX14" s="622"/>
      <c r="CY14" s="623"/>
      <c r="CZ14" s="659">
        <v>2.4</v>
      </c>
      <c r="DA14" s="659"/>
      <c r="DB14" s="659"/>
      <c r="DC14" s="659"/>
      <c r="DD14" s="627">
        <v>408837</v>
      </c>
      <c r="DE14" s="622"/>
      <c r="DF14" s="622"/>
      <c r="DG14" s="622"/>
      <c r="DH14" s="622"/>
      <c r="DI14" s="622"/>
      <c r="DJ14" s="622"/>
      <c r="DK14" s="622"/>
      <c r="DL14" s="622"/>
      <c r="DM14" s="622"/>
      <c r="DN14" s="622"/>
      <c r="DO14" s="622"/>
      <c r="DP14" s="623"/>
      <c r="DQ14" s="627">
        <v>2422289</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93202</v>
      </c>
      <c r="S15" s="622"/>
      <c r="T15" s="622"/>
      <c r="U15" s="622"/>
      <c r="V15" s="622"/>
      <c r="W15" s="622"/>
      <c r="X15" s="622"/>
      <c r="Y15" s="623"/>
      <c r="Z15" s="659">
        <v>0.1</v>
      </c>
      <c r="AA15" s="659"/>
      <c r="AB15" s="659"/>
      <c r="AC15" s="659"/>
      <c r="AD15" s="660">
        <v>93202</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933088</v>
      </c>
      <c r="BH15" s="622"/>
      <c r="BI15" s="622"/>
      <c r="BJ15" s="622"/>
      <c r="BK15" s="622"/>
      <c r="BL15" s="622"/>
      <c r="BM15" s="622"/>
      <c r="BN15" s="623"/>
      <c r="BO15" s="659">
        <v>2.6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10248143</v>
      </c>
      <c r="CS15" s="622"/>
      <c r="CT15" s="622"/>
      <c r="CU15" s="622"/>
      <c r="CV15" s="622"/>
      <c r="CW15" s="622"/>
      <c r="CX15" s="622"/>
      <c r="CY15" s="623"/>
      <c r="CZ15" s="659">
        <v>8.6999999999999993</v>
      </c>
      <c r="DA15" s="659"/>
      <c r="DB15" s="659"/>
      <c r="DC15" s="659"/>
      <c r="DD15" s="627">
        <v>2653921</v>
      </c>
      <c r="DE15" s="622"/>
      <c r="DF15" s="622"/>
      <c r="DG15" s="622"/>
      <c r="DH15" s="622"/>
      <c r="DI15" s="622"/>
      <c r="DJ15" s="622"/>
      <c r="DK15" s="622"/>
      <c r="DL15" s="622"/>
      <c r="DM15" s="622"/>
      <c r="DN15" s="622"/>
      <c r="DO15" s="622"/>
      <c r="DP15" s="623"/>
      <c r="DQ15" s="627">
        <v>6651124</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316364</v>
      </c>
      <c r="S16" s="622"/>
      <c r="T16" s="622"/>
      <c r="U16" s="622"/>
      <c r="V16" s="622"/>
      <c r="W16" s="622"/>
      <c r="X16" s="622"/>
      <c r="Y16" s="623"/>
      <c r="Z16" s="659">
        <v>0.3</v>
      </c>
      <c r="AA16" s="659"/>
      <c r="AB16" s="659"/>
      <c r="AC16" s="659"/>
      <c r="AD16" s="660">
        <v>316364</v>
      </c>
      <c r="AE16" s="660"/>
      <c r="AF16" s="660"/>
      <c r="AG16" s="660"/>
      <c r="AH16" s="660"/>
      <c r="AI16" s="660"/>
      <c r="AJ16" s="660"/>
      <c r="AK16" s="660"/>
      <c r="AL16" s="624">
        <v>0.6</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2500</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1231628</v>
      </c>
      <c r="S17" s="622"/>
      <c r="T17" s="622"/>
      <c r="U17" s="622"/>
      <c r="V17" s="622"/>
      <c r="W17" s="622"/>
      <c r="X17" s="622"/>
      <c r="Y17" s="623"/>
      <c r="Z17" s="659">
        <v>1</v>
      </c>
      <c r="AA17" s="659"/>
      <c r="AB17" s="659"/>
      <c r="AC17" s="659"/>
      <c r="AD17" s="660">
        <v>1231628</v>
      </c>
      <c r="AE17" s="660"/>
      <c r="AF17" s="660"/>
      <c r="AG17" s="660"/>
      <c r="AH17" s="660"/>
      <c r="AI17" s="660"/>
      <c r="AJ17" s="660"/>
      <c r="AK17" s="660"/>
      <c r="AL17" s="624">
        <v>2.4</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7188132</v>
      </c>
      <c r="CS17" s="622"/>
      <c r="CT17" s="622"/>
      <c r="CU17" s="622"/>
      <c r="CV17" s="622"/>
      <c r="CW17" s="622"/>
      <c r="CX17" s="622"/>
      <c r="CY17" s="623"/>
      <c r="CZ17" s="659">
        <v>6.1</v>
      </c>
      <c r="DA17" s="659"/>
      <c r="DB17" s="659"/>
      <c r="DC17" s="659"/>
      <c r="DD17" s="627" t="s">
        <v>122</v>
      </c>
      <c r="DE17" s="622"/>
      <c r="DF17" s="622"/>
      <c r="DG17" s="622"/>
      <c r="DH17" s="622"/>
      <c r="DI17" s="622"/>
      <c r="DJ17" s="622"/>
      <c r="DK17" s="622"/>
      <c r="DL17" s="622"/>
      <c r="DM17" s="622"/>
      <c r="DN17" s="622"/>
      <c r="DO17" s="622"/>
      <c r="DP17" s="623"/>
      <c r="DQ17" s="627">
        <v>7048882</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202594</v>
      </c>
      <c r="S18" s="622"/>
      <c r="T18" s="622"/>
      <c r="U18" s="622"/>
      <c r="V18" s="622"/>
      <c r="W18" s="622"/>
      <c r="X18" s="622"/>
      <c r="Y18" s="623"/>
      <c r="Z18" s="659">
        <v>0.2</v>
      </c>
      <c r="AA18" s="659"/>
      <c r="AB18" s="659"/>
      <c r="AC18" s="659"/>
      <c r="AD18" s="660">
        <v>202594</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v>100609</v>
      </c>
      <c r="CS18" s="622"/>
      <c r="CT18" s="622"/>
      <c r="CU18" s="622"/>
      <c r="CV18" s="622"/>
      <c r="CW18" s="622"/>
      <c r="CX18" s="622"/>
      <c r="CY18" s="623"/>
      <c r="CZ18" s="659">
        <v>0.1</v>
      </c>
      <c r="DA18" s="659"/>
      <c r="DB18" s="659"/>
      <c r="DC18" s="659"/>
      <c r="DD18" s="627">
        <v>100609</v>
      </c>
      <c r="DE18" s="622"/>
      <c r="DF18" s="622"/>
      <c r="DG18" s="622"/>
      <c r="DH18" s="622"/>
      <c r="DI18" s="622"/>
      <c r="DJ18" s="622"/>
      <c r="DK18" s="622"/>
      <c r="DL18" s="622"/>
      <c r="DM18" s="622"/>
      <c r="DN18" s="622"/>
      <c r="DO18" s="622"/>
      <c r="DP18" s="623"/>
      <c r="DQ18" s="627">
        <v>100609</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1028165</v>
      </c>
      <c r="S19" s="622"/>
      <c r="T19" s="622"/>
      <c r="U19" s="622"/>
      <c r="V19" s="622"/>
      <c r="W19" s="622"/>
      <c r="X19" s="622"/>
      <c r="Y19" s="623"/>
      <c r="Z19" s="659">
        <v>0.9</v>
      </c>
      <c r="AA19" s="659"/>
      <c r="AB19" s="659"/>
      <c r="AC19" s="659"/>
      <c r="AD19" s="660">
        <v>1028165</v>
      </c>
      <c r="AE19" s="660"/>
      <c r="AF19" s="660"/>
      <c r="AG19" s="660"/>
      <c r="AH19" s="660"/>
      <c r="AI19" s="660"/>
      <c r="AJ19" s="660"/>
      <c r="AK19" s="660"/>
      <c r="AL19" s="624">
        <v>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3260103</v>
      </c>
      <c r="BH19" s="622"/>
      <c r="BI19" s="622"/>
      <c r="BJ19" s="622"/>
      <c r="BK19" s="622"/>
      <c r="BL19" s="622"/>
      <c r="BM19" s="622"/>
      <c r="BN19" s="623"/>
      <c r="BO19" s="659">
        <v>9.1</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869</v>
      </c>
      <c r="S20" s="622"/>
      <c r="T20" s="622"/>
      <c r="U20" s="622"/>
      <c r="V20" s="622"/>
      <c r="W20" s="622"/>
      <c r="X20" s="622"/>
      <c r="Y20" s="623"/>
      <c r="Z20" s="659">
        <v>0</v>
      </c>
      <c r="AA20" s="659"/>
      <c r="AB20" s="659"/>
      <c r="AC20" s="659"/>
      <c r="AD20" s="660">
        <v>869</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3260103</v>
      </c>
      <c r="BH20" s="622"/>
      <c r="BI20" s="622"/>
      <c r="BJ20" s="622"/>
      <c r="BK20" s="622"/>
      <c r="BL20" s="622"/>
      <c r="BM20" s="622"/>
      <c r="BN20" s="623"/>
      <c r="BO20" s="659">
        <v>9.1</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117398160</v>
      </c>
      <c r="CS20" s="622"/>
      <c r="CT20" s="622"/>
      <c r="CU20" s="622"/>
      <c r="CV20" s="622"/>
      <c r="CW20" s="622"/>
      <c r="CX20" s="622"/>
      <c r="CY20" s="623"/>
      <c r="CZ20" s="659">
        <v>100</v>
      </c>
      <c r="DA20" s="659"/>
      <c r="DB20" s="659"/>
      <c r="DC20" s="659"/>
      <c r="DD20" s="627">
        <v>8051742</v>
      </c>
      <c r="DE20" s="622"/>
      <c r="DF20" s="622"/>
      <c r="DG20" s="622"/>
      <c r="DH20" s="622"/>
      <c r="DI20" s="622"/>
      <c r="DJ20" s="622"/>
      <c r="DK20" s="622"/>
      <c r="DL20" s="622"/>
      <c r="DM20" s="622"/>
      <c r="DN20" s="622"/>
      <c r="DO20" s="622"/>
      <c r="DP20" s="623"/>
      <c r="DQ20" s="627">
        <v>59817950</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8741164</v>
      </c>
      <c r="S21" s="622"/>
      <c r="T21" s="622"/>
      <c r="U21" s="622"/>
      <c r="V21" s="622"/>
      <c r="W21" s="622"/>
      <c r="X21" s="622"/>
      <c r="Y21" s="623"/>
      <c r="Z21" s="659">
        <v>7.3</v>
      </c>
      <c r="AA21" s="659"/>
      <c r="AB21" s="659"/>
      <c r="AC21" s="659"/>
      <c r="AD21" s="660">
        <v>8366099</v>
      </c>
      <c r="AE21" s="660"/>
      <c r="AF21" s="660"/>
      <c r="AG21" s="660"/>
      <c r="AH21" s="660"/>
      <c r="AI21" s="660"/>
      <c r="AJ21" s="660"/>
      <c r="AK21" s="660"/>
      <c r="AL21" s="624">
        <v>16.600000000000001</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17700</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8366099</v>
      </c>
      <c r="S22" s="622"/>
      <c r="T22" s="622"/>
      <c r="U22" s="622"/>
      <c r="V22" s="622"/>
      <c r="W22" s="622"/>
      <c r="X22" s="622"/>
      <c r="Y22" s="623"/>
      <c r="Z22" s="659">
        <v>7</v>
      </c>
      <c r="AA22" s="659"/>
      <c r="AB22" s="659"/>
      <c r="AC22" s="659"/>
      <c r="AD22" s="660">
        <v>8366099</v>
      </c>
      <c r="AE22" s="660"/>
      <c r="AF22" s="660"/>
      <c r="AG22" s="660"/>
      <c r="AH22" s="660"/>
      <c r="AI22" s="660"/>
      <c r="AJ22" s="660"/>
      <c r="AK22" s="660"/>
      <c r="AL22" s="624">
        <v>16.600000000000001</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375065</v>
      </c>
      <c r="S23" s="622"/>
      <c r="T23" s="622"/>
      <c r="U23" s="622"/>
      <c r="V23" s="622"/>
      <c r="W23" s="622"/>
      <c r="X23" s="622"/>
      <c r="Y23" s="623"/>
      <c r="Z23" s="659">
        <v>0.3</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3242403</v>
      </c>
      <c r="BH23" s="622"/>
      <c r="BI23" s="622"/>
      <c r="BJ23" s="622"/>
      <c r="BK23" s="622"/>
      <c r="BL23" s="622"/>
      <c r="BM23" s="622"/>
      <c r="BN23" s="623"/>
      <c r="BO23" s="659">
        <v>9.1</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52965853</v>
      </c>
      <c r="CS24" s="677"/>
      <c r="CT24" s="677"/>
      <c r="CU24" s="677"/>
      <c r="CV24" s="677"/>
      <c r="CW24" s="677"/>
      <c r="CX24" s="677"/>
      <c r="CY24" s="702"/>
      <c r="CZ24" s="703">
        <v>45.1</v>
      </c>
      <c r="DA24" s="685"/>
      <c r="DB24" s="685"/>
      <c r="DC24" s="705"/>
      <c r="DD24" s="701">
        <v>33314084</v>
      </c>
      <c r="DE24" s="677"/>
      <c r="DF24" s="677"/>
      <c r="DG24" s="677"/>
      <c r="DH24" s="677"/>
      <c r="DI24" s="677"/>
      <c r="DJ24" s="677"/>
      <c r="DK24" s="702"/>
      <c r="DL24" s="701">
        <v>30132967</v>
      </c>
      <c r="DM24" s="677"/>
      <c r="DN24" s="677"/>
      <c r="DO24" s="677"/>
      <c r="DP24" s="677"/>
      <c r="DQ24" s="677"/>
      <c r="DR24" s="677"/>
      <c r="DS24" s="677"/>
      <c r="DT24" s="677"/>
      <c r="DU24" s="677"/>
      <c r="DV24" s="702"/>
      <c r="DW24" s="703">
        <v>59.1</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53183584</v>
      </c>
      <c r="S25" s="622"/>
      <c r="T25" s="622"/>
      <c r="U25" s="622"/>
      <c r="V25" s="622"/>
      <c r="W25" s="622"/>
      <c r="X25" s="622"/>
      <c r="Y25" s="623"/>
      <c r="Z25" s="659">
        <v>44.7</v>
      </c>
      <c r="AA25" s="659"/>
      <c r="AB25" s="659"/>
      <c r="AC25" s="659"/>
      <c r="AD25" s="660">
        <v>49566116</v>
      </c>
      <c r="AE25" s="660"/>
      <c r="AF25" s="660"/>
      <c r="AG25" s="660"/>
      <c r="AH25" s="660"/>
      <c r="AI25" s="660"/>
      <c r="AJ25" s="660"/>
      <c r="AK25" s="660"/>
      <c r="AL25" s="624">
        <v>98.3</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17423860</v>
      </c>
      <c r="CS25" s="634"/>
      <c r="CT25" s="634"/>
      <c r="CU25" s="634"/>
      <c r="CV25" s="634"/>
      <c r="CW25" s="634"/>
      <c r="CX25" s="634"/>
      <c r="CY25" s="635"/>
      <c r="CZ25" s="624">
        <v>14.8</v>
      </c>
      <c r="DA25" s="636"/>
      <c r="DB25" s="636"/>
      <c r="DC25" s="637"/>
      <c r="DD25" s="627">
        <v>15842260</v>
      </c>
      <c r="DE25" s="634"/>
      <c r="DF25" s="634"/>
      <c r="DG25" s="634"/>
      <c r="DH25" s="634"/>
      <c r="DI25" s="634"/>
      <c r="DJ25" s="634"/>
      <c r="DK25" s="635"/>
      <c r="DL25" s="627">
        <v>15341109</v>
      </c>
      <c r="DM25" s="634"/>
      <c r="DN25" s="634"/>
      <c r="DO25" s="634"/>
      <c r="DP25" s="634"/>
      <c r="DQ25" s="634"/>
      <c r="DR25" s="634"/>
      <c r="DS25" s="634"/>
      <c r="DT25" s="634"/>
      <c r="DU25" s="634"/>
      <c r="DV25" s="635"/>
      <c r="DW25" s="624">
        <v>30.1</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19197</v>
      </c>
      <c r="S26" s="622"/>
      <c r="T26" s="622"/>
      <c r="U26" s="622"/>
      <c r="V26" s="622"/>
      <c r="W26" s="622"/>
      <c r="X26" s="622"/>
      <c r="Y26" s="623"/>
      <c r="Z26" s="659">
        <v>0</v>
      </c>
      <c r="AA26" s="659"/>
      <c r="AB26" s="659"/>
      <c r="AC26" s="659"/>
      <c r="AD26" s="660">
        <v>19197</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10469691</v>
      </c>
      <c r="CS26" s="622"/>
      <c r="CT26" s="622"/>
      <c r="CU26" s="622"/>
      <c r="CV26" s="622"/>
      <c r="CW26" s="622"/>
      <c r="CX26" s="622"/>
      <c r="CY26" s="623"/>
      <c r="CZ26" s="624">
        <v>8.9</v>
      </c>
      <c r="DA26" s="636"/>
      <c r="DB26" s="636"/>
      <c r="DC26" s="637"/>
      <c r="DD26" s="627">
        <v>9706381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684655</v>
      </c>
      <c r="S27" s="622"/>
      <c r="T27" s="622"/>
      <c r="U27" s="622"/>
      <c r="V27" s="622"/>
      <c r="W27" s="622"/>
      <c r="X27" s="622"/>
      <c r="Y27" s="623"/>
      <c r="Z27" s="659">
        <v>0.6</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35698224</v>
      </c>
      <c r="BH27" s="622"/>
      <c r="BI27" s="622"/>
      <c r="BJ27" s="622"/>
      <c r="BK27" s="622"/>
      <c r="BL27" s="622"/>
      <c r="BM27" s="622"/>
      <c r="BN27" s="623"/>
      <c r="BO27" s="659">
        <v>100</v>
      </c>
      <c r="BP27" s="659"/>
      <c r="BQ27" s="659"/>
      <c r="BR27" s="659"/>
      <c r="BS27" s="660">
        <v>234800</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28353861</v>
      </c>
      <c r="CS27" s="634"/>
      <c r="CT27" s="634"/>
      <c r="CU27" s="634"/>
      <c r="CV27" s="634"/>
      <c r="CW27" s="634"/>
      <c r="CX27" s="634"/>
      <c r="CY27" s="635"/>
      <c r="CZ27" s="624">
        <v>24.2</v>
      </c>
      <c r="DA27" s="636"/>
      <c r="DB27" s="636"/>
      <c r="DC27" s="637"/>
      <c r="DD27" s="627">
        <v>10422942</v>
      </c>
      <c r="DE27" s="634"/>
      <c r="DF27" s="634"/>
      <c r="DG27" s="634"/>
      <c r="DH27" s="634"/>
      <c r="DI27" s="634"/>
      <c r="DJ27" s="634"/>
      <c r="DK27" s="635"/>
      <c r="DL27" s="627">
        <v>7742976</v>
      </c>
      <c r="DM27" s="634"/>
      <c r="DN27" s="634"/>
      <c r="DO27" s="634"/>
      <c r="DP27" s="634"/>
      <c r="DQ27" s="634"/>
      <c r="DR27" s="634"/>
      <c r="DS27" s="634"/>
      <c r="DT27" s="634"/>
      <c r="DU27" s="634"/>
      <c r="DV27" s="635"/>
      <c r="DW27" s="624">
        <v>15.2</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1775057</v>
      </c>
      <c r="S28" s="622"/>
      <c r="T28" s="622"/>
      <c r="U28" s="622"/>
      <c r="V28" s="622"/>
      <c r="W28" s="622"/>
      <c r="X28" s="622"/>
      <c r="Y28" s="623"/>
      <c r="Z28" s="659">
        <v>1.5</v>
      </c>
      <c r="AA28" s="659"/>
      <c r="AB28" s="659"/>
      <c r="AC28" s="659"/>
      <c r="AD28" s="660">
        <v>460656</v>
      </c>
      <c r="AE28" s="660"/>
      <c r="AF28" s="660"/>
      <c r="AG28" s="660"/>
      <c r="AH28" s="660"/>
      <c r="AI28" s="660"/>
      <c r="AJ28" s="660"/>
      <c r="AK28" s="660"/>
      <c r="AL28" s="624">
        <v>0.9</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7188132</v>
      </c>
      <c r="CS28" s="622"/>
      <c r="CT28" s="622"/>
      <c r="CU28" s="622"/>
      <c r="CV28" s="622"/>
      <c r="CW28" s="622"/>
      <c r="CX28" s="622"/>
      <c r="CY28" s="623"/>
      <c r="CZ28" s="624">
        <v>6.1</v>
      </c>
      <c r="DA28" s="636"/>
      <c r="DB28" s="636"/>
      <c r="DC28" s="637"/>
      <c r="DD28" s="627">
        <v>7048882</v>
      </c>
      <c r="DE28" s="622"/>
      <c r="DF28" s="622"/>
      <c r="DG28" s="622"/>
      <c r="DH28" s="622"/>
      <c r="DI28" s="622"/>
      <c r="DJ28" s="622"/>
      <c r="DK28" s="623"/>
      <c r="DL28" s="627">
        <v>7048882</v>
      </c>
      <c r="DM28" s="622"/>
      <c r="DN28" s="622"/>
      <c r="DO28" s="622"/>
      <c r="DP28" s="622"/>
      <c r="DQ28" s="622"/>
      <c r="DR28" s="622"/>
      <c r="DS28" s="622"/>
      <c r="DT28" s="622"/>
      <c r="DU28" s="622"/>
      <c r="DV28" s="623"/>
      <c r="DW28" s="624">
        <v>13.8</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319763</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7187065</v>
      </c>
      <c r="CS29" s="634"/>
      <c r="CT29" s="634"/>
      <c r="CU29" s="634"/>
      <c r="CV29" s="634"/>
      <c r="CW29" s="634"/>
      <c r="CX29" s="634"/>
      <c r="CY29" s="635"/>
      <c r="CZ29" s="624">
        <v>6.1</v>
      </c>
      <c r="DA29" s="636"/>
      <c r="DB29" s="636"/>
      <c r="DC29" s="637"/>
      <c r="DD29" s="627">
        <v>7047815</v>
      </c>
      <c r="DE29" s="634"/>
      <c r="DF29" s="634"/>
      <c r="DG29" s="634"/>
      <c r="DH29" s="634"/>
      <c r="DI29" s="634"/>
      <c r="DJ29" s="634"/>
      <c r="DK29" s="635"/>
      <c r="DL29" s="627">
        <v>7047815</v>
      </c>
      <c r="DM29" s="634"/>
      <c r="DN29" s="634"/>
      <c r="DO29" s="634"/>
      <c r="DP29" s="634"/>
      <c r="DQ29" s="634"/>
      <c r="DR29" s="634"/>
      <c r="DS29" s="634"/>
      <c r="DT29" s="634"/>
      <c r="DU29" s="634"/>
      <c r="DV29" s="635"/>
      <c r="DW29" s="624">
        <v>13.8</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19255096</v>
      </c>
      <c r="S30" s="622"/>
      <c r="T30" s="622"/>
      <c r="U30" s="622"/>
      <c r="V30" s="622"/>
      <c r="W30" s="622"/>
      <c r="X30" s="622"/>
      <c r="Y30" s="623"/>
      <c r="Z30" s="659">
        <v>16.2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6885234</v>
      </c>
      <c r="CS30" s="622"/>
      <c r="CT30" s="622"/>
      <c r="CU30" s="622"/>
      <c r="CV30" s="622"/>
      <c r="CW30" s="622"/>
      <c r="CX30" s="622"/>
      <c r="CY30" s="623"/>
      <c r="CZ30" s="624">
        <v>5.9</v>
      </c>
      <c r="DA30" s="636"/>
      <c r="DB30" s="636"/>
      <c r="DC30" s="637"/>
      <c r="DD30" s="627">
        <v>6771963</v>
      </c>
      <c r="DE30" s="622"/>
      <c r="DF30" s="622"/>
      <c r="DG30" s="622"/>
      <c r="DH30" s="622"/>
      <c r="DI30" s="622"/>
      <c r="DJ30" s="622"/>
      <c r="DK30" s="623"/>
      <c r="DL30" s="627">
        <v>6771963</v>
      </c>
      <c r="DM30" s="622"/>
      <c r="DN30" s="622"/>
      <c r="DO30" s="622"/>
      <c r="DP30" s="622"/>
      <c r="DQ30" s="622"/>
      <c r="DR30" s="622"/>
      <c r="DS30" s="622"/>
      <c r="DT30" s="622"/>
      <c r="DU30" s="622"/>
      <c r="DV30" s="623"/>
      <c r="DW30" s="624">
        <v>13.3</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v>22206</v>
      </c>
      <c r="S31" s="622"/>
      <c r="T31" s="622"/>
      <c r="U31" s="622"/>
      <c r="V31" s="622"/>
      <c r="W31" s="622"/>
      <c r="X31" s="622"/>
      <c r="Y31" s="623"/>
      <c r="Z31" s="659">
        <v>0</v>
      </c>
      <c r="AA31" s="659"/>
      <c r="AB31" s="659"/>
      <c r="AC31" s="659"/>
      <c r="AD31" s="660">
        <v>22206</v>
      </c>
      <c r="AE31" s="660"/>
      <c r="AF31" s="660"/>
      <c r="AG31" s="660"/>
      <c r="AH31" s="660"/>
      <c r="AI31" s="660"/>
      <c r="AJ31" s="660"/>
      <c r="AK31" s="660"/>
      <c r="AL31" s="624">
        <v>0</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99.5</v>
      </c>
      <c r="BH31" s="684"/>
      <c r="BI31" s="684"/>
      <c r="BJ31" s="684"/>
      <c r="BK31" s="684"/>
      <c r="BL31" s="684"/>
      <c r="BM31" s="685">
        <v>98.2</v>
      </c>
      <c r="BN31" s="684"/>
      <c r="BO31" s="684"/>
      <c r="BP31" s="684"/>
      <c r="BQ31" s="686"/>
      <c r="BR31" s="683">
        <v>99.5</v>
      </c>
      <c r="BS31" s="684"/>
      <c r="BT31" s="684"/>
      <c r="BU31" s="684"/>
      <c r="BV31" s="684"/>
      <c r="BW31" s="684"/>
      <c r="BX31" s="685">
        <v>98</v>
      </c>
      <c r="BY31" s="684"/>
      <c r="BZ31" s="684"/>
      <c r="CA31" s="684"/>
      <c r="CB31" s="686"/>
      <c r="CD31" s="642"/>
      <c r="CE31" s="643"/>
      <c r="CF31" s="618" t="s">
        <v>300</v>
      </c>
      <c r="CG31" s="619"/>
      <c r="CH31" s="619"/>
      <c r="CI31" s="619"/>
      <c r="CJ31" s="619"/>
      <c r="CK31" s="619"/>
      <c r="CL31" s="619"/>
      <c r="CM31" s="619"/>
      <c r="CN31" s="619"/>
      <c r="CO31" s="619"/>
      <c r="CP31" s="619"/>
      <c r="CQ31" s="620"/>
      <c r="CR31" s="621">
        <v>301831</v>
      </c>
      <c r="CS31" s="634"/>
      <c r="CT31" s="634"/>
      <c r="CU31" s="634"/>
      <c r="CV31" s="634"/>
      <c r="CW31" s="634"/>
      <c r="CX31" s="634"/>
      <c r="CY31" s="635"/>
      <c r="CZ31" s="624">
        <v>0.3</v>
      </c>
      <c r="DA31" s="636"/>
      <c r="DB31" s="636"/>
      <c r="DC31" s="637"/>
      <c r="DD31" s="627">
        <v>275852</v>
      </c>
      <c r="DE31" s="634"/>
      <c r="DF31" s="634"/>
      <c r="DG31" s="634"/>
      <c r="DH31" s="634"/>
      <c r="DI31" s="634"/>
      <c r="DJ31" s="634"/>
      <c r="DK31" s="635"/>
      <c r="DL31" s="627">
        <v>275852</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6683388</v>
      </c>
      <c r="S32" s="622"/>
      <c r="T32" s="622"/>
      <c r="U32" s="622"/>
      <c r="V32" s="622"/>
      <c r="W32" s="622"/>
      <c r="X32" s="622"/>
      <c r="Y32" s="623"/>
      <c r="Z32" s="659">
        <v>5.6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99.5</v>
      </c>
      <c r="BH32" s="634"/>
      <c r="BI32" s="634"/>
      <c r="BJ32" s="634"/>
      <c r="BK32" s="634"/>
      <c r="BL32" s="634"/>
      <c r="BM32" s="625">
        <v>98.3</v>
      </c>
      <c r="BN32" s="634"/>
      <c r="BO32" s="634"/>
      <c r="BP32" s="634"/>
      <c r="BQ32" s="657"/>
      <c r="BR32" s="687">
        <v>99.4</v>
      </c>
      <c r="BS32" s="634"/>
      <c r="BT32" s="634"/>
      <c r="BU32" s="634"/>
      <c r="BV32" s="634"/>
      <c r="BW32" s="634"/>
      <c r="BX32" s="625">
        <v>98.1</v>
      </c>
      <c r="BY32" s="634"/>
      <c r="BZ32" s="634"/>
      <c r="CA32" s="634"/>
      <c r="CB32" s="657"/>
      <c r="CD32" s="644"/>
      <c r="CE32" s="645"/>
      <c r="CF32" s="618" t="s">
        <v>304</v>
      </c>
      <c r="CG32" s="619"/>
      <c r="CH32" s="619"/>
      <c r="CI32" s="619"/>
      <c r="CJ32" s="619"/>
      <c r="CK32" s="619"/>
      <c r="CL32" s="619"/>
      <c r="CM32" s="619"/>
      <c r="CN32" s="619"/>
      <c r="CO32" s="619"/>
      <c r="CP32" s="619"/>
      <c r="CQ32" s="620"/>
      <c r="CR32" s="621">
        <v>1067</v>
      </c>
      <c r="CS32" s="622"/>
      <c r="CT32" s="622"/>
      <c r="CU32" s="622"/>
      <c r="CV32" s="622"/>
      <c r="CW32" s="622"/>
      <c r="CX32" s="622"/>
      <c r="CY32" s="623"/>
      <c r="CZ32" s="624">
        <v>0</v>
      </c>
      <c r="DA32" s="636"/>
      <c r="DB32" s="636"/>
      <c r="DC32" s="637"/>
      <c r="DD32" s="627">
        <v>1067</v>
      </c>
      <c r="DE32" s="622"/>
      <c r="DF32" s="622"/>
      <c r="DG32" s="622"/>
      <c r="DH32" s="622"/>
      <c r="DI32" s="622"/>
      <c r="DJ32" s="622"/>
      <c r="DK32" s="623"/>
      <c r="DL32" s="627">
        <v>1067</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314587</v>
      </c>
      <c r="S33" s="622"/>
      <c r="T33" s="622"/>
      <c r="U33" s="622"/>
      <c r="V33" s="622"/>
      <c r="W33" s="622"/>
      <c r="X33" s="622"/>
      <c r="Y33" s="623"/>
      <c r="Z33" s="659">
        <v>0.3</v>
      </c>
      <c r="AA33" s="659"/>
      <c r="AB33" s="659"/>
      <c r="AC33" s="659"/>
      <c r="AD33" s="660">
        <v>252428</v>
      </c>
      <c r="AE33" s="660"/>
      <c r="AF33" s="660"/>
      <c r="AG33" s="660"/>
      <c r="AH33" s="660"/>
      <c r="AI33" s="660"/>
      <c r="AJ33" s="660"/>
      <c r="AK33" s="660"/>
      <c r="AL33" s="624">
        <v>0.5</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99.5</v>
      </c>
      <c r="BH33" s="606"/>
      <c r="BI33" s="606"/>
      <c r="BJ33" s="606"/>
      <c r="BK33" s="606"/>
      <c r="BL33" s="606"/>
      <c r="BM33" s="652">
        <v>98.1</v>
      </c>
      <c r="BN33" s="606"/>
      <c r="BO33" s="606"/>
      <c r="BP33" s="606"/>
      <c r="BQ33" s="669"/>
      <c r="BR33" s="682">
        <v>99.5</v>
      </c>
      <c r="BS33" s="606"/>
      <c r="BT33" s="606"/>
      <c r="BU33" s="606"/>
      <c r="BV33" s="606"/>
      <c r="BW33" s="606"/>
      <c r="BX33" s="652">
        <v>97.9</v>
      </c>
      <c r="BY33" s="606"/>
      <c r="BZ33" s="606"/>
      <c r="CA33" s="606"/>
      <c r="CB33" s="669"/>
      <c r="CD33" s="618" t="s">
        <v>307</v>
      </c>
      <c r="CE33" s="619"/>
      <c r="CF33" s="619"/>
      <c r="CG33" s="619"/>
      <c r="CH33" s="619"/>
      <c r="CI33" s="619"/>
      <c r="CJ33" s="619"/>
      <c r="CK33" s="619"/>
      <c r="CL33" s="619"/>
      <c r="CM33" s="619"/>
      <c r="CN33" s="619"/>
      <c r="CO33" s="619"/>
      <c r="CP33" s="619"/>
      <c r="CQ33" s="620"/>
      <c r="CR33" s="621">
        <v>56378065</v>
      </c>
      <c r="CS33" s="634"/>
      <c r="CT33" s="634"/>
      <c r="CU33" s="634"/>
      <c r="CV33" s="634"/>
      <c r="CW33" s="634"/>
      <c r="CX33" s="634"/>
      <c r="CY33" s="635"/>
      <c r="CZ33" s="624">
        <v>48</v>
      </c>
      <c r="DA33" s="636"/>
      <c r="DB33" s="636"/>
      <c r="DC33" s="637"/>
      <c r="DD33" s="627">
        <v>24520332</v>
      </c>
      <c r="DE33" s="634"/>
      <c r="DF33" s="634"/>
      <c r="DG33" s="634"/>
      <c r="DH33" s="634"/>
      <c r="DI33" s="634"/>
      <c r="DJ33" s="634"/>
      <c r="DK33" s="635"/>
      <c r="DL33" s="627">
        <v>19247372</v>
      </c>
      <c r="DM33" s="634"/>
      <c r="DN33" s="634"/>
      <c r="DO33" s="634"/>
      <c r="DP33" s="634"/>
      <c r="DQ33" s="634"/>
      <c r="DR33" s="634"/>
      <c r="DS33" s="634"/>
      <c r="DT33" s="634"/>
      <c r="DU33" s="634"/>
      <c r="DV33" s="635"/>
      <c r="DW33" s="624">
        <v>37.799999999999997</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26241744</v>
      </c>
      <c r="S34" s="622"/>
      <c r="T34" s="622"/>
      <c r="U34" s="622"/>
      <c r="V34" s="622"/>
      <c r="W34" s="622"/>
      <c r="X34" s="622"/>
      <c r="Y34" s="623"/>
      <c r="Z34" s="659">
        <v>22.1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12295837</v>
      </c>
      <c r="CS34" s="622"/>
      <c r="CT34" s="622"/>
      <c r="CU34" s="622"/>
      <c r="CV34" s="622"/>
      <c r="CW34" s="622"/>
      <c r="CX34" s="622"/>
      <c r="CY34" s="623"/>
      <c r="CZ34" s="624">
        <v>10.5</v>
      </c>
      <c r="DA34" s="636"/>
      <c r="DB34" s="636"/>
      <c r="DC34" s="637"/>
      <c r="DD34" s="627">
        <v>8769856</v>
      </c>
      <c r="DE34" s="622"/>
      <c r="DF34" s="622"/>
      <c r="DG34" s="622"/>
      <c r="DH34" s="622"/>
      <c r="DI34" s="622"/>
      <c r="DJ34" s="622"/>
      <c r="DK34" s="623"/>
      <c r="DL34" s="627">
        <v>7398628</v>
      </c>
      <c r="DM34" s="622"/>
      <c r="DN34" s="622"/>
      <c r="DO34" s="622"/>
      <c r="DP34" s="622"/>
      <c r="DQ34" s="622"/>
      <c r="DR34" s="622"/>
      <c r="DS34" s="622"/>
      <c r="DT34" s="622"/>
      <c r="DU34" s="622"/>
      <c r="DV34" s="623"/>
      <c r="DW34" s="624">
        <v>14.5</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2200426</v>
      </c>
      <c r="S35" s="622"/>
      <c r="T35" s="622"/>
      <c r="U35" s="622"/>
      <c r="V35" s="622"/>
      <c r="W35" s="622"/>
      <c r="X35" s="622"/>
      <c r="Y35" s="623"/>
      <c r="Z35" s="659">
        <v>1.9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590703</v>
      </c>
      <c r="CS35" s="634"/>
      <c r="CT35" s="634"/>
      <c r="CU35" s="634"/>
      <c r="CV35" s="634"/>
      <c r="CW35" s="634"/>
      <c r="CX35" s="634"/>
      <c r="CY35" s="635"/>
      <c r="CZ35" s="624">
        <v>0.5</v>
      </c>
      <c r="DA35" s="636"/>
      <c r="DB35" s="636"/>
      <c r="DC35" s="637"/>
      <c r="DD35" s="627">
        <v>553928</v>
      </c>
      <c r="DE35" s="634"/>
      <c r="DF35" s="634"/>
      <c r="DG35" s="634"/>
      <c r="DH35" s="634"/>
      <c r="DI35" s="634"/>
      <c r="DJ35" s="634"/>
      <c r="DK35" s="635"/>
      <c r="DL35" s="627">
        <v>379578</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1538168</v>
      </c>
      <c r="S36" s="622"/>
      <c r="T36" s="622"/>
      <c r="U36" s="622"/>
      <c r="V36" s="622"/>
      <c r="W36" s="622"/>
      <c r="X36" s="622"/>
      <c r="Y36" s="623"/>
      <c r="Z36" s="659">
        <v>1.3</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12182131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431174</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6796085</v>
      </c>
      <c r="CS36" s="622"/>
      <c r="CT36" s="622"/>
      <c r="CU36" s="622"/>
      <c r="CV36" s="622"/>
      <c r="CW36" s="622"/>
      <c r="CX36" s="622"/>
      <c r="CY36" s="623"/>
      <c r="CZ36" s="624">
        <v>5.8</v>
      </c>
      <c r="DA36" s="636"/>
      <c r="DB36" s="636"/>
      <c r="DC36" s="637"/>
      <c r="DD36" s="627">
        <v>5417691</v>
      </c>
      <c r="DE36" s="622"/>
      <c r="DF36" s="622"/>
      <c r="DG36" s="622"/>
      <c r="DH36" s="622"/>
      <c r="DI36" s="622"/>
      <c r="DJ36" s="622"/>
      <c r="DK36" s="623"/>
      <c r="DL36" s="627">
        <v>4175537</v>
      </c>
      <c r="DM36" s="622"/>
      <c r="DN36" s="622"/>
      <c r="DO36" s="622"/>
      <c r="DP36" s="622"/>
      <c r="DQ36" s="622"/>
      <c r="DR36" s="622"/>
      <c r="DS36" s="622"/>
      <c r="DT36" s="622"/>
      <c r="DU36" s="622"/>
      <c r="DV36" s="623"/>
      <c r="DW36" s="624">
        <v>8.1999999999999993</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2114350</v>
      </c>
      <c r="S37" s="622"/>
      <c r="T37" s="622"/>
      <c r="U37" s="622"/>
      <c r="V37" s="622"/>
      <c r="W37" s="622"/>
      <c r="X37" s="622"/>
      <c r="Y37" s="623"/>
      <c r="Z37" s="659">
        <v>1.8</v>
      </c>
      <c r="AA37" s="659"/>
      <c r="AB37" s="659"/>
      <c r="AC37" s="659"/>
      <c r="AD37" s="660">
        <v>112249</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1893090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369563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7121</v>
      </c>
      <c r="CS37" s="634"/>
      <c r="CT37" s="634"/>
      <c r="CU37" s="634"/>
      <c r="CV37" s="634"/>
      <c r="CW37" s="634"/>
      <c r="CX37" s="634"/>
      <c r="CY37" s="635"/>
      <c r="CZ37" s="624">
        <v>0</v>
      </c>
      <c r="DA37" s="636"/>
      <c r="DB37" s="636"/>
      <c r="DC37" s="637"/>
      <c r="DD37" s="627">
        <v>7121</v>
      </c>
      <c r="DE37" s="634"/>
      <c r="DF37" s="634"/>
      <c r="DG37" s="634"/>
      <c r="DH37" s="634"/>
      <c r="DI37" s="634"/>
      <c r="DJ37" s="634"/>
      <c r="DK37" s="635"/>
      <c r="DL37" s="627">
        <v>7121</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4587474</v>
      </c>
      <c r="S38" s="622"/>
      <c r="T38" s="622"/>
      <c r="U38" s="622"/>
      <c r="V38" s="622"/>
      <c r="W38" s="622"/>
      <c r="X38" s="622"/>
      <c r="Y38" s="623"/>
      <c r="Z38" s="659">
        <v>3.9</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1205492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25074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9034422</v>
      </c>
      <c r="CS38" s="622"/>
      <c r="CT38" s="622"/>
      <c r="CU38" s="622"/>
      <c r="CV38" s="622"/>
      <c r="CW38" s="622"/>
      <c r="CX38" s="622"/>
      <c r="CY38" s="623"/>
      <c r="CZ38" s="624">
        <v>7.7</v>
      </c>
      <c r="DA38" s="636"/>
      <c r="DB38" s="636"/>
      <c r="DC38" s="637"/>
      <c r="DD38" s="627">
        <v>7427796</v>
      </c>
      <c r="DE38" s="622"/>
      <c r="DF38" s="622"/>
      <c r="DG38" s="622"/>
      <c r="DH38" s="622"/>
      <c r="DI38" s="622"/>
      <c r="DJ38" s="622"/>
      <c r="DK38" s="623"/>
      <c r="DL38" s="627">
        <v>7293225</v>
      </c>
      <c r="DM38" s="622"/>
      <c r="DN38" s="622"/>
      <c r="DO38" s="622"/>
      <c r="DP38" s="622"/>
      <c r="DQ38" s="622"/>
      <c r="DR38" s="622"/>
      <c r="DS38" s="622"/>
      <c r="DT38" s="622"/>
      <c r="DU38" s="622"/>
      <c r="DV38" s="623"/>
      <c r="DW38" s="624">
        <v>14.3</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49127</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35740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27631977</v>
      </c>
      <c r="CS39" s="634"/>
      <c r="CT39" s="634"/>
      <c r="CU39" s="634"/>
      <c r="CV39" s="634"/>
      <c r="CW39" s="634"/>
      <c r="CX39" s="634"/>
      <c r="CY39" s="635"/>
      <c r="CZ39" s="624">
        <v>23.5</v>
      </c>
      <c r="DA39" s="636"/>
      <c r="DB39" s="636"/>
      <c r="DC39" s="637"/>
      <c r="DD39" s="627">
        <v>2350615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549274</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115</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29041</v>
      </c>
      <c r="CS40" s="622"/>
      <c r="CT40" s="622"/>
      <c r="CU40" s="622"/>
      <c r="CV40" s="622"/>
      <c r="CW40" s="622"/>
      <c r="CX40" s="622"/>
      <c r="CY40" s="623"/>
      <c r="CZ40" s="624">
        <v>0</v>
      </c>
      <c r="DA40" s="636"/>
      <c r="DB40" s="636"/>
      <c r="DC40" s="637"/>
      <c r="DD40" s="627">
        <v>446</v>
      </c>
      <c r="DE40" s="622"/>
      <c r="DF40" s="622"/>
      <c r="DG40" s="622"/>
      <c r="DH40" s="622"/>
      <c r="DI40" s="622"/>
      <c r="DJ40" s="622"/>
      <c r="DK40" s="623"/>
      <c r="DL40" s="627">
        <v>404</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118939695</v>
      </c>
      <c r="S41" s="646"/>
      <c r="T41" s="646"/>
      <c r="U41" s="646"/>
      <c r="V41" s="646"/>
      <c r="W41" s="646"/>
      <c r="X41" s="646"/>
      <c r="Y41" s="649"/>
      <c r="Z41" s="650">
        <v>100</v>
      </c>
      <c r="AA41" s="650"/>
      <c r="AB41" s="650"/>
      <c r="AC41" s="650"/>
      <c r="AD41" s="651">
        <v>50432852</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1678756</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7355666</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393</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8054242</v>
      </c>
      <c r="CS42" s="634"/>
      <c r="CT42" s="634"/>
      <c r="CU42" s="634"/>
      <c r="CV42" s="634"/>
      <c r="CW42" s="634"/>
      <c r="CX42" s="634"/>
      <c r="CY42" s="635"/>
      <c r="CZ42" s="624">
        <v>6.9</v>
      </c>
      <c r="DA42" s="636"/>
      <c r="DB42" s="636"/>
      <c r="DC42" s="637"/>
      <c r="DD42" s="627">
        <v>1983534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217643</v>
      </c>
      <c r="CS43" s="634"/>
      <c r="CT43" s="634"/>
      <c r="CU43" s="634"/>
      <c r="CV43" s="634"/>
      <c r="CW43" s="634"/>
      <c r="CX43" s="634"/>
      <c r="CY43" s="635"/>
      <c r="CZ43" s="624">
        <v>0.2</v>
      </c>
      <c r="DA43" s="636"/>
      <c r="DB43" s="636"/>
      <c r="DC43" s="637"/>
      <c r="DD43" s="627">
        <v>217643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8051742</v>
      </c>
      <c r="CS44" s="622"/>
      <c r="CT44" s="622"/>
      <c r="CU44" s="622"/>
      <c r="CV44" s="622"/>
      <c r="CW44" s="622"/>
      <c r="CX44" s="622"/>
      <c r="CY44" s="623"/>
      <c r="CZ44" s="624">
        <v>6.9</v>
      </c>
      <c r="DA44" s="625"/>
      <c r="DB44" s="625"/>
      <c r="DC44" s="626"/>
      <c r="DD44" s="627">
        <v>1983534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3550291</v>
      </c>
      <c r="CS45" s="634"/>
      <c r="CT45" s="634"/>
      <c r="CU45" s="634"/>
      <c r="CV45" s="634"/>
      <c r="CW45" s="634"/>
      <c r="CX45" s="634"/>
      <c r="CY45" s="635"/>
      <c r="CZ45" s="624">
        <v>3</v>
      </c>
      <c r="DA45" s="636"/>
      <c r="DB45" s="636"/>
      <c r="DC45" s="637"/>
      <c r="DD45" s="627">
        <v>130118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4469136</v>
      </c>
      <c r="CS46" s="622"/>
      <c r="CT46" s="622"/>
      <c r="CU46" s="622"/>
      <c r="CV46" s="622"/>
      <c r="CW46" s="622"/>
      <c r="CX46" s="622"/>
      <c r="CY46" s="623"/>
      <c r="CZ46" s="624">
        <v>3.8</v>
      </c>
      <c r="DA46" s="625"/>
      <c r="DB46" s="625"/>
      <c r="DC46" s="626"/>
      <c r="DD46" s="627">
        <v>1841401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2500</v>
      </c>
      <c r="CS47" s="634"/>
      <c r="CT47" s="634"/>
      <c r="CU47" s="634"/>
      <c r="CV47" s="634"/>
      <c r="CW47" s="634"/>
      <c r="CX47" s="634"/>
      <c r="CY47" s="635"/>
      <c r="CZ47" s="624">
        <v>0</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117398160</v>
      </c>
      <c r="CS49" s="606"/>
      <c r="CT49" s="606"/>
      <c r="CU49" s="606"/>
      <c r="CV49" s="606"/>
      <c r="CW49" s="606"/>
      <c r="CX49" s="606"/>
      <c r="CY49" s="607"/>
      <c r="CZ49" s="608">
        <v>100</v>
      </c>
      <c r="DA49" s="609"/>
      <c r="DB49" s="609"/>
      <c r="DC49" s="610"/>
      <c r="DD49" s="611">
        <v>59817950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TTCn00R2N/o7YY15eaguuYwhu2ohmi06omc4v8XcPYo3uHY7ywe/WUzHld1EjQC4JoJwnnUUdluN30rf0Wg2OQ==" saltValue="C7VeozUNnpHKkE84Y+a9wQ==" spinCount="100000" sheet="1" objects="1" scenarios="1"/>
  <customSheetViews>
    <customSheetView guid="{F8C7BC47-8E0F-44DB-9C30-AAF5D87596A5}" showGridLines="0" fitToPage="1" hiddenRows="1" hiddenColumns="1">
      <pageMargins left="0" right="0" top="0.39370078740157483" bottom="0.39370078740157483" header="0.19685039370078741" footer="0.19685039370078741"/>
      <printOptions horizontalCentered="1"/>
      <pageSetup paperSize="9" scale="70" orientation="landscape" r:id="rId1"/>
      <headerFooter alignWithMargins="0">
        <oddFooter>&amp;C&amp;P/&amp;N</oddFooter>
      </headerFooter>
    </customSheetView>
    <customSheetView guid="{F25D8CCF-B575-4CF9-885A-5348920D339A}" showGridLines="0" fitToPage="1" hiddenRows="1" hiddenColumns="1">
      <pageMargins left="0" right="0" top="0.39370078740157483" bottom="0.39370078740157483" header="0.19685039370078741" footer="0.19685039370078741"/>
      <printOptions horizontalCentered="1"/>
      <pageSetup paperSize="9" scale="70" orientation="landscape" r:id="rId2"/>
      <headerFooter alignWithMargins="0">
        <oddFooter>&amp;C&amp;P/&amp;N</oddFooter>
      </headerFooter>
    </customSheetView>
    <customSheetView guid="{FEE701DB-8061-49BF-9643-2081E9091EE0}" showGridLines="0" fitToPage="1" hiddenRows="1" hiddenColumns="1">
      <pageMargins left="0" right="0" top="0.39370078740157483" bottom="0.39370078740157483" header="0.19685039370078741" footer="0.19685039370078741"/>
      <printOptions horizontalCentered="1"/>
      <pageSetup paperSize="9" scale="70" orientation="landscape" r:id="rId3"/>
      <headerFooter alignWithMargins="0">
        <oddFooter>&amp;C&amp;P/&amp;N</oddFooter>
      </headerFooter>
    </customSheetView>
  </customSheetViews>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4"/>
  <headerFooter alignWithMargins="0">
    <oddFooter>&amp;C&amp;P/&amp;N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72" sqref="B72:P72"/>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099">
        <v>118939</v>
      </c>
      <c r="R7" s="1100"/>
      <c r="S7" s="1100"/>
      <c r="T7" s="1100"/>
      <c r="U7" s="1100"/>
      <c r="V7" s="1100">
        <v>117398</v>
      </c>
      <c r="W7" s="1100"/>
      <c r="X7" s="1100"/>
      <c r="Y7" s="1100"/>
      <c r="Z7" s="1100"/>
      <c r="AA7" s="1100">
        <v>1541</v>
      </c>
      <c r="AB7" s="1100"/>
      <c r="AC7" s="1100"/>
      <c r="AD7" s="1100"/>
      <c r="AE7" s="1101"/>
      <c r="AF7" s="1102">
        <v>1261</v>
      </c>
      <c r="AG7" s="1103"/>
      <c r="AH7" s="1103"/>
      <c r="AI7" s="1103"/>
      <c r="AJ7" s="1104"/>
      <c r="AK7" s="1105">
        <v>2146</v>
      </c>
      <c r="AL7" s="1106"/>
      <c r="AM7" s="1106"/>
      <c r="AN7" s="1106"/>
      <c r="AO7" s="1106"/>
      <c r="AP7" s="1106">
        <v>66666</v>
      </c>
      <c r="AQ7" s="1106"/>
      <c r="AR7" s="1106"/>
      <c r="AS7" s="1106"/>
      <c r="AT7" s="1106"/>
      <c r="AU7" s="1107"/>
      <c r="AV7" s="1107"/>
      <c r="AW7" s="1107"/>
      <c r="AX7" s="1107"/>
      <c r="AY7" s="1108"/>
      <c r="AZ7" s="220"/>
      <c r="BA7" s="220"/>
      <c r="BB7" s="220"/>
      <c r="BC7" s="220"/>
      <c r="BD7" s="220"/>
      <c r="BE7" s="221"/>
      <c r="BF7" s="221"/>
      <c r="BG7" s="221"/>
      <c r="BH7" s="221"/>
      <c r="BI7" s="221"/>
      <c r="BJ7" s="221"/>
      <c r="BK7" s="221"/>
      <c r="BL7" s="221"/>
      <c r="BM7" s="221"/>
      <c r="BN7" s="221"/>
      <c r="BO7" s="221"/>
      <c r="BP7" s="221"/>
      <c r="BQ7" s="224">
        <v>1</v>
      </c>
      <c r="BR7" s="225"/>
      <c r="BS7" s="1096" t="s">
        <v>554</v>
      </c>
      <c r="BT7" s="1097"/>
      <c r="BU7" s="1097"/>
      <c r="BV7" s="1097"/>
      <c r="BW7" s="1097"/>
      <c r="BX7" s="1097"/>
      <c r="BY7" s="1097"/>
      <c r="BZ7" s="1097"/>
      <c r="CA7" s="1097"/>
      <c r="CB7" s="1097"/>
      <c r="CC7" s="1097"/>
      <c r="CD7" s="1097"/>
      <c r="CE7" s="1097"/>
      <c r="CF7" s="1097"/>
      <c r="CG7" s="1109"/>
      <c r="CH7" s="989">
        <v>1</v>
      </c>
      <c r="CI7" s="990"/>
      <c r="CJ7" s="990"/>
      <c r="CK7" s="990"/>
      <c r="CL7" s="991"/>
      <c r="CM7" s="989">
        <v>91</v>
      </c>
      <c r="CN7" s="990"/>
      <c r="CO7" s="990"/>
      <c r="CP7" s="990"/>
      <c r="CQ7" s="991"/>
      <c r="CR7" s="989">
        <v>40</v>
      </c>
      <c r="CS7" s="990"/>
      <c r="CT7" s="990"/>
      <c r="CU7" s="990"/>
      <c r="CV7" s="991"/>
      <c r="CW7" s="989" t="s">
        <v>569</v>
      </c>
      <c r="CX7" s="990"/>
      <c r="CY7" s="990"/>
      <c r="CZ7" s="990"/>
      <c r="DA7" s="991"/>
      <c r="DB7" s="989" t="s">
        <v>569</v>
      </c>
      <c r="DC7" s="990"/>
      <c r="DD7" s="990"/>
      <c r="DE7" s="990"/>
      <c r="DF7" s="991"/>
      <c r="DG7" s="989" t="s">
        <v>569</v>
      </c>
      <c r="DH7" s="990"/>
      <c r="DI7" s="990"/>
      <c r="DJ7" s="990"/>
      <c r="DK7" s="991"/>
      <c r="DL7" s="989" t="s">
        <v>569</v>
      </c>
      <c r="DM7" s="990"/>
      <c r="DN7" s="990"/>
      <c r="DO7" s="990"/>
      <c r="DP7" s="991"/>
      <c r="DQ7" s="989" t="s">
        <v>569</v>
      </c>
      <c r="DR7" s="990"/>
      <c r="DS7" s="990"/>
      <c r="DT7" s="990"/>
      <c r="DU7" s="991"/>
      <c r="DV7" s="1096"/>
      <c r="DW7" s="1097"/>
      <c r="DX7" s="1097"/>
      <c r="DY7" s="1097"/>
      <c r="DZ7" s="1098"/>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272</v>
      </c>
      <c r="R8" s="1039"/>
      <c r="S8" s="1039"/>
      <c r="T8" s="1039"/>
      <c r="U8" s="1039"/>
      <c r="V8" s="1039">
        <v>272</v>
      </c>
      <c r="W8" s="1039"/>
      <c r="X8" s="1039"/>
      <c r="Y8" s="1039"/>
      <c r="Z8" s="1039"/>
      <c r="AA8" s="1039" t="s">
        <v>489</v>
      </c>
      <c r="AB8" s="1039"/>
      <c r="AC8" s="1039"/>
      <c r="AD8" s="1039"/>
      <c r="AE8" s="1040"/>
      <c r="AF8" s="1035" t="s">
        <v>122</v>
      </c>
      <c r="AG8" s="1036"/>
      <c r="AH8" s="1036"/>
      <c r="AI8" s="1036"/>
      <c r="AJ8" s="1037"/>
      <c r="AK8" s="1080">
        <v>83</v>
      </c>
      <c r="AL8" s="1081"/>
      <c r="AM8" s="1081"/>
      <c r="AN8" s="1081"/>
      <c r="AO8" s="1081"/>
      <c r="AP8" s="1081">
        <v>1601</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555</v>
      </c>
      <c r="BT8" s="993"/>
      <c r="BU8" s="993"/>
      <c r="BV8" s="993"/>
      <c r="BW8" s="993"/>
      <c r="BX8" s="993"/>
      <c r="BY8" s="993"/>
      <c r="BZ8" s="993"/>
      <c r="CA8" s="993"/>
      <c r="CB8" s="993"/>
      <c r="CC8" s="993"/>
      <c r="CD8" s="993"/>
      <c r="CE8" s="993"/>
      <c r="CF8" s="993"/>
      <c r="CG8" s="1014"/>
      <c r="CH8" s="989">
        <v>33</v>
      </c>
      <c r="CI8" s="990"/>
      <c r="CJ8" s="990"/>
      <c r="CK8" s="990"/>
      <c r="CL8" s="991"/>
      <c r="CM8" s="989">
        <v>464</v>
      </c>
      <c r="CN8" s="990"/>
      <c r="CO8" s="990"/>
      <c r="CP8" s="990"/>
      <c r="CQ8" s="991"/>
      <c r="CR8" s="989">
        <v>5</v>
      </c>
      <c r="CS8" s="990"/>
      <c r="CT8" s="990"/>
      <c r="CU8" s="990"/>
      <c r="CV8" s="991"/>
      <c r="CW8" s="989">
        <v>6</v>
      </c>
      <c r="CX8" s="990"/>
      <c r="CY8" s="990"/>
      <c r="CZ8" s="990"/>
      <c r="DA8" s="991"/>
      <c r="DB8" s="989" t="s">
        <v>569</v>
      </c>
      <c r="DC8" s="990"/>
      <c r="DD8" s="990"/>
      <c r="DE8" s="990"/>
      <c r="DF8" s="991"/>
      <c r="DG8" s="989">
        <v>2100</v>
      </c>
      <c r="DH8" s="990"/>
      <c r="DI8" s="990"/>
      <c r="DJ8" s="990"/>
      <c r="DK8" s="991"/>
      <c r="DL8" s="989" t="s">
        <v>569</v>
      </c>
      <c r="DM8" s="990"/>
      <c r="DN8" s="990"/>
      <c r="DO8" s="990"/>
      <c r="DP8" s="991"/>
      <c r="DQ8" s="989" t="s">
        <v>569</v>
      </c>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556</v>
      </c>
      <c r="BT9" s="993"/>
      <c r="BU9" s="993"/>
      <c r="BV9" s="993"/>
      <c r="BW9" s="993"/>
      <c r="BX9" s="993"/>
      <c r="BY9" s="993"/>
      <c r="BZ9" s="993"/>
      <c r="CA9" s="993"/>
      <c r="CB9" s="993"/>
      <c r="CC9" s="993"/>
      <c r="CD9" s="993"/>
      <c r="CE9" s="993"/>
      <c r="CF9" s="993"/>
      <c r="CG9" s="1014"/>
      <c r="CH9" s="989">
        <v>5</v>
      </c>
      <c r="CI9" s="990"/>
      <c r="CJ9" s="990"/>
      <c r="CK9" s="990"/>
      <c r="CL9" s="991"/>
      <c r="CM9" s="989">
        <v>96</v>
      </c>
      <c r="CN9" s="990"/>
      <c r="CO9" s="990"/>
      <c r="CP9" s="990"/>
      <c r="CQ9" s="991"/>
      <c r="CR9" s="989">
        <v>30</v>
      </c>
      <c r="CS9" s="990"/>
      <c r="CT9" s="990"/>
      <c r="CU9" s="990"/>
      <c r="CV9" s="991"/>
      <c r="CW9" s="989" t="s">
        <v>569</v>
      </c>
      <c r="CX9" s="990"/>
      <c r="CY9" s="990"/>
      <c r="CZ9" s="990"/>
      <c r="DA9" s="991"/>
      <c r="DB9" s="989" t="s">
        <v>569</v>
      </c>
      <c r="DC9" s="990"/>
      <c r="DD9" s="990"/>
      <c r="DE9" s="990"/>
      <c r="DF9" s="991"/>
      <c r="DG9" s="989" t="s">
        <v>569</v>
      </c>
      <c r="DH9" s="990"/>
      <c r="DI9" s="990"/>
      <c r="DJ9" s="990"/>
      <c r="DK9" s="991"/>
      <c r="DL9" s="989" t="s">
        <v>569</v>
      </c>
      <c r="DM9" s="990"/>
      <c r="DN9" s="990"/>
      <c r="DO9" s="990"/>
      <c r="DP9" s="991"/>
      <c r="DQ9" s="989" t="s">
        <v>569</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557</v>
      </c>
      <c r="BT10" s="993"/>
      <c r="BU10" s="993"/>
      <c r="BV10" s="993"/>
      <c r="BW10" s="993"/>
      <c r="BX10" s="993"/>
      <c r="BY10" s="993"/>
      <c r="BZ10" s="993"/>
      <c r="CA10" s="993"/>
      <c r="CB10" s="993"/>
      <c r="CC10" s="993"/>
      <c r="CD10" s="993"/>
      <c r="CE10" s="993"/>
      <c r="CF10" s="993"/>
      <c r="CG10" s="1014"/>
      <c r="CH10" s="989">
        <v>54</v>
      </c>
      <c r="CI10" s="990"/>
      <c r="CJ10" s="990"/>
      <c r="CK10" s="990"/>
      <c r="CL10" s="991"/>
      <c r="CM10" s="989">
        <v>3476</v>
      </c>
      <c r="CN10" s="990"/>
      <c r="CO10" s="990"/>
      <c r="CP10" s="990"/>
      <c r="CQ10" s="991"/>
      <c r="CR10" s="989">
        <v>915</v>
      </c>
      <c r="CS10" s="990"/>
      <c r="CT10" s="990"/>
      <c r="CU10" s="990"/>
      <c r="CV10" s="991"/>
      <c r="CW10" s="989" t="s">
        <v>569</v>
      </c>
      <c r="CX10" s="990"/>
      <c r="CY10" s="990"/>
      <c r="CZ10" s="990"/>
      <c r="DA10" s="991"/>
      <c r="DB10" s="989" t="s">
        <v>569</v>
      </c>
      <c r="DC10" s="990"/>
      <c r="DD10" s="990"/>
      <c r="DE10" s="990"/>
      <c r="DF10" s="991"/>
      <c r="DG10" s="989" t="s">
        <v>569</v>
      </c>
      <c r="DH10" s="990"/>
      <c r="DI10" s="990"/>
      <c r="DJ10" s="990"/>
      <c r="DK10" s="991"/>
      <c r="DL10" s="989" t="s">
        <v>569</v>
      </c>
      <c r="DM10" s="990"/>
      <c r="DN10" s="990"/>
      <c r="DO10" s="990"/>
      <c r="DP10" s="991"/>
      <c r="DQ10" s="989" t="s">
        <v>569</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558</v>
      </c>
      <c r="BT11" s="993"/>
      <c r="BU11" s="993"/>
      <c r="BV11" s="993"/>
      <c r="BW11" s="993"/>
      <c r="BX11" s="993"/>
      <c r="BY11" s="993"/>
      <c r="BZ11" s="993"/>
      <c r="CA11" s="993"/>
      <c r="CB11" s="993"/>
      <c r="CC11" s="993"/>
      <c r="CD11" s="993"/>
      <c r="CE11" s="993"/>
      <c r="CF11" s="993"/>
      <c r="CG11" s="1014"/>
      <c r="CH11" s="989">
        <v>-9</v>
      </c>
      <c r="CI11" s="990"/>
      <c r="CJ11" s="990"/>
      <c r="CK11" s="990"/>
      <c r="CL11" s="991"/>
      <c r="CM11" s="989">
        <v>272</v>
      </c>
      <c r="CN11" s="990"/>
      <c r="CO11" s="990"/>
      <c r="CP11" s="990"/>
      <c r="CQ11" s="991"/>
      <c r="CR11" s="989">
        <v>30</v>
      </c>
      <c r="CS11" s="990"/>
      <c r="CT11" s="990"/>
      <c r="CU11" s="990"/>
      <c r="CV11" s="991"/>
      <c r="CW11" s="989" t="s">
        <v>569</v>
      </c>
      <c r="CX11" s="990"/>
      <c r="CY11" s="990"/>
      <c r="CZ11" s="990"/>
      <c r="DA11" s="991"/>
      <c r="DB11" s="989" t="s">
        <v>569</v>
      </c>
      <c r="DC11" s="990"/>
      <c r="DD11" s="990"/>
      <c r="DE11" s="990"/>
      <c r="DF11" s="991"/>
      <c r="DG11" s="989" t="s">
        <v>569</v>
      </c>
      <c r="DH11" s="990"/>
      <c r="DI11" s="990"/>
      <c r="DJ11" s="990"/>
      <c r="DK11" s="991"/>
      <c r="DL11" s="989" t="s">
        <v>569</v>
      </c>
      <c r="DM11" s="990"/>
      <c r="DN11" s="990"/>
      <c r="DO11" s="990"/>
      <c r="DP11" s="991"/>
      <c r="DQ11" s="989" t="s">
        <v>569</v>
      </c>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t="s">
        <v>559</v>
      </c>
      <c r="BT12" s="993"/>
      <c r="BU12" s="993"/>
      <c r="BV12" s="993"/>
      <c r="BW12" s="993"/>
      <c r="BX12" s="993"/>
      <c r="BY12" s="993"/>
      <c r="BZ12" s="993"/>
      <c r="CA12" s="993"/>
      <c r="CB12" s="993"/>
      <c r="CC12" s="993"/>
      <c r="CD12" s="993"/>
      <c r="CE12" s="993"/>
      <c r="CF12" s="993"/>
      <c r="CG12" s="1014"/>
      <c r="CH12" s="989">
        <v>1</v>
      </c>
      <c r="CI12" s="990"/>
      <c r="CJ12" s="990"/>
      <c r="CK12" s="990"/>
      <c r="CL12" s="991"/>
      <c r="CM12" s="989">
        <v>108</v>
      </c>
      <c r="CN12" s="990"/>
      <c r="CO12" s="990"/>
      <c r="CP12" s="990"/>
      <c r="CQ12" s="991"/>
      <c r="CR12" s="989">
        <v>26</v>
      </c>
      <c r="CS12" s="990"/>
      <c r="CT12" s="990"/>
      <c r="CU12" s="990"/>
      <c r="CV12" s="991"/>
      <c r="CW12" s="989" t="s">
        <v>489</v>
      </c>
      <c r="CX12" s="990"/>
      <c r="CY12" s="990"/>
      <c r="CZ12" s="990"/>
      <c r="DA12" s="991"/>
      <c r="DB12" s="989" t="s">
        <v>489</v>
      </c>
      <c r="DC12" s="990"/>
      <c r="DD12" s="990"/>
      <c r="DE12" s="990"/>
      <c r="DF12" s="991"/>
      <c r="DG12" s="989" t="s">
        <v>489</v>
      </c>
      <c r="DH12" s="990"/>
      <c r="DI12" s="990"/>
      <c r="DJ12" s="990"/>
      <c r="DK12" s="991"/>
      <c r="DL12" s="989" t="s">
        <v>489</v>
      </c>
      <c r="DM12" s="990"/>
      <c r="DN12" s="990"/>
      <c r="DO12" s="990"/>
      <c r="DP12" s="991"/>
      <c r="DQ12" s="989" t="s">
        <v>489</v>
      </c>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t="s">
        <v>560</v>
      </c>
      <c r="BT13" s="993"/>
      <c r="BU13" s="993"/>
      <c r="BV13" s="993"/>
      <c r="BW13" s="993"/>
      <c r="BX13" s="993"/>
      <c r="BY13" s="993"/>
      <c r="BZ13" s="993"/>
      <c r="CA13" s="993"/>
      <c r="CB13" s="993"/>
      <c r="CC13" s="993"/>
      <c r="CD13" s="993"/>
      <c r="CE13" s="993"/>
      <c r="CF13" s="993"/>
      <c r="CG13" s="1014"/>
      <c r="CH13" s="989">
        <v>44</v>
      </c>
      <c r="CI13" s="990"/>
      <c r="CJ13" s="990"/>
      <c r="CK13" s="990"/>
      <c r="CL13" s="991"/>
      <c r="CM13" s="989">
        <v>493</v>
      </c>
      <c r="CN13" s="990"/>
      <c r="CO13" s="990"/>
      <c r="CP13" s="990"/>
      <c r="CQ13" s="991"/>
      <c r="CR13" s="989">
        <v>300</v>
      </c>
      <c r="CS13" s="990"/>
      <c r="CT13" s="990"/>
      <c r="CU13" s="990"/>
      <c r="CV13" s="991"/>
      <c r="CW13" s="989" t="s">
        <v>569</v>
      </c>
      <c r="CX13" s="990"/>
      <c r="CY13" s="990"/>
      <c r="CZ13" s="990"/>
      <c r="DA13" s="991"/>
      <c r="DB13" s="989" t="s">
        <v>489</v>
      </c>
      <c r="DC13" s="990"/>
      <c r="DD13" s="990"/>
      <c r="DE13" s="990"/>
      <c r="DF13" s="991"/>
      <c r="DG13" s="989" t="s">
        <v>489</v>
      </c>
      <c r="DH13" s="990"/>
      <c r="DI13" s="990"/>
      <c r="DJ13" s="990"/>
      <c r="DK13" s="991"/>
      <c r="DL13" s="989" t="s">
        <v>489</v>
      </c>
      <c r="DM13" s="990"/>
      <c r="DN13" s="990"/>
      <c r="DO13" s="990"/>
      <c r="DP13" s="991"/>
      <c r="DQ13" s="989" t="s">
        <v>489</v>
      </c>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t="s">
        <v>561</v>
      </c>
      <c r="BT14" s="993"/>
      <c r="BU14" s="993"/>
      <c r="BV14" s="993"/>
      <c r="BW14" s="993"/>
      <c r="BX14" s="993"/>
      <c r="BY14" s="993"/>
      <c r="BZ14" s="993"/>
      <c r="CA14" s="993"/>
      <c r="CB14" s="993"/>
      <c r="CC14" s="993"/>
      <c r="CD14" s="993"/>
      <c r="CE14" s="993"/>
      <c r="CF14" s="993"/>
      <c r="CG14" s="1014"/>
      <c r="CH14" s="989">
        <v>-31</v>
      </c>
      <c r="CI14" s="990"/>
      <c r="CJ14" s="990"/>
      <c r="CK14" s="990"/>
      <c r="CL14" s="991"/>
      <c r="CM14" s="989">
        <v>466</v>
      </c>
      <c r="CN14" s="990"/>
      <c r="CO14" s="990"/>
      <c r="CP14" s="990"/>
      <c r="CQ14" s="991"/>
      <c r="CR14" s="989">
        <v>401</v>
      </c>
      <c r="CS14" s="990"/>
      <c r="CT14" s="990"/>
      <c r="CU14" s="990"/>
      <c r="CV14" s="991"/>
      <c r="CW14" s="989" t="s">
        <v>489</v>
      </c>
      <c r="CX14" s="990"/>
      <c r="CY14" s="990"/>
      <c r="CZ14" s="990"/>
      <c r="DA14" s="991"/>
      <c r="DB14" s="989" t="s">
        <v>489</v>
      </c>
      <c r="DC14" s="990"/>
      <c r="DD14" s="990"/>
      <c r="DE14" s="990"/>
      <c r="DF14" s="991"/>
      <c r="DG14" s="989" t="s">
        <v>489</v>
      </c>
      <c r="DH14" s="990"/>
      <c r="DI14" s="990"/>
      <c r="DJ14" s="990"/>
      <c r="DK14" s="991"/>
      <c r="DL14" s="989" t="s">
        <v>489</v>
      </c>
      <c r="DM14" s="990"/>
      <c r="DN14" s="990"/>
      <c r="DO14" s="990"/>
      <c r="DP14" s="991"/>
      <c r="DQ14" s="989" t="s">
        <v>570</v>
      </c>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t="s">
        <v>562</v>
      </c>
      <c r="BT15" s="993"/>
      <c r="BU15" s="993"/>
      <c r="BV15" s="993"/>
      <c r="BW15" s="993"/>
      <c r="BX15" s="993"/>
      <c r="BY15" s="993"/>
      <c r="BZ15" s="993"/>
      <c r="CA15" s="993"/>
      <c r="CB15" s="993"/>
      <c r="CC15" s="993"/>
      <c r="CD15" s="993"/>
      <c r="CE15" s="993"/>
      <c r="CF15" s="993"/>
      <c r="CG15" s="1014"/>
      <c r="CH15" s="989">
        <v>11</v>
      </c>
      <c r="CI15" s="990"/>
      <c r="CJ15" s="990"/>
      <c r="CK15" s="990"/>
      <c r="CL15" s="991"/>
      <c r="CM15" s="989">
        <v>263</v>
      </c>
      <c r="CN15" s="990"/>
      <c r="CO15" s="990"/>
      <c r="CP15" s="990"/>
      <c r="CQ15" s="991"/>
      <c r="CR15" s="989">
        <v>302</v>
      </c>
      <c r="CS15" s="990"/>
      <c r="CT15" s="990"/>
      <c r="CU15" s="990"/>
      <c r="CV15" s="991"/>
      <c r="CW15" s="989" t="s">
        <v>489</v>
      </c>
      <c r="CX15" s="990"/>
      <c r="CY15" s="990"/>
      <c r="CZ15" s="990"/>
      <c r="DA15" s="991"/>
      <c r="DB15" s="989" t="s">
        <v>489</v>
      </c>
      <c r="DC15" s="990"/>
      <c r="DD15" s="990"/>
      <c r="DE15" s="990"/>
      <c r="DF15" s="991"/>
      <c r="DG15" s="989" t="s">
        <v>489</v>
      </c>
      <c r="DH15" s="990"/>
      <c r="DI15" s="990"/>
      <c r="DJ15" s="990"/>
      <c r="DK15" s="991"/>
      <c r="DL15" s="989" t="s">
        <v>489</v>
      </c>
      <c r="DM15" s="990"/>
      <c r="DN15" s="990"/>
      <c r="DO15" s="990"/>
      <c r="DP15" s="991"/>
      <c r="DQ15" s="989" t="s">
        <v>489</v>
      </c>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t="s">
        <v>563</v>
      </c>
      <c r="BT16" s="993"/>
      <c r="BU16" s="993"/>
      <c r="BV16" s="993"/>
      <c r="BW16" s="993"/>
      <c r="BX16" s="993"/>
      <c r="BY16" s="993"/>
      <c r="BZ16" s="993"/>
      <c r="CA16" s="993"/>
      <c r="CB16" s="993"/>
      <c r="CC16" s="993"/>
      <c r="CD16" s="993"/>
      <c r="CE16" s="993"/>
      <c r="CF16" s="993"/>
      <c r="CG16" s="1014"/>
      <c r="CH16" s="989">
        <v>1</v>
      </c>
      <c r="CI16" s="990"/>
      <c r="CJ16" s="990"/>
      <c r="CK16" s="990"/>
      <c r="CL16" s="991"/>
      <c r="CM16" s="989">
        <v>157</v>
      </c>
      <c r="CN16" s="990"/>
      <c r="CO16" s="990"/>
      <c r="CP16" s="990"/>
      <c r="CQ16" s="991"/>
      <c r="CR16" s="989">
        <v>33</v>
      </c>
      <c r="CS16" s="990"/>
      <c r="CT16" s="990"/>
      <c r="CU16" s="990"/>
      <c r="CV16" s="991"/>
      <c r="CW16" s="989">
        <v>11</v>
      </c>
      <c r="CX16" s="990"/>
      <c r="CY16" s="990"/>
      <c r="CZ16" s="990"/>
      <c r="DA16" s="991"/>
      <c r="DB16" s="989" t="s">
        <v>489</v>
      </c>
      <c r="DC16" s="990"/>
      <c r="DD16" s="990"/>
      <c r="DE16" s="990"/>
      <c r="DF16" s="991"/>
      <c r="DG16" s="989" t="s">
        <v>489</v>
      </c>
      <c r="DH16" s="990"/>
      <c r="DI16" s="990"/>
      <c r="DJ16" s="990"/>
      <c r="DK16" s="991"/>
      <c r="DL16" s="989" t="s">
        <v>489</v>
      </c>
      <c r="DM16" s="990"/>
      <c r="DN16" s="990"/>
      <c r="DO16" s="990"/>
      <c r="DP16" s="991"/>
      <c r="DQ16" s="989" t="s">
        <v>489</v>
      </c>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v>119044</v>
      </c>
      <c r="R23" s="1061"/>
      <c r="S23" s="1061"/>
      <c r="T23" s="1061"/>
      <c r="U23" s="1061"/>
      <c r="V23" s="1061">
        <v>117502</v>
      </c>
      <c r="W23" s="1061"/>
      <c r="X23" s="1061"/>
      <c r="Y23" s="1061"/>
      <c r="Z23" s="1061"/>
      <c r="AA23" s="1061">
        <v>1542</v>
      </c>
      <c r="AB23" s="1061"/>
      <c r="AC23" s="1061"/>
      <c r="AD23" s="1061"/>
      <c r="AE23" s="1068"/>
      <c r="AF23" s="1069">
        <v>1261</v>
      </c>
      <c r="AG23" s="1061"/>
      <c r="AH23" s="1061"/>
      <c r="AI23" s="1061"/>
      <c r="AJ23" s="1070"/>
      <c r="AK23" s="1071"/>
      <c r="AL23" s="1072"/>
      <c r="AM23" s="1072"/>
      <c r="AN23" s="1072"/>
      <c r="AO23" s="1072"/>
      <c r="AP23" s="1061">
        <v>68267</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21238</v>
      </c>
      <c r="R28" s="1051"/>
      <c r="S28" s="1051"/>
      <c r="T28" s="1051"/>
      <c r="U28" s="1051"/>
      <c r="V28" s="1051">
        <v>20806</v>
      </c>
      <c r="W28" s="1051"/>
      <c r="X28" s="1051"/>
      <c r="Y28" s="1051"/>
      <c r="Z28" s="1051"/>
      <c r="AA28" s="1051">
        <v>431</v>
      </c>
      <c r="AB28" s="1051"/>
      <c r="AC28" s="1051"/>
      <c r="AD28" s="1051"/>
      <c r="AE28" s="1052"/>
      <c r="AF28" s="1053">
        <v>431</v>
      </c>
      <c r="AG28" s="1051"/>
      <c r="AH28" s="1051"/>
      <c r="AI28" s="1051"/>
      <c r="AJ28" s="1054"/>
      <c r="AK28" s="1042">
        <v>2114</v>
      </c>
      <c r="AL28" s="1043"/>
      <c r="AM28" s="1043"/>
      <c r="AN28" s="1043"/>
      <c r="AO28" s="1043"/>
      <c r="AP28" s="1043" t="s">
        <v>489</v>
      </c>
      <c r="AQ28" s="1043"/>
      <c r="AR28" s="1043"/>
      <c r="AS28" s="1043"/>
      <c r="AT28" s="1043"/>
      <c r="AU28" s="1043" t="s">
        <v>489</v>
      </c>
      <c r="AV28" s="1043"/>
      <c r="AW28" s="1043"/>
      <c r="AX28" s="1043"/>
      <c r="AY28" s="1043"/>
      <c r="AZ28" s="1044" t="s">
        <v>489</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121</v>
      </c>
      <c r="R29" s="1039"/>
      <c r="S29" s="1039"/>
      <c r="T29" s="1039"/>
      <c r="U29" s="1039"/>
      <c r="V29" s="1039">
        <v>121</v>
      </c>
      <c r="W29" s="1039"/>
      <c r="X29" s="1039"/>
      <c r="Y29" s="1039"/>
      <c r="Z29" s="1039"/>
      <c r="AA29" s="1039" t="s">
        <v>489</v>
      </c>
      <c r="AB29" s="1039"/>
      <c r="AC29" s="1039"/>
      <c r="AD29" s="1039"/>
      <c r="AE29" s="1040"/>
      <c r="AF29" s="1035" t="s">
        <v>122</v>
      </c>
      <c r="AG29" s="1036"/>
      <c r="AH29" s="1036"/>
      <c r="AI29" s="1036"/>
      <c r="AJ29" s="1037"/>
      <c r="AK29" s="980">
        <v>47</v>
      </c>
      <c r="AL29" s="971"/>
      <c r="AM29" s="971"/>
      <c r="AN29" s="971"/>
      <c r="AO29" s="971"/>
      <c r="AP29" s="971" t="s">
        <v>489</v>
      </c>
      <c r="AQ29" s="971"/>
      <c r="AR29" s="971"/>
      <c r="AS29" s="971"/>
      <c r="AT29" s="971"/>
      <c r="AU29" s="971" t="s">
        <v>489</v>
      </c>
      <c r="AV29" s="971"/>
      <c r="AW29" s="971"/>
      <c r="AX29" s="971"/>
      <c r="AY29" s="971"/>
      <c r="AZ29" s="1041" t="s">
        <v>489</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23576</v>
      </c>
      <c r="R30" s="1039"/>
      <c r="S30" s="1039"/>
      <c r="T30" s="1039"/>
      <c r="U30" s="1039"/>
      <c r="V30" s="1039">
        <v>23304</v>
      </c>
      <c r="W30" s="1039"/>
      <c r="X30" s="1039"/>
      <c r="Y30" s="1039"/>
      <c r="Z30" s="1039"/>
      <c r="AA30" s="1039">
        <v>272</v>
      </c>
      <c r="AB30" s="1039"/>
      <c r="AC30" s="1039"/>
      <c r="AD30" s="1039"/>
      <c r="AE30" s="1040"/>
      <c r="AF30" s="1035">
        <v>272</v>
      </c>
      <c r="AG30" s="1036"/>
      <c r="AH30" s="1036"/>
      <c r="AI30" s="1036"/>
      <c r="AJ30" s="1037"/>
      <c r="AK30" s="980">
        <v>3739</v>
      </c>
      <c r="AL30" s="971"/>
      <c r="AM30" s="971"/>
      <c r="AN30" s="971"/>
      <c r="AO30" s="971"/>
      <c r="AP30" s="971" t="s">
        <v>489</v>
      </c>
      <c r="AQ30" s="971"/>
      <c r="AR30" s="971"/>
      <c r="AS30" s="971"/>
      <c r="AT30" s="971"/>
      <c r="AU30" s="971" t="s">
        <v>489</v>
      </c>
      <c r="AV30" s="971"/>
      <c r="AW30" s="971"/>
      <c r="AX30" s="971"/>
      <c r="AY30" s="971"/>
      <c r="AZ30" s="1041" t="s">
        <v>489</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5506</v>
      </c>
      <c r="R31" s="1039"/>
      <c r="S31" s="1039"/>
      <c r="T31" s="1039"/>
      <c r="U31" s="1039"/>
      <c r="V31" s="1039">
        <v>5269</v>
      </c>
      <c r="W31" s="1039"/>
      <c r="X31" s="1039"/>
      <c r="Y31" s="1039"/>
      <c r="Z31" s="1039"/>
      <c r="AA31" s="1039">
        <v>237</v>
      </c>
      <c r="AB31" s="1039"/>
      <c r="AC31" s="1039"/>
      <c r="AD31" s="1039"/>
      <c r="AE31" s="1040"/>
      <c r="AF31" s="1035" t="s">
        <v>122</v>
      </c>
      <c r="AG31" s="1036"/>
      <c r="AH31" s="1036"/>
      <c r="AI31" s="1036"/>
      <c r="AJ31" s="1037"/>
      <c r="AK31" s="980">
        <v>785</v>
      </c>
      <c r="AL31" s="971"/>
      <c r="AM31" s="971"/>
      <c r="AN31" s="971"/>
      <c r="AO31" s="971"/>
      <c r="AP31" s="971" t="s">
        <v>489</v>
      </c>
      <c r="AQ31" s="971"/>
      <c r="AR31" s="971"/>
      <c r="AS31" s="971"/>
      <c r="AT31" s="971"/>
      <c r="AU31" s="971" t="s">
        <v>489</v>
      </c>
      <c r="AV31" s="971"/>
      <c r="AW31" s="971"/>
      <c r="AX31" s="971"/>
      <c r="AY31" s="971"/>
      <c r="AZ31" s="1041" t="s">
        <v>489</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4596</v>
      </c>
      <c r="R32" s="1039"/>
      <c r="S32" s="1039"/>
      <c r="T32" s="1039"/>
      <c r="U32" s="1039"/>
      <c r="V32" s="1039">
        <v>4736</v>
      </c>
      <c r="W32" s="1039"/>
      <c r="X32" s="1039"/>
      <c r="Y32" s="1039"/>
      <c r="Z32" s="1039"/>
      <c r="AA32" s="1039">
        <v>-140</v>
      </c>
      <c r="AB32" s="1039"/>
      <c r="AC32" s="1039"/>
      <c r="AD32" s="1039"/>
      <c r="AE32" s="1040"/>
      <c r="AF32" s="1035">
        <v>2043</v>
      </c>
      <c r="AG32" s="1036"/>
      <c r="AH32" s="1036"/>
      <c r="AI32" s="1036"/>
      <c r="AJ32" s="1037"/>
      <c r="AK32" s="980">
        <v>48</v>
      </c>
      <c r="AL32" s="971"/>
      <c r="AM32" s="971"/>
      <c r="AN32" s="971"/>
      <c r="AO32" s="971"/>
      <c r="AP32" s="971">
        <v>16531</v>
      </c>
      <c r="AQ32" s="971"/>
      <c r="AR32" s="971"/>
      <c r="AS32" s="971"/>
      <c r="AT32" s="971"/>
      <c r="AU32" s="971">
        <v>33</v>
      </c>
      <c r="AV32" s="971"/>
      <c r="AW32" s="971"/>
      <c r="AX32" s="971"/>
      <c r="AY32" s="971"/>
      <c r="AZ32" s="1041" t="s">
        <v>489</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395</v>
      </c>
      <c r="C33" s="1031"/>
      <c r="D33" s="1031"/>
      <c r="E33" s="1031"/>
      <c r="F33" s="1031"/>
      <c r="G33" s="1031"/>
      <c r="H33" s="1031"/>
      <c r="I33" s="1031"/>
      <c r="J33" s="1031"/>
      <c r="K33" s="1031"/>
      <c r="L33" s="1031"/>
      <c r="M33" s="1031"/>
      <c r="N33" s="1031"/>
      <c r="O33" s="1031"/>
      <c r="P33" s="1032"/>
      <c r="Q33" s="1038">
        <v>4017</v>
      </c>
      <c r="R33" s="1039"/>
      <c r="S33" s="1039"/>
      <c r="T33" s="1039"/>
      <c r="U33" s="1039"/>
      <c r="V33" s="1039">
        <v>4000</v>
      </c>
      <c r="W33" s="1039"/>
      <c r="X33" s="1039"/>
      <c r="Y33" s="1039"/>
      <c r="Z33" s="1039"/>
      <c r="AA33" s="1039">
        <v>16</v>
      </c>
      <c r="AB33" s="1039"/>
      <c r="AC33" s="1039"/>
      <c r="AD33" s="1039"/>
      <c r="AE33" s="1040"/>
      <c r="AF33" s="1035">
        <v>437</v>
      </c>
      <c r="AG33" s="1036"/>
      <c r="AH33" s="1036"/>
      <c r="AI33" s="1036"/>
      <c r="AJ33" s="1037"/>
      <c r="AK33" s="980">
        <v>1205</v>
      </c>
      <c r="AL33" s="971"/>
      <c r="AM33" s="971"/>
      <c r="AN33" s="971"/>
      <c r="AO33" s="971"/>
      <c r="AP33" s="971">
        <v>13968</v>
      </c>
      <c r="AQ33" s="971"/>
      <c r="AR33" s="971"/>
      <c r="AS33" s="971"/>
      <c r="AT33" s="971"/>
      <c r="AU33" s="971">
        <v>4693</v>
      </c>
      <c r="AV33" s="971"/>
      <c r="AW33" s="971"/>
      <c r="AX33" s="971"/>
      <c r="AY33" s="971"/>
      <c r="AZ33" s="1041" t="s">
        <v>489</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396</v>
      </c>
      <c r="C34" s="1031"/>
      <c r="D34" s="1031"/>
      <c r="E34" s="1031"/>
      <c r="F34" s="1031"/>
      <c r="G34" s="1031"/>
      <c r="H34" s="1031"/>
      <c r="I34" s="1031"/>
      <c r="J34" s="1031"/>
      <c r="K34" s="1031"/>
      <c r="L34" s="1031"/>
      <c r="M34" s="1031"/>
      <c r="N34" s="1031"/>
      <c r="O34" s="1031"/>
      <c r="P34" s="1032"/>
      <c r="Q34" s="1038">
        <v>13574</v>
      </c>
      <c r="R34" s="1039"/>
      <c r="S34" s="1039"/>
      <c r="T34" s="1039"/>
      <c r="U34" s="1039"/>
      <c r="V34" s="1039">
        <v>13732</v>
      </c>
      <c r="W34" s="1039"/>
      <c r="X34" s="1039"/>
      <c r="Y34" s="1039"/>
      <c r="Z34" s="1039"/>
      <c r="AA34" s="1039">
        <v>-158</v>
      </c>
      <c r="AB34" s="1039"/>
      <c r="AC34" s="1039"/>
      <c r="AD34" s="1039"/>
      <c r="AE34" s="1040"/>
      <c r="AF34" s="1035">
        <v>623</v>
      </c>
      <c r="AG34" s="1036"/>
      <c r="AH34" s="1036"/>
      <c r="AI34" s="1036"/>
      <c r="AJ34" s="1037"/>
      <c r="AK34" s="980">
        <v>1879</v>
      </c>
      <c r="AL34" s="971"/>
      <c r="AM34" s="971"/>
      <c r="AN34" s="971"/>
      <c r="AO34" s="971"/>
      <c r="AP34" s="971">
        <v>5253</v>
      </c>
      <c r="AQ34" s="971"/>
      <c r="AR34" s="971"/>
      <c r="AS34" s="971"/>
      <c r="AT34" s="971"/>
      <c r="AU34" s="971">
        <v>2919</v>
      </c>
      <c r="AV34" s="971"/>
      <c r="AW34" s="971"/>
      <c r="AX34" s="971"/>
      <c r="AY34" s="971"/>
      <c r="AZ34" s="1041" t="s">
        <v>489</v>
      </c>
      <c r="BA34" s="1041"/>
      <c r="BB34" s="1041"/>
      <c r="BC34" s="1041"/>
      <c r="BD34" s="1041"/>
      <c r="BE34" s="972" t="s">
        <v>394</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3807</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551</v>
      </c>
      <c r="C68" s="986"/>
      <c r="D68" s="986"/>
      <c r="E68" s="986"/>
      <c r="F68" s="986"/>
      <c r="G68" s="986"/>
      <c r="H68" s="986"/>
      <c r="I68" s="986"/>
      <c r="J68" s="986"/>
      <c r="K68" s="986"/>
      <c r="L68" s="986"/>
      <c r="M68" s="986"/>
      <c r="N68" s="986"/>
      <c r="O68" s="986"/>
      <c r="P68" s="987"/>
      <c r="Q68" s="988">
        <v>12127</v>
      </c>
      <c r="R68" s="982"/>
      <c r="S68" s="982"/>
      <c r="T68" s="982"/>
      <c r="U68" s="982"/>
      <c r="V68" s="982">
        <v>11635</v>
      </c>
      <c r="W68" s="982"/>
      <c r="X68" s="982"/>
      <c r="Y68" s="982"/>
      <c r="Z68" s="982"/>
      <c r="AA68" s="982">
        <v>492</v>
      </c>
      <c r="AB68" s="982"/>
      <c r="AC68" s="982"/>
      <c r="AD68" s="982"/>
      <c r="AE68" s="982"/>
      <c r="AF68" s="982">
        <v>492</v>
      </c>
      <c r="AG68" s="982"/>
      <c r="AH68" s="982"/>
      <c r="AI68" s="982"/>
      <c r="AJ68" s="982"/>
      <c r="AK68" s="982" t="s">
        <v>489</v>
      </c>
      <c r="AL68" s="982"/>
      <c r="AM68" s="982"/>
      <c r="AN68" s="982"/>
      <c r="AO68" s="982"/>
      <c r="AP68" s="982" t="s">
        <v>489</v>
      </c>
      <c r="AQ68" s="982"/>
      <c r="AR68" s="982"/>
      <c r="AS68" s="982"/>
      <c r="AT68" s="982"/>
      <c r="AU68" s="982" t="s">
        <v>489</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552</v>
      </c>
      <c r="C69" s="975"/>
      <c r="D69" s="975"/>
      <c r="E69" s="975"/>
      <c r="F69" s="975"/>
      <c r="G69" s="975"/>
      <c r="H69" s="975"/>
      <c r="I69" s="975"/>
      <c r="J69" s="975"/>
      <c r="K69" s="975"/>
      <c r="L69" s="975"/>
      <c r="M69" s="975"/>
      <c r="N69" s="975"/>
      <c r="O69" s="975"/>
      <c r="P69" s="976"/>
      <c r="Q69" s="977">
        <v>785</v>
      </c>
      <c r="R69" s="971"/>
      <c r="S69" s="971"/>
      <c r="T69" s="971"/>
      <c r="U69" s="971"/>
      <c r="V69" s="971">
        <v>370</v>
      </c>
      <c r="W69" s="971"/>
      <c r="X69" s="971"/>
      <c r="Y69" s="971"/>
      <c r="Z69" s="971"/>
      <c r="AA69" s="971">
        <v>414</v>
      </c>
      <c r="AB69" s="971"/>
      <c r="AC69" s="971"/>
      <c r="AD69" s="971"/>
      <c r="AE69" s="971"/>
      <c r="AF69" s="971">
        <v>414</v>
      </c>
      <c r="AG69" s="971"/>
      <c r="AH69" s="971"/>
      <c r="AI69" s="971"/>
      <c r="AJ69" s="971"/>
      <c r="AK69" s="971" t="s">
        <v>489</v>
      </c>
      <c r="AL69" s="971"/>
      <c r="AM69" s="971"/>
      <c r="AN69" s="971"/>
      <c r="AO69" s="971"/>
      <c r="AP69" s="971" t="s">
        <v>489</v>
      </c>
      <c r="AQ69" s="971"/>
      <c r="AR69" s="971"/>
      <c r="AS69" s="971"/>
      <c r="AT69" s="971"/>
      <c r="AU69" s="971" t="s">
        <v>489</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553</v>
      </c>
      <c r="C70" s="975"/>
      <c r="D70" s="975"/>
      <c r="E70" s="975"/>
      <c r="F70" s="975"/>
      <c r="G70" s="975"/>
      <c r="H70" s="975"/>
      <c r="I70" s="975"/>
      <c r="J70" s="975"/>
      <c r="K70" s="975"/>
      <c r="L70" s="975"/>
      <c r="M70" s="975"/>
      <c r="N70" s="975"/>
      <c r="O70" s="975"/>
      <c r="P70" s="976"/>
      <c r="Q70" s="977">
        <v>906481</v>
      </c>
      <c r="R70" s="971"/>
      <c r="S70" s="971"/>
      <c r="T70" s="971"/>
      <c r="U70" s="971"/>
      <c r="V70" s="971">
        <v>887687</v>
      </c>
      <c r="W70" s="971"/>
      <c r="X70" s="971"/>
      <c r="Y70" s="971"/>
      <c r="Z70" s="971"/>
      <c r="AA70" s="971">
        <v>18794</v>
      </c>
      <c r="AB70" s="971"/>
      <c r="AC70" s="971"/>
      <c r="AD70" s="971"/>
      <c r="AE70" s="971"/>
      <c r="AF70" s="971">
        <v>18794</v>
      </c>
      <c r="AG70" s="971"/>
      <c r="AH70" s="971"/>
      <c r="AI70" s="971"/>
      <c r="AJ70" s="971"/>
      <c r="AK70" s="971">
        <v>9782</v>
      </c>
      <c r="AL70" s="971"/>
      <c r="AM70" s="971"/>
      <c r="AN70" s="971"/>
      <c r="AO70" s="971"/>
      <c r="AP70" s="971" t="s">
        <v>489</v>
      </c>
      <c r="AQ70" s="971"/>
      <c r="AR70" s="971"/>
      <c r="AS70" s="971"/>
      <c r="AT70" s="971"/>
      <c r="AU70" s="971" t="s">
        <v>489</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571</v>
      </c>
      <c r="C71" s="975"/>
      <c r="D71" s="975"/>
      <c r="E71" s="975"/>
      <c r="F71" s="975"/>
      <c r="G71" s="975"/>
      <c r="H71" s="975"/>
      <c r="I71" s="975"/>
      <c r="J71" s="975"/>
      <c r="K71" s="975"/>
      <c r="L71" s="975"/>
      <c r="M71" s="975"/>
      <c r="N71" s="975"/>
      <c r="O71" s="975"/>
      <c r="P71" s="976"/>
      <c r="Q71" s="977">
        <v>19413</v>
      </c>
      <c r="R71" s="971"/>
      <c r="S71" s="971"/>
      <c r="T71" s="971"/>
      <c r="U71" s="971"/>
      <c r="V71" s="971">
        <v>16907</v>
      </c>
      <c r="W71" s="971"/>
      <c r="X71" s="971"/>
      <c r="Y71" s="971"/>
      <c r="Z71" s="971"/>
      <c r="AA71" s="971">
        <v>2506</v>
      </c>
      <c r="AB71" s="971"/>
      <c r="AC71" s="971"/>
      <c r="AD71" s="971"/>
      <c r="AE71" s="971"/>
      <c r="AF71" s="971">
        <v>16553</v>
      </c>
      <c r="AG71" s="971"/>
      <c r="AH71" s="971"/>
      <c r="AI71" s="971"/>
      <c r="AJ71" s="971"/>
      <c r="AK71" s="971" t="s">
        <v>489</v>
      </c>
      <c r="AL71" s="971"/>
      <c r="AM71" s="971"/>
      <c r="AN71" s="971"/>
      <c r="AO71" s="971"/>
      <c r="AP71" s="971">
        <v>27906</v>
      </c>
      <c r="AQ71" s="971"/>
      <c r="AR71" s="971"/>
      <c r="AS71" s="971"/>
      <c r="AT71" s="971"/>
      <c r="AU71" s="971">
        <v>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6871086</v>
      </c>
      <c r="AB110" s="889"/>
      <c r="AC110" s="889"/>
      <c r="AD110" s="889"/>
      <c r="AE110" s="890"/>
      <c r="AF110" s="891">
        <v>7002809</v>
      </c>
      <c r="AG110" s="889"/>
      <c r="AH110" s="889"/>
      <c r="AI110" s="889"/>
      <c r="AJ110" s="890"/>
      <c r="AK110" s="891">
        <v>7335291</v>
      </c>
      <c r="AL110" s="889"/>
      <c r="AM110" s="889"/>
      <c r="AN110" s="889"/>
      <c r="AO110" s="890"/>
      <c r="AP110" s="892">
        <v>16.7</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71007134</v>
      </c>
      <c r="BR110" s="842"/>
      <c r="BS110" s="842"/>
      <c r="BT110" s="842"/>
      <c r="BU110" s="842"/>
      <c r="BV110" s="842">
        <v>70690834</v>
      </c>
      <c r="BW110" s="842"/>
      <c r="BX110" s="842"/>
      <c r="BY110" s="842"/>
      <c r="BZ110" s="842"/>
      <c r="CA110" s="842">
        <v>68267420</v>
      </c>
      <c r="CB110" s="842"/>
      <c r="CC110" s="842"/>
      <c r="CD110" s="842"/>
      <c r="CE110" s="842"/>
      <c r="CF110" s="866">
        <v>155.19999999999999</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v>2653949</v>
      </c>
      <c r="BR111" s="817"/>
      <c r="BS111" s="817"/>
      <c r="BT111" s="817"/>
      <c r="BU111" s="817"/>
      <c r="BV111" s="817">
        <v>2289036</v>
      </c>
      <c r="BW111" s="817"/>
      <c r="BX111" s="817"/>
      <c r="BY111" s="817"/>
      <c r="BZ111" s="817"/>
      <c r="CA111" s="817">
        <v>509114</v>
      </c>
      <c r="CB111" s="817"/>
      <c r="CC111" s="817"/>
      <c r="CD111" s="817"/>
      <c r="CE111" s="817"/>
      <c r="CF111" s="875">
        <v>1.2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9226169</v>
      </c>
      <c r="BR112" s="817"/>
      <c r="BS112" s="817"/>
      <c r="BT112" s="817"/>
      <c r="BU112" s="817"/>
      <c r="BV112" s="817">
        <v>8156213</v>
      </c>
      <c r="BW112" s="817"/>
      <c r="BX112" s="817"/>
      <c r="BY112" s="817"/>
      <c r="BZ112" s="817"/>
      <c r="CA112" s="817">
        <v>7645032</v>
      </c>
      <c r="CB112" s="817"/>
      <c r="CC112" s="817"/>
      <c r="CD112" s="817"/>
      <c r="CE112" s="817"/>
      <c r="CF112" s="875">
        <v>17.399999999999999</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1254663</v>
      </c>
      <c r="AB113" s="919"/>
      <c r="AC113" s="919"/>
      <c r="AD113" s="919"/>
      <c r="AE113" s="920"/>
      <c r="AF113" s="921">
        <v>1265024</v>
      </c>
      <c r="AG113" s="919"/>
      <c r="AH113" s="919"/>
      <c r="AI113" s="919"/>
      <c r="AJ113" s="920"/>
      <c r="AK113" s="921">
        <v>1160769</v>
      </c>
      <c r="AL113" s="919"/>
      <c r="AM113" s="919"/>
      <c r="AN113" s="919"/>
      <c r="AO113" s="920"/>
      <c r="AP113" s="922">
        <v>2.6</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9463</v>
      </c>
      <c r="BR113" s="817"/>
      <c r="BS113" s="817"/>
      <c r="BT113" s="817"/>
      <c r="BU113" s="817"/>
      <c r="BV113" s="817">
        <v>5967</v>
      </c>
      <c r="BW113" s="817"/>
      <c r="BX113" s="817"/>
      <c r="BY113" s="817"/>
      <c r="BZ113" s="817"/>
      <c r="CA113" s="817">
        <v>5563</v>
      </c>
      <c r="CB113" s="817"/>
      <c r="CC113" s="817"/>
      <c r="CD113" s="817"/>
      <c r="CE113" s="817"/>
      <c r="CF113" s="875">
        <v>0</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2468</v>
      </c>
      <c r="AB114" s="780"/>
      <c r="AC114" s="780"/>
      <c r="AD114" s="780"/>
      <c r="AE114" s="781"/>
      <c r="AF114" s="782">
        <v>4142</v>
      </c>
      <c r="AG114" s="780"/>
      <c r="AH114" s="780"/>
      <c r="AI114" s="780"/>
      <c r="AJ114" s="781"/>
      <c r="AK114" s="782">
        <v>437</v>
      </c>
      <c r="AL114" s="780"/>
      <c r="AM114" s="780"/>
      <c r="AN114" s="780"/>
      <c r="AO114" s="781"/>
      <c r="AP114" s="824">
        <v>0</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5475748</v>
      </c>
      <c r="BR114" s="817"/>
      <c r="BS114" s="817"/>
      <c r="BT114" s="817"/>
      <c r="BU114" s="817"/>
      <c r="BV114" s="817">
        <v>5609810</v>
      </c>
      <c r="BW114" s="817"/>
      <c r="BX114" s="817"/>
      <c r="BY114" s="817"/>
      <c r="BZ114" s="817"/>
      <c r="CA114" s="817">
        <v>5362439</v>
      </c>
      <c r="CB114" s="817"/>
      <c r="CC114" s="817"/>
      <c r="CD114" s="817"/>
      <c r="CE114" s="817"/>
      <c r="CF114" s="875">
        <v>12.2</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433902</v>
      </c>
      <c r="AB115" s="919"/>
      <c r="AC115" s="919"/>
      <c r="AD115" s="919"/>
      <c r="AE115" s="920"/>
      <c r="AF115" s="921">
        <v>402584</v>
      </c>
      <c r="AG115" s="919"/>
      <c r="AH115" s="919"/>
      <c r="AI115" s="919"/>
      <c r="AJ115" s="920"/>
      <c r="AK115" s="921">
        <v>290999</v>
      </c>
      <c r="AL115" s="919"/>
      <c r="AM115" s="919"/>
      <c r="AN115" s="919"/>
      <c r="AO115" s="920"/>
      <c r="AP115" s="922">
        <v>0.7</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v>1898829</v>
      </c>
      <c r="BR115" s="817"/>
      <c r="BS115" s="817"/>
      <c r="BT115" s="817"/>
      <c r="BU115" s="817"/>
      <c r="BV115" s="817">
        <v>1909601</v>
      </c>
      <c r="BW115" s="817"/>
      <c r="BX115" s="817"/>
      <c r="BY115" s="817"/>
      <c r="BZ115" s="817"/>
      <c r="CA115" s="817">
        <v>1904841</v>
      </c>
      <c r="CB115" s="817"/>
      <c r="CC115" s="817"/>
      <c r="CD115" s="817"/>
      <c r="CE115" s="817"/>
      <c r="CF115" s="875">
        <v>4.3</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1095073</v>
      </c>
      <c r="DH115" s="780"/>
      <c r="DI115" s="780"/>
      <c r="DJ115" s="780"/>
      <c r="DK115" s="781"/>
      <c r="DL115" s="782">
        <v>1102311</v>
      </c>
      <c r="DM115" s="780"/>
      <c r="DN115" s="780"/>
      <c r="DO115" s="780"/>
      <c r="DP115" s="781"/>
      <c r="DQ115" s="782">
        <v>239589</v>
      </c>
      <c r="DR115" s="780"/>
      <c r="DS115" s="780"/>
      <c r="DT115" s="780"/>
      <c r="DU115" s="781"/>
      <c r="DV115" s="824">
        <v>0.5</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3136</v>
      </c>
      <c r="AB116" s="780"/>
      <c r="AC116" s="780"/>
      <c r="AD116" s="780"/>
      <c r="AE116" s="781"/>
      <c r="AF116" s="782">
        <v>229</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63462</v>
      </c>
      <c r="DH116" s="780"/>
      <c r="DI116" s="780"/>
      <c r="DJ116" s="780"/>
      <c r="DK116" s="781"/>
      <c r="DL116" s="782">
        <v>51562</v>
      </c>
      <c r="DM116" s="780"/>
      <c r="DN116" s="780"/>
      <c r="DO116" s="780"/>
      <c r="DP116" s="781"/>
      <c r="DQ116" s="782">
        <v>39812</v>
      </c>
      <c r="DR116" s="780"/>
      <c r="DS116" s="780"/>
      <c r="DT116" s="780"/>
      <c r="DU116" s="781"/>
      <c r="DV116" s="824">
        <v>0.1</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8565255</v>
      </c>
      <c r="AB117" s="903"/>
      <c r="AC117" s="903"/>
      <c r="AD117" s="903"/>
      <c r="AE117" s="904"/>
      <c r="AF117" s="905">
        <v>8674788</v>
      </c>
      <c r="AG117" s="903"/>
      <c r="AH117" s="903"/>
      <c r="AI117" s="903"/>
      <c r="AJ117" s="904"/>
      <c r="AK117" s="905">
        <v>8787496</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90271292</v>
      </c>
      <c r="BR119" s="845"/>
      <c r="BS119" s="845"/>
      <c r="BT119" s="845"/>
      <c r="BU119" s="845"/>
      <c r="BV119" s="845">
        <v>88661461</v>
      </c>
      <c r="BW119" s="845"/>
      <c r="BX119" s="845"/>
      <c r="BY119" s="845"/>
      <c r="BZ119" s="845"/>
      <c r="CA119" s="845">
        <v>83694409</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1495414</v>
      </c>
      <c r="DH119" s="764"/>
      <c r="DI119" s="764"/>
      <c r="DJ119" s="764"/>
      <c r="DK119" s="765"/>
      <c r="DL119" s="766">
        <v>1135164</v>
      </c>
      <c r="DM119" s="764"/>
      <c r="DN119" s="764"/>
      <c r="DO119" s="764"/>
      <c r="DP119" s="765"/>
      <c r="DQ119" s="766">
        <v>229713</v>
      </c>
      <c r="DR119" s="764"/>
      <c r="DS119" s="764"/>
      <c r="DT119" s="764"/>
      <c r="DU119" s="765"/>
      <c r="DV119" s="848">
        <v>0.5</v>
      </c>
      <c r="DW119" s="849"/>
      <c r="DX119" s="849"/>
      <c r="DY119" s="849"/>
      <c r="DZ119" s="850"/>
    </row>
    <row r="120" spans="1:130" s="218"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20555430</v>
      </c>
      <c r="BR120" s="842"/>
      <c r="BS120" s="842"/>
      <c r="BT120" s="842"/>
      <c r="BU120" s="842"/>
      <c r="BV120" s="842">
        <v>22215986</v>
      </c>
      <c r="BW120" s="842"/>
      <c r="BX120" s="842"/>
      <c r="BY120" s="842"/>
      <c r="BZ120" s="842"/>
      <c r="CA120" s="842">
        <v>47391136</v>
      </c>
      <c r="CB120" s="842"/>
      <c r="CC120" s="842"/>
      <c r="CD120" s="842"/>
      <c r="CE120" s="842"/>
      <c r="CF120" s="866">
        <v>107.7</v>
      </c>
      <c r="CG120" s="867"/>
      <c r="CH120" s="867"/>
      <c r="CI120" s="867"/>
      <c r="CJ120" s="867"/>
      <c r="CK120" s="868" t="s">
        <v>447</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5739597</v>
      </c>
      <c r="DH120" s="842"/>
      <c r="DI120" s="842"/>
      <c r="DJ120" s="842"/>
      <c r="DK120" s="842"/>
      <c r="DL120" s="842">
        <v>4933039</v>
      </c>
      <c r="DM120" s="842"/>
      <c r="DN120" s="842"/>
      <c r="DO120" s="842"/>
      <c r="DP120" s="842"/>
      <c r="DQ120" s="842">
        <v>4693098</v>
      </c>
      <c r="DR120" s="842"/>
      <c r="DS120" s="842"/>
      <c r="DT120" s="842"/>
      <c r="DU120" s="842"/>
      <c r="DV120" s="843">
        <v>10.7</v>
      </c>
      <c r="DW120" s="843"/>
      <c r="DX120" s="843"/>
      <c r="DY120" s="843"/>
      <c r="DZ120" s="844"/>
    </row>
    <row r="121" spans="1:130" s="218"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11864596</v>
      </c>
      <c r="BR121" s="817"/>
      <c r="BS121" s="817"/>
      <c r="BT121" s="817"/>
      <c r="BU121" s="817"/>
      <c r="BV121" s="817">
        <v>10527955</v>
      </c>
      <c r="BW121" s="817"/>
      <c r="BX121" s="817"/>
      <c r="BY121" s="817"/>
      <c r="BZ121" s="817"/>
      <c r="CA121" s="817">
        <v>13635937</v>
      </c>
      <c r="CB121" s="817"/>
      <c r="CC121" s="817"/>
      <c r="CD121" s="817"/>
      <c r="CE121" s="817"/>
      <c r="CF121" s="875">
        <v>31</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3455763</v>
      </c>
      <c r="DH121" s="817"/>
      <c r="DI121" s="817"/>
      <c r="DJ121" s="817"/>
      <c r="DK121" s="817"/>
      <c r="DL121" s="817">
        <v>3191682</v>
      </c>
      <c r="DM121" s="817"/>
      <c r="DN121" s="817"/>
      <c r="DO121" s="817"/>
      <c r="DP121" s="817"/>
      <c r="DQ121" s="817">
        <v>2918872</v>
      </c>
      <c r="DR121" s="817"/>
      <c r="DS121" s="817"/>
      <c r="DT121" s="817"/>
      <c r="DU121" s="817"/>
      <c r="DV121" s="794">
        <v>6.6</v>
      </c>
      <c r="DW121" s="794"/>
      <c r="DX121" s="794"/>
      <c r="DY121" s="794"/>
      <c r="DZ121" s="795"/>
    </row>
    <row r="122" spans="1:130" s="218"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56637568</v>
      </c>
      <c r="BR122" s="845"/>
      <c r="BS122" s="845"/>
      <c r="BT122" s="845"/>
      <c r="BU122" s="845"/>
      <c r="BV122" s="845">
        <v>55085574</v>
      </c>
      <c r="BW122" s="845"/>
      <c r="BX122" s="845"/>
      <c r="BY122" s="845"/>
      <c r="BZ122" s="845"/>
      <c r="CA122" s="845">
        <v>52310373</v>
      </c>
      <c r="CB122" s="845"/>
      <c r="CC122" s="845"/>
      <c r="CD122" s="845"/>
      <c r="CE122" s="845"/>
      <c r="CF122" s="846">
        <v>118.9</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30809</v>
      </c>
      <c r="DH122" s="817"/>
      <c r="DI122" s="817"/>
      <c r="DJ122" s="817"/>
      <c r="DK122" s="817"/>
      <c r="DL122" s="817">
        <v>31492</v>
      </c>
      <c r="DM122" s="817"/>
      <c r="DN122" s="817"/>
      <c r="DO122" s="817"/>
      <c r="DP122" s="817"/>
      <c r="DQ122" s="817">
        <v>33062</v>
      </c>
      <c r="DR122" s="817"/>
      <c r="DS122" s="817"/>
      <c r="DT122" s="817"/>
      <c r="DU122" s="817"/>
      <c r="DV122" s="794">
        <v>0.1</v>
      </c>
      <c r="DW122" s="794"/>
      <c r="DX122" s="794"/>
      <c r="DY122" s="794"/>
      <c r="DZ122" s="795"/>
    </row>
    <row r="123" spans="1:130" s="218"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15982</v>
      </c>
      <c r="AB123" s="780"/>
      <c r="AC123" s="780"/>
      <c r="AD123" s="780"/>
      <c r="AE123" s="781"/>
      <c r="AF123" s="782">
        <v>11920</v>
      </c>
      <c r="AG123" s="780"/>
      <c r="AH123" s="780"/>
      <c r="AI123" s="780"/>
      <c r="AJ123" s="781"/>
      <c r="AK123" s="782">
        <v>11749</v>
      </c>
      <c r="AL123" s="780"/>
      <c r="AM123" s="780"/>
      <c r="AN123" s="780"/>
      <c r="AO123" s="781"/>
      <c r="AP123" s="824">
        <v>0</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451</v>
      </c>
      <c r="BP123" s="878"/>
      <c r="BQ123" s="832">
        <v>89057594</v>
      </c>
      <c r="BR123" s="833"/>
      <c r="BS123" s="833"/>
      <c r="BT123" s="833"/>
      <c r="BU123" s="833"/>
      <c r="BV123" s="833">
        <v>87829515</v>
      </c>
      <c r="BW123" s="833"/>
      <c r="BX123" s="833"/>
      <c r="BY123" s="833"/>
      <c r="BZ123" s="833"/>
      <c r="CA123" s="833">
        <v>113337446</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18"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2.8</v>
      </c>
      <c r="BR124" s="831"/>
      <c r="BS124" s="831"/>
      <c r="BT124" s="831"/>
      <c r="BU124" s="831"/>
      <c r="BV124" s="831">
        <v>1.9</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417920</v>
      </c>
      <c r="AB126" s="780"/>
      <c r="AC126" s="780"/>
      <c r="AD126" s="780"/>
      <c r="AE126" s="781"/>
      <c r="AF126" s="782">
        <v>390664</v>
      </c>
      <c r="AG126" s="780"/>
      <c r="AH126" s="780"/>
      <c r="AI126" s="780"/>
      <c r="AJ126" s="781"/>
      <c r="AK126" s="782">
        <v>279250</v>
      </c>
      <c r="AL126" s="780"/>
      <c r="AM126" s="780"/>
      <c r="AN126" s="780"/>
      <c r="AO126" s="781"/>
      <c r="AP126" s="824">
        <v>0.6</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v>1806314</v>
      </c>
      <c r="DH126" s="817"/>
      <c r="DI126" s="817"/>
      <c r="DJ126" s="817"/>
      <c r="DK126" s="817"/>
      <c r="DL126" s="817">
        <v>1820353</v>
      </c>
      <c r="DM126" s="817"/>
      <c r="DN126" s="817"/>
      <c r="DO126" s="817"/>
      <c r="DP126" s="817"/>
      <c r="DQ126" s="817">
        <v>1781580</v>
      </c>
      <c r="DR126" s="817"/>
      <c r="DS126" s="817"/>
      <c r="DT126" s="817"/>
      <c r="DU126" s="817"/>
      <c r="DV126" s="794">
        <v>4</v>
      </c>
      <c r="DW126" s="794"/>
      <c r="DX126" s="794"/>
      <c r="DY126" s="794"/>
      <c r="DZ126" s="795"/>
    </row>
    <row r="127" spans="1:130" s="218" customFormat="1" ht="26.25" customHeight="1" x14ac:dyDescent="0.15">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1475084</v>
      </c>
      <c r="AB128" s="801"/>
      <c r="AC128" s="801"/>
      <c r="AD128" s="801"/>
      <c r="AE128" s="802"/>
      <c r="AF128" s="803">
        <v>1478769</v>
      </c>
      <c r="AG128" s="801"/>
      <c r="AH128" s="801"/>
      <c r="AI128" s="801"/>
      <c r="AJ128" s="802"/>
      <c r="AK128" s="803">
        <v>1404174</v>
      </c>
      <c r="AL128" s="801"/>
      <c r="AM128" s="801"/>
      <c r="AN128" s="801"/>
      <c r="AO128" s="802"/>
      <c r="AP128" s="804"/>
      <c r="AQ128" s="805"/>
      <c r="AR128" s="805"/>
      <c r="AS128" s="805"/>
      <c r="AT128" s="806"/>
      <c r="AU128" s="220"/>
      <c r="AV128" s="220"/>
      <c r="AW128" s="220"/>
      <c r="AX128" s="807" t="s">
        <v>465</v>
      </c>
      <c r="AY128" s="808"/>
      <c r="AZ128" s="808"/>
      <c r="BA128" s="808"/>
      <c r="BB128" s="808"/>
      <c r="BC128" s="808"/>
      <c r="BD128" s="808"/>
      <c r="BE128" s="809"/>
      <c r="BF128" s="786" t="s">
        <v>122</v>
      </c>
      <c r="BG128" s="787"/>
      <c r="BH128" s="787"/>
      <c r="BI128" s="787"/>
      <c r="BJ128" s="787"/>
      <c r="BK128" s="787"/>
      <c r="BL128" s="810"/>
      <c r="BM128" s="786">
        <v>11.27</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v>92515</v>
      </c>
      <c r="DH128" s="791"/>
      <c r="DI128" s="791"/>
      <c r="DJ128" s="791"/>
      <c r="DK128" s="791"/>
      <c r="DL128" s="791">
        <v>89248</v>
      </c>
      <c r="DM128" s="791"/>
      <c r="DN128" s="791"/>
      <c r="DO128" s="791"/>
      <c r="DP128" s="791"/>
      <c r="DQ128" s="791">
        <v>123261</v>
      </c>
      <c r="DR128" s="791"/>
      <c r="DS128" s="791"/>
      <c r="DT128" s="791"/>
      <c r="DU128" s="791"/>
      <c r="DV128" s="792">
        <v>0.3</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47022371</v>
      </c>
      <c r="AB129" s="780"/>
      <c r="AC129" s="780"/>
      <c r="AD129" s="780"/>
      <c r="AE129" s="781"/>
      <c r="AF129" s="782">
        <v>47712448</v>
      </c>
      <c r="AG129" s="780"/>
      <c r="AH129" s="780"/>
      <c r="AI129" s="780"/>
      <c r="AJ129" s="781"/>
      <c r="AK129" s="782">
        <v>48660715</v>
      </c>
      <c r="AL129" s="780"/>
      <c r="AM129" s="780"/>
      <c r="AN129" s="780"/>
      <c r="AO129" s="781"/>
      <c r="AP129" s="783"/>
      <c r="AQ129" s="784"/>
      <c r="AR129" s="784"/>
      <c r="AS129" s="784"/>
      <c r="AT129" s="785"/>
      <c r="AU129" s="221"/>
      <c r="AV129" s="221"/>
      <c r="AW129" s="221"/>
      <c r="AX129" s="751" t="s">
        <v>468</v>
      </c>
      <c r="AY129" s="752"/>
      <c r="AZ129" s="752"/>
      <c r="BA129" s="752"/>
      <c r="BB129" s="752"/>
      <c r="BC129" s="752"/>
      <c r="BD129" s="752"/>
      <c r="BE129" s="753"/>
      <c r="BF129" s="770" t="s">
        <v>122</v>
      </c>
      <c r="BG129" s="771"/>
      <c r="BH129" s="771"/>
      <c r="BI129" s="771"/>
      <c r="BJ129" s="771"/>
      <c r="BK129" s="771"/>
      <c r="BL129" s="772"/>
      <c r="BM129" s="770">
        <v>16.27</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4908854</v>
      </c>
      <c r="AB130" s="780"/>
      <c r="AC130" s="780"/>
      <c r="AD130" s="780"/>
      <c r="AE130" s="781"/>
      <c r="AF130" s="782">
        <v>4935397</v>
      </c>
      <c r="AG130" s="780"/>
      <c r="AH130" s="780"/>
      <c r="AI130" s="780"/>
      <c r="AJ130" s="781"/>
      <c r="AK130" s="782">
        <v>4665373</v>
      </c>
      <c r="AL130" s="780"/>
      <c r="AM130" s="780"/>
      <c r="AN130" s="780"/>
      <c r="AO130" s="781"/>
      <c r="AP130" s="783"/>
      <c r="AQ130" s="784"/>
      <c r="AR130" s="784"/>
      <c r="AS130" s="784"/>
      <c r="AT130" s="785"/>
      <c r="AU130" s="221"/>
      <c r="AV130" s="221"/>
      <c r="AW130" s="221"/>
      <c r="AX130" s="751" t="s">
        <v>471</v>
      </c>
      <c r="AY130" s="752"/>
      <c r="AZ130" s="752"/>
      <c r="BA130" s="752"/>
      <c r="BB130" s="752"/>
      <c r="BC130" s="752"/>
      <c r="BD130" s="752"/>
      <c r="BE130" s="753"/>
      <c r="BF130" s="754">
        <v>5.5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42113517</v>
      </c>
      <c r="AB131" s="764"/>
      <c r="AC131" s="764"/>
      <c r="AD131" s="764"/>
      <c r="AE131" s="765"/>
      <c r="AF131" s="766">
        <v>42777051</v>
      </c>
      <c r="AG131" s="764"/>
      <c r="AH131" s="764"/>
      <c r="AI131" s="764"/>
      <c r="AJ131" s="765"/>
      <c r="AK131" s="766">
        <v>43995342</v>
      </c>
      <c r="AL131" s="764"/>
      <c r="AM131" s="764"/>
      <c r="AN131" s="764"/>
      <c r="AO131" s="765"/>
      <c r="AP131" s="767"/>
      <c r="AQ131" s="768"/>
      <c r="AR131" s="768"/>
      <c r="AS131" s="768"/>
      <c r="AT131" s="769"/>
      <c r="AU131" s="221"/>
      <c r="AV131" s="221"/>
      <c r="AW131" s="221"/>
      <c r="AX131" s="729" t="s">
        <v>473</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5.1796125220000002</v>
      </c>
      <c r="AB132" s="745"/>
      <c r="AC132" s="745"/>
      <c r="AD132" s="745"/>
      <c r="AE132" s="746"/>
      <c r="AF132" s="747">
        <v>5.2846606930000002</v>
      </c>
      <c r="AG132" s="745"/>
      <c r="AH132" s="745"/>
      <c r="AI132" s="745"/>
      <c r="AJ132" s="746"/>
      <c r="AK132" s="747">
        <v>6.1778108239999998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4.5999999999999996</v>
      </c>
      <c r="AB133" s="724"/>
      <c r="AC133" s="724"/>
      <c r="AD133" s="724"/>
      <c r="AE133" s="725"/>
      <c r="AF133" s="723">
        <v>5</v>
      </c>
      <c r="AG133" s="724"/>
      <c r="AH133" s="724"/>
      <c r="AI133" s="724"/>
      <c r="AJ133" s="725"/>
      <c r="AK133" s="723">
        <v>5.5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Hhet6Aw4mJ/oxT1ST+Cxqd6WtfWXs9yrI7Lz3XVtQxQgf04P9YnRLUUVJOpMjivFtZi6dSN0lbgsh6t5gJdYA==" saltValue="BDCzCohQHN2Gnc9CCuplIQ==" spinCount="100000" sheet="1" objects="1" scenarios="1" formatRows="0"/>
  <customSheetViews>
    <customSheetView guid="{F8C7BC47-8E0F-44DB-9C30-AAF5D87596A5}" scale="70" fitToPage="1" hiddenRows="1" hiddenColumns="1" topLeftCell="A10">
      <selection activeCell="Q13" sqref="Q13:U13"/>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 guid="{F25D8CCF-B575-4CF9-885A-5348920D339A}" scale="70" fitToPage="1" hiddenRows="1" hiddenColumns="1" topLeftCell="A13">
      <selection activeCell="AU38" sqref="AU38:AY38"/>
      <pageMargins left="0.59055118110236227" right="0" top="0.59055118110236227" bottom="0.59055118110236227" header="0.39370078740157483" footer="0.39370078740157483"/>
      <pageSetup paperSize="8" scale="39" orientation="portrait" horizontalDpi="1200" verticalDpi="1200" r:id="rId2"/>
      <headerFooter alignWithMargins="0">
        <oddFooter>&amp;C&amp;P/&amp;N</oddFooter>
      </headerFooter>
    </customSheetView>
    <customSheetView guid="{FEE701DB-8061-49BF-9643-2081E9091EE0}" scale="70" showPageBreaks="1" fitToPage="1" hiddenRows="1" hiddenColumns="1">
      <selection activeCell="AZ36" sqref="AZ36:BD36"/>
      <pageMargins left="0.59055118110236227" right="0" top="0.59055118110236227" bottom="0.59055118110236227" header="0.39370078740157483" footer="0.39370078740157483"/>
      <pageSetup paperSize="8" scale="39" orientation="portrait" horizontalDpi="1200" verticalDpi="1200" r:id="rId3"/>
      <headerFooter alignWithMargins="0">
        <oddFooter>&amp;C&amp;P/&amp;N</oddFooter>
      </headerFooter>
    </customSheetView>
  </customSheetViews>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4"/>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 zoomScaleNormal="85" zoomScaleSheetLayoutView="100" workbookViewId="0">
      <selection activeCell="DO30" sqref="DO3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88QMKPVRLCvdCmRk6OPqM38KHNr2M4K+C7vGQ68aApn2kmporVrzQUZDWCzHRNG4nTBLK6PlCJtnrJ+8WJ/hgQ==" saltValue="i1KmCoLumX1E24GLf8OIMA==" spinCount="100000" sheet="1" objects="1" scenarios="1"/>
  <dataConsolidate/>
  <customSheetViews>
    <customSheetView guid="{F8C7BC47-8E0F-44DB-9C30-AAF5D87596A5}" showPageBreaks="1" showGridLines="0" fitToPage="1" hiddenRows="1" hiddenColumns="1" view="pageBreakPreview" topLeftCell="W1">
      <selection activeCell="AT24" sqref="AT24"/>
      <pageMargins left="0" right="0" top="0" bottom="0" header="0" footer="0"/>
      <printOptions horizontalCentered="1" verticalCentered="1"/>
      <pageSetup paperSize="9" scale="44" orientation="landscape" r:id="rId1"/>
      <headerFooter alignWithMargins="0">
        <oddFooter>&amp;C&amp;P / &amp;N</oddFooter>
      </headerFooter>
    </customSheetView>
    <customSheetView guid="{F25D8CCF-B575-4CF9-885A-5348920D339A}" showPageBreaks="1" showGridLines="0" fitToPage="1" hiddenRows="1" hiddenColumns="1" view="pageBreakPreview">
      <pageMargins left="0" right="0" top="0" bottom="0" header="0" footer="0"/>
      <printOptions horizontalCentered="1" verticalCentered="1"/>
      <pageSetup paperSize="9" scale="44" orientation="landscape" r:id="rId2"/>
      <headerFooter alignWithMargins="0">
        <oddFooter>&amp;C&amp;P / &amp;N</oddFooter>
      </headerFooter>
    </customSheetView>
    <customSheetView guid="{FEE701DB-8061-49BF-9643-2081E9091EE0}" showPageBreaks="1" showGridLines="0" fitToPage="1" hiddenRows="1" hiddenColumns="1" view="pageBreakPreview">
      <pageMargins left="0" right="0" top="0" bottom="0" header="0" footer="0"/>
      <printOptions horizontalCentered="1" verticalCentered="1"/>
      <pageSetup paperSize="9" scale="44" orientation="landscape" r:id="rId3"/>
      <headerFooter alignWithMargins="0">
        <oddFooter>&amp;C&amp;P / &amp;N</oddFooter>
      </headerFooter>
    </customSheetView>
  </customSheetViews>
  <phoneticPr fontId="2"/>
  <printOptions horizontalCentered="1" verticalCentered="1"/>
  <pageMargins left="0" right="0" top="0" bottom="0" header="0" footer="0"/>
  <pageSetup paperSize="9" scale="44" orientation="landscape" r:id="rId4"/>
  <headerFooter alignWithMargins="0">
    <oddFooter>&amp;C&amp;P / &amp;N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1"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5lnWLv67QXVj+M9ULlXJeSLpE+Kdlcg7p5doOiggZHH5VqhnikufZsAG0PQwVtLO9SJBfyJxqtB/xA4aSaO5Q==" saltValue="EuDmZj7xyEA2hmEh+vkH/A==" spinCount="100000" sheet="1" objects="1" scenarios="1"/>
  <dataConsolidate/>
  <customSheetViews>
    <customSheetView guid="{F8C7BC47-8E0F-44DB-9C30-AAF5D87596A5}" showGridLines="0" fitToPage="1" hiddenRows="1" hiddenColumns="1">
      <pageMargins left="0" right="0" top="0" bottom="0" header="0" footer="0"/>
      <printOptions horizontalCentered="1" verticalCentered="1"/>
      <pageSetup paperSize="9" scale="46"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 bottom="0" header="0" footer="0"/>
      <printOptions horizontalCentered="1" verticalCentered="1"/>
      <pageSetup paperSize="9" scale="46"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 bottom="0" header="0" footer="0"/>
      <printOptions horizontalCentered="1" verticalCentered="1"/>
      <pageSetup paperSize="9" scale="46" orientation="landscape" horizontalDpi="300" verticalDpi="300" r:id="rId3"/>
      <headerFooter alignWithMargins="0">
        <oddFooter>&amp;C&amp;P/&amp;N</oddFooter>
      </headerFooter>
    </customSheetView>
  </customSheetViews>
  <phoneticPr fontId="2"/>
  <printOptions horizontalCentered="1" verticalCentered="1"/>
  <pageMargins left="0" right="0" top="0" bottom="0" header="0" footer="0"/>
  <pageSetup paperSize="9" scale="46" orientation="landscape" horizontalDpi="300" verticalDpi="300" r:id="rId4"/>
  <headerFooter alignWithMargins="0">
    <oddFooter>&amp;C&amp;P/&amp;N</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27" t="s">
        <v>485</v>
      </c>
      <c r="AL9" s="1128"/>
      <c r="AM9" s="1128"/>
      <c r="AN9" s="1129"/>
      <c r="AO9" s="269">
        <v>17423860</v>
      </c>
      <c r="AP9" s="269">
        <v>76540</v>
      </c>
      <c r="AQ9" s="270">
        <v>70143</v>
      </c>
      <c r="AR9" s="271">
        <v>9.1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27" t="s">
        <v>486</v>
      </c>
      <c r="AL10" s="1128"/>
      <c r="AM10" s="1128"/>
      <c r="AN10" s="1129"/>
      <c r="AO10" s="272">
        <v>15</v>
      </c>
      <c r="AP10" s="272">
        <v>0</v>
      </c>
      <c r="AQ10" s="273">
        <v>2309</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27" t="s">
        <v>487</v>
      </c>
      <c r="AL11" s="1128"/>
      <c r="AM11" s="1128"/>
      <c r="AN11" s="1129"/>
      <c r="AO11" s="272">
        <v>971012</v>
      </c>
      <c r="AP11" s="272">
        <v>4265</v>
      </c>
      <c r="AQ11" s="273">
        <v>1878</v>
      </c>
      <c r="AR11" s="274">
        <v>127.1</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27" t="s">
        <v>488</v>
      </c>
      <c r="AL12" s="1128"/>
      <c r="AM12" s="1128"/>
      <c r="AN12" s="1129"/>
      <c r="AO12" s="272" t="s">
        <v>489</v>
      </c>
      <c r="AP12" s="272" t="s">
        <v>489</v>
      </c>
      <c r="AQ12" s="273">
        <v>30</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27" t="s">
        <v>490</v>
      </c>
      <c r="AL13" s="1128"/>
      <c r="AM13" s="1128"/>
      <c r="AN13" s="1129"/>
      <c r="AO13" s="272">
        <v>457445</v>
      </c>
      <c r="AP13" s="272">
        <v>2009</v>
      </c>
      <c r="AQ13" s="273">
        <v>1863</v>
      </c>
      <c r="AR13" s="274">
        <v>7.8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27" t="s">
        <v>491</v>
      </c>
      <c r="AL14" s="1128"/>
      <c r="AM14" s="1128"/>
      <c r="AN14" s="1129"/>
      <c r="AO14" s="272">
        <v>217643</v>
      </c>
      <c r="AP14" s="272">
        <v>956</v>
      </c>
      <c r="AQ14" s="273">
        <v>1453</v>
      </c>
      <c r="AR14" s="274">
        <v>-34.200000000000003</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0" t="s">
        <v>492</v>
      </c>
      <c r="AL15" s="1131"/>
      <c r="AM15" s="1131"/>
      <c r="AN15" s="1132"/>
      <c r="AO15" s="272">
        <v>-992155</v>
      </c>
      <c r="AP15" s="272">
        <v>-4358</v>
      </c>
      <c r="AQ15" s="273">
        <v>-3932</v>
      </c>
      <c r="AR15" s="274">
        <v>10.8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0" t="s">
        <v>177</v>
      </c>
      <c r="AL16" s="1131"/>
      <c r="AM16" s="1131"/>
      <c r="AN16" s="1132"/>
      <c r="AO16" s="272">
        <v>18077820</v>
      </c>
      <c r="AP16" s="272">
        <v>79412</v>
      </c>
      <c r="AQ16" s="273">
        <v>73743</v>
      </c>
      <c r="AR16" s="274">
        <v>7.7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3" t="s">
        <v>497</v>
      </c>
      <c r="AL21" s="1134"/>
      <c r="AM21" s="1134"/>
      <c r="AN21" s="1135"/>
      <c r="AO21" s="285">
        <v>6.63</v>
      </c>
      <c r="AP21" s="286">
        <v>6.58</v>
      </c>
      <c r="AQ21" s="287">
        <v>0.05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3" t="s">
        <v>498</v>
      </c>
      <c r="AL22" s="1134"/>
      <c r="AM22" s="1134"/>
      <c r="AN22" s="1135"/>
      <c r="AO22" s="290">
        <v>99.9</v>
      </c>
      <c r="AP22" s="291">
        <v>99.4</v>
      </c>
      <c r="AQ22" s="292">
        <v>0.5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6" t="s">
        <v>499</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17" t="s">
        <v>502</v>
      </c>
      <c r="AL32" s="1118"/>
      <c r="AM32" s="1118"/>
      <c r="AN32" s="1119"/>
      <c r="AO32" s="300">
        <v>7335291</v>
      </c>
      <c r="AP32" s="300">
        <v>32222</v>
      </c>
      <c r="AQ32" s="301">
        <v>30085</v>
      </c>
      <c r="AR32" s="302">
        <v>7.1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17" t="s">
        <v>503</v>
      </c>
      <c r="AL33" s="1118"/>
      <c r="AM33" s="1118"/>
      <c r="AN33" s="1119"/>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17" t="s">
        <v>504</v>
      </c>
      <c r="AL34" s="1118"/>
      <c r="AM34" s="1118"/>
      <c r="AN34" s="1119"/>
      <c r="AO34" s="300" t="s">
        <v>489</v>
      </c>
      <c r="AP34" s="300" t="s">
        <v>489</v>
      </c>
      <c r="AQ34" s="301">
        <v>20</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17" t="s">
        <v>505</v>
      </c>
      <c r="AL35" s="1118"/>
      <c r="AM35" s="1118"/>
      <c r="AN35" s="1119"/>
      <c r="AO35" s="300">
        <v>1160769</v>
      </c>
      <c r="AP35" s="300">
        <v>5099</v>
      </c>
      <c r="AQ35" s="301">
        <v>7684</v>
      </c>
      <c r="AR35" s="302">
        <v>-33.6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17" t="s">
        <v>506</v>
      </c>
      <c r="AL36" s="1118"/>
      <c r="AM36" s="1118"/>
      <c r="AN36" s="1119"/>
      <c r="AO36" s="300">
        <v>437</v>
      </c>
      <c r="AP36" s="300">
        <v>2</v>
      </c>
      <c r="AQ36" s="301">
        <v>531</v>
      </c>
      <c r="AR36" s="302">
        <v>-99.6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17" t="s">
        <v>507</v>
      </c>
      <c r="AL37" s="1118"/>
      <c r="AM37" s="1118"/>
      <c r="AN37" s="1119"/>
      <c r="AO37" s="300">
        <v>290999</v>
      </c>
      <c r="AP37" s="300">
        <v>1278</v>
      </c>
      <c r="AQ37" s="301">
        <v>977</v>
      </c>
      <c r="AR37" s="302">
        <v>30.8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0" t="s">
        <v>508</v>
      </c>
      <c r="AL38" s="1121"/>
      <c r="AM38" s="1121"/>
      <c r="AN38" s="1122"/>
      <c r="AO38" s="303" t="s">
        <v>489</v>
      </c>
      <c r="AP38" s="303" t="s">
        <v>489</v>
      </c>
      <c r="AQ38" s="304">
        <v>0</v>
      </c>
      <c r="AR38" s="292" t="s">
        <v>489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0" t="s">
        <v>509</v>
      </c>
      <c r="AL39" s="1121"/>
      <c r="AM39" s="1121"/>
      <c r="AN39" s="1122"/>
      <c r="AO39" s="300">
        <v>-1404174</v>
      </c>
      <c r="AP39" s="300">
        <v>-6168</v>
      </c>
      <c r="AQ39" s="301">
        <v>-7625</v>
      </c>
      <c r="AR39" s="302">
        <v>-19.100000000000001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17" t="s">
        <v>510</v>
      </c>
      <c r="AL40" s="1118"/>
      <c r="AM40" s="1118"/>
      <c r="AN40" s="1119"/>
      <c r="AO40" s="300">
        <v>-4665373</v>
      </c>
      <c r="AP40" s="300">
        <v>-20494</v>
      </c>
      <c r="AQ40" s="301">
        <v>-22878</v>
      </c>
      <c r="AR40" s="302">
        <v>-10.4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3" t="s">
        <v>287</v>
      </c>
      <c r="AL41" s="1124"/>
      <c r="AM41" s="1124"/>
      <c r="AN41" s="1125"/>
      <c r="AO41" s="300">
        <v>2717949</v>
      </c>
      <c r="AP41" s="300">
        <v>11939</v>
      </c>
      <c r="AQ41" s="301">
        <v>8794</v>
      </c>
      <c r="AR41" s="302">
        <v>35.799999999999997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0" t="s">
        <v>480</v>
      </c>
      <c r="AN49" s="1112" t="s">
        <v>513</v>
      </c>
      <c r="AO49" s="1113"/>
      <c r="AP49" s="1113"/>
      <c r="AQ49" s="1113"/>
      <c r="AR49" s="1114"/>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1"/>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5369586</v>
      </c>
      <c r="AN51" s="322">
        <v>22996</v>
      </c>
      <c r="AO51" s="323">
        <v>-32</v>
      </c>
      <c r="AP51" s="324">
        <v>43261</v>
      </c>
      <c r="AQ51" s="325">
        <v>-6</v>
      </c>
      <c r="AR51" s="326">
        <v>-26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2588876</v>
      </c>
      <c r="AN52" s="330">
        <v>11087</v>
      </c>
      <c r="AO52" s="331">
        <v>-24.5</v>
      </c>
      <c r="AP52" s="332">
        <v>24721</v>
      </c>
      <c r="AQ52" s="333">
        <v>-1.7</v>
      </c>
      <c r="AR52" s="334">
        <v>-22.8</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8010301</v>
      </c>
      <c r="AN53" s="322">
        <v>34502</v>
      </c>
      <c r="AO53" s="323">
        <v>50</v>
      </c>
      <c r="AP53" s="324">
        <v>40626</v>
      </c>
      <c r="AQ53" s="325">
        <v>-6.1</v>
      </c>
      <c r="AR53" s="326">
        <v>56.1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4131428</v>
      </c>
      <c r="AN54" s="330">
        <v>17795</v>
      </c>
      <c r="AO54" s="331">
        <v>60.5</v>
      </c>
      <c r="AP54" s="332">
        <v>24279</v>
      </c>
      <c r="AQ54" s="333">
        <v>-1.8</v>
      </c>
      <c r="AR54" s="334">
        <v>62.3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7638053</v>
      </c>
      <c r="AN55" s="322">
        <v>33096</v>
      </c>
      <c r="AO55" s="323">
        <v>-4.0999999999999996</v>
      </c>
      <c r="AP55" s="324">
        <v>46133</v>
      </c>
      <c r="AQ55" s="325">
        <v>13.6</v>
      </c>
      <c r="AR55" s="326">
        <v>-17.7</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4893912</v>
      </c>
      <c r="AN56" s="330">
        <v>21205</v>
      </c>
      <c r="AO56" s="331">
        <v>19.2</v>
      </c>
      <c r="AP56" s="332">
        <v>27280</v>
      </c>
      <c r="AQ56" s="333">
        <v>12.4</v>
      </c>
      <c r="AR56" s="334">
        <v>6.8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10014783</v>
      </c>
      <c r="AN57" s="322">
        <v>43745</v>
      </c>
      <c r="AO57" s="323">
        <v>32.200000000000003</v>
      </c>
      <c r="AP57" s="324">
        <v>49174</v>
      </c>
      <c r="AQ57" s="325">
        <v>6.6</v>
      </c>
      <c r="AR57" s="326">
        <v>25.6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4803169</v>
      </c>
      <c r="AN58" s="330">
        <v>20981</v>
      </c>
      <c r="AO58" s="331">
        <v>-1.1000000000000001</v>
      </c>
      <c r="AP58" s="332">
        <v>29896</v>
      </c>
      <c r="AQ58" s="333">
        <v>9.6</v>
      </c>
      <c r="AR58" s="334">
        <v>-10.7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8051742</v>
      </c>
      <c r="AN59" s="322">
        <v>35370</v>
      </c>
      <c r="AO59" s="323">
        <v>-19.100000000000001</v>
      </c>
      <c r="AP59" s="324">
        <v>50636</v>
      </c>
      <c r="AQ59" s="325">
        <v>3</v>
      </c>
      <c r="AR59" s="326">
        <v>-22.1</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4469136</v>
      </c>
      <c r="AN60" s="330">
        <v>19632</v>
      </c>
      <c r="AO60" s="331">
        <v>-6.4</v>
      </c>
      <c r="AP60" s="332">
        <v>31778</v>
      </c>
      <c r="AQ60" s="333">
        <v>6.3</v>
      </c>
      <c r="AR60" s="334">
        <v>-12.7</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7816893</v>
      </c>
      <c r="AN61" s="337">
        <v>33942</v>
      </c>
      <c r="AO61" s="338">
        <v>5.4</v>
      </c>
      <c r="AP61" s="339">
        <v>45966</v>
      </c>
      <c r="AQ61" s="340">
        <v>2.2000000000000002</v>
      </c>
      <c r="AR61" s="326">
        <v>3.2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4177304</v>
      </c>
      <c r="AN62" s="330">
        <v>18140</v>
      </c>
      <c r="AO62" s="331">
        <v>9.5</v>
      </c>
      <c r="AP62" s="332">
        <v>27591</v>
      </c>
      <c r="AQ62" s="333">
        <v>5</v>
      </c>
      <c r="AR62" s="334">
        <v>4.5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ESwMbzzuKFYD3kbyGMkXSRh1mDzlZpv60l1+p7CCnCEtRtUkgVfFt3mdt0wrCQTkSY1zRwrNaGcvvftwr7gdcw==" saltValue="UfW7WWvDAWrDthSZpOmS+A==" spinCount="100000" sheet="1" objects="1" scenarios="1"/>
  <customSheetViews>
    <customSheetView guid="{F8C7BC47-8E0F-44DB-9C30-AAF5D87596A5}"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1"/>
      <headerFooter alignWithMargins="0">
        <oddFooter>&amp;C&amp;P/&amp;N</oddFooter>
      </headerFooter>
    </customSheetView>
    <customSheetView guid="{F25D8CCF-B575-4CF9-885A-5348920D339A}"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2"/>
      <headerFooter alignWithMargins="0">
        <oddFooter>&amp;C&amp;P/&amp;N</oddFooter>
      </headerFooter>
    </customSheetView>
    <customSheetView guid="{FEE701DB-8061-49BF-9643-2081E9091EE0}"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3"/>
      <headerFooter alignWithMargins="0">
        <oddFooter>&amp;C&amp;P/&amp;N</oddFooter>
      </headerFooter>
    </customSheetView>
  </customSheetViews>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4"/>
  <headerFooter alignWithMargins="0">
    <oddFooter>&amp;C&amp;P/&amp;N</odd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C109" sqref="C109"/>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1" spans="125:125" ht="13.5" hidden="1" customHeight="1" x14ac:dyDescent="0.15">
      <c r="DU121" s="247"/>
    </row>
  </sheetData>
  <sheetProtection algorithmName="SHA-512" hashValue="hIJNHkB2EEXMnmwD/bSL3pkt3/28gSK6qTDNFVwXiG+wOdiou7PMavi1Cm9oNwPGc7h1qxnOE4XindSdbJubGg==" saltValue="MSHFjb9c6qlpEH4+LlCexQ==" spinCount="100000" sheet="1" objects="1" scenarios="1"/>
  <dataConsolidate/>
  <customSheetViews>
    <customSheetView guid="{F8C7BC47-8E0F-44DB-9C30-AAF5D87596A5}"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3"/>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8" orientation="landscape" horizontalDpi="300" verticalDpi="300" r:id="rId4"/>
  <headerFooter alignWithMargins="0">
    <oddFooter>&amp;C&amp;P/&amp;N</oddFooter>
  </headerFooter>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3" zoomScaleNormal="100" zoomScaleSheetLayoutView="55" workbookViewId="0">
      <selection activeCell="BI46" sqref="BI46"/>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CScTByUpugDzmvpmGJmzNQZvdRTgCBHif7U13jTDAf/e2BMoOXmpM/oLiFJ4Z1Z7XauN0xCWZ4yuRbBcgjUAPA==" saltValue="id5uBxXRpzqVqlUDmIJucw==" spinCount="100000" sheet="1" objects="1" scenarios="1"/>
  <dataConsolidate/>
  <customSheetViews>
    <customSheetView guid="{F8C7BC47-8E0F-44DB-9C30-AAF5D87596A5}" showGridLines="0" fitToPage="1" hiddenRows="1" hiddenColumns="1" topLeftCell="A34">
      <pageMargins left="0" right="0" top="0.19685039370078741" bottom="0" header="0.39370078740157483" footer="0"/>
      <printOptions horizontalCentered="1" verticalCentered="1"/>
      <pageSetup paperSize="9" scale="40"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3"/>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40" orientation="landscape" horizontalDpi="300" verticalDpi="300" r:id="rId4"/>
  <headerFooter alignWithMargins="0">
    <oddFooter>&amp;C&amp;P/&amp;N</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6" t="s">
        <v>3</v>
      </c>
      <c r="D47" s="1136"/>
      <c r="E47" s="1137"/>
      <c r="F47" s="11">
        <v>12.5</v>
      </c>
      <c r="G47" s="12">
        <v>13.3</v>
      </c>
      <c r="H47" s="12">
        <v>16.190000000000001</v>
      </c>
      <c r="I47" s="12">
        <v>14.29</v>
      </c>
      <c r="J47" s="13">
        <v>12.97</v>
      </c>
    </row>
    <row r="48" spans="2:10" ht="57.75" customHeight="1" x14ac:dyDescent="0.15">
      <c r="B48" s="14"/>
      <c r="C48" s="1138" t="s">
        <v>4</v>
      </c>
      <c r="D48" s="1138"/>
      <c r="E48" s="1139"/>
      <c r="F48" s="15">
        <v>3.34</v>
      </c>
      <c r="G48" s="16">
        <v>4.9400000000000004</v>
      </c>
      <c r="H48" s="16">
        <v>2.57</v>
      </c>
      <c r="I48" s="16">
        <v>2.5299999999999998</v>
      </c>
      <c r="J48" s="17">
        <v>2.59</v>
      </c>
    </row>
    <row r="49" spans="2:10" ht="57.75" customHeight="1" thickBot="1" x14ac:dyDescent="0.2">
      <c r="B49" s="18"/>
      <c r="C49" s="1140" t="s">
        <v>5</v>
      </c>
      <c r="D49" s="1140"/>
      <c r="E49" s="1141"/>
      <c r="F49" s="19">
        <v>2.79</v>
      </c>
      <c r="G49" s="20">
        <v>3.37</v>
      </c>
      <c r="H49" s="20">
        <v>0.04</v>
      </c>
      <c r="I49" s="20" t="s">
        <v>532</v>
      </c>
      <c r="J49" s="21" t="s">
        <v>533</v>
      </c>
    </row>
    <row r="50" spans="2:10" x14ac:dyDescent="0.15"/>
  </sheetData>
  <sheetProtection algorithmName="SHA-512" hashValue="28HeWb2fb3d9st1FOZiETa6Ph9UdWb6GzfrGwhrnwttAs9eRyGKiDXm9NdiIxoJ9IHHi5xyJGWmKm3Mm98pDTQ==" saltValue="gHFooPNkqk1zkhJRlRPtOg==" spinCount="100000" sheet="1" objects="1" scenarios="1"/>
  <customSheetViews>
    <customSheetView guid="{F8C7BC47-8E0F-44DB-9C30-AAF5D87596A5}" showGridLines="0" fitToPage="1" hiddenRows="1" hiddenColumns="1">
      <pageMargins left="0" right="0" top="0.19685039370078741" bottom="0" header="0" footer="0"/>
      <printOptions horizontalCentered="1"/>
      <pageSetup paperSize="9" scale="64" orientation="landscape" horizontalDpi="300" verticalDpi="300" r:id="rId1"/>
      <headerFooter alignWithMargins="0">
        <oddFooter>&amp;C&amp;P/&amp;N</oddFooter>
      </headerFooter>
    </customSheetView>
    <customSheetView guid="{F25D8CCF-B575-4CF9-885A-5348920D339A}" showGridLines="0" fitToPage="1" hiddenRows="1" hiddenColumns="1">
      <pageMargins left="0" right="0" top="0.19685039370078741" bottom="0" header="0" footer="0"/>
      <printOptions horizontalCentered="1"/>
      <pageSetup paperSize="9" scale="64" orientation="landscape" horizontalDpi="300" verticalDpi="300" r:id="rId2"/>
      <headerFooter alignWithMargins="0">
        <oddFooter>&amp;C&amp;P/&amp;N</oddFooter>
      </headerFooter>
    </customSheetView>
    <customSheetView guid="{FEE701DB-8061-49BF-9643-2081E9091EE0}" showGridLines="0" fitToPage="1" hiddenRows="1" hiddenColumns="1">
      <pageMargins left="0" right="0" top="0.19685039370078741" bottom="0" header="0" footer="0"/>
      <printOptions horizontalCentered="1"/>
      <pageSetup paperSize="9" scale="64" orientation="landscape" horizontalDpi="300" verticalDpi="300" r:id="rId3"/>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4"/>
  <headerFooter alignWithMargins="0">
    <oddFooter>&amp;C&amp;P/&amp;N</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74561</cp:lastModifiedBy>
  <dcterms:created xsi:type="dcterms:W3CDTF">2026-02-23T07:49:07Z</dcterms:created>
  <dcterms:modified xsi:type="dcterms:W3CDTF">2026-03-13T00:16:23Z</dcterms:modified>
  <cp:category/>
</cp:coreProperties>
</file>