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72.24.0.100\共有\022_行政経営\2 財政係\15 財政公表\2_財政状況資料集H22～\R6\3_提出\"/>
    </mc:Choice>
  </mc:AlternateContent>
  <xr:revisionPtr revIDLastSave="0" documentId="13_ncr:1_{E78681D0-D759-44FA-97C3-095842D2E2D6}"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K29" i="12" l="1"/>
  <c r="AK28" i="12"/>
  <c r="Q29" i="12"/>
  <c r="AA29" i="12"/>
  <c r="V29" i="12"/>
  <c r="AA28" i="12"/>
  <c r="V28" i="12"/>
  <c r="Q28" i="12"/>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BW36" i="10"/>
  <c r="BE36" i="10"/>
  <c r="AM36" i="10"/>
  <c r="C36" i="10"/>
  <c r="BW35" i="10"/>
  <c r="BE35" i="10"/>
  <c r="C35" i="10"/>
  <c r="BW34" i="10"/>
  <c r="BE34" i="10"/>
  <c r="U34" i="10"/>
  <c r="U35" i="10" s="1"/>
  <c r="U36" i="10" s="1"/>
  <c r="C34" i="10"/>
  <c r="CO34" i="10" l="1"/>
  <c r="CO35" i="10" s="1"/>
  <c r="CO36"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<sst xmlns="http://schemas.openxmlformats.org/spreadsheetml/2006/main" count="1053" uniqueCount="557">
  <si>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</si>
  <si>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</si>
  <si>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</si>
  <si>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</si>
  <si>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</si>
  <si>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</si>
  <si>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</si>
  <si>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</si>
  <si>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</si>
  <si>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</si>
  <si>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</si>
  <si>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</si>
  <si>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</si>
  <si>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</si>
  <si>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</si>
  <si>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</si>
  <si>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</si>
  <si>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</si>
  <si>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</si>
  <si>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</si>
  <si>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</si>
  <si>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</si>
  <si>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</si>
  <si>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</si>
  <si>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</si>
  <si>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</si>
  <si>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</si>
  <si>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</si>
  <si>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</si>
  <si>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</si>
  <si>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</si>
  <si>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</si>
  <si>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</si>
  <si>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</si>
  <si>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</si>
  <si>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</si>
  <si>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</si>
  <si>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</si>
  <si>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</si>
  <si>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</si>
  <si>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</si>
  <si>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</si>
  <si>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</si>
  <si>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</si>
  <si>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</si>
  <si>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</si>
  <si>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</si>
  <si>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</si>
  <si>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</si>
  <si>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</si>
  <si>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</si>
  <si>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</si>
  <si>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</si>
  <si>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</si>
  <si>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</si>
  <si>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</si>
  <si>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</si>
  <si>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</si>
  <si>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</si>
  <si>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</si>
  <si>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</si>
  <si>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</si>
  <si>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</si>
  <si>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</si>
  <si>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</si>
  <si>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</si>
  <si>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</si>
  <si>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</si>
  <si>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</si>
  <si>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</si>
  <si>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</si>
  <si>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</si>
  <si>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</si>
  <si>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</si>
  <si>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</si>
  <si>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</si>
  <si>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</si>
  <si>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</si>
  <si>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</si>
  <si>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</si>
  <si>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</si>
  <si>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</si>
  <si>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</si>
  <si>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</si>
  <si>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</si>
  <si>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</si>
  <si>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</si>
  <si>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</si>
  <si>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</si>
  <si>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</si>
  <si>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</si>
  <si>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</si>
  <si>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</si>
  <si>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</si>
  <si>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丹波篠山市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</si>
  <si>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</si>
  <si>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</si>
  <si>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</si>
  <si>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</si>
  <si>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</si>
  <si>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</si>
  <si>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</si>
  <si>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</si>
  <si>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</si>
  <si>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</si>
  <si>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</si>
  <si>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</si>
  <si>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</si>
  <si>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</si>
  <si>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</si>
  <si>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</si>
  <si>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</si>
  <si>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</si>
  <si>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</si>
  <si>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</si>
  <si>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</si>
  <si>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</si>
  <si>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</si>
  <si>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</si>
  <si>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</si>
  <si>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</si>
  <si>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</si>
  <si>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</si>
  <si>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</si>
  <si>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</si>
  <si>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</si>
  <si>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</si>
  <si>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</si>
  <si>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</si>
  <si>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</si>
  <si>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</si>
  <si>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</si>
  <si>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</si>
  <si>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</si>
  <si>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</si>
  <si>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</si>
  <si>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</si>
  <si>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</si>
  <si>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</si>
  <si>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</si>
  <si>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</si>
  <si>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</si>
  <si>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</si>
  <si>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</si>
  <si>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</si>
  <si>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</si>
  <si>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</si>
  <si>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</si>
  <si>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</si>
  <si>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</si>
  <si>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</si>
  <si>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</si>
  <si>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</si>
  <si>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</si>
  <si>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</si>
  <si>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</si>
  <si>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</si>
  <si>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</si>
  <si>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</si>
  <si>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</si>
  <si>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</si>
  <si>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</si>
  <si>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</si>
  <si>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</si>
  <si>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</si>
  <si>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</si>
  <si>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</si>
  <si>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</si>
  <si>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</si>
  <si>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</si>
  <si>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</si>
  <si>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</si>
  <si>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</si>
  <si>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</si>
  <si>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</si>
  <si>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</si>
  <si>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</si>
  <si>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</si>
  <si>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</si>
  <si>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</si>
  <si>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</si>
  <si>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</si>
  <si>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</si>
  <si>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</si>
  <si>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</si>
  <si>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</si>
  <si>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</si>
  <si>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</si>
  <si>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</si>
  <si>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</si>
  <si>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</si>
  <si>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</si>
  <si>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</si>
  <si>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</si>
  <si>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</si>
  <si>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</si>
  <si>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</si>
  <si>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</si>
  <si>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</si>
  <si>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</si>
  <si>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</si>
  <si>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</si>
  <si>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</si>
  <si>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兵庫県丹波篠山市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</si>
  <si>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</si>
  <si>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</si>
  <si>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</si>
  <si>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</si>
  <si>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</si>
  <si>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</si>
  <si>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</si>
  <si>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</si>
  <si>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</si>
  <si>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</si>
  <si>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</si>
  <si>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</si>
  <si>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</si>
  <si>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</si>
  <si>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</si>
  <si>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</si>
  <si>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</si>
  <si>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</si>
  <si>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</si>
  <si>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</si>
  <si>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</si>
  <si>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</si>
  <si>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</si>
  <si>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</si>
  <si>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</si>
  <si>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</si>
  <si>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</si>
  <si>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</si>
  <si>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</si>
  <si>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</si>
  <si>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</si>
  <si>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</si>
  <si>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</si>
  <si>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</si>
  <si>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</si>
  <si>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</si>
  <si>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</si>
  <si>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</si>
  <si>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</si>
  <si>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</si>
  <si>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</si>
  <si>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</si>
  <si>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</si>
  <si>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</si>
  <si>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</si>
  <si>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</si>
  <si>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</si>
  <si>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</si>
  <si>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</si>
  <si>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</si>
  <si>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</si>
  <si>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</si>
  <si>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</si>
  <si>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</si>
  <si>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</si>
  <si>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</si>
  <si>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</si>
  <si>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</si>
  <si>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</si>
  <si>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</si>
  <si>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</si>
  <si>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</si>
  <si>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</si>
  <si>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</si>
  <si>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</si>
  <si>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</si>
  <si>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</si>
  <si>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</si>
  <si>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</si>
  <si>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</si>
  <si>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</si>
  <si>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</si>
  <si>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</si>
  <si>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</si>
  <si>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</si>
  <si>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</si>
  <si>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</si>
  <si>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</si>
  <si>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</si>
  <si>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</si>
  <si>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</si>
  <si>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</si>
  <si>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</si>
  <si>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</si>
  <si>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</si>
  <si>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</si>
  <si>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</si>
  <si>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</si>
  <si>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</si>
  <si>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</si>
  <si>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</si>
  <si>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</si>
  <si>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</si>
  <si>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</si>
  <si>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</si>
  <si>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</si>
  <si>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</si>
  <si>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</si>
  <si>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</si>
  <si>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</si>
  <si>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</si>
  <si>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</si>
  <si>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</si>
  <si>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</si>
  <si>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</si>
  <si>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</si>
  <si>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</si>
  <si>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</si>
  <si>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</si>
  <si>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</si>
  <si>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</si>
  <si>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</si>
  <si>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</si>
  <si>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</si>
  <si>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</si>
  <si>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</si>
  <si>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</si>
  <si>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</si>
  <si>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</si>
  <si>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</si>
  <si>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</si>
  <si>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</si>
  <si>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</si>
  <si>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</si>
  <si>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</si>
  <si>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</si>
  <si>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</si>
  <si>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</si>
  <si>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</si>
  <si>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</si>
  <si>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</si>
  <si>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</si>
  <si>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</si>
  <si>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</si>
  <si>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</si>
  <si>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</si>
  <si>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</si>
  <si>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</si>
  <si>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</si>
  <si>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</si>
  <si>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</si>
  <si>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</si>
  <si>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</si>
  <si>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</si>
  <si>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</si>
  <si>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</si>
  <si>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</si>
  <si>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</si>
  <si>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</si>
  <si>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</si>
  <si>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兵庫県丹波篠山市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</si>
  <si>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</si>
  <si>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</si>
  <si>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</si>
  <si>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</si>
  <si>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</si>
  <si>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</si>
  <si>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</si>
  <si>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</si>
  <si>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</si>
  <si>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</si>
  <si>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</si>
  <si>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</si>
  <si>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</si>
  <si>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</si>
  <si>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</si>
  <si>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</si>
  <si>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</si>
  <si>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</si>
  <si>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</si>
  <si>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</si>
  <si>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</si>
  <si>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</si>
  <si>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</si>
  <si>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</si>
  <si>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</si>
  <si>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</si>
  <si>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</si>
  <si>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</si>
  <si>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</si>
  <si>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</si>
  <si>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</si>
  <si>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</si>
  <si>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</si>
  <si>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</si>
  <si>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</si>
  <si>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</si>
  <si>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</si>
  <si>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</si>
  <si>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</si>
  <si>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</si>
  <si>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</si>
  <si>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</si>
  <si>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</si>
  <si>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</si>
  <si>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</si>
  <si>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</si>
  <si>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</si>
  <si>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</si>
  <si>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</si>
  <si>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</si>
  <si>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</si>
  <si>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</si>
  <si>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</si>
  <si>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</si>
  <si>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</si>
  <si>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</si>
  <si>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</si>
  <si>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</si>
  <si>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</si>
  <si>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</si>
  <si>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</si>
  <si>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</si>
  <si>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</si>
  <si>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</si>
  <si>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</si>
  <si>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</si>
  <si>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</si>
  <si>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</si>
  <si>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</si>
  <si>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</si>
  <si>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</si>
  <si>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</si>
  <si>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</si>
  <si>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</si>
  <si>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</si>
  <si>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</si>
  <si>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</si>
  <si>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</si>
  <si>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</si>
  <si>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</si>
  <si>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</si>
  <si>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</si>
  <si>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</si>
  <si>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</si>
  <si>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</si>
  <si>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</si>
  <si>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</si>
  <si>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</si>
  <si>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</si>
  <si>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</si>
  <si>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</si>
  <si>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</si>
  <si>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</si>
  <si>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</si>
  <si>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</si>
  <si>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</si>
  <si>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</si>
  <si>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</si>
  <si>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</si>
  <si>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</si>
  <si>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</si>
  <si>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</si>
  <si>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</si>
  <si>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</si>
  <si>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</si>
  <si>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</si>
  <si>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</si>
  <si>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</si>
  <si>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</si>
  <si>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</si>
  <si>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</si>
  <si>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</si>
  <si>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</si>
  <si>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</si>
  <si>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</si>
  <si>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</si>
  <si>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</si>
  <si>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</si>
  <si>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</si>
  <si>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</si>
  <si>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</si>
  <si>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</si>
  <si>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</si>
  <si>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</si>
  <si>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</si>
  <si>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</si>
  <si>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</si>
  <si>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</si>
  <si>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</si>
  <si>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</si>
  <si>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</si>
  <si>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</si>
  <si>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</si>
  <si>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</si>
  <si>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</si>
  <si>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</si>
  <si>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</si>
  <si>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</si>
  <si>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</si>
  <si>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</si>
  <si>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</si>
  <si>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</si>
  <si>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</si>
  <si>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</si>
  <si>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</si>
  <si>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</si>
  <si>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</si>
  <si>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</si>
  <si>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</si>
  <si>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</si>
  <si>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</si>
  <si>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</si>
  <si>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</si>
  <si>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</si>
  <si>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</si>
  <si>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</si>
  <si>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</si>
  <si>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</si>
  <si>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</si>
  <si>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</si>
  <si>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</si>
  <si>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</si>
  <si>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</si>
  <si>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</si>
  <si>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</si>
  <si>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</si>
  <si>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</si>
  <si>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</si>
  <si>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</si>
  <si>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</si>
  <si>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</si>
  <si>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</si>
  <si>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</si>
  <si>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</si>
  <si>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3.51</t>
  </si>
  <si>
    <t>▲ 2.58</t>
  </si>
  <si>
    <t>▲ 1.66</t>
  </si>
  <si>
    <t>水道事業会計</t>
  </si>
  <si>
    <t>下水道事業会計</t>
  </si>
  <si>
    <t>一般会計</t>
  </si>
  <si>
    <t>介護保険特別会計</t>
  </si>
  <si>
    <t>後期高齢者医療特別会計</t>
  </si>
  <si>
    <t>国民健康保険特別会計</t>
  </si>
  <si>
    <t>その他会計（赤字）</t>
  </si>
  <si>
    <t>その他会計（黒字）</t>
  </si>
  <si>
    <t>R02</t>
    <phoneticPr fontId="5"/>
  </si>
  <si>
    <t>R03</t>
    <phoneticPr fontId="5"/>
  </si>
  <si>
    <t>R04</t>
    <phoneticPr fontId="5"/>
  </si>
  <si>
    <t>R05</t>
    <phoneticPr fontId="5"/>
  </si>
  <si>
    <t>R06</t>
    <phoneticPr fontId="5"/>
  </si>
  <si>
    <t>アクト篠山</t>
    <rPh sb="3" eb="5">
      <t>ササヤマ</t>
    </rPh>
    <phoneticPr fontId="2"/>
  </si>
  <si>
    <t>グリーンファームささやま</t>
    <phoneticPr fontId="2"/>
  </si>
  <si>
    <t>夢こんだ</t>
    <rPh sb="0" eb="1">
      <t>ユメ</t>
    </rPh>
    <phoneticPr fontId="2"/>
  </si>
  <si>
    <t>兵庫県市町村職員退職手当組合</t>
    <rPh sb="0" eb="3">
      <t>ヒョウゴケン</t>
    </rPh>
    <rPh sb="3" eb="6">
      <t>シチョウソン</t>
    </rPh>
    <rPh sb="6" eb="8">
      <t>ショクイン</t>
    </rPh>
    <rPh sb="8" eb="10">
      <t>タイショク</t>
    </rPh>
    <rPh sb="10" eb="12">
      <t>テアテ</t>
    </rPh>
    <rPh sb="12" eb="14">
      <t>クミアイ</t>
    </rPh>
    <phoneticPr fontId="2"/>
  </si>
  <si>
    <t>兵庫県町議会議員公務災害補償組合</t>
    <rPh sb="0" eb="3">
      <t>ヒョウゴケン</t>
    </rPh>
    <rPh sb="3" eb="8">
      <t>チョウギカイギイン</t>
    </rPh>
    <rPh sb="8" eb="12">
      <t>コウムサイガイ</t>
    </rPh>
    <rPh sb="12" eb="14">
      <t>ホショウ</t>
    </rPh>
    <rPh sb="14" eb="16">
      <t>クミアイ</t>
    </rPh>
    <phoneticPr fontId="2"/>
  </si>
  <si>
    <t>兵庫県後期高齢者医療広域連合（一般会計）</t>
    <rPh sb="0" eb="3">
      <t>ヒョウゴケン</t>
    </rPh>
    <rPh sb="3" eb="8">
      <t>コウキコウレイシャ</t>
    </rPh>
    <rPh sb="8" eb="10">
      <t>イリョウ</t>
    </rPh>
    <rPh sb="10" eb="14">
      <t>コウイキレンゴウ</t>
    </rPh>
    <rPh sb="15" eb="19">
      <t>イッパンカイケイ</t>
    </rPh>
    <phoneticPr fontId="2"/>
  </si>
  <si>
    <t>兵庫県後期高齢者医療広域連合（特別会計）</t>
    <rPh sb="0" eb="3">
      <t>ヒョウゴケン</t>
    </rPh>
    <rPh sb="3" eb="8">
      <t>コウキコウレイシャ</t>
    </rPh>
    <rPh sb="8" eb="10">
      <t>イリョウ</t>
    </rPh>
    <rPh sb="10" eb="14">
      <t>コウイキレンゴウ</t>
    </rPh>
    <rPh sb="15" eb="19">
      <t>トクベツカイケイ</t>
    </rPh>
    <phoneticPr fontId="2"/>
  </si>
  <si>
    <t>地域振興基金</t>
    <rPh sb="0" eb="6">
      <t>チイキシンコウキキン</t>
    </rPh>
    <phoneticPr fontId="5"/>
  </si>
  <si>
    <t>丹波篠山ふるさと基金</t>
    <rPh sb="0" eb="2">
      <t>タンバ</t>
    </rPh>
    <rPh sb="2" eb="4">
      <t>ササヤマ</t>
    </rPh>
    <rPh sb="8" eb="10">
      <t>キキン</t>
    </rPh>
    <phoneticPr fontId="5"/>
  </si>
  <si>
    <t>宅地開発関連事業基金</t>
    <rPh sb="0" eb="2">
      <t>タクチ</t>
    </rPh>
    <rPh sb="2" eb="4">
      <t>カイハツ</t>
    </rPh>
    <rPh sb="4" eb="8">
      <t>カンレンジギョウ</t>
    </rPh>
    <rPh sb="8" eb="10">
      <t>キキン</t>
    </rPh>
    <phoneticPr fontId="5"/>
  </si>
  <si>
    <t>ふるさと創生奨学基金</t>
    <rPh sb="4" eb="6">
      <t>ソウセイ</t>
    </rPh>
    <rPh sb="6" eb="10">
      <t>ショウガクキキン</t>
    </rPh>
    <phoneticPr fontId="5"/>
  </si>
  <si>
    <t>水資源開発基金</t>
    <rPh sb="0" eb="3">
      <t>ミズシゲン</t>
    </rPh>
    <rPh sb="3" eb="5">
      <t>カイハツ</t>
    </rPh>
    <rPh sb="5" eb="7">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</si>
</sst>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96469</c:v>
                </c:pt>
                <c:pt idx="2">
                  <c:v>85743</c:v>
                </c:pt>
                <c:pt idx="3">
                  <c:v>92509</c:v>
                </c:pt>
                <c:pt idx="4">
                  <c:v>98544</c:v>
                </c:pt>
              </c:numCache>
            </c:numRef>
          </c:val>
          <c:smooth val="0"/>
          <c:extLst>
            <c:ext xmlns:c16="http://schemas.microsoft.com/office/drawing/2014/chart" uri="{C3380CC4-5D6E-409C-BE32-E72D297353CC}">
              <c16:uniqueId val="{00000000-DADB-4452-973F-FFCD814AF43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63979</c:v>
                </c:pt>
                <c:pt idx="1">
                  <c:v>32945</c:v>
                </c:pt>
                <c:pt idx="2">
                  <c:v>36814</c:v>
                </c:pt>
                <c:pt idx="3">
                  <c:v>39829</c:v>
                </c:pt>
                <c:pt idx="4">
                  <c:v>50863</c:v>
                </c:pt>
              </c:numCache>
            </c:numRef>
          </c:val>
          <c:smooth val="0"/>
          <c:extLst>
            <c:ext xmlns:c16="http://schemas.microsoft.com/office/drawing/2014/chart" uri="{C3380CC4-5D6E-409C-BE32-E72D297353CC}">
              <c16:uniqueId val="{00000001-DADB-4452-973F-FFCD814AF43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3.13</c:v>
                </c:pt>
                <c:pt idx="1">
                  <c:v>3.46</c:v>
                </c:pt>
                <c:pt idx="2">
                  <c:v>2.2799999999999998</c:v>
                </c:pt>
                <c:pt idx="3">
                  <c:v>1.85</c:v>
                </c:pt>
                <c:pt idx="4">
                  <c:v>2.11</c:v>
                </c:pt>
              </c:numCache>
            </c:numRef>
          </c:val>
          <c:extLst>
            <c:ext xmlns:c16="http://schemas.microsoft.com/office/drawing/2014/chart" uri="{C3380CC4-5D6E-409C-BE32-E72D297353CC}">
              <c16:uniqueId val="{00000000-87CF-407B-A8F0-0FE8B5197A3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12.07</c:v>
                </c:pt>
                <c:pt idx="1">
                  <c:v>13.21</c:v>
                </c:pt>
                <c:pt idx="2">
                  <c:v>13.49</c:v>
                </c:pt>
                <c:pt idx="3">
                  <c:v>12.37</c:v>
                </c:pt>
                <c:pt idx="4">
                  <c:v>11.3</c:v>
                </c:pt>
              </c:numCache>
            </c:numRef>
          </c:val>
          <c:extLst>
            <c:ext xmlns:c16="http://schemas.microsoft.com/office/drawing/2014/chart" uri="{C3380CC4-5D6E-409C-BE32-E72D297353CC}">
              <c16:uniqueId val="{00000001-87CF-407B-A8F0-0FE8B5197A3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0.64</c:v>
                </c:pt>
                <c:pt idx="1">
                  <c:v>0.44</c:v>
                </c:pt>
                <c:pt idx="2">
                  <c:v>-3.51</c:v>
                </c:pt>
                <c:pt idx="3">
                  <c:v>-2.58</c:v>
                </c:pt>
                <c:pt idx="4">
                  <c:v>-1.66</c:v>
                </c:pt>
              </c:numCache>
            </c:numRef>
          </c:val>
          <c:smooth val="0"/>
          <c:extLst>
            <c:ext xmlns:c16="http://schemas.microsoft.com/office/drawing/2014/chart" uri="{C3380CC4-5D6E-409C-BE32-E72D297353CC}">
              <c16:uniqueId val="{00000002-87CF-407B-A8F0-0FE8B5197A3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561-477E-BA0A-0914427E15A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561-477E-BA0A-0914427E15A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561-477E-BA0A-0914427E15A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561-477E-BA0A-0914427E15A0}"/>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0.22</c:v>
                </c:pt>
                <c:pt idx="2">
                  <c:v>#N/A</c:v>
                </c:pt>
                <c:pt idx="3">
                  <c:v>0.26</c:v>
                </c:pt>
                <c:pt idx="4">
                  <c:v>#N/A</c:v>
                </c:pt>
                <c:pt idx="5">
                  <c:v>0.26</c:v>
                </c:pt>
                <c:pt idx="6">
                  <c:v>#N/A</c:v>
                </c:pt>
                <c:pt idx="7">
                  <c:v>0.2</c:v>
                </c:pt>
                <c:pt idx="8">
                  <c:v>#N/A</c:v>
                </c:pt>
                <c:pt idx="9">
                  <c:v>0.11</c:v>
                </c:pt>
              </c:numCache>
            </c:numRef>
          </c:val>
          <c:extLst>
            <c:ext xmlns:c16="http://schemas.microsoft.com/office/drawing/2014/chart" uri="{C3380CC4-5D6E-409C-BE32-E72D297353CC}">
              <c16:uniqueId val="{00000004-5561-477E-BA0A-0914427E15A0}"/>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0.09</c:v>
                </c:pt>
                <c:pt idx="2">
                  <c:v>#N/A</c:v>
                </c:pt>
                <c:pt idx="3">
                  <c:v>0.1</c:v>
                </c:pt>
                <c:pt idx="4">
                  <c:v>#N/A</c:v>
                </c:pt>
                <c:pt idx="5">
                  <c:v>0.09</c:v>
                </c:pt>
                <c:pt idx="6">
                  <c:v>#N/A</c:v>
                </c:pt>
                <c:pt idx="7">
                  <c:v>0.11</c:v>
                </c:pt>
                <c:pt idx="8">
                  <c:v>#N/A</c:v>
                </c:pt>
                <c:pt idx="9">
                  <c:v>0.13</c:v>
                </c:pt>
              </c:numCache>
            </c:numRef>
          </c:val>
          <c:extLst>
            <c:ext xmlns:c16="http://schemas.microsoft.com/office/drawing/2014/chart" uri="{C3380CC4-5D6E-409C-BE32-E72D297353CC}">
              <c16:uniqueId val="{00000005-5561-477E-BA0A-0914427E15A0}"/>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0.34</c:v>
                </c:pt>
                <c:pt idx="2">
                  <c:v>#N/A</c:v>
                </c:pt>
                <c:pt idx="3">
                  <c:v>0.86</c:v>
                </c:pt>
                <c:pt idx="4">
                  <c:v>#N/A</c:v>
                </c:pt>
                <c:pt idx="5">
                  <c:v>0.92</c:v>
                </c:pt>
                <c:pt idx="6">
                  <c:v>#N/A</c:v>
                </c:pt>
                <c:pt idx="7">
                  <c:v>0.99</c:v>
                </c:pt>
                <c:pt idx="8">
                  <c:v>#N/A</c:v>
                </c:pt>
                <c:pt idx="9">
                  <c:v>1.01</c:v>
                </c:pt>
              </c:numCache>
            </c:numRef>
          </c:val>
          <c:extLst>
            <c:ext xmlns:c16="http://schemas.microsoft.com/office/drawing/2014/chart" uri="{C3380CC4-5D6E-409C-BE32-E72D297353CC}">
              <c16:uniqueId val="{00000006-5561-477E-BA0A-0914427E15A0}"/>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3.13</c:v>
                </c:pt>
                <c:pt idx="2">
                  <c:v>#N/A</c:v>
                </c:pt>
                <c:pt idx="3">
                  <c:v>3.45</c:v>
                </c:pt>
                <c:pt idx="4">
                  <c:v>#N/A</c:v>
                </c:pt>
                <c:pt idx="5">
                  <c:v>2.2799999999999998</c:v>
                </c:pt>
                <c:pt idx="6">
                  <c:v>#N/A</c:v>
                </c:pt>
                <c:pt idx="7">
                  <c:v>1.84</c:v>
                </c:pt>
                <c:pt idx="8">
                  <c:v>#N/A</c:v>
                </c:pt>
                <c:pt idx="9">
                  <c:v>2.11</c:v>
                </c:pt>
              </c:numCache>
            </c:numRef>
          </c:val>
          <c:extLst>
            <c:ext xmlns:c16="http://schemas.microsoft.com/office/drawing/2014/chart" uri="{C3380CC4-5D6E-409C-BE32-E72D297353CC}">
              <c16:uniqueId val="{00000007-5561-477E-BA0A-0914427E15A0}"/>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3.07</c:v>
                </c:pt>
                <c:pt idx="2">
                  <c:v>#N/A</c:v>
                </c:pt>
                <c:pt idx="3">
                  <c:v>2.62</c:v>
                </c:pt>
                <c:pt idx="4">
                  <c:v>#N/A</c:v>
                </c:pt>
                <c:pt idx="5">
                  <c:v>3.11</c:v>
                </c:pt>
                <c:pt idx="6">
                  <c:v>#N/A</c:v>
                </c:pt>
                <c:pt idx="7">
                  <c:v>3.43</c:v>
                </c:pt>
                <c:pt idx="8">
                  <c:v>#N/A</c:v>
                </c:pt>
                <c:pt idx="9">
                  <c:v>3.9</c:v>
                </c:pt>
              </c:numCache>
            </c:numRef>
          </c:val>
          <c:extLst>
            <c:ext xmlns:c16="http://schemas.microsoft.com/office/drawing/2014/chart" uri="{C3380CC4-5D6E-409C-BE32-E72D297353CC}">
              <c16:uniqueId val="{00000008-5561-477E-BA0A-0914427E15A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10.55</c:v>
                </c:pt>
                <c:pt idx="2">
                  <c:v>#N/A</c:v>
                </c:pt>
                <c:pt idx="3">
                  <c:v>9.6999999999999993</c:v>
                </c:pt>
                <c:pt idx="4">
                  <c:v>#N/A</c:v>
                </c:pt>
                <c:pt idx="5">
                  <c:v>9.1999999999999993</c:v>
                </c:pt>
                <c:pt idx="6">
                  <c:v>#N/A</c:v>
                </c:pt>
                <c:pt idx="7">
                  <c:v>9.4700000000000006</c:v>
                </c:pt>
                <c:pt idx="8">
                  <c:v>#N/A</c:v>
                </c:pt>
                <c:pt idx="9">
                  <c:v>9.58</c:v>
                </c:pt>
              </c:numCache>
            </c:numRef>
          </c:val>
          <c:extLst>
            <c:ext xmlns:c16="http://schemas.microsoft.com/office/drawing/2014/chart" uri="{C3380CC4-5D6E-409C-BE32-E72D297353CC}">
              <c16:uniqueId val="{00000009-5561-477E-BA0A-0914427E15A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2622</c:v>
                </c:pt>
                <c:pt idx="5">
                  <c:v>2563</c:v>
                </c:pt>
                <c:pt idx="8">
                  <c:v>2292</c:v>
                </c:pt>
                <c:pt idx="11">
                  <c:v>2211</c:v>
                </c:pt>
                <c:pt idx="14">
                  <c:v>1907</c:v>
                </c:pt>
              </c:numCache>
            </c:numRef>
          </c:val>
          <c:extLst>
            <c:ext xmlns:c16="http://schemas.microsoft.com/office/drawing/2014/chart" uri="{C3380CC4-5D6E-409C-BE32-E72D297353CC}">
              <c16:uniqueId val="{00000000-41F6-44B2-8A4D-C2C120F4BF9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1F6-44B2-8A4D-C2C120F4BF9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1F6-44B2-8A4D-C2C120F4BF9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1F6-44B2-8A4D-C2C120F4BF9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2282</c:v>
                </c:pt>
                <c:pt idx="3">
                  <c:v>2424</c:v>
                </c:pt>
                <c:pt idx="6">
                  <c:v>2050</c:v>
                </c:pt>
                <c:pt idx="9">
                  <c:v>1883</c:v>
                </c:pt>
                <c:pt idx="12">
                  <c:v>1773</c:v>
                </c:pt>
              </c:numCache>
            </c:numRef>
          </c:val>
          <c:extLst>
            <c:ext xmlns:c16="http://schemas.microsoft.com/office/drawing/2014/chart" uri="{C3380CC4-5D6E-409C-BE32-E72D297353CC}">
              <c16:uniqueId val="{00000004-41F6-44B2-8A4D-C2C120F4BF9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1F6-44B2-8A4D-C2C120F4BF9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1F6-44B2-8A4D-C2C120F4BF9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1979</c:v>
                </c:pt>
                <c:pt idx="3">
                  <c:v>2009</c:v>
                </c:pt>
                <c:pt idx="6">
                  <c:v>2107</c:v>
                </c:pt>
                <c:pt idx="9">
                  <c:v>2060</c:v>
                </c:pt>
                <c:pt idx="12">
                  <c:v>1845</c:v>
                </c:pt>
              </c:numCache>
            </c:numRef>
          </c:val>
          <c:extLst>
            <c:ext xmlns:c16="http://schemas.microsoft.com/office/drawing/2014/chart" uri="{C3380CC4-5D6E-409C-BE32-E72D297353CC}">
              <c16:uniqueId val="{00000007-41F6-44B2-8A4D-C2C120F4BF9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1639</c:v>
                </c:pt>
                <c:pt idx="2">
                  <c:v>#N/A</c:v>
                </c:pt>
                <c:pt idx="3">
                  <c:v>#N/A</c:v>
                </c:pt>
                <c:pt idx="4">
                  <c:v>1870</c:v>
                </c:pt>
                <c:pt idx="5">
                  <c:v>#N/A</c:v>
                </c:pt>
                <c:pt idx="6">
                  <c:v>#N/A</c:v>
                </c:pt>
                <c:pt idx="7">
                  <c:v>1865</c:v>
                </c:pt>
                <c:pt idx="8">
                  <c:v>#N/A</c:v>
                </c:pt>
                <c:pt idx="9">
                  <c:v>#N/A</c:v>
                </c:pt>
                <c:pt idx="10">
                  <c:v>1732</c:v>
                </c:pt>
                <c:pt idx="11">
                  <c:v>#N/A</c:v>
                </c:pt>
                <c:pt idx="12">
                  <c:v>#N/A</c:v>
                </c:pt>
                <c:pt idx="13">
                  <c:v>1711</c:v>
                </c:pt>
                <c:pt idx="14">
                  <c:v>#N/A</c:v>
                </c:pt>
              </c:numCache>
            </c:numRef>
          </c:val>
          <c:smooth val="0"/>
          <c:extLst>
            <c:ext xmlns:c16="http://schemas.microsoft.com/office/drawing/2014/chart" uri="{C3380CC4-5D6E-409C-BE32-E72D297353CC}">
              <c16:uniqueId val="{00000008-41F6-44B2-8A4D-C2C120F4BF9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27055</c:v>
                </c:pt>
                <c:pt idx="5">
                  <c:v>25591</c:v>
                </c:pt>
                <c:pt idx="8">
                  <c:v>24163</c:v>
                </c:pt>
                <c:pt idx="11">
                  <c:v>22867</c:v>
                </c:pt>
                <c:pt idx="14">
                  <c:v>22122</c:v>
                </c:pt>
              </c:numCache>
            </c:numRef>
          </c:val>
          <c:extLst>
            <c:ext xmlns:c16="http://schemas.microsoft.com/office/drawing/2014/chart" uri="{C3380CC4-5D6E-409C-BE32-E72D297353CC}">
              <c16:uniqueId val="{00000000-8852-41E8-8775-AB7BDB52667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464</c:v>
                </c:pt>
                <c:pt idx="5">
                  <c:v>299</c:v>
                </c:pt>
                <c:pt idx="8">
                  <c:v>227</c:v>
                </c:pt>
                <c:pt idx="11">
                  <c:v>138</c:v>
                </c:pt>
                <c:pt idx="14">
                  <c:v>134</c:v>
                </c:pt>
              </c:numCache>
            </c:numRef>
          </c:val>
          <c:extLst>
            <c:ext xmlns:c16="http://schemas.microsoft.com/office/drawing/2014/chart" uri="{C3380CC4-5D6E-409C-BE32-E72D297353CC}">
              <c16:uniqueId val="{00000001-8852-41E8-8775-AB7BDB52667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4098</c:v>
                </c:pt>
                <c:pt idx="5">
                  <c:v>4694</c:v>
                </c:pt>
                <c:pt idx="8">
                  <c:v>4674</c:v>
                </c:pt>
                <c:pt idx="11">
                  <c:v>4540</c:v>
                </c:pt>
                <c:pt idx="14">
                  <c:v>4509</c:v>
                </c:pt>
              </c:numCache>
            </c:numRef>
          </c:val>
          <c:extLst>
            <c:ext xmlns:c16="http://schemas.microsoft.com/office/drawing/2014/chart" uri="{C3380CC4-5D6E-409C-BE32-E72D297353CC}">
              <c16:uniqueId val="{00000002-8852-41E8-8775-AB7BDB52667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852-41E8-8775-AB7BDB52667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852-41E8-8775-AB7BDB52667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852-41E8-8775-AB7BDB52667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3948</c:v>
                </c:pt>
                <c:pt idx="3">
                  <c:v>3907</c:v>
                </c:pt>
                <c:pt idx="6">
                  <c:v>3868</c:v>
                </c:pt>
                <c:pt idx="9">
                  <c:v>3793</c:v>
                </c:pt>
                <c:pt idx="12">
                  <c:v>3794</c:v>
                </c:pt>
              </c:numCache>
            </c:numRef>
          </c:val>
          <c:extLst>
            <c:ext xmlns:c16="http://schemas.microsoft.com/office/drawing/2014/chart" uri="{C3380CC4-5D6E-409C-BE32-E72D297353CC}">
              <c16:uniqueId val="{00000006-8852-41E8-8775-AB7BDB52667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8852-41E8-8775-AB7BDB52667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23509</c:v>
                </c:pt>
                <c:pt idx="3">
                  <c:v>20718</c:v>
                </c:pt>
                <c:pt idx="6">
                  <c:v>18157</c:v>
                </c:pt>
                <c:pt idx="9">
                  <c:v>16006</c:v>
                </c:pt>
                <c:pt idx="12">
                  <c:v>13776</c:v>
                </c:pt>
              </c:numCache>
            </c:numRef>
          </c:val>
          <c:extLst>
            <c:ext xmlns:c16="http://schemas.microsoft.com/office/drawing/2014/chart" uri="{C3380CC4-5D6E-409C-BE32-E72D297353CC}">
              <c16:uniqueId val="{00000008-8852-41E8-8775-AB7BDB52667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852-41E8-8775-AB7BDB52667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19450</c:v>
                </c:pt>
                <c:pt idx="3">
                  <c:v>18763</c:v>
                </c:pt>
                <c:pt idx="6">
                  <c:v>17701</c:v>
                </c:pt>
                <c:pt idx="9">
                  <c:v>16680</c:v>
                </c:pt>
                <c:pt idx="12">
                  <c:v>16384</c:v>
                </c:pt>
              </c:numCache>
            </c:numRef>
          </c:val>
          <c:extLst>
            <c:ext xmlns:c16="http://schemas.microsoft.com/office/drawing/2014/chart" uri="{C3380CC4-5D6E-409C-BE32-E72D297353CC}">
              <c16:uniqueId val="{0000000A-8852-41E8-8775-AB7BDB52667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15289</c:v>
                </c:pt>
                <c:pt idx="2">
                  <c:v>#N/A</c:v>
                </c:pt>
                <c:pt idx="3">
                  <c:v>#N/A</c:v>
                </c:pt>
                <c:pt idx="4">
                  <c:v>12803</c:v>
                </c:pt>
                <c:pt idx="5">
                  <c:v>#N/A</c:v>
                </c:pt>
                <c:pt idx="6">
                  <c:v>#N/A</c:v>
                </c:pt>
                <c:pt idx="7">
                  <c:v>10662</c:v>
                </c:pt>
                <c:pt idx="8">
                  <c:v>#N/A</c:v>
                </c:pt>
                <c:pt idx="9">
                  <c:v>#N/A</c:v>
                </c:pt>
                <c:pt idx="10">
                  <c:v>8935</c:v>
                </c:pt>
                <c:pt idx="11">
                  <c:v>#N/A</c:v>
                </c:pt>
                <c:pt idx="12">
                  <c:v>#N/A</c:v>
                </c:pt>
                <c:pt idx="13">
                  <c:v>7188</c:v>
                </c:pt>
                <c:pt idx="14">
                  <c:v>#N/A</c:v>
                </c:pt>
              </c:numCache>
            </c:numRef>
          </c:val>
          <c:smooth val="0"/>
          <c:extLst>
            <c:ext xmlns:c16="http://schemas.microsoft.com/office/drawing/2014/chart" uri="{C3380CC4-5D6E-409C-BE32-E72D297353CC}">
              <c16:uniqueId val="{0000000B-8852-41E8-8775-AB7BDB52667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1864</c:v>
                </c:pt>
                <c:pt idx="1">
                  <c:v>1720</c:v>
                </c:pt>
                <c:pt idx="2">
                  <c:v>1579</c:v>
                </c:pt>
              </c:numCache>
            </c:numRef>
          </c:val>
          <c:extLst>
            <c:ext xmlns:c16="http://schemas.microsoft.com/office/drawing/2014/chart" uri="{C3380CC4-5D6E-409C-BE32-E72D297353CC}">
              <c16:uniqueId val="{00000000-31F6-4F4E-8C7E-AE254FD7540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536</c:v>
                </c:pt>
                <c:pt idx="1">
                  <c:v>546</c:v>
                </c:pt>
                <c:pt idx="2">
                  <c:v>555</c:v>
                </c:pt>
              </c:numCache>
            </c:numRef>
          </c:val>
          <c:extLst>
            <c:ext xmlns:c16="http://schemas.microsoft.com/office/drawing/2014/chart" uri="{C3380CC4-5D6E-409C-BE32-E72D297353CC}">
              <c16:uniqueId val="{00000001-31F6-4F4E-8C7E-AE254FD7540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2397</c:v>
                </c:pt>
                <c:pt idx="1">
                  <c:v>2226</c:v>
                </c:pt>
                <c:pt idx="2">
                  <c:v>2078</c:v>
                </c:pt>
              </c:numCache>
            </c:numRef>
          </c:val>
          <c:extLst>
            <c:ext xmlns:c16="http://schemas.microsoft.com/office/drawing/2014/chart" uri="{C3380CC4-5D6E-409C-BE32-E72D297353CC}">
              <c16:uniqueId val="{00000002-31F6-4F4E-8C7E-AE254FD7540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兵庫県丹波篠山市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のうち、一般会計等に係る元利償還金については、合併後に借り入れた市債の償還が進み順次終了してきており、前年度と比較して、</a:t>
          </a:r>
          <a:r>
            <a:rPr kumimoji="1" lang="en-US" altLang="ja-JP" sz="1400">
              <a:latin typeface="ＭＳ ゴシック" pitchFamily="49" charset="-128"/>
              <a:ea typeface="ＭＳ ゴシック" pitchFamily="49" charset="-128"/>
            </a:rPr>
            <a:t>215</a:t>
          </a:r>
          <a:r>
            <a:rPr kumimoji="1" lang="ja-JP" altLang="en-US" sz="1400">
              <a:latin typeface="ＭＳ ゴシック" pitchFamily="49" charset="-128"/>
              <a:ea typeface="ＭＳ ゴシック" pitchFamily="49" charset="-128"/>
            </a:rPr>
            <a:t>百万円減少している。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算入公債費等（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）については、交付税算入率の高いメニューが多いため、元利償還金の減少に連動して、減少している。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満期一括償還地方債の借入無し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兵庫県丹波篠山市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将来負担額（Ａ）のうち一般会計等に係る地方債の残高については、合併特例債の減と新規市債発行額の減少により令和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年度に比べ</a:t>
          </a:r>
          <a:r>
            <a:rPr kumimoji="1" lang="en-US" altLang="ja-JP" sz="1400">
              <a:latin typeface="ＭＳ ゴシック" pitchFamily="49" charset="-128"/>
              <a:ea typeface="ＭＳ ゴシック" pitchFamily="49" charset="-128"/>
            </a:rPr>
            <a:t>296</a:t>
          </a:r>
          <a:r>
            <a:rPr kumimoji="1" lang="ja-JP" altLang="en-US" sz="1400">
              <a:latin typeface="ＭＳ ゴシック" pitchFamily="49" charset="-128"/>
              <a:ea typeface="ＭＳ ゴシック" pitchFamily="49" charset="-128"/>
            </a:rPr>
            <a:t>百万円の減となった。また、公営企業の元利償還に対する繰出金については償還が進み企業債残高が減少したことにより</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3000</a:t>
          </a:r>
          <a:r>
            <a:rPr kumimoji="1" lang="ja-JP" altLang="en-US" sz="1400">
              <a:latin typeface="ＭＳ ゴシック" pitchFamily="49" charset="-128"/>
              <a:ea typeface="ＭＳ ゴシック" pitchFamily="49" charset="-128"/>
            </a:rPr>
            <a:t>万円減となっており、今後も徐々に比率の下降が続く見込みである。</a:t>
          </a:r>
        </a:p>
        <a:p>
          <a:r>
            <a:rPr kumimoji="1" lang="ja-JP" altLang="en-US" sz="1400">
              <a:latin typeface="ＭＳ ゴシック" pitchFamily="49" charset="-128"/>
              <a:ea typeface="ＭＳ ゴシック" pitchFamily="49" charset="-128"/>
            </a:rPr>
            <a:t>充当可能財源（Ｂ）のうち充当可能基金については、財政調整基金の取崩しを行ったことから減少している。また基準財政需要額算入見込額については、公債費の償還が進んだことで減少している。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兵庫県丹波篠山市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財政調整基金は人事院勧告に伴う給与改定等の人件費増により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百万円の減、減債基金は、普通交付税再算定により臨時財政対策債償還基金費分を積み立てたことにより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百万円の増となった。そのほか、地域振興基金は出産支援給付事業や万博推進事業へ充当したことにより、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ふるさと応援寄付金の増などから、全体を通して、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年度にささやま医療センター購入に係る費用として、地域振興基金が大幅に減少する見込みである。今後、歳入歳出の見直しを図り、財政調整基金の取崩を抑え、基金残高を増やるように取り組んでいく。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地域住民の連携強化や旧町地域内のそれぞれの地域振興を図るための事業を支援する。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・丹波篠山ふるさと基金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寄付金を財源として市が行う新しいふるさとづくり及び市民提案による個性豊かなまちづくりを推進する。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まちづくり協議会や自治会支援、定住促進など地域の課題を解決するための事業を実施したこと、万博推進事業、丹波篠山市出産支援金支給事業等へ充当したことにより減となった。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・丹波篠山ふるさと基金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市史編さん事業やスポーツ関連事業等に充当するため、全体で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百万円の減となったが、企業版ふるさと寄付金やふるさと応援団寄付金等により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百万円の増となったため、全体で、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定住事業の補助金や子育て関連事業への充当予定である。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貸付金の返還金を積み立てる予定であるが、令和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年度にささやま医療センター購入に係る財源として充当予定であるため、減少する見込みである。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・丹波篠山ふるさと基金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ふるさと納税額が年々増えていることから、増加見込である。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人事院勧告に伴う給与改定、職員の追加採用等による人件費の増等により取崩を行ったことにより減となった。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財政調整基金残を確保するため、利用料の値上げ、人件費削減、事業のみなしを行い、財政のスリム化や財源確保に取り組み、健全な財政運営を図る。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なお、令和８年度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号補正にて、ささやま医療センターの購入が控えており、一部の経費に財政調整基金を充てるため、取り崩しを予定している。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公債費償還金と交付税算入額の調整分として取崩したが、普通交付税再算定による臨時財政対策償還基金費分を積み立てたため、増となった。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景観まちづくり刷新モデル事業の償還に伴う取崩しにより、減となっていく見込み。</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兵庫県丹波篠山市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39,095
38,006
377.59
24,496,599
24,148,734
295,301
13,965,517
16,384,001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14.9
59.3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基準財政需要額について、個別算定経費及び包括算定経費の増になったが、市債の償還が進み、公債費が減となったため、令和６年度単年度指数は</a:t>
          </a:r>
          <a:r>
            <a:rPr kumimoji="1" lang="en-US" altLang="ja-JP" sz="1300">
              <a:latin typeface="ＭＳ Ｐゴシック" panose="020B0600070205080204" pitchFamily="50" charset="-128"/>
              <a:ea typeface="ＭＳ Ｐゴシック" panose="020B0600070205080204" pitchFamily="50" charset="-128"/>
            </a:rPr>
            <a:t>0.12</a:t>
          </a:r>
          <a:r>
            <a:rPr kumimoji="1" lang="ja-JP" altLang="en-US" sz="1300">
              <a:latin typeface="ＭＳ Ｐゴシック" panose="020B0600070205080204" pitchFamily="50" charset="-128"/>
              <a:ea typeface="ＭＳ Ｐゴシック" panose="020B0600070205080204" pitchFamily="50" charset="-128"/>
            </a:rPr>
            <a:t>ポイント増となり、昨年度より改善した。引き続き、歳入歳出の見直しを図りつつ、自主財源確保等により、財政基盤の強化に努める。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148590</xdr:rowOff>
    </xdr:from>
    <xdr:to>
      <xdr:col>23</xdr:col>
      <xdr:colOff>133350</xdr:colOff>
      <xdr:row>42</xdr:row>
      <xdr:rowOff>1270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114800" y="717804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166387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195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1270</xdr:rowOff>
    </xdr:from>
    <xdr:to>
      <xdr:col>19</xdr:col>
      <xdr:colOff>133350</xdr:colOff>
      <xdr:row>42</xdr:row>
      <xdr:rowOff>1270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2021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133367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33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148590</xdr:rowOff>
    </xdr:from>
    <xdr:to>
      <xdr:col>15</xdr:col>
      <xdr:colOff>82550</xdr:colOff>
      <xdr:row>42</xdr:row>
      <xdr:rowOff>1270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1780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109237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76200</xdr:rowOff>
    </xdr:from>
    <xdr:to>
      <xdr:col>11</xdr:col>
      <xdr:colOff>31750</xdr:colOff>
      <xdr:row>41</xdr:row>
      <xdr:rowOff>148590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10565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109237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97790</xdr:rowOff>
    </xdr:from>
    <xdr:to>
      <xdr:col>23</xdr:col>
      <xdr:colOff>184150</xdr:colOff>
      <xdr:row>42</xdr:row>
      <xdr:rowOff>27940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114317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121920</xdr:rowOff>
    </xdr:from>
    <xdr:to>
      <xdr:col>19</xdr:col>
      <xdr:colOff>184150</xdr:colOff>
      <xdr:row>42</xdr:row>
      <xdr:rowOff>52070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62247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92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121920</xdr:rowOff>
    </xdr:from>
    <xdr:to>
      <xdr:col>15</xdr:col>
      <xdr:colOff>133350</xdr:colOff>
      <xdr:row>42</xdr:row>
      <xdr:rowOff>52070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62247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92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97790</xdr:rowOff>
    </xdr:from>
    <xdr:to>
      <xdr:col>11</xdr:col>
      <xdr:colOff>82550</xdr:colOff>
      <xdr:row>42</xdr:row>
      <xdr:rowOff>27940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38117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経常収支比率は、歳出で公債費の減（▲</a:t>
          </a:r>
          <a:r>
            <a:rPr kumimoji="1" lang="en-US" altLang="ja-JP" sz="1300">
              <a:latin typeface="ＭＳ Ｐゴシック" panose="020B0600070205080204" pitchFamily="50" charset="-128"/>
              <a:ea typeface="ＭＳ Ｐゴシック" panose="020B0600070205080204" pitchFamily="50" charset="-128"/>
            </a:rPr>
            <a:t>217.5</a:t>
          </a:r>
          <a:r>
            <a:rPr kumimoji="1" lang="ja-JP" altLang="en-US" sz="1300">
              <a:latin typeface="ＭＳ Ｐゴシック" panose="020B0600070205080204" pitchFamily="50" charset="-128"/>
              <a:ea typeface="ＭＳ Ｐゴシック" panose="020B0600070205080204" pitchFamily="50" charset="-128"/>
            </a:rPr>
            <a:t>百万円）があったが、人件費が増（</a:t>
          </a:r>
          <a:r>
            <a:rPr kumimoji="1" lang="en-US" altLang="ja-JP" sz="1300">
              <a:latin typeface="ＭＳ Ｐゴシック" panose="020B0600070205080204" pitchFamily="50" charset="-128"/>
              <a:ea typeface="ＭＳ Ｐゴシック" panose="020B0600070205080204" pitchFamily="50" charset="-128"/>
            </a:rPr>
            <a:t>+449.7</a:t>
          </a:r>
          <a:r>
            <a:rPr kumimoji="1" lang="ja-JP" altLang="en-US" sz="1300">
              <a:latin typeface="ＭＳ Ｐゴシック" panose="020B0600070205080204" pitchFamily="50" charset="-128"/>
              <a:ea typeface="ＭＳ Ｐゴシック" panose="020B0600070205080204" pitchFamily="50" charset="-128"/>
            </a:rPr>
            <a:t>百万円）となったことにより、昨年度から</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ポイント悪化した。</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97790</xdr:rowOff>
    </xdr:from>
    <xdr:to>
      <xdr:col>23</xdr:col>
      <xdr:colOff>133350</xdr:colOff>
      <xdr:row>60</xdr:row>
      <xdr:rowOff>156391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384790"/>
          <a:ext cx="83820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70411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85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97790</xdr:rowOff>
    </xdr:from>
    <xdr:to>
      <xdr:col>19</xdr:col>
      <xdr:colOff>133350</xdr:colOff>
      <xdr:row>60</xdr:row>
      <xdr:rowOff>159838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384790"/>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86541</xdr:rowOff>
    </xdr:from>
    <xdr:to>
      <xdr:col>15</xdr:col>
      <xdr:colOff>82550</xdr:colOff>
      <xdr:row>60</xdr:row>
      <xdr:rowOff>159838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202091"/>
          <a:ext cx="889000" cy="24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131190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07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86541</xdr:rowOff>
    </xdr:from>
    <xdr:to>
      <xdr:col>11</xdr:col>
      <xdr:colOff>31750</xdr:colOff>
      <xdr:row>60</xdr:row>
      <xdr:rowOff>66766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202091"/>
          <a:ext cx="889000" cy="151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146249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112684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39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105591</xdr:rowOff>
    </xdr:from>
    <xdr:to>
      <xdr:col>23</xdr:col>
      <xdr:colOff>184150</xdr:colOff>
      <xdr:row>61</xdr:row>
      <xdr:rowOff>35741</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39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77668</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36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46990</xdr:rowOff>
    </xdr:from>
    <xdr:to>
      <xdr:col>19</xdr:col>
      <xdr:colOff>184150</xdr:colOff>
      <xdr:row>60</xdr:row>
      <xdr:rowOff>148590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133367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420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109038</xdr:rowOff>
    </xdr:from>
    <xdr:to>
      <xdr:col>15</xdr:col>
      <xdr:colOff>133350</xdr:colOff>
      <xdr:row>61</xdr:row>
      <xdr:rowOff>39188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39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23965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82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35741</xdr:rowOff>
    </xdr:from>
    <xdr:to>
      <xdr:col>11</xdr:col>
      <xdr:colOff>82550</xdr:colOff>
      <xdr:row>59</xdr:row>
      <xdr:rowOff>137341</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15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147518</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992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15966</xdr:rowOff>
    </xdr:from>
    <xdr:to>
      <xdr:col>7</xdr:col>
      <xdr:colOff>31750</xdr:colOff>
      <xdr:row>60</xdr:row>
      <xdr:rowOff>117566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30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127743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[243,923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人件費は、人事院勧告に伴う給与改定等により基本給の増、会計年度任用職員の勤勉手当支給開始による増等に、全体で</a:t>
          </a:r>
          <a:r>
            <a:rPr kumimoji="1" lang="en-US" altLang="ja-JP" sz="1300">
              <a:latin typeface="ＭＳ Ｐゴシック" panose="020B0600070205080204" pitchFamily="50" charset="-128"/>
              <a:ea typeface="ＭＳ Ｐゴシック" panose="020B0600070205080204" pitchFamily="50" charset="-128"/>
            </a:rPr>
            <a:t>449.7</a:t>
          </a:r>
          <a:r>
            <a:rPr kumimoji="1" lang="ja-JP" altLang="en-US" sz="1300">
              <a:latin typeface="ＭＳ Ｐゴシック" panose="020B0600070205080204" pitchFamily="50" charset="-128"/>
              <a:ea typeface="ＭＳ Ｐゴシック" panose="020B0600070205080204" pitchFamily="50" charset="-128"/>
            </a:rPr>
            <a:t>百万円の増（</a:t>
          </a:r>
          <a:r>
            <a:rPr kumimoji="1" lang="en-US" altLang="ja-JP" sz="1300">
              <a:latin typeface="ＭＳ Ｐゴシック" panose="020B0600070205080204" pitchFamily="50" charset="-128"/>
              <a:ea typeface="ＭＳ Ｐゴシック" panose="020B0600070205080204" pitchFamily="50" charset="-128"/>
            </a:rPr>
            <a:t>8.9</a:t>
          </a:r>
          <a:r>
            <a:rPr kumimoji="1" lang="ja-JP" altLang="en-US" sz="1300">
              <a:latin typeface="ＭＳ Ｐゴシック" panose="020B0600070205080204" pitchFamily="50" charset="-128"/>
              <a:ea typeface="ＭＳ Ｐゴシック" panose="020B0600070205080204" pitchFamily="50" charset="-128"/>
            </a:rPr>
            <a:t>％増）となった。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物件費は、丹波篠山国際博事業、デマンドバス事業、システム標準化関係等により、全体で</a:t>
          </a:r>
          <a:r>
            <a:rPr kumimoji="1" lang="en-US" altLang="ja-JP" sz="1300">
              <a:latin typeface="ＭＳ Ｐゴシック" panose="020B0600070205080204" pitchFamily="50" charset="-128"/>
              <a:ea typeface="ＭＳ Ｐゴシック" panose="020B0600070205080204" pitchFamily="50" charset="-128"/>
            </a:rPr>
            <a:t>326.8</a:t>
          </a:r>
          <a:r>
            <a:rPr kumimoji="1" lang="ja-JP" altLang="en-US" sz="1300">
              <a:latin typeface="ＭＳ Ｐゴシック" panose="020B0600070205080204" pitchFamily="50" charset="-128"/>
              <a:ea typeface="ＭＳ Ｐゴシック" panose="020B0600070205080204" pitchFamily="50" charset="-128"/>
            </a:rPr>
            <a:t>百万円の増（</a:t>
          </a:r>
          <a:r>
            <a:rPr kumimoji="1" lang="en-US" altLang="ja-JP" sz="1300">
              <a:latin typeface="ＭＳ Ｐゴシック" panose="020B0600070205080204" pitchFamily="50" charset="-128"/>
              <a:ea typeface="ＭＳ Ｐゴシック" panose="020B0600070205080204" pitchFamily="50" charset="-128"/>
            </a:rPr>
            <a:t>8.5</a:t>
          </a:r>
          <a:r>
            <a:rPr kumimoji="1" lang="ja-JP" altLang="en-US" sz="1300">
              <a:latin typeface="ＭＳ Ｐゴシック" panose="020B0600070205080204" pitchFamily="50" charset="-128"/>
              <a:ea typeface="ＭＳ Ｐゴシック" panose="020B0600070205080204" pitchFamily="50" charset="-128"/>
            </a:rPr>
            <a:t>％増）となったことにより、前年度より増加した。なお、保育施設等を直接運営行っていることから、人件費が類似団体平均を上回っている。今後においても、人件費の適正化を図っていく。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47495</xdr:rowOff>
    </xdr:from>
    <xdr:to>
      <xdr:col>23</xdr:col>
      <xdr:colOff>133350</xdr:colOff>
      <xdr:row>81</xdr:row>
      <xdr:rowOff>52508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3934945"/>
          <a:ext cx="838200" cy="5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53462</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769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47329</xdr:rowOff>
    </xdr:from>
    <xdr:to>
      <xdr:col>19</xdr:col>
      <xdr:colOff>133350</xdr:colOff>
      <xdr:row>81</xdr:row>
      <xdr:rowOff>47495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3934779"/>
          <a:ext cx="889000" cy="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107301</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651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44582</xdr:rowOff>
    </xdr:from>
    <xdr:to>
      <xdr:col>15</xdr:col>
      <xdr:colOff>82550</xdr:colOff>
      <xdr:row>81</xdr:row>
      <xdr:rowOff>47329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336800" y="13932032"/>
          <a:ext cx="889000" cy="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106123</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65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40821</xdr:rowOff>
    </xdr:from>
    <xdr:to>
      <xdr:col>11</xdr:col>
      <xdr:colOff>31750</xdr:colOff>
      <xdr:row>81</xdr:row>
      <xdr:rowOff>44582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28271"/>
          <a:ext cx="889000" cy="3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104508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649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161362</xdr:rowOff>
    </xdr:from>
    <xdr:to>
      <xdr:col>7</xdr:col>
      <xdr:colOff>31750</xdr:colOff>
      <xdr:row>81</xdr:row>
      <xdr:rowOff>91512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87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101689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64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1708</xdr:rowOff>
    </xdr:from>
    <xdr:to>
      <xdr:col>23</xdr:col>
      <xdr:colOff>184150</xdr:colOff>
      <xdr:row>81</xdr:row>
      <xdr:rowOff>103308</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3889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49985</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937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168145</xdr:rowOff>
    </xdr:from>
    <xdr:to>
      <xdr:col>19</xdr:col>
      <xdr:colOff>184150</xdr:colOff>
      <xdr:row>81</xdr:row>
      <xdr:rowOff>98295</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388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83072</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3970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167979</xdr:rowOff>
    </xdr:from>
    <xdr:to>
      <xdr:col>15</xdr:col>
      <xdr:colOff>133350</xdr:colOff>
      <xdr:row>81</xdr:row>
      <xdr:rowOff>98129</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388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82906</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3970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165232</xdr:rowOff>
    </xdr:from>
    <xdr:to>
      <xdr:col>11</xdr:col>
      <xdr:colOff>82550</xdr:colOff>
      <xdr:row>81</xdr:row>
      <xdr:rowOff>95382</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881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80159</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967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161471</xdr:rowOff>
    </xdr:from>
    <xdr:to>
      <xdr:col>7</xdr:col>
      <xdr:colOff>31750</xdr:colOff>
      <xdr:row>81</xdr:row>
      <xdr:rowOff>91621</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87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76398</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963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現給保障者を除く一般行政職の職員構成が国と異なることによる引き上げ率の相違があり、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ポイント減となったが、職員構成にて大卒</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年について、階層間の異動及び昇格から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ポイント増となるため、前年度と同値となった。</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49893</xdr:rowOff>
    </xdr:from>
    <xdr:to>
      <xdr:col>81</xdr:col>
      <xdr:colOff>44450</xdr:colOff>
      <xdr:row>86</xdr:row>
      <xdr:rowOff>49893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179800" y="1479459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15421</xdr:rowOff>
    </xdr:from>
    <xdr:to>
      <xdr:col>77</xdr:col>
      <xdr:colOff>44450</xdr:colOff>
      <xdr:row>86</xdr:row>
      <xdr:rowOff>49893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5290800" y="1476012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15421</xdr:rowOff>
    </xdr:from>
    <xdr:to>
      <xdr:col>72</xdr:col>
      <xdr:colOff>203200</xdr:colOff>
      <xdr:row>86</xdr:row>
      <xdr:rowOff>101600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4401800" y="14760121"/>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15421</xdr:rowOff>
    </xdr:from>
    <xdr:to>
      <xdr:col>68</xdr:col>
      <xdr:colOff>152400</xdr:colOff>
      <xdr:row>86</xdr:row>
      <xdr:rowOff>101600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3512800" y="14760121"/>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170543</xdr:rowOff>
    </xdr:from>
    <xdr:to>
      <xdr:col>81</xdr:col>
      <xdr:colOff>95250</xdr:colOff>
      <xdr:row>86</xdr:row>
      <xdr:rowOff>100693</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142620</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715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170543</xdr:rowOff>
    </xdr:from>
    <xdr:to>
      <xdr:col>77</xdr:col>
      <xdr:colOff>95250</xdr:colOff>
      <xdr:row>86</xdr:row>
      <xdr:rowOff>100693</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85470</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483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136071</xdr:rowOff>
    </xdr:from>
    <xdr:to>
      <xdr:col>73</xdr:col>
      <xdr:colOff>44450</xdr:colOff>
      <xdr:row>86</xdr:row>
      <xdr:rowOff>66221</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50998</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50998</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人口減少により人口千人当たり職員数が増加傾向にあり、類似団体平均を</a:t>
          </a:r>
          <a:r>
            <a:rPr kumimoji="1" lang="en-US" altLang="ja-JP" sz="1300">
              <a:latin typeface="ＭＳ Ｐゴシック" panose="020B0600070205080204" pitchFamily="50" charset="-128"/>
              <a:ea typeface="ＭＳ Ｐゴシック" panose="020B0600070205080204" pitchFamily="50" charset="-128"/>
            </a:rPr>
            <a:t>0.39</a:t>
          </a:r>
          <a:r>
            <a:rPr kumimoji="1" lang="ja-JP" altLang="en-US" sz="1300">
              <a:latin typeface="ＭＳ Ｐゴシック" panose="020B0600070205080204" pitchFamily="50" charset="-128"/>
              <a:ea typeface="ＭＳ Ｐゴシック" panose="020B0600070205080204" pitchFamily="50" charset="-128"/>
            </a:rPr>
            <a:t>ポイント上回った。引き続き、職員数の適正化を図る。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42969</xdr:rowOff>
    </xdr:from>
    <xdr:to>
      <xdr:col>81</xdr:col>
      <xdr:colOff>44450</xdr:colOff>
      <xdr:row>61</xdr:row>
      <xdr:rowOff>51816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501419"/>
          <a:ext cx="838200" cy="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157624</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273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32512</xdr:rowOff>
    </xdr:from>
    <xdr:to>
      <xdr:col>77</xdr:col>
      <xdr:colOff>44450</xdr:colOff>
      <xdr:row>61</xdr:row>
      <xdr:rowOff>42969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490962"/>
          <a:ext cx="889000" cy="10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64533</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180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23664</xdr:rowOff>
    </xdr:from>
    <xdr:to>
      <xdr:col>72</xdr:col>
      <xdr:colOff>203200</xdr:colOff>
      <xdr:row>61</xdr:row>
      <xdr:rowOff>32512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482114"/>
          <a:ext cx="889000" cy="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50859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166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12404</xdr:rowOff>
    </xdr:from>
    <xdr:to>
      <xdr:col>68</xdr:col>
      <xdr:colOff>152400</xdr:colOff>
      <xdr:row>61</xdr:row>
      <xdr:rowOff>23664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470854"/>
          <a:ext cx="889000" cy="11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43621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75946</xdr:rowOff>
    </xdr:from>
    <xdr:to>
      <xdr:col>64</xdr:col>
      <xdr:colOff>152400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16273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13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1016</xdr:rowOff>
    </xdr:from>
    <xdr:to>
      <xdr:col>81</xdr:col>
      <xdr:colOff>95250</xdr:colOff>
      <xdr:row>61</xdr:row>
      <xdr:rowOff>102616</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45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144543</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431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163619</xdr:rowOff>
    </xdr:from>
    <xdr:to>
      <xdr:col>77</xdr:col>
      <xdr:colOff>95250</xdr:colOff>
      <xdr:row>61</xdr:row>
      <xdr:rowOff>93769</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45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78546</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536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153162</xdr:rowOff>
    </xdr:from>
    <xdr:to>
      <xdr:col>73</xdr:col>
      <xdr:colOff>44450</xdr:colOff>
      <xdr:row>61</xdr:row>
      <xdr:rowOff>83312</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44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68089</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52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144314</xdr:rowOff>
    </xdr:from>
    <xdr:to>
      <xdr:col>68</xdr:col>
      <xdr:colOff>203200</xdr:colOff>
      <xdr:row>61</xdr:row>
      <xdr:rowOff>74464</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431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59241</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51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133054</xdr:rowOff>
    </xdr:from>
    <xdr:to>
      <xdr:col>64</xdr:col>
      <xdr:colOff>152400</xdr:colOff>
      <xdr:row>61</xdr:row>
      <xdr:rowOff>63204</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42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47981</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506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実質公債費比率は、一般会計及び公営企業の公債費償還が進み、前年度より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ポイント改善した。今後、事業費補正により基準財政需要額に算入された公債費（下水道費）や過疎対策事業債の公債費の増により、改善していくが、</a:t>
          </a:r>
          <a:r>
            <a:rPr kumimoji="1" lang="en-US" altLang="ja-JP" sz="1300">
              <a:latin typeface="ＭＳ Ｐゴシック" panose="020B0600070205080204" pitchFamily="50" charset="-128"/>
              <a:ea typeface="ＭＳ Ｐゴシック" panose="020B0600070205080204" pitchFamily="50" charset="-128"/>
            </a:rPr>
            <a:t>R10</a:t>
          </a:r>
          <a:r>
            <a:rPr kumimoji="1" lang="ja-JP" altLang="en-US" sz="1300">
              <a:latin typeface="ＭＳ Ｐゴシック" panose="020B0600070205080204" pitchFamily="50" charset="-128"/>
              <a:ea typeface="ＭＳ Ｐゴシック" panose="020B0600070205080204" pitchFamily="50" charset="-128"/>
            </a:rPr>
            <a:t>年度をピークに、下水道費の減少等で基準財政需要額が減少し、悪化が見込まれるため、今後とも新規発行の抑制に努めていく。</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136631</xdr:rowOff>
    </xdr:from>
    <xdr:to>
      <xdr:col>81</xdr:col>
      <xdr:colOff>44450</xdr:colOff>
      <xdr:row>37</xdr:row>
      <xdr:rowOff>146685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480281"/>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144674</xdr:rowOff>
    </xdr:from>
    <xdr:to>
      <xdr:col>77</xdr:col>
      <xdr:colOff>44450</xdr:colOff>
      <xdr:row>37</xdr:row>
      <xdr:rowOff>146685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488324"/>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78969</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079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136631</xdr:rowOff>
    </xdr:from>
    <xdr:to>
      <xdr:col>72</xdr:col>
      <xdr:colOff>203200</xdr:colOff>
      <xdr:row>37</xdr:row>
      <xdr:rowOff>144674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480281"/>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76958</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136631</xdr:rowOff>
    </xdr:from>
    <xdr:to>
      <xdr:col>68</xdr:col>
      <xdr:colOff>152400</xdr:colOff>
      <xdr:row>37</xdr:row>
      <xdr:rowOff>150707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480281"/>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76958</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82990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85831</xdr:rowOff>
    </xdr:from>
    <xdr:to>
      <xdr:col>81</xdr:col>
      <xdr:colOff>95250</xdr:colOff>
      <xdr:row>38</xdr:row>
      <xdr:rowOff>15980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42948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57908</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40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95885</xdr:rowOff>
    </xdr:from>
    <xdr:to>
      <xdr:col>77</xdr:col>
      <xdr:colOff>95250</xdr:colOff>
      <xdr:row>38</xdr:row>
      <xdr:rowOff>26035</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43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10812</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5259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93874</xdr:rowOff>
    </xdr:from>
    <xdr:to>
      <xdr:col>73</xdr:col>
      <xdr:colOff>44450</xdr:colOff>
      <xdr:row>38</xdr:row>
      <xdr:rowOff>24024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43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8801</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523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85831</xdr:rowOff>
    </xdr:from>
    <xdr:to>
      <xdr:col>68</xdr:col>
      <xdr:colOff>203200</xdr:colOff>
      <xdr:row>38</xdr:row>
      <xdr:rowOff>15980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42948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758</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515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99907</xdr:rowOff>
    </xdr:from>
    <xdr:to>
      <xdr:col>64</xdr:col>
      <xdr:colOff>152400</xdr:colOff>
      <xdr:row>38</xdr:row>
      <xdr:rowOff>30057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44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14833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52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一般会計及び公営企業会計の市債残高が減少したこと等により</a:t>
          </a:r>
          <a:r>
            <a:rPr kumimoji="1" lang="en-US" altLang="ja-JP" sz="1300">
              <a:latin typeface="ＭＳ Ｐゴシック" panose="020B0600070205080204" pitchFamily="50" charset="-128"/>
              <a:ea typeface="ＭＳ Ｐゴシック" panose="020B0600070205080204" pitchFamily="50" charset="-128"/>
            </a:rPr>
            <a:t>16.8</a:t>
          </a:r>
          <a:r>
            <a:rPr kumimoji="1" lang="ja-JP" altLang="en-US" sz="1300">
              <a:latin typeface="ＭＳ Ｐゴシック" panose="020B0600070205080204" pitchFamily="50" charset="-128"/>
              <a:ea typeface="ＭＳ Ｐゴシック" panose="020B0600070205080204" pitchFamily="50" charset="-128"/>
            </a:rPr>
            <a:t>ポイント改善した。今後も市債の償還に伴う将来負担額の減少により下がっていく見込みである。ただ、県内平均より</a:t>
          </a:r>
          <a:r>
            <a:rPr kumimoji="1" lang="en-US" altLang="ja-JP" sz="1300">
              <a:latin typeface="ＭＳ Ｐゴシック" panose="020B0600070205080204" pitchFamily="50" charset="-128"/>
              <a:ea typeface="ＭＳ Ｐゴシック" panose="020B0600070205080204" pitchFamily="50" charset="-128"/>
            </a:rPr>
            <a:t>42.7</a:t>
          </a:r>
          <a:r>
            <a:rPr kumimoji="1" lang="ja-JP" altLang="en-US" sz="1300">
              <a:latin typeface="ＭＳ Ｐゴシック" panose="020B0600070205080204" pitchFamily="50" charset="-128"/>
              <a:ea typeface="ＭＳ Ｐゴシック" panose="020B0600070205080204" pitchFamily="50" charset="-128"/>
            </a:rPr>
            <a:t>ポイント高い状態であるため、歳入歳出の見直しを図り、財政の健全化に努める。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21</xdr:row>
      <xdr:rowOff>136434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236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108511</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08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136434</xdr:rowOff>
    </xdr:from>
    <xdr:to>
      <xdr:col>81</xdr:col>
      <xdr:colOff>133350</xdr:colOff>
      <xdr:row>21</xdr:row>
      <xdr:rowOff>136434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36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79950</xdr:rowOff>
    </xdr:from>
    <xdr:to>
      <xdr:col>81</xdr:col>
      <xdr:colOff>44450</xdr:colOff>
      <xdr:row>18</xdr:row>
      <xdr:rowOff>101540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994600"/>
          <a:ext cx="8382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170741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281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154214</xdr:rowOff>
    </xdr:from>
    <xdr:to>
      <xdr:col>81</xdr:col>
      <xdr:colOff>95250</xdr:colOff>
      <xdr:row>14</xdr:row>
      <xdr:rowOff>84364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8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101540</xdr:rowOff>
    </xdr:from>
    <xdr:to>
      <xdr:col>77</xdr:col>
      <xdr:colOff>44450</xdr:colOff>
      <xdr:row>19</xdr:row>
      <xdr:rowOff>112788</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3187640"/>
          <a:ext cx="889000" cy="18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150767</xdr:rowOff>
    </xdr:from>
    <xdr:to>
      <xdr:col>77</xdr:col>
      <xdr:colOff>95250</xdr:colOff>
      <xdr:row>14</xdr:row>
      <xdr:rowOff>80917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79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91094</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1484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112788</xdr:rowOff>
    </xdr:from>
    <xdr:to>
      <xdr:col>72</xdr:col>
      <xdr:colOff>203200</xdr:colOff>
      <xdr:row>20</xdr:row>
      <xdr:rowOff>112546</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3370338"/>
          <a:ext cx="889000" cy="17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42515</xdr:rowOff>
    </xdr:from>
    <xdr:to>
      <xdr:col>73</xdr:col>
      <xdr:colOff>44450</xdr:colOff>
      <xdr:row>14</xdr:row>
      <xdr:rowOff>144115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44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154292</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211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112546</xdr:rowOff>
    </xdr:from>
    <xdr:to>
      <xdr:col>68</xdr:col>
      <xdr:colOff>152400</xdr:colOff>
      <xdr:row>22</xdr:row>
      <xdr:rowOff>74144</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3541546"/>
          <a:ext cx="889000" cy="304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151674</xdr:rowOff>
    </xdr:from>
    <xdr:to>
      <xdr:col>68</xdr:col>
      <xdr:colOff>203200</xdr:colOff>
      <xdr:row>15</xdr:row>
      <xdr:rowOff>81824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55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92001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320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167519</xdr:rowOff>
    </xdr:from>
    <xdr:to>
      <xdr:col>64</xdr:col>
      <xdr:colOff>152400</xdr:colOff>
      <xdr:row>16</xdr:row>
      <xdr:rowOff>97669</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73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107846</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508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29150</xdr:rowOff>
    </xdr:from>
    <xdr:to>
      <xdr:col>81</xdr:col>
      <xdr:colOff>95250</xdr:colOff>
      <xdr:row>17</xdr:row>
      <xdr:rowOff>130750</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94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1227</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91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50740</xdr:rowOff>
    </xdr:from>
    <xdr:to>
      <xdr:col>77</xdr:col>
      <xdr:colOff>95250</xdr:colOff>
      <xdr:row>18</xdr:row>
      <xdr:rowOff>152340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313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137117</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3223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61988</xdr:rowOff>
    </xdr:from>
    <xdr:to>
      <xdr:col>73</xdr:col>
      <xdr:colOff>44450</xdr:colOff>
      <xdr:row>19</xdr:row>
      <xdr:rowOff>163588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331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148365</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340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61746</xdr:rowOff>
    </xdr:from>
    <xdr:to>
      <xdr:col>68</xdr:col>
      <xdr:colOff>203200</xdr:colOff>
      <xdr:row>20</xdr:row>
      <xdr:rowOff>163346</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349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148123</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577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23344</xdr:rowOff>
    </xdr:from>
    <xdr:to>
      <xdr:col>64</xdr:col>
      <xdr:colOff>152400</xdr:colOff>
      <xdr:row>22</xdr:row>
      <xdr:rowOff>124944</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79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109721</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88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兵庫県丹波篠山市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39,095
38,006
377.59
24,496,599
24,148,734
295,301
13,965,517
16,384,001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14.9
59.3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人事院勧告に伴う給与改定等による基本給の増、会計年度任用職員の勤勉手当支給開始による増などから、全体で</a:t>
          </a:r>
          <a:r>
            <a:rPr kumimoji="1" lang="en-US" altLang="ja-JP" sz="1300">
              <a:latin typeface="ＭＳ Ｐゴシック" panose="020B0600070205080204" pitchFamily="50" charset="-128"/>
              <a:ea typeface="ＭＳ Ｐゴシック" panose="020B0600070205080204" pitchFamily="50" charset="-128"/>
            </a:rPr>
            <a:t>449</a:t>
          </a:r>
          <a:r>
            <a:rPr kumimoji="1" lang="ja-JP" altLang="en-US" sz="1300">
              <a:latin typeface="ＭＳ Ｐゴシック" panose="020B0600070205080204" pitchFamily="50" charset="-128"/>
              <a:ea typeface="ＭＳ Ｐゴシック" panose="020B0600070205080204" pitchFamily="50" charset="-128"/>
            </a:rPr>
            <a:t>百万円の増となり、前年度から</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ポイント上がった。類似団体との大きく乖離している要因は、保育施設等を直接運営していることによる。引き続き職員数の適正化による給与削減に努める。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46990</xdr:rowOff>
    </xdr:from>
    <xdr:to>
      <xdr:col>24</xdr:col>
      <xdr:colOff>25400</xdr:colOff>
      <xdr:row>39</xdr:row>
      <xdr:rowOff>147574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733540"/>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90441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62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42418</xdr:rowOff>
    </xdr:from>
    <xdr:to>
      <xdr:col>19</xdr:col>
      <xdr:colOff>187325</xdr:colOff>
      <xdr:row>39</xdr:row>
      <xdr:rowOff>46990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72896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139971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40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99568</xdr:rowOff>
    </xdr:from>
    <xdr:to>
      <xdr:col>15</xdr:col>
      <xdr:colOff>98425</xdr:colOff>
      <xdr:row>39</xdr:row>
      <xdr:rowOff>42418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61466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99568</xdr:rowOff>
    </xdr:from>
    <xdr:to>
      <xdr:col>11</xdr:col>
      <xdr:colOff>9525</xdr:colOff>
      <xdr:row>38</xdr:row>
      <xdr:rowOff>108712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61466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162831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96774</xdr:rowOff>
    </xdr:from>
    <xdr:to>
      <xdr:col>24</xdr:col>
      <xdr:colOff>76200</xdr:colOff>
      <xdr:row>40</xdr:row>
      <xdr:rowOff>26924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783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68851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755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167640</xdr:rowOff>
    </xdr:from>
    <xdr:to>
      <xdr:col>20</xdr:col>
      <xdr:colOff>38100</xdr:colOff>
      <xdr:row>39</xdr:row>
      <xdr:rowOff>97790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82567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76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163068</xdr:rowOff>
    </xdr:from>
    <xdr:to>
      <xdr:col>15</xdr:col>
      <xdr:colOff>149225</xdr:colOff>
      <xdr:row>39</xdr:row>
      <xdr:rowOff>93218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67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77995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76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48768</xdr:rowOff>
    </xdr:from>
    <xdr:to>
      <xdr:col>11</xdr:col>
      <xdr:colOff>60325</xdr:colOff>
      <xdr:row>38</xdr:row>
      <xdr:rowOff>150368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135145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650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57912</xdr:rowOff>
    </xdr:from>
    <xdr:to>
      <xdr:col>6</xdr:col>
      <xdr:colOff>171450</xdr:colOff>
      <xdr:row>38</xdr:row>
      <xdr:rowOff>159512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144289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物価高騰等の影響により委託費等で増となったことにより、前年度より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ポイント増となった。類似団体平均を</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ポイント上回っており、引き続き事務事業の見直し、整理を行うことで、経費節減に取り組む。</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107950</xdr:rowOff>
    </xdr:from>
    <xdr:to>
      <xdr:col>82</xdr:col>
      <xdr:colOff>107950</xdr:colOff>
      <xdr:row>17</xdr:row>
      <xdr:rowOff>123190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0226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107950</xdr:rowOff>
    </xdr:from>
    <xdr:to>
      <xdr:col>78</xdr:col>
      <xdr:colOff>69850</xdr:colOff>
      <xdr:row>17</xdr:row>
      <xdr:rowOff>115570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0226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142240</xdr:rowOff>
    </xdr:from>
    <xdr:to>
      <xdr:col>73</xdr:col>
      <xdr:colOff>180975</xdr:colOff>
      <xdr:row>17</xdr:row>
      <xdr:rowOff>115570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88544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142240</xdr:rowOff>
    </xdr:from>
    <xdr:to>
      <xdr:col>69</xdr:col>
      <xdr:colOff>92075</xdr:colOff>
      <xdr:row>17</xdr:row>
      <xdr:rowOff>24130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8854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88917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22860</xdr:rowOff>
    </xdr:from>
    <xdr:to>
      <xdr:col>65</xdr:col>
      <xdr:colOff>53975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134637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72390</xdr:rowOff>
    </xdr:from>
    <xdr:to>
      <xdr:col>82</xdr:col>
      <xdr:colOff>158750</xdr:colOff>
      <xdr:row>18</xdr:row>
      <xdr:rowOff>2540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8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44467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95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57150</xdr:rowOff>
    </xdr:from>
    <xdr:to>
      <xdr:col>78</xdr:col>
      <xdr:colOff>120650</xdr:colOff>
      <xdr:row>17</xdr:row>
      <xdr:rowOff>158750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97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143527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5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64770</xdr:rowOff>
    </xdr:from>
    <xdr:to>
      <xdr:col>74</xdr:col>
      <xdr:colOff>31750</xdr:colOff>
      <xdr:row>17</xdr:row>
      <xdr:rowOff>166370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91440</xdr:rowOff>
    </xdr:from>
    <xdr:to>
      <xdr:col>69</xdr:col>
      <xdr:colOff>142875</xdr:colOff>
      <xdr:row>17</xdr:row>
      <xdr:rowOff>21590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6367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59707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類似団体より</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ポイント低い水準となっており、前年度より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ポイント下がっている。物価高騰や人口の高齢化により、今後も扶助費の増加が見込まれる。 </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50800</xdr:rowOff>
    </xdr:from>
    <xdr:to>
      <xdr:col>24</xdr:col>
      <xdr:colOff>25400</xdr:colOff>
      <xdr:row>54</xdr:row>
      <xdr:rowOff>83457</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3091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116312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4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61685</xdr:rowOff>
    </xdr:from>
    <xdr:to>
      <xdr:col>19</xdr:col>
      <xdr:colOff>187325</xdr:colOff>
      <xdr:row>54</xdr:row>
      <xdr:rowOff>83457</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3199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59162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6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167822</xdr:rowOff>
    </xdr:from>
    <xdr:to>
      <xdr:col>15</xdr:col>
      <xdr:colOff>98425</xdr:colOff>
      <xdr:row>54</xdr:row>
      <xdr:rowOff>61685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2546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26505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167822</xdr:rowOff>
    </xdr:from>
    <xdr:to>
      <xdr:col>11</xdr:col>
      <xdr:colOff>9525</xdr:colOff>
      <xdr:row>54</xdr:row>
      <xdr:rowOff>61685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2546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165299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9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0</xdr:rowOff>
    </xdr:from>
    <xdr:to>
      <xdr:col>24</xdr:col>
      <xdr:colOff>76200</xdr:colOff>
      <xdr:row>54</xdr:row>
      <xdr:rowOff>101600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16527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32657</xdr:rowOff>
    </xdr:from>
    <xdr:to>
      <xdr:col>20</xdr:col>
      <xdr:colOff>38100</xdr:colOff>
      <xdr:row>54</xdr:row>
      <xdr:rowOff>134257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29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144434</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059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10885</xdr:rowOff>
    </xdr:from>
    <xdr:to>
      <xdr:col>15</xdr:col>
      <xdr:colOff>149225</xdr:colOff>
      <xdr:row>54</xdr:row>
      <xdr:rowOff>112485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122662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117022</xdr:rowOff>
    </xdr:from>
    <xdr:to>
      <xdr:col>11</xdr:col>
      <xdr:colOff>60325</xdr:colOff>
      <xdr:row>54</xdr:row>
      <xdr:rowOff>47172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57349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xdr:rowOff>
    </xdr:from>
    <xdr:to>
      <xdr:col>6</xdr:col>
      <xdr:colOff>171450</xdr:colOff>
      <xdr:row>54</xdr:row>
      <xdr:rowOff>112485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122662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特別会計（介護、後期、国保）への繰出金が全体で</a:t>
          </a:r>
          <a:r>
            <a:rPr kumimoji="1" lang="en-US" altLang="ja-JP" sz="1300">
              <a:latin typeface="ＭＳ Ｐゴシック" panose="020B0600070205080204" pitchFamily="50" charset="-128"/>
              <a:ea typeface="ＭＳ Ｐゴシック" panose="020B0600070205080204" pitchFamily="50" charset="-128"/>
            </a:rPr>
            <a:t>94</a:t>
          </a:r>
          <a:r>
            <a:rPr kumimoji="1" lang="ja-JP" altLang="en-US" sz="1300">
              <a:latin typeface="ＭＳ Ｐゴシック" panose="020B0600070205080204" pitchFamily="50" charset="-128"/>
              <a:ea typeface="ＭＳ Ｐゴシック" panose="020B0600070205080204" pitchFamily="50" charset="-128"/>
            </a:rPr>
            <a:t>百万円増となった等により、前年度より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ポイント上がった。</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76200</xdr:rowOff>
    </xdr:from>
    <xdr:to>
      <xdr:col>82</xdr:col>
      <xdr:colOff>107950</xdr:colOff>
      <xdr:row>56</xdr:row>
      <xdr:rowOff>114300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6774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76200</xdr:rowOff>
    </xdr:from>
    <xdr:to>
      <xdr:col>78</xdr:col>
      <xdr:colOff>69850</xdr:colOff>
      <xdr:row>56</xdr:row>
      <xdr:rowOff>76200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677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25400</xdr:rowOff>
    </xdr:from>
    <xdr:to>
      <xdr:col>73</xdr:col>
      <xdr:colOff>180975</xdr:colOff>
      <xdr:row>56</xdr:row>
      <xdr:rowOff>76200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626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25400</xdr:rowOff>
    </xdr:from>
    <xdr:to>
      <xdr:col>69</xdr:col>
      <xdr:colOff>92075</xdr:colOff>
      <xdr:row>56</xdr:row>
      <xdr:rowOff>50800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626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86377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63500</xdr:rowOff>
    </xdr:from>
    <xdr:to>
      <xdr:col>82</xdr:col>
      <xdr:colOff>158750</xdr:colOff>
      <xdr:row>56</xdr:row>
      <xdr:rowOff>165100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80027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25400</xdr:rowOff>
    </xdr:from>
    <xdr:to>
      <xdr:col>78</xdr:col>
      <xdr:colOff>120650</xdr:colOff>
      <xdr:row>56</xdr:row>
      <xdr:rowOff>127000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137177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395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25400</xdr:rowOff>
    </xdr:from>
    <xdr:to>
      <xdr:col>74</xdr:col>
      <xdr:colOff>31750</xdr:colOff>
      <xdr:row>56</xdr:row>
      <xdr:rowOff>127000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137177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146050</xdr:rowOff>
    </xdr:from>
    <xdr:to>
      <xdr:col>69</xdr:col>
      <xdr:colOff>142875</xdr:colOff>
      <xdr:row>56</xdr:row>
      <xdr:rowOff>76200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86377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0</xdr:rowOff>
    </xdr:from>
    <xdr:to>
      <xdr:col>65</xdr:col>
      <xdr:colOff>53975</xdr:colOff>
      <xdr:row>56</xdr:row>
      <xdr:rowOff>101600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111777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下水道事業への経常的な繰出金が増となったことにより、前年度より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ポイント増となった。なお、類似団体平均より比率が高い要因は、下水道会計への繰出金が多額となっていることによる。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60706</xdr:rowOff>
    </xdr:from>
    <xdr:to>
      <xdr:col>82</xdr:col>
      <xdr:colOff>107950</xdr:colOff>
      <xdr:row>37</xdr:row>
      <xdr:rowOff>97282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40435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60706</xdr:rowOff>
    </xdr:from>
    <xdr:to>
      <xdr:col>78</xdr:col>
      <xdr:colOff>69850</xdr:colOff>
      <xdr:row>37</xdr:row>
      <xdr:rowOff>129286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40435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101854</xdr:rowOff>
    </xdr:from>
    <xdr:to>
      <xdr:col>73</xdr:col>
      <xdr:colOff>180975</xdr:colOff>
      <xdr:row>37</xdr:row>
      <xdr:rowOff>129286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44550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39387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101854</xdr:rowOff>
    </xdr:from>
    <xdr:to>
      <xdr:col>69</xdr:col>
      <xdr:colOff>92075</xdr:colOff>
      <xdr:row>38</xdr:row>
      <xdr:rowOff>58420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445504"/>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21099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53103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46482</xdr:rowOff>
    </xdr:from>
    <xdr:to>
      <xdr:col>82</xdr:col>
      <xdr:colOff>158750</xdr:colOff>
      <xdr:row>37</xdr:row>
      <xdr:rowOff>148082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18559</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9906</xdr:rowOff>
    </xdr:from>
    <xdr:to>
      <xdr:col>78</xdr:col>
      <xdr:colOff>120650</xdr:colOff>
      <xdr:row>37</xdr:row>
      <xdr:rowOff>111506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96283</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439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78486</xdr:rowOff>
    </xdr:from>
    <xdr:to>
      <xdr:col>74</xdr:col>
      <xdr:colOff>31750</xdr:colOff>
      <xdr:row>38</xdr:row>
      <xdr:rowOff>8636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164863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51054</xdr:rowOff>
    </xdr:from>
    <xdr:to>
      <xdr:col>69</xdr:col>
      <xdr:colOff>142875</xdr:colOff>
      <xdr:row>37</xdr:row>
      <xdr:rowOff>152654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137431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7620</xdr:rowOff>
    </xdr:from>
    <xdr:to>
      <xdr:col>65</xdr:col>
      <xdr:colOff>53975</xdr:colOff>
      <xdr:row>38</xdr:row>
      <xdr:rowOff>109220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93997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年度の合併以降に実施した大規模な事業の償還が順次終了しており、比率は引き続き改善し前年度に比べ</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ポイントの減となり、類似団体平均を</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ポイント下回った。今後も計画的な発行や低利な借入に努める。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64135</xdr:rowOff>
    </xdr:from>
    <xdr:to>
      <xdr:col>24</xdr:col>
      <xdr:colOff>25400</xdr:colOff>
      <xdr:row>74</xdr:row>
      <xdr:rowOff>92710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75143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97807</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785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92710</xdr:rowOff>
    </xdr:from>
    <xdr:to>
      <xdr:col>19</xdr:col>
      <xdr:colOff>187325</xdr:colOff>
      <xdr:row>74</xdr:row>
      <xdr:rowOff>102235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78001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53992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912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81280</xdr:rowOff>
    </xdr:from>
    <xdr:to>
      <xdr:col>15</xdr:col>
      <xdr:colOff>98425</xdr:colOff>
      <xdr:row>74</xdr:row>
      <xdr:rowOff>102235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76858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59707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91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79375</xdr:rowOff>
    </xdr:from>
    <xdr:to>
      <xdr:col>11</xdr:col>
      <xdr:colOff>9525</xdr:colOff>
      <xdr:row>74</xdr:row>
      <xdr:rowOff>81280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27666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38752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897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135255</xdr:rowOff>
    </xdr:from>
    <xdr:to>
      <xdr:col>6</xdr:col>
      <xdr:colOff>171450</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50182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908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xdr:rowOff>
    </xdr:from>
    <xdr:to>
      <xdr:col>24</xdr:col>
      <xdr:colOff>76200</xdr:colOff>
      <xdr:row>74</xdr:row>
      <xdr:rowOff>114935</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70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93362</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609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41910</xdr:rowOff>
    </xdr:from>
    <xdr:to>
      <xdr:col>20</xdr:col>
      <xdr:colOff>38100</xdr:colOff>
      <xdr:row>74</xdr:row>
      <xdr:rowOff>143510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72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153687</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498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51435</xdr:rowOff>
    </xdr:from>
    <xdr:to>
      <xdr:col>15</xdr:col>
      <xdr:colOff>149225</xdr:colOff>
      <xdr:row>74</xdr:row>
      <xdr:rowOff>153035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73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163212</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507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30480</xdr:rowOff>
    </xdr:from>
    <xdr:to>
      <xdr:col>11</xdr:col>
      <xdr:colOff>60325</xdr:colOff>
      <xdr:row>74</xdr:row>
      <xdr:rowOff>132080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142257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48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28575</xdr:rowOff>
    </xdr:from>
    <xdr:to>
      <xdr:col>6</xdr:col>
      <xdr:colOff>171450</xdr:colOff>
      <xdr:row>74</xdr:row>
      <xdr:rowOff>130175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71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140352</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484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ポイント上がり、類似団体平均を</a:t>
          </a:r>
          <a:r>
            <a:rPr kumimoji="1" lang="en-US" altLang="ja-JP" sz="1300">
              <a:latin typeface="ＭＳ Ｐゴシック" panose="020B0600070205080204" pitchFamily="50" charset="-128"/>
              <a:ea typeface="ＭＳ Ｐゴシック" panose="020B0600070205080204" pitchFamily="50" charset="-128"/>
            </a:rPr>
            <a:t>7.4</a:t>
          </a:r>
          <a:r>
            <a:rPr kumimoji="1" lang="ja-JP" altLang="en-US" sz="1300">
              <a:latin typeface="ＭＳ Ｐゴシック" panose="020B0600070205080204" pitchFamily="50" charset="-128"/>
              <a:ea typeface="ＭＳ Ｐゴシック" panose="020B0600070205080204" pitchFamily="50" charset="-128"/>
            </a:rPr>
            <a:t>ポイント上回った。要因は、人件費や物価等の増による。補助費等の下水道事業への繰出が類似団体に比べて高いため、類似団体平均より高い水準となっている。下水道施設の統廃合等公営企業会計における経費の削減に取り組み財政の健全化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76708</xdr:rowOff>
    </xdr:from>
    <xdr:to>
      <xdr:col>82</xdr:col>
      <xdr:colOff>107950</xdr:colOff>
      <xdr:row>79</xdr:row>
      <xdr:rowOff>51563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449808"/>
          <a:ext cx="838200" cy="146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76708</xdr:rowOff>
    </xdr:from>
    <xdr:to>
      <xdr:col>78</xdr:col>
      <xdr:colOff>69850</xdr:colOff>
      <xdr:row>78</xdr:row>
      <xdr:rowOff>136144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344980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33274</xdr:rowOff>
    </xdr:from>
    <xdr:to>
      <xdr:col>73</xdr:col>
      <xdr:colOff>180975</xdr:colOff>
      <xdr:row>78</xdr:row>
      <xdr:rowOff>136144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234924"/>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25671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33274</xdr:rowOff>
    </xdr:from>
    <xdr:to>
      <xdr:col>69</xdr:col>
      <xdr:colOff>92075</xdr:colOff>
      <xdr:row>78</xdr:row>
      <xdr:rowOff>67563</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3234924"/>
          <a:ext cx="8890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763</xdr:rowOff>
    </xdr:from>
    <xdr:to>
      <xdr:col>82</xdr:col>
      <xdr:colOff>158750</xdr:colOff>
      <xdr:row>79</xdr:row>
      <xdr:rowOff>102363</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144290</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25908</xdr:rowOff>
    </xdr:from>
    <xdr:to>
      <xdr:col>78</xdr:col>
      <xdr:colOff>120650</xdr:colOff>
      <xdr:row>78</xdr:row>
      <xdr:rowOff>127508</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112285</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485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85344</xdr:rowOff>
    </xdr:from>
    <xdr:to>
      <xdr:col>74</xdr:col>
      <xdr:colOff>31750</xdr:colOff>
      <xdr:row>79</xdr:row>
      <xdr:rowOff>15494</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45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271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54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153924</xdr:rowOff>
    </xdr:from>
    <xdr:to>
      <xdr:col>69</xdr:col>
      <xdr:colOff>142875</xdr:colOff>
      <xdr:row>77</xdr:row>
      <xdr:rowOff>84074</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68851</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27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16763</xdr:rowOff>
    </xdr:from>
    <xdr:to>
      <xdr:col>65</xdr:col>
      <xdr:colOff>53975</xdr:colOff>
      <xdr:row>78</xdr:row>
      <xdr:rowOff>118363</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103140</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兵庫県丹波篠山市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132829</xdr:rowOff>
    </xdr:from>
    <xdr:to>
      <xdr:col>29</xdr:col>
      <xdr:colOff>127000</xdr:colOff>
      <xdr:row>17</xdr:row>
      <xdr:rowOff>85900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2923654"/>
          <a:ext cx="647700" cy="1245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120696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911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85900</xdr:rowOff>
    </xdr:from>
    <xdr:to>
      <xdr:col>26</xdr:col>
      <xdr:colOff>50800</xdr:colOff>
      <xdr:row>17</xdr:row>
      <xdr:rowOff>142878</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048175"/>
          <a:ext cx="698500" cy="56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157014</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119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41694</xdr:rowOff>
    </xdr:from>
    <xdr:to>
      <xdr:col>22</xdr:col>
      <xdr:colOff>114300</xdr:colOff>
      <xdr:row>17</xdr:row>
      <xdr:rowOff>142878</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3606800" y="3003969"/>
          <a:ext cx="698500" cy="1011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24322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15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41694</xdr:rowOff>
    </xdr:from>
    <xdr:to>
      <xdr:col>18</xdr:col>
      <xdr:colOff>177800</xdr:colOff>
      <xdr:row>17</xdr:row>
      <xdr:rowOff>87405</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003969"/>
          <a:ext cx="698500" cy="457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34523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168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159182</xdr:rowOff>
    </xdr:from>
    <xdr:to>
      <xdr:col>15</xdr:col>
      <xdr:colOff>101600</xdr:colOff>
      <xdr:row>18</xdr:row>
      <xdr:rowOff>89332</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21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74109</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0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82029</xdr:rowOff>
    </xdr:from>
    <xdr:to>
      <xdr:col>29</xdr:col>
      <xdr:colOff>177800</xdr:colOff>
      <xdr:row>17</xdr:row>
      <xdr:rowOff>12179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8728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98556</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717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35100</xdr:rowOff>
    </xdr:from>
    <xdr:to>
      <xdr:col>26</xdr:col>
      <xdr:colOff>101600</xdr:colOff>
      <xdr:row>17</xdr:row>
      <xdr:rowOff>136700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9973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146877</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766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92078</xdr:rowOff>
    </xdr:from>
    <xdr:to>
      <xdr:col>22</xdr:col>
      <xdr:colOff>165100</xdr:colOff>
      <xdr:row>18</xdr:row>
      <xdr:rowOff>22228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0543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32405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823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162344</xdr:rowOff>
    </xdr:from>
    <xdr:to>
      <xdr:col>19</xdr:col>
      <xdr:colOff>38100</xdr:colOff>
      <xdr:row>17</xdr:row>
      <xdr:rowOff>92494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29531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102671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722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36605</xdr:rowOff>
    </xdr:from>
    <xdr:to>
      <xdr:col>15</xdr:col>
      <xdr:colOff>101600</xdr:colOff>
      <xdr:row>17</xdr:row>
      <xdr:rowOff>138205</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29988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148382</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76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388</xdr:rowOff>
    </xdr:from>
    <xdr:to>
      <xdr:col>29</xdr:col>
      <xdr:colOff>127000</xdr:colOff>
      <xdr:row>38</xdr:row>
      <xdr:rowOff>722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5003800" y="7467988"/>
          <a:ext cx="647700" cy="3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328065</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7452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333671</xdr:rowOff>
    </xdr:from>
    <xdr:to>
      <xdr:col>26</xdr:col>
      <xdr:colOff>50800</xdr:colOff>
      <xdr:row>38</xdr:row>
      <xdr:rowOff>722</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4305300" y="7458371"/>
          <a:ext cx="698500" cy="99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86969</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55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333671</xdr:rowOff>
    </xdr:from>
    <xdr:to>
      <xdr:col>22</xdr:col>
      <xdr:colOff>114300</xdr:colOff>
      <xdr:row>37</xdr:row>
      <xdr:rowOff>334778</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3606800" y="7458371"/>
          <a:ext cx="698500" cy="11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87913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55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334778</xdr:rowOff>
    </xdr:from>
    <xdr:to>
      <xdr:col>18</xdr:col>
      <xdr:colOff>177800</xdr:colOff>
      <xdr:row>38</xdr:row>
      <xdr:rowOff>12337</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flipV="1">
          <a:off x="2908300" y="7459478"/>
          <a:ext cx="698500" cy="204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91411</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559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10699</xdr:rowOff>
    </xdr:from>
    <xdr:to>
      <xdr:col>15</xdr:col>
      <xdr:colOff>101600</xdr:colOff>
      <xdr:row>38</xdr:row>
      <xdr:rowOff>112299</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97076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56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292488</xdr:rowOff>
    </xdr:from>
    <xdr:to>
      <xdr:col>29</xdr:col>
      <xdr:colOff>177800</xdr:colOff>
      <xdr:row>38</xdr:row>
      <xdr:rowOff>51188</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4171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137565</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26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292822</xdr:rowOff>
    </xdr:from>
    <xdr:to>
      <xdr:col>26</xdr:col>
      <xdr:colOff>101600</xdr:colOff>
      <xdr:row>38</xdr:row>
      <xdr:rowOff>51522</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417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61699</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1863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282871</xdr:rowOff>
    </xdr:from>
    <xdr:to>
      <xdr:col>22</xdr:col>
      <xdr:colOff>165100</xdr:colOff>
      <xdr:row>38</xdr:row>
      <xdr:rowOff>41571</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4075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51748</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176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283978</xdr:rowOff>
    </xdr:from>
    <xdr:to>
      <xdr:col>19</xdr:col>
      <xdr:colOff>38100</xdr:colOff>
      <xdr:row>38</xdr:row>
      <xdr:rowOff>42678</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408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52855</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177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304437</xdr:rowOff>
    </xdr:from>
    <xdr:to>
      <xdr:col>15</xdr:col>
      <xdr:colOff>101600</xdr:colOff>
      <xdr:row>38</xdr:row>
      <xdr:rowOff>63137</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4291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73314</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198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兵庫県丹波篠山市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39,095
38,006
377.59
24,496,599
24,148,734
295,301
13,965,517
16,384,001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14.9
59.3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84139</xdr:rowOff>
    </xdr:from>
    <xdr:to>
      <xdr:col>24</xdr:col>
      <xdr:colOff>63500</xdr:colOff>
      <xdr:row>35</xdr:row>
      <xdr:rowOff>57393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13439"/>
          <a:ext cx="838200" cy="144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88881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9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57393</xdr:rowOff>
    </xdr:from>
    <xdr:to>
      <xdr:col>19</xdr:col>
      <xdr:colOff>177800</xdr:colOff>
      <xdr:row>35</xdr:row>
      <xdr:rowOff>111658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058143"/>
          <a:ext cx="889000" cy="5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136821</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30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111658</xdr:rowOff>
    </xdr:from>
    <xdr:to>
      <xdr:col>15</xdr:col>
      <xdr:colOff>50800</xdr:colOff>
      <xdr:row>35</xdr:row>
      <xdr:rowOff>149497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12408"/>
          <a:ext cx="889000" cy="37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161826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334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149497</xdr:rowOff>
    </xdr:from>
    <xdr:to>
      <xdr:col>10</xdr:col>
      <xdr:colOff>114300</xdr:colOff>
      <xdr:row>36</xdr:row>
      <xdr:rowOff>34294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150247"/>
          <a:ext cx="889000" cy="5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169380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4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125073</xdr:rowOff>
    </xdr:from>
    <xdr:to>
      <xdr:col>6</xdr:col>
      <xdr:colOff>38100</xdr:colOff>
      <xdr:row>37</xdr:row>
      <xdr:rowOff>55223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46350</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639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33339</xdr:rowOff>
    </xdr:from>
    <xdr:to>
      <xdr:col>24</xdr:col>
      <xdr:colOff>114300</xdr:colOff>
      <xdr:row>34</xdr:row>
      <xdr:rowOff>134939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6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56216</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14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6593</xdr:rowOff>
    </xdr:from>
    <xdr:to>
      <xdr:col>20</xdr:col>
      <xdr:colOff>38100</xdr:colOff>
      <xdr:row>35</xdr:row>
      <xdr:rowOff>108193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0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124720</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782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60858</xdr:rowOff>
    </xdr:from>
    <xdr:to>
      <xdr:col>15</xdr:col>
      <xdr:colOff>101600</xdr:colOff>
      <xdr:row>35</xdr:row>
      <xdr:rowOff>162458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6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7535</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836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98697</xdr:rowOff>
    </xdr:from>
    <xdr:to>
      <xdr:col>10</xdr:col>
      <xdr:colOff>165100</xdr:colOff>
      <xdr:row>36</xdr:row>
      <xdr:rowOff>28847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99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45374</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874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154944</xdr:rowOff>
    </xdr:from>
    <xdr:to>
      <xdr:col>6</xdr:col>
      <xdr:colOff>38100</xdr:colOff>
      <xdr:row>36</xdr:row>
      <xdr:rowOff>85094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5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101621</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593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115198</xdr:rowOff>
    </xdr:from>
    <xdr:to>
      <xdr:col>24</xdr:col>
      <xdr:colOff>63500</xdr:colOff>
      <xdr:row>58</xdr:row>
      <xdr:rowOff>117423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59298"/>
          <a:ext cx="838200" cy="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86886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59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116466</xdr:rowOff>
    </xdr:from>
    <xdr:to>
      <xdr:col>19</xdr:col>
      <xdr:colOff>177800</xdr:colOff>
      <xdr:row>58</xdr:row>
      <xdr:rowOff>117423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60566"/>
          <a:ext cx="889000" cy="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11706</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84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116466</xdr:rowOff>
    </xdr:from>
    <xdr:to>
      <xdr:col>15</xdr:col>
      <xdr:colOff>50800</xdr:colOff>
      <xdr:row>58</xdr:row>
      <xdr:rowOff>118060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60566"/>
          <a:ext cx="889000" cy="1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12097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784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118060</xdr:rowOff>
    </xdr:from>
    <xdr:to>
      <xdr:col>10</xdr:col>
      <xdr:colOff>114300</xdr:colOff>
      <xdr:row>58</xdr:row>
      <xdr:rowOff>120414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62160"/>
          <a:ext cx="889000" cy="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13424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68156</xdr:rowOff>
    </xdr:from>
    <xdr:to>
      <xdr:col>6</xdr:col>
      <xdr:colOff>38100</xdr:colOff>
      <xdr:row>58</xdr:row>
      <xdr:rowOff>169756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14833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64398</xdr:rowOff>
    </xdr:from>
    <xdr:to>
      <xdr:col>24</xdr:col>
      <xdr:colOff>114300</xdr:colOff>
      <xdr:row>58</xdr:row>
      <xdr:rowOff>165998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08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42437</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86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66623</xdr:rowOff>
    </xdr:from>
    <xdr:to>
      <xdr:col>20</xdr:col>
      <xdr:colOff>38100</xdr:colOff>
      <xdr:row>58</xdr:row>
      <xdr:rowOff>168223</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1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159350</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10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65666</xdr:rowOff>
    </xdr:from>
    <xdr:to>
      <xdr:col>15</xdr:col>
      <xdr:colOff>101600</xdr:colOff>
      <xdr:row>58</xdr:row>
      <xdr:rowOff>167266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0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158393</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1010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67260</xdr:rowOff>
    </xdr:from>
    <xdr:to>
      <xdr:col>10</xdr:col>
      <xdr:colOff>165100</xdr:colOff>
      <xdr:row>58</xdr:row>
      <xdr:rowOff>168860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1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159987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104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69614</xdr:rowOff>
    </xdr:from>
    <xdr:to>
      <xdr:col>6</xdr:col>
      <xdr:colOff>38100</xdr:colOff>
      <xdr:row>58</xdr:row>
      <xdr:rowOff>171214</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1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162341</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1010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137477</xdr:rowOff>
    </xdr:from>
    <xdr:to>
      <xdr:col>24</xdr:col>
      <xdr:colOff>63500</xdr:colOff>
      <xdr:row>78</xdr:row>
      <xdr:rowOff>160617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510577"/>
          <a:ext cx="838200" cy="23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26688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129045</xdr:rowOff>
    </xdr:from>
    <xdr:to>
      <xdr:col>19</xdr:col>
      <xdr:colOff>177800</xdr:colOff>
      <xdr:row>78</xdr:row>
      <xdr:rowOff>137477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502145"/>
          <a:ext cx="889000" cy="8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153649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129045</xdr:rowOff>
    </xdr:from>
    <xdr:to>
      <xdr:col>15</xdr:col>
      <xdr:colOff>50800</xdr:colOff>
      <xdr:row>78</xdr:row>
      <xdr:rowOff>143447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502145"/>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146614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17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143447</xdr:rowOff>
    </xdr:from>
    <xdr:to>
      <xdr:col>10</xdr:col>
      <xdr:colOff>114300</xdr:colOff>
      <xdr:row>78</xdr:row>
      <xdr:rowOff>144881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516547"/>
          <a:ext cx="889000" cy="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144746</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1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44614</xdr:rowOff>
    </xdr:from>
    <xdr:to>
      <xdr:col>6</xdr:col>
      <xdr:colOff>38100</xdr:colOff>
      <xdr:row>78</xdr:row>
      <xdr:rowOff>146214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1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162741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19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109817</xdr:rowOff>
    </xdr:from>
    <xdr:to>
      <xdr:col>24</xdr:col>
      <xdr:colOff>114300</xdr:colOff>
      <xdr:row>79</xdr:row>
      <xdr:rowOff>39967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82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24744</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97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86677</xdr:rowOff>
    </xdr:from>
    <xdr:to>
      <xdr:col>20</xdr:col>
      <xdr:colOff>38100</xdr:colOff>
      <xdr:row>79</xdr:row>
      <xdr:rowOff>16827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5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7954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52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78245</xdr:rowOff>
    </xdr:from>
    <xdr:to>
      <xdr:col>15</xdr:col>
      <xdr:colOff>101600</xdr:colOff>
      <xdr:row>79</xdr:row>
      <xdr:rowOff>8395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51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170972</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44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92647</xdr:rowOff>
    </xdr:from>
    <xdr:to>
      <xdr:col>10</xdr:col>
      <xdr:colOff>165100</xdr:colOff>
      <xdr:row>79</xdr:row>
      <xdr:rowOff>22797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65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13924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58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94081</xdr:rowOff>
    </xdr:from>
    <xdr:to>
      <xdr:col>6</xdr:col>
      <xdr:colOff>38100</xdr:colOff>
      <xdr:row>79</xdr:row>
      <xdr:rowOff>24231</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6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15358</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5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48512</xdr:rowOff>
    </xdr:from>
    <xdr:to>
      <xdr:col>24</xdr:col>
      <xdr:colOff>63500</xdr:colOff>
      <xdr:row>98</xdr:row>
      <xdr:rowOff>20813</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679162"/>
          <a:ext cx="838200" cy="143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95676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11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20813</xdr:rowOff>
    </xdr:from>
    <xdr:to>
      <xdr:col>19</xdr:col>
      <xdr:colOff>177800</xdr:colOff>
      <xdr:row>98</xdr:row>
      <xdr:rowOff>46530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822913"/>
          <a:ext cx="889000" cy="2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59146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17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46530</xdr:rowOff>
    </xdr:from>
    <xdr:to>
      <xdr:col>15</xdr:col>
      <xdr:colOff>50800</xdr:colOff>
      <xdr:row>98</xdr:row>
      <xdr:rowOff>61999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848630"/>
          <a:ext cx="889000" cy="1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128671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61999</xdr:rowOff>
    </xdr:from>
    <xdr:to>
      <xdr:col>10</xdr:col>
      <xdr:colOff>114300</xdr:colOff>
      <xdr:row>98</xdr:row>
      <xdr:rowOff>74146</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864099"/>
          <a:ext cx="889000" cy="12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48730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108156</xdr:rowOff>
    </xdr:from>
    <xdr:to>
      <xdr:col>6</xdr:col>
      <xdr:colOff>38100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54833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169162</xdr:rowOff>
    </xdr:from>
    <xdr:to>
      <xdr:col>24</xdr:col>
      <xdr:colOff>114300</xdr:colOff>
      <xdr:row>97</xdr:row>
      <xdr:rowOff>99312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62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84089</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54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141463</xdr:rowOff>
    </xdr:from>
    <xdr:to>
      <xdr:col>20</xdr:col>
      <xdr:colOff>38100</xdr:colOff>
      <xdr:row>98</xdr:row>
      <xdr:rowOff>71613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77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62740</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86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167180</xdr:rowOff>
    </xdr:from>
    <xdr:to>
      <xdr:col>15</xdr:col>
      <xdr:colOff>101600</xdr:colOff>
      <xdr:row>98</xdr:row>
      <xdr:rowOff>97330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79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88457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890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11199</xdr:rowOff>
    </xdr:from>
    <xdr:to>
      <xdr:col>10</xdr:col>
      <xdr:colOff>165100</xdr:colOff>
      <xdr:row>98</xdr:row>
      <xdr:rowOff>112799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81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103926</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90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23346</xdr:rowOff>
    </xdr:from>
    <xdr:to>
      <xdr:col>6</xdr:col>
      <xdr:colOff>38100</xdr:colOff>
      <xdr:row>98</xdr:row>
      <xdr:rowOff>124946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825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116073</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91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41471</xdr:rowOff>
    </xdr:from>
    <xdr:to>
      <xdr:col>55</xdr:col>
      <xdr:colOff>0</xdr:colOff>
      <xdr:row>37</xdr:row>
      <xdr:rowOff>109603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385121"/>
          <a:ext cx="838200" cy="68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70387</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242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41471</xdr:rowOff>
    </xdr:from>
    <xdr:to>
      <xdr:col>50</xdr:col>
      <xdr:colOff>114300</xdr:colOff>
      <xdr:row>37</xdr:row>
      <xdr:rowOff>47365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385121"/>
          <a:ext cx="889000" cy="5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139042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482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163993</xdr:rowOff>
    </xdr:from>
    <xdr:to>
      <xdr:col>45</xdr:col>
      <xdr:colOff>177800</xdr:colOff>
      <xdr:row>37</xdr:row>
      <xdr:rowOff>47365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336193"/>
          <a:ext cx="889000" cy="5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143549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487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43642</xdr:rowOff>
    </xdr:from>
    <xdr:to>
      <xdr:col>41</xdr:col>
      <xdr:colOff>50800</xdr:colOff>
      <xdr:row>36</xdr:row>
      <xdr:rowOff>163993</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044392"/>
          <a:ext cx="889000" cy="291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153003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49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80357</xdr:rowOff>
    </xdr:from>
    <xdr:to>
      <xdr:col>36</xdr:col>
      <xdr:colOff>165100</xdr:colOff>
      <xdr:row>36</xdr:row>
      <xdr:rowOff>10507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1634</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6173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58803</xdr:rowOff>
    </xdr:from>
    <xdr:to>
      <xdr:col>55</xdr:col>
      <xdr:colOff>50800</xdr:colOff>
      <xdr:row>37</xdr:row>
      <xdr:rowOff>160403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40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37230</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380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162121</xdr:rowOff>
    </xdr:from>
    <xdr:to>
      <xdr:col>50</xdr:col>
      <xdr:colOff>165100</xdr:colOff>
      <xdr:row>37</xdr:row>
      <xdr:rowOff>92271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33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108798</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109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168015</xdr:rowOff>
    </xdr:from>
    <xdr:to>
      <xdr:col>46</xdr:col>
      <xdr:colOff>38100</xdr:colOff>
      <xdr:row>37</xdr:row>
      <xdr:rowOff>98165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34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114692</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115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113193</xdr:rowOff>
    </xdr:from>
    <xdr:to>
      <xdr:col>41</xdr:col>
      <xdr:colOff>101600</xdr:colOff>
      <xdr:row>37</xdr:row>
      <xdr:rowOff>43343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285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59870</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060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164292</xdr:rowOff>
    </xdr:from>
    <xdr:to>
      <xdr:col>36</xdr:col>
      <xdr:colOff>165100</xdr:colOff>
      <xdr:row>35</xdr:row>
      <xdr:rowOff>94442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99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110969</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768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78605</xdr:rowOff>
    </xdr:from>
    <xdr:to>
      <xdr:col>55</xdr:col>
      <xdr:colOff>0</xdr:colOff>
      <xdr:row>57</xdr:row>
      <xdr:rowOff>129052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851255"/>
          <a:ext cx="838200" cy="50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4134</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433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129052</xdr:rowOff>
    </xdr:from>
    <xdr:to>
      <xdr:col>50</xdr:col>
      <xdr:colOff>114300</xdr:colOff>
      <xdr:row>57</xdr:row>
      <xdr:rowOff>142836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901702"/>
          <a:ext cx="889000" cy="13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126976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385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142836</xdr:rowOff>
    </xdr:from>
    <xdr:to>
      <xdr:col>45</xdr:col>
      <xdr:colOff>177800</xdr:colOff>
      <xdr:row>57</xdr:row>
      <xdr:rowOff>160525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915486"/>
          <a:ext cx="889000" cy="17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157910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41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18638</xdr:rowOff>
    </xdr:from>
    <xdr:to>
      <xdr:col>41</xdr:col>
      <xdr:colOff>50800</xdr:colOff>
      <xdr:row>57</xdr:row>
      <xdr:rowOff>160525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791288"/>
          <a:ext cx="889000" cy="14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108871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36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8286</xdr:rowOff>
    </xdr:from>
    <xdr:to>
      <xdr:col>36</xdr:col>
      <xdr:colOff>165100</xdr:colOff>
      <xdr:row>56</xdr:row>
      <xdr:rowOff>109886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126413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38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27805</xdr:rowOff>
    </xdr:from>
    <xdr:to>
      <xdr:col>55</xdr:col>
      <xdr:colOff>50800</xdr:colOff>
      <xdr:row>57</xdr:row>
      <xdr:rowOff>129405</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80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114182</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71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78252</xdr:rowOff>
    </xdr:from>
    <xdr:to>
      <xdr:col>50</xdr:col>
      <xdr:colOff>165100</xdr:colOff>
      <xdr:row>58</xdr:row>
      <xdr:rowOff>8402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850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170979</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94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92036</xdr:rowOff>
    </xdr:from>
    <xdr:to>
      <xdr:col>46</xdr:col>
      <xdr:colOff>38100</xdr:colOff>
      <xdr:row>58</xdr:row>
      <xdr:rowOff>22186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86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13313</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957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109725</xdr:rowOff>
    </xdr:from>
    <xdr:to>
      <xdr:col>41</xdr:col>
      <xdr:colOff>101600</xdr:colOff>
      <xdr:row>58</xdr:row>
      <xdr:rowOff>39875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88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31002</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97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139288</xdr:rowOff>
    </xdr:from>
    <xdr:to>
      <xdr:col>36</xdr:col>
      <xdr:colOff>165100</xdr:colOff>
      <xdr:row>57</xdr:row>
      <xdr:rowOff>69438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740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60565</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833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132538</xdr:rowOff>
    </xdr:from>
    <xdr:to>
      <xdr:col>55</xdr:col>
      <xdr:colOff>0</xdr:colOff>
      <xdr:row>78</xdr:row>
      <xdr:rowOff>168754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505638"/>
          <a:ext cx="838200" cy="3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158205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88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132538</xdr:rowOff>
    </xdr:from>
    <xdr:to>
      <xdr:col>50</xdr:col>
      <xdr:colOff>114300</xdr:colOff>
      <xdr:row>79</xdr:row>
      <xdr:rowOff>58917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505638"/>
          <a:ext cx="889000" cy="9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130500</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6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58917</xdr:rowOff>
    </xdr:from>
    <xdr:to>
      <xdr:col>45</xdr:col>
      <xdr:colOff>177800</xdr:colOff>
      <xdr:row>79</xdr:row>
      <xdr:rowOff>62128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603467"/>
          <a:ext cx="889000" cy="3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136281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6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37277</xdr:rowOff>
    </xdr:from>
    <xdr:to>
      <xdr:col>41</xdr:col>
      <xdr:colOff>50800</xdr:colOff>
      <xdr:row>79</xdr:row>
      <xdr:rowOff>62128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410377"/>
          <a:ext cx="889000" cy="196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69149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9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99654</xdr:rowOff>
    </xdr:from>
    <xdr:to>
      <xdr:col>36</xdr:col>
      <xdr:colOff>165100</xdr:colOff>
      <xdr:row>78</xdr:row>
      <xdr:rowOff>29804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46331</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117954</xdr:rowOff>
    </xdr:from>
    <xdr:to>
      <xdr:col>55</xdr:col>
      <xdr:colOff>50800</xdr:colOff>
      <xdr:row>79</xdr:row>
      <xdr:rowOff>48104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9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32881</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05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81738</xdr:rowOff>
    </xdr:from>
    <xdr:to>
      <xdr:col>50</xdr:col>
      <xdr:colOff>165100</xdr:colOff>
      <xdr:row>79</xdr:row>
      <xdr:rowOff>11888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5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3015</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547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8117</xdr:rowOff>
    </xdr:from>
    <xdr:to>
      <xdr:col>46</xdr:col>
      <xdr:colOff>38100</xdr:colOff>
      <xdr:row>79</xdr:row>
      <xdr:rowOff>109717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52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100844</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645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11328</xdr:rowOff>
    </xdr:from>
    <xdr:to>
      <xdr:col>41</xdr:col>
      <xdr:colOff>101600</xdr:colOff>
      <xdr:row>79</xdr:row>
      <xdr:rowOff>112928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555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104055</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648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157927</xdr:rowOff>
    </xdr:from>
    <xdr:to>
      <xdr:col>36</xdr:col>
      <xdr:colOff>165100</xdr:colOff>
      <xdr:row>78</xdr:row>
      <xdr:rowOff>88077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359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79204</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452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158319</xdr:rowOff>
    </xdr:from>
    <xdr:to>
      <xdr:col>55</xdr:col>
      <xdr:colOff>0</xdr:colOff>
      <xdr:row>97</xdr:row>
      <xdr:rowOff>67016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617519"/>
          <a:ext cx="838200" cy="80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160515</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276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37916</xdr:rowOff>
    </xdr:from>
    <xdr:to>
      <xdr:col>50</xdr:col>
      <xdr:colOff>114300</xdr:colOff>
      <xdr:row>97</xdr:row>
      <xdr:rowOff>67016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668566"/>
          <a:ext cx="889000" cy="2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102466</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21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37916</xdr:rowOff>
    </xdr:from>
    <xdr:to>
      <xdr:col>45</xdr:col>
      <xdr:colOff>177800</xdr:colOff>
      <xdr:row>97</xdr:row>
      <xdr:rowOff>71445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668566"/>
          <a:ext cx="889000" cy="33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135653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25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165218</xdr:rowOff>
    </xdr:from>
    <xdr:to>
      <xdr:col>41</xdr:col>
      <xdr:colOff>50800</xdr:colOff>
      <xdr:row>97</xdr:row>
      <xdr:rowOff>71445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624418"/>
          <a:ext cx="889000" cy="7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120051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23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27019</xdr:rowOff>
    </xdr:from>
    <xdr:to>
      <xdr:col>36</xdr:col>
      <xdr:colOff>165100</xdr:colOff>
      <xdr:row>96</xdr:row>
      <xdr:rowOff>128619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4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145146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261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107519</xdr:rowOff>
    </xdr:from>
    <xdr:to>
      <xdr:col>55</xdr:col>
      <xdr:colOff>50800</xdr:colOff>
      <xdr:row>97</xdr:row>
      <xdr:rowOff>37669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56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85946</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545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16216</xdr:rowOff>
    </xdr:from>
    <xdr:to>
      <xdr:col>50</xdr:col>
      <xdr:colOff>165100</xdr:colOff>
      <xdr:row>97</xdr:row>
      <xdr:rowOff>117816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64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108943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73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158566</xdr:rowOff>
    </xdr:from>
    <xdr:to>
      <xdr:col>46</xdr:col>
      <xdr:colOff>38100</xdr:colOff>
      <xdr:row>97</xdr:row>
      <xdr:rowOff>88716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17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79843</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710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20645</xdr:rowOff>
    </xdr:from>
    <xdr:to>
      <xdr:col>41</xdr:col>
      <xdr:colOff>101600</xdr:colOff>
      <xdr:row>97</xdr:row>
      <xdr:rowOff>122245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65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113372</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74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114418</xdr:rowOff>
    </xdr:from>
    <xdr:to>
      <xdr:col>36</xdr:col>
      <xdr:colOff>165100</xdr:colOff>
      <xdr:row>97</xdr:row>
      <xdr:rowOff>44568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57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35695</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66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96410</xdr:rowOff>
    </xdr:from>
    <xdr:to>
      <xdr:col>85</xdr:col>
      <xdr:colOff>127000</xdr:colOff>
      <xdr:row>39</xdr:row>
      <xdr:rowOff>97425</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82960"/>
          <a:ext cx="838200" cy="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49275</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64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96410</xdr:rowOff>
    </xdr:from>
    <xdr:to>
      <xdr:col>81</xdr:col>
      <xdr:colOff>50800</xdr:colOff>
      <xdr:row>39</xdr:row>
      <xdr:rowOff>97246</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782960"/>
          <a:ext cx="889000" cy="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140779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46428" y="648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97246</xdr:rowOff>
    </xdr:from>
    <xdr:to>
      <xdr:col>76</xdr:col>
      <xdr:colOff>114300</xdr:colOff>
      <xdr:row>39</xdr:row>
      <xdr:rowOff>97255</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783796"/>
          <a:ext cx="889000" cy="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137317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48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97255</xdr:rowOff>
    </xdr:from>
    <xdr:to>
      <xdr:col>71</xdr:col>
      <xdr:colOff>177800</xdr:colOff>
      <xdr:row>39</xdr:row>
      <xdr:rowOff>98000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783805"/>
          <a:ext cx="889000" cy="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133339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76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18001</xdr:rowOff>
    </xdr:from>
    <xdr:to>
      <xdr:col>67</xdr:col>
      <xdr:colOff>101600</xdr:colOff>
      <xdr:row>39</xdr:row>
      <xdr:rowOff>119601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0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136128</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47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46625</xdr:rowOff>
    </xdr:from>
    <xdr:to>
      <xdr:col>85</xdr:col>
      <xdr:colOff>177800</xdr:colOff>
      <xdr:row>39</xdr:row>
      <xdr:rowOff>148225</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73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4824</xdr:rowOff>
    </xdr:from>
    <xdr:ext cx="378565"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91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45610</xdr:rowOff>
    </xdr:from>
    <xdr:to>
      <xdr:col>81</xdr:col>
      <xdr:colOff>101600</xdr:colOff>
      <xdr:row>39</xdr:row>
      <xdr:rowOff>147210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73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138337</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92017" y="6824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46446</xdr:rowOff>
    </xdr:from>
    <xdr:to>
      <xdr:col>76</xdr:col>
      <xdr:colOff>165100</xdr:colOff>
      <xdr:row>39</xdr:row>
      <xdr:rowOff>148046</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73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139173</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3017" y="6825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46455</xdr:rowOff>
    </xdr:from>
    <xdr:to>
      <xdr:col>72</xdr:col>
      <xdr:colOff>38100</xdr:colOff>
      <xdr:row>39</xdr:row>
      <xdr:rowOff>148055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73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139182</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4017" y="68257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47200</xdr:rowOff>
    </xdr:from>
    <xdr:to>
      <xdr:col>67</xdr:col>
      <xdr:colOff>101600</xdr:colOff>
      <xdr:row>39</xdr:row>
      <xdr:rowOff>148800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3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139927</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5017" y="6826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20772</xdr:rowOff>
    </xdr:from>
    <xdr:to>
      <xdr:col>85</xdr:col>
      <xdr:colOff>127000</xdr:colOff>
      <xdr:row>78</xdr:row>
      <xdr:rowOff>31810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393872"/>
          <a:ext cx="838200" cy="1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107077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137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19055</xdr:rowOff>
    </xdr:from>
    <xdr:to>
      <xdr:col>81</xdr:col>
      <xdr:colOff>50800</xdr:colOff>
      <xdr:row>78</xdr:row>
      <xdr:rowOff>20772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392155"/>
          <a:ext cx="889000" cy="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30259</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0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19055</xdr:rowOff>
    </xdr:from>
    <xdr:to>
      <xdr:col>76</xdr:col>
      <xdr:colOff>114300</xdr:colOff>
      <xdr:row>78</xdr:row>
      <xdr:rowOff>21330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392155"/>
          <a:ext cx="889000" cy="2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29740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059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21330</xdr:rowOff>
    </xdr:from>
    <xdr:to>
      <xdr:col>71</xdr:col>
      <xdr:colOff>177800</xdr:colOff>
      <xdr:row>78</xdr:row>
      <xdr:rowOff>28766</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94430"/>
          <a:ext cx="889000" cy="7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35509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06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99155</xdr:rowOff>
    </xdr:from>
    <xdr:to>
      <xdr:col>67</xdr:col>
      <xdr:colOff>101600</xdr:colOff>
      <xdr:row>78</xdr:row>
      <xdr:rowOff>29305</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45832</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076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152460</xdr:rowOff>
    </xdr:from>
    <xdr:to>
      <xdr:col>85</xdr:col>
      <xdr:colOff>177800</xdr:colOff>
      <xdr:row>78</xdr:row>
      <xdr:rowOff>82610</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35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67387</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26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141422</xdr:rowOff>
    </xdr:from>
    <xdr:to>
      <xdr:col>81</xdr:col>
      <xdr:colOff>101600</xdr:colOff>
      <xdr:row>78</xdr:row>
      <xdr:rowOff>71572</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34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62699</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435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139705</xdr:rowOff>
    </xdr:from>
    <xdr:to>
      <xdr:col>76</xdr:col>
      <xdr:colOff>165100</xdr:colOff>
      <xdr:row>78</xdr:row>
      <xdr:rowOff>69855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34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60982</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434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141980</xdr:rowOff>
    </xdr:from>
    <xdr:to>
      <xdr:col>72</xdr:col>
      <xdr:colOff>38100</xdr:colOff>
      <xdr:row>78</xdr:row>
      <xdr:rowOff>72130</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343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63257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43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149416</xdr:rowOff>
    </xdr:from>
    <xdr:to>
      <xdr:col>67</xdr:col>
      <xdr:colOff>101600</xdr:colOff>
      <xdr:row>78</xdr:row>
      <xdr:rowOff>79566</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35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70693</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443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8629</xdr:rowOff>
    </xdr:from>
    <xdr:to>
      <xdr:col>85</xdr:col>
      <xdr:colOff>127000</xdr:colOff>
      <xdr:row>99</xdr:row>
      <xdr:rowOff>20527</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982179"/>
          <a:ext cx="838200" cy="11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100739</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31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20527</xdr:rowOff>
    </xdr:from>
    <xdr:to>
      <xdr:col>81</xdr:col>
      <xdr:colOff>50800</xdr:colOff>
      <xdr:row>99</xdr:row>
      <xdr:rowOff>24443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994077"/>
          <a:ext cx="889000" cy="3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26126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65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11934</xdr:rowOff>
    </xdr:from>
    <xdr:to>
      <xdr:col>76</xdr:col>
      <xdr:colOff>114300</xdr:colOff>
      <xdr:row>99</xdr:row>
      <xdr:rowOff>24443</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985484"/>
          <a:ext cx="889000" cy="12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28024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65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11934</xdr:rowOff>
    </xdr:from>
    <xdr:to>
      <xdr:col>71</xdr:col>
      <xdr:colOff>177800</xdr:colOff>
      <xdr:row>99</xdr:row>
      <xdr:rowOff>17431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985484"/>
          <a:ext cx="889000" cy="5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19251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64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104654</xdr:rowOff>
    </xdr:from>
    <xdr:to>
      <xdr:col>67</xdr:col>
      <xdr:colOff>101600</xdr:colOff>
      <xdr:row>99</xdr:row>
      <xdr:rowOff>34804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51331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68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129279</xdr:rowOff>
    </xdr:from>
    <xdr:to>
      <xdr:col>85</xdr:col>
      <xdr:colOff>177800</xdr:colOff>
      <xdr:row>99</xdr:row>
      <xdr:rowOff>59429</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93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56290</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85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141177</xdr:rowOff>
    </xdr:from>
    <xdr:to>
      <xdr:col>81</xdr:col>
      <xdr:colOff>101600</xdr:colOff>
      <xdr:row>99</xdr:row>
      <xdr:rowOff>71327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943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62454</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7036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145093</xdr:rowOff>
    </xdr:from>
    <xdr:to>
      <xdr:col>76</xdr:col>
      <xdr:colOff>165100</xdr:colOff>
      <xdr:row>99</xdr:row>
      <xdr:rowOff>75243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47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66370</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703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132584</xdr:rowOff>
    </xdr:from>
    <xdr:to>
      <xdr:col>72</xdr:col>
      <xdr:colOff>38100</xdr:colOff>
      <xdr:row>99</xdr:row>
      <xdr:rowOff>62734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9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53861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702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138081</xdr:rowOff>
    </xdr:from>
    <xdr:to>
      <xdr:col>67</xdr:col>
      <xdr:colOff>101600</xdr:colOff>
      <xdr:row>99</xdr:row>
      <xdr:rowOff>68231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94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59358</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703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80525</xdr:rowOff>
    </xdr:from>
    <xdr:to>
      <xdr:col>116</xdr:col>
      <xdr:colOff>63500</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595625"/>
          <a:ext cx="838200" cy="189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109230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52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80525</xdr:rowOff>
    </xdr:from>
    <xdr:to>
      <xdr:col>111</xdr:col>
      <xdr:colOff>177800</xdr:colOff>
      <xdr:row>39</xdr:row>
      <xdr:rowOff>13708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6595625"/>
          <a:ext cx="889000" cy="104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164645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67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104659</xdr:rowOff>
    </xdr:from>
    <xdr:to>
      <xdr:col>107</xdr:col>
      <xdr:colOff>50800</xdr:colOff>
      <xdr:row>39</xdr:row>
      <xdr:rowOff>13708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619759"/>
          <a:ext cx="889000" cy="8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38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104659</xdr:rowOff>
    </xdr:from>
    <xdr:to>
      <xdr:col>102</xdr:col>
      <xdr:colOff>114300</xdr:colOff>
      <xdr:row>38</xdr:row>
      <xdr:rowOff>129838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8656300" y="6619759"/>
          <a:ext cx="889000" cy="2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22293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70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91708</xdr:rowOff>
    </xdr:from>
    <xdr:to>
      <xdr:col>98</xdr:col>
      <xdr:colOff>38100</xdr:colOff>
      <xdr:row>39</xdr:row>
      <xdr:rowOff>21858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12985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69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29725</xdr:rowOff>
    </xdr:from>
    <xdr:to>
      <xdr:col>112</xdr:col>
      <xdr:colOff>38100</xdr:colOff>
      <xdr:row>38</xdr:row>
      <xdr:rowOff>131325</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54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147852</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632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134358</xdr:rowOff>
    </xdr:from>
    <xdr:to>
      <xdr:col>107</xdr:col>
      <xdr:colOff>101600</xdr:colOff>
      <xdr:row>39</xdr:row>
      <xdr:rowOff>64508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49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55635</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6742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53859</xdr:rowOff>
    </xdr:from>
    <xdr:to>
      <xdr:col>102</xdr:col>
      <xdr:colOff>165100</xdr:colOff>
      <xdr:row>38</xdr:row>
      <xdr:rowOff>155459</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568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536</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344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79038</xdr:rowOff>
    </xdr:from>
    <xdr:to>
      <xdr:col>98</xdr:col>
      <xdr:colOff>38100</xdr:colOff>
      <xdr:row>39</xdr:row>
      <xdr:rowOff>9188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59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25714</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369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40563</xdr:rowOff>
    </xdr:from>
    <xdr:to>
      <xdr:col>116</xdr:col>
      <xdr:colOff>63500</xdr:colOff>
      <xdr:row>59</xdr:row>
      <xdr:rowOff>41776</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56113"/>
          <a:ext cx="838200" cy="1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129181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1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40563</xdr:rowOff>
    </xdr:from>
    <xdr:to>
      <xdr:col>111</xdr:col>
      <xdr:colOff>177800</xdr:colOff>
      <xdr:row>59</xdr:row>
      <xdr:rowOff>40785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156113"/>
          <a:ext cx="889000" cy="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65867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3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40785</xdr:rowOff>
    </xdr:from>
    <xdr:to>
      <xdr:col>107</xdr:col>
      <xdr:colOff>50800</xdr:colOff>
      <xdr:row>59</xdr:row>
      <xdr:rowOff>41448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156335"/>
          <a:ext cx="889000" cy="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66674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41448</xdr:rowOff>
    </xdr:from>
    <xdr:to>
      <xdr:col>102</xdr:col>
      <xdr:colOff>114300</xdr:colOff>
      <xdr:row>59</xdr:row>
      <xdr:rowOff>41852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156998"/>
          <a:ext cx="889000" cy="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69021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4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117185</xdr:rowOff>
    </xdr:from>
    <xdr:to>
      <xdr:col>98</xdr:col>
      <xdr:colOff>38100</xdr:colOff>
      <xdr:row>59</xdr:row>
      <xdr:rowOff>47335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6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63862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3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162426</xdr:rowOff>
    </xdr:from>
    <xdr:to>
      <xdr:col>116</xdr:col>
      <xdr:colOff>114300</xdr:colOff>
      <xdr:row>59</xdr:row>
      <xdr:rowOff>92576</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84732</xdr:rowOff>
    </xdr:from>
    <xdr:ext cx="378565"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8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161213</xdr:rowOff>
    </xdr:from>
    <xdr:to>
      <xdr:col>112</xdr:col>
      <xdr:colOff>38100</xdr:colOff>
      <xdr:row>59</xdr:row>
      <xdr:rowOff>91363</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0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82490</xdr:rowOff>
    </xdr:from>
    <xdr:ext cx="378565"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4017" y="10198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161435</xdr:rowOff>
    </xdr:from>
    <xdr:to>
      <xdr:col>107</xdr:col>
      <xdr:colOff>101600</xdr:colOff>
      <xdr:row>59</xdr:row>
      <xdr:rowOff>91585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82712</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5017" y="10198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162098</xdr:rowOff>
    </xdr:from>
    <xdr:to>
      <xdr:col>102</xdr:col>
      <xdr:colOff>165100</xdr:colOff>
      <xdr:row>59</xdr:row>
      <xdr:rowOff>92248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83375</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6017" y="101989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162502</xdr:rowOff>
    </xdr:from>
    <xdr:to>
      <xdr:col>98</xdr:col>
      <xdr:colOff>38100</xdr:colOff>
      <xdr:row>59</xdr:row>
      <xdr:rowOff>92652</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0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83779</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7017" y="101993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116687</xdr:rowOff>
    </xdr:from>
    <xdr:to>
      <xdr:col>116</xdr:col>
      <xdr:colOff>63500</xdr:colOff>
      <xdr:row>76</xdr:row>
      <xdr:rowOff>4598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975437"/>
          <a:ext cx="838200" cy="59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2601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689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4598</xdr:rowOff>
    </xdr:from>
    <xdr:to>
      <xdr:col>111</xdr:col>
      <xdr:colOff>177800</xdr:colOff>
      <xdr:row>76</xdr:row>
      <xdr:rowOff>33762</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3034798"/>
          <a:ext cx="889000" cy="2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83316</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59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31496</xdr:rowOff>
    </xdr:from>
    <xdr:to>
      <xdr:col>107</xdr:col>
      <xdr:colOff>50800</xdr:colOff>
      <xdr:row>76</xdr:row>
      <xdr:rowOff>33762</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9545300" y="13061696"/>
          <a:ext cx="889000" cy="2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116826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632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31496</xdr:rowOff>
    </xdr:from>
    <xdr:to>
      <xdr:col>102</xdr:col>
      <xdr:colOff>114300</xdr:colOff>
      <xdr:row>76</xdr:row>
      <xdr:rowOff>61957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3061696"/>
          <a:ext cx="889000" cy="30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126846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64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45238</xdr:rowOff>
    </xdr:from>
    <xdr:to>
      <xdr:col>98</xdr:col>
      <xdr:colOff>38100</xdr:colOff>
      <xdr:row>75</xdr:row>
      <xdr:rowOff>146838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163365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67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65887</xdr:rowOff>
    </xdr:from>
    <xdr:to>
      <xdr:col>116</xdr:col>
      <xdr:colOff>114300</xdr:colOff>
      <xdr:row>75</xdr:row>
      <xdr:rowOff>167487</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92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44314</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90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125247</xdr:rowOff>
    </xdr:from>
    <xdr:to>
      <xdr:col>112</xdr:col>
      <xdr:colOff>38100</xdr:colOff>
      <xdr:row>76</xdr:row>
      <xdr:rowOff>55398</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9839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46525</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307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154412</xdr:rowOff>
    </xdr:from>
    <xdr:to>
      <xdr:col>107</xdr:col>
      <xdr:colOff>101600</xdr:colOff>
      <xdr:row>76</xdr:row>
      <xdr:rowOff>84562</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3013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75689</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3105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152146</xdr:rowOff>
    </xdr:from>
    <xdr:to>
      <xdr:col>102</xdr:col>
      <xdr:colOff>165100</xdr:colOff>
      <xdr:row>76</xdr:row>
      <xdr:rowOff>82296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301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73423</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310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11157</xdr:rowOff>
    </xdr:from>
    <xdr:to>
      <xdr:col>98</xdr:col>
      <xdr:colOff>38100</xdr:colOff>
      <xdr:row>76</xdr:row>
      <xdr:rowOff>112757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304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103884</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3134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154812</xdr:rowOff>
    </xdr:from>
    <xdr:to>
      <xdr:col>98</xdr:col>
      <xdr:colOff>38100</xdr:colOff>
      <xdr:row>99</xdr:row>
      <xdr:rowOff>84962</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95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101489</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99333" y="16732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類似団体と比較し、人件費以外の性質で平均値を下回っている。補助費については、前年度まで平均を上回る数値だったが、平準化債の発行増に伴い、下水道事業会計への繰出金の減少（</a:t>
          </a:r>
          <a:r>
            <a:rPr kumimoji="1" lang="en-US" altLang="ja-JP" sz="1300">
              <a:latin typeface="ＭＳ Ｐゴシック" panose="020B0600070205080204" pitchFamily="50" charset="-128"/>
              <a:ea typeface="ＭＳ Ｐゴシック" panose="020B0600070205080204" pitchFamily="50" charset="-128"/>
            </a:rPr>
            <a:t>328</a:t>
          </a:r>
          <a:r>
            <a:rPr kumimoji="1" lang="ja-JP" altLang="en-US" sz="1300">
              <a:latin typeface="ＭＳ Ｐゴシック" panose="020B0600070205080204" pitchFamily="50" charset="-128"/>
              <a:ea typeface="ＭＳ Ｐゴシック" panose="020B0600070205080204" pitchFamily="50" charset="-128"/>
            </a:rPr>
            <a:t>百万円減）等により平均値を下回った。なお、住民一人当たりのコストが類似団体より高くなっている主な理由は、人件費については令和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年度に幼保職を増員したことや会計年度任用職員の増による。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兵庫県丹波篠山市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39,095
38,006
377.59
24,496,599
24,148,734
295,301
13,965,517
16,384,001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14.9
59.3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79311</xdr:rowOff>
    </xdr:from>
    <xdr:to>
      <xdr:col>24</xdr:col>
      <xdr:colOff>63500</xdr:colOff>
      <xdr:row>38</xdr:row>
      <xdr:rowOff>89408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594411"/>
          <a:ext cx="838200" cy="1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96156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68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89408</xdr:rowOff>
    </xdr:from>
    <xdr:to>
      <xdr:col>19</xdr:col>
      <xdr:colOff>177800</xdr:colOff>
      <xdr:row>38</xdr:row>
      <xdr:rowOff>150368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604508"/>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51388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150368</xdr:rowOff>
    </xdr:from>
    <xdr:to>
      <xdr:col>15</xdr:col>
      <xdr:colOff>50800</xdr:colOff>
      <xdr:row>39</xdr:row>
      <xdr:rowOff>6541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665468"/>
          <a:ext cx="889000" cy="27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74630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101219</xdr:rowOff>
    </xdr:from>
    <xdr:to>
      <xdr:col>10</xdr:col>
      <xdr:colOff>114300</xdr:colOff>
      <xdr:row>39</xdr:row>
      <xdr:rowOff>6541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616319"/>
          <a:ext cx="889000" cy="76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85298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57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163767</xdr:rowOff>
    </xdr:from>
    <xdr:to>
      <xdr:col>6</xdr:col>
      <xdr:colOff>38100</xdr:colOff>
      <xdr:row>38</xdr:row>
      <xdr:rowOff>93917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50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110443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8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28511</xdr:rowOff>
    </xdr:from>
    <xdr:to>
      <xdr:col>24</xdr:col>
      <xdr:colOff>114300</xdr:colOff>
      <xdr:row>38</xdr:row>
      <xdr:rowOff>130111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54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6938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52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38608</xdr:rowOff>
    </xdr:from>
    <xdr:to>
      <xdr:col>20</xdr:col>
      <xdr:colOff>38100</xdr:colOff>
      <xdr:row>38</xdr:row>
      <xdr:rowOff>140208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55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131335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64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99568</xdr:rowOff>
    </xdr:from>
    <xdr:to>
      <xdr:col>15</xdr:col>
      <xdr:colOff>101600</xdr:colOff>
      <xdr:row>39</xdr:row>
      <xdr:rowOff>29718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614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20845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707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127191</xdr:rowOff>
    </xdr:from>
    <xdr:to>
      <xdr:col>10</xdr:col>
      <xdr:colOff>165100</xdr:colOff>
      <xdr:row>39</xdr:row>
      <xdr:rowOff>57341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64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48468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735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50419</xdr:rowOff>
    </xdr:from>
    <xdr:to>
      <xdr:col>6</xdr:col>
      <xdr:colOff>38100</xdr:colOff>
      <xdr:row>38</xdr:row>
      <xdr:rowOff>152019</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56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143146</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658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100750</xdr:rowOff>
    </xdr:from>
    <xdr:to>
      <xdr:col>24</xdr:col>
      <xdr:colOff>63500</xdr:colOff>
      <xdr:row>58</xdr:row>
      <xdr:rowOff>121245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10044850"/>
          <a:ext cx="838200" cy="2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82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121245</xdr:rowOff>
    </xdr:from>
    <xdr:to>
      <xdr:col>19</xdr:col>
      <xdr:colOff>177800</xdr:colOff>
      <xdr:row>58</xdr:row>
      <xdr:rowOff>126708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10065345"/>
          <a:ext cx="889000" cy="5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111741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71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126708</xdr:rowOff>
    </xdr:from>
    <xdr:to>
      <xdr:col>15</xdr:col>
      <xdr:colOff>50800</xdr:colOff>
      <xdr:row>58</xdr:row>
      <xdr:rowOff>130303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10070808"/>
          <a:ext cx="889000" cy="3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116209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7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170330</xdr:rowOff>
    </xdr:from>
    <xdr:to>
      <xdr:col>10</xdr:col>
      <xdr:colOff>114300</xdr:colOff>
      <xdr:row>58</xdr:row>
      <xdr:rowOff>130303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942980"/>
          <a:ext cx="889000" cy="131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112703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713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68942</xdr:rowOff>
    </xdr:from>
    <xdr:to>
      <xdr:col>6</xdr:col>
      <xdr:colOff>38100</xdr:colOff>
      <xdr:row>57</xdr:row>
      <xdr:rowOff>170542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15619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61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49950</xdr:rowOff>
    </xdr:from>
    <xdr:to>
      <xdr:col>24</xdr:col>
      <xdr:colOff>114300</xdr:colOff>
      <xdr:row>58</xdr:row>
      <xdr:rowOff>151550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9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136871</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0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70445</xdr:rowOff>
    </xdr:from>
    <xdr:to>
      <xdr:col>20</xdr:col>
      <xdr:colOff>38100</xdr:colOff>
      <xdr:row>59</xdr:row>
      <xdr:rowOff>595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1001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163172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10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75908</xdr:rowOff>
    </xdr:from>
    <xdr:to>
      <xdr:col>15</xdr:col>
      <xdr:colOff>101600</xdr:colOff>
      <xdr:row>59</xdr:row>
      <xdr:rowOff>6058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10020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168635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11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79503</xdr:rowOff>
    </xdr:from>
    <xdr:to>
      <xdr:col>10</xdr:col>
      <xdr:colOff>165100</xdr:colOff>
      <xdr:row>59</xdr:row>
      <xdr:rowOff>9653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1002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780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116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119530</xdr:rowOff>
    </xdr:from>
    <xdr:to>
      <xdr:col>6</xdr:col>
      <xdr:colOff>38100</xdr:colOff>
      <xdr:row>58</xdr:row>
      <xdr:rowOff>49680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9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40807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984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103463</xdr:rowOff>
    </xdr:from>
    <xdr:to>
      <xdr:col>24</xdr:col>
      <xdr:colOff>63500</xdr:colOff>
      <xdr:row>77</xdr:row>
      <xdr:rowOff>138133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305113"/>
          <a:ext cx="838200" cy="34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162324</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21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138133</xdr:rowOff>
    </xdr:from>
    <xdr:to>
      <xdr:col>19</xdr:col>
      <xdr:colOff>177800</xdr:colOff>
      <xdr:row>78</xdr:row>
      <xdr:rowOff>18166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339783"/>
          <a:ext cx="889000" cy="5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116671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7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171221</xdr:rowOff>
    </xdr:from>
    <xdr:to>
      <xdr:col>15</xdr:col>
      <xdr:colOff>50800</xdr:colOff>
      <xdr:row>78</xdr:row>
      <xdr:rowOff>18166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372871"/>
          <a:ext cx="889000" cy="18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157153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171221</xdr:rowOff>
    </xdr:from>
    <xdr:to>
      <xdr:col>10</xdr:col>
      <xdr:colOff>114300</xdr:colOff>
      <xdr:row>78</xdr:row>
      <xdr:rowOff>82645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72871"/>
          <a:ext cx="889000" cy="82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128336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8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101212</xdr:rowOff>
    </xdr:from>
    <xdr:to>
      <xdr:col>6</xdr:col>
      <xdr:colOff>38100</xdr:colOff>
      <xdr:row>78</xdr:row>
      <xdr:rowOff>31362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47889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7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52663</xdr:rowOff>
    </xdr:from>
    <xdr:to>
      <xdr:col>24</xdr:col>
      <xdr:colOff>114300</xdr:colOff>
      <xdr:row>77</xdr:row>
      <xdr:rowOff>154263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254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139040</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169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87333</xdr:rowOff>
    </xdr:from>
    <xdr:to>
      <xdr:col>20</xdr:col>
      <xdr:colOff>38100</xdr:colOff>
      <xdr:row>78</xdr:row>
      <xdr:rowOff>17483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8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8610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81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138816</xdr:rowOff>
    </xdr:from>
    <xdr:to>
      <xdr:col>15</xdr:col>
      <xdr:colOff>101600</xdr:colOff>
      <xdr:row>78</xdr:row>
      <xdr:rowOff>68966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34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60093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433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120421</xdr:rowOff>
    </xdr:from>
    <xdr:to>
      <xdr:col>10</xdr:col>
      <xdr:colOff>165100</xdr:colOff>
      <xdr:row>78</xdr:row>
      <xdr:rowOff>50571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32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41698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414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31845</xdr:rowOff>
    </xdr:from>
    <xdr:to>
      <xdr:col>6</xdr:col>
      <xdr:colOff>38100</xdr:colOff>
      <xdr:row>78</xdr:row>
      <xdr:rowOff>133445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40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124572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97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78505</xdr:rowOff>
    </xdr:from>
    <xdr:to>
      <xdr:col>24</xdr:col>
      <xdr:colOff>63500</xdr:colOff>
      <xdr:row>99</xdr:row>
      <xdr:rowOff>78967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7052055"/>
          <a:ext cx="838200" cy="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48221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850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78257</xdr:rowOff>
    </xdr:from>
    <xdr:to>
      <xdr:col>19</xdr:col>
      <xdr:colOff>177800</xdr:colOff>
      <xdr:row>99</xdr:row>
      <xdr:rowOff>78505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908300" y="17051807"/>
          <a:ext cx="889000" cy="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144015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77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77640</xdr:rowOff>
    </xdr:from>
    <xdr:to>
      <xdr:col>15</xdr:col>
      <xdr:colOff>50800</xdr:colOff>
      <xdr:row>99</xdr:row>
      <xdr:rowOff>78257</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2019300" y="17051190"/>
          <a:ext cx="889000" cy="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144701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77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77640</xdr:rowOff>
    </xdr:from>
    <xdr:to>
      <xdr:col>10</xdr:col>
      <xdr:colOff>114300</xdr:colOff>
      <xdr:row>99</xdr:row>
      <xdr:rowOff>79927</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7051190"/>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119722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709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29462</xdr:rowOff>
    </xdr:from>
    <xdr:to>
      <xdr:col>6</xdr:col>
      <xdr:colOff>38100</xdr:colOff>
      <xdr:row>99</xdr:row>
      <xdr:rowOff>131062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70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122189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709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28167</xdr:rowOff>
    </xdr:from>
    <xdr:to>
      <xdr:col>24</xdr:col>
      <xdr:colOff>114300</xdr:colOff>
      <xdr:row>99</xdr:row>
      <xdr:rowOff>129767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700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99</xdr:row>
      <xdr:rowOff>3772</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977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27705</xdr:rowOff>
    </xdr:from>
    <xdr:to>
      <xdr:col>20</xdr:col>
      <xdr:colOff>38100</xdr:colOff>
      <xdr:row>99</xdr:row>
      <xdr:rowOff>129305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700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120432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709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27457</xdr:rowOff>
    </xdr:from>
    <xdr:to>
      <xdr:col>15</xdr:col>
      <xdr:colOff>101600</xdr:colOff>
      <xdr:row>99</xdr:row>
      <xdr:rowOff>129057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7001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120184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709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26840</xdr:rowOff>
    </xdr:from>
    <xdr:to>
      <xdr:col>10</xdr:col>
      <xdr:colOff>165100</xdr:colOff>
      <xdr:row>99</xdr:row>
      <xdr:rowOff>128440</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700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144967</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7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29127</xdr:rowOff>
    </xdr:from>
    <xdr:to>
      <xdr:col>6</xdr:col>
      <xdr:colOff>38100</xdr:colOff>
      <xdr:row>99</xdr:row>
      <xdr:rowOff>130727</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700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147254</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777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63609</xdr:rowOff>
    </xdr:from>
    <xdr:to>
      <xdr:col>55</xdr:col>
      <xdr:colOff>0</xdr:colOff>
      <xdr:row>38</xdr:row>
      <xdr:rowOff>64588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6578709"/>
          <a:ext cx="8382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127126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299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54465</xdr:rowOff>
    </xdr:from>
    <xdr:to>
      <xdr:col>50</xdr:col>
      <xdr:colOff>114300</xdr:colOff>
      <xdr:row>38</xdr:row>
      <xdr:rowOff>64588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6569565"/>
          <a:ext cx="889000" cy="10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78684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250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54465</xdr:rowOff>
    </xdr:from>
    <xdr:to>
      <xdr:col>45</xdr:col>
      <xdr:colOff>177800</xdr:colOff>
      <xdr:row>38</xdr:row>
      <xdr:rowOff>66874</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7861300" y="6569565"/>
          <a:ext cx="889000" cy="1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65948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238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66874</xdr:rowOff>
    </xdr:from>
    <xdr:to>
      <xdr:col>41</xdr:col>
      <xdr:colOff>50800</xdr:colOff>
      <xdr:row>38</xdr:row>
      <xdr:rowOff>75692</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flipV="1">
          <a:off x="6972300" y="6581974"/>
          <a:ext cx="889000" cy="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79664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158133</xdr:rowOff>
    </xdr:from>
    <xdr:to>
      <xdr:col>36</xdr:col>
      <xdr:colOff>165100</xdr:colOff>
      <xdr:row>38</xdr:row>
      <xdr:rowOff>88283</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104810</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12809</xdr:rowOff>
    </xdr:from>
    <xdr:to>
      <xdr:col>55</xdr:col>
      <xdr:colOff>50800</xdr:colOff>
      <xdr:row>38</xdr:row>
      <xdr:rowOff>114409</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527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162686</xdr:rowOff>
    </xdr:from>
    <xdr:ext cx="378565"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506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13788</xdr:rowOff>
    </xdr:from>
    <xdr:to>
      <xdr:col>50</xdr:col>
      <xdr:colOff>165100</xdr:colOff>
      <xdr:row>38</xdr:row>
      <xdr:rowOff>115388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52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106515</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50017" y="66216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3665</xdr:rowOff>
    </xdr:from>
    <xdr:to>
      <xdr:col>46</xdr:col>
      <xdr:colOff>38100</xdr:colOff>
      <xdr:row>38</xdr:row>
      <xdr:rowOff>105265</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51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96392</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61017" y="6611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16074</xdr:rowOff>
    </xdr:from>
    <xdr:to>
      <xdr:col>41</xdr:col>
      <xdr:colOff>101600</xdr:colOff>
      <xdr:row>38</xdr:row>
      <xdr:rowOff>117674</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531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108801</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72017" y="6623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24892</xdr:rowOff>
    </xdr:from>
    <xdr:to>
      <xdr:col>36</xdr:col>
      <xdr:colOff>165100</xdr:colOff>
      <xdr:row>38</xdr:row>
      <xdr:rowOff>126492</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539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117619</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83017" y="6632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141580</xdr:rowOff>
    </xdr:from>
    <xdr:to>
      <xdr:col>55</xdr:col>
      <xdr:colOff>0</xdr:colOff>
      <xdr:row>57</xdr:row>
      <xdr:rowOff>43421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639300" y="9742780"/>
          <a:ext cx="838200" cy="73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28592</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458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141580</xdr:rowOff>
    </xdr:from>
    <xdr:to>
      <xdr:col>50</xdr:col>
      <xdr:colOff>114300</xdr:colOff>
      <xdr:row>57</xdr:row>
      <xdr:rowOff>1118</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9742780"/>
          <a:ext cx="889000" cy="30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106545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36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118516</xdr:rowOff>
    </xdr:from>
    <xdr:to>
      <xdr:col>45</xdr:col>
      <xdr:colOff>177800</xdr:colOff>
      <xdr:row>57</xdr:row>
      <xdr:rowOff>1118</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7861300" y="9719716"/>
          <a:ext cx="889000" cy="54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134231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392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118516</xdr:rowOff>
    </xdr:from>
    <xdr:to>
      <xdr:col>41</xdr:col>
      <xdr:colOff>50800</xdr:colOff>
      <xdr:row>56</xdr:row>
      <xdr:rowOff>154051</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flipV="1">
          <a:off x="6972300" y="9719716"/>
          <a:ext cx="889000" cy="35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128478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38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21717</xdr:rowOff>
    </xdr:from>
    <xdr:to>
      <xdr:col>36</xdr:col>
      <xdr:colOff>165100</xdr:colOff>
      <xdr:row>56</xdr:row>
      <xdr:rowOff>123317</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139844</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39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164071</xdr:rowOff>
    </xdr:from>
    <xdr:to>
      <xdr:col>55</xdr:col>
      <xdr:colOff>50800</xdr:colOff>
      <xdr:row>57</xdr:row>
      <xdr:rowOff>94221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76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142498</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74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90780</xdr:rowOff>
    </xdr:from>
    <xdr:to>
      <xdr:col>50</xdr:col>
      <xdr:colOff>165100</xdr:colOff>
      <xdr:row>57</xdr:row>
      <xdr:rowOff>20930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69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12057</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9784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121768</xdr:rowOff>
    </xdr:from>
    <xdr:to>
      <xdr:col>46</xdr:col>
      <xdr:colOff>38100</xdr:colOff>
      <xdr:row>57</xdr:row>
      <xdr:rowOff>51918</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72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43045</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81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67716</xdr:rowOff>
    </xdr:from>
    <xdr:to>
      <xdr:col>41</xdr:col>
      <xdr:colOff>101600</xdr:colOff>
      <xdr:row>56</xdr:row>
      <xdr:rowOff>169316</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668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160443</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761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103251</xdr:rowOff>
    </xdr:from>
    <xdr:to>
      <xdr:col>36</xdr:col>
      <xdr:colOff>165100</xdr:colOff>
      <xdr:row>57</xdr:row>
      <xdr:rowOff>33401</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704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24528</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797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49874</xdr:rowOff>
    </xdr:from>
    <xdr:to>
      <xdr:col>55</xdr:col>
      <xdr:colOff>0</xdr:colOff>
      <xdr:row>78</xdr:row>
      <xdr:rowOff>85444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3422974"/>
          <a:ext cx="838200" cy="35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164332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194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73141</xdr:rowOff>
    </xdr:from>
    <xdr:to>
      <xdr:col>50</xdr:col>
      <xdr:colOff>114300</xdr:colOff>
      <xdr:row>78</xdr:row>
      <xdr:rowOff>85444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446241"/>
          <a:ext cx="889000" cy="12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79171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109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73141</xdr:rowOff>
    </xdr:from>
    <xdr:to>
      <xdr:col>45</xdr:col>
      <xdr:colOff>177800</xdr:colOff>
      <xdr:row>78</xdr:row>
      <xdr:rowOff>75971</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446241"/>
          <a:ext cx="8890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70014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52476</xdr:rowOff>
    </xdr:from>
    <xdr:to>
      <xdr:col>41</xdr:col>
      <xdr:colOff>50800</xdr:colOff>
      <xdr:row>78</xdr:row>
      <xdr:rowOff>75971</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425576"/>
          <a:ext cx="889000" cy="2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65853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112016</xdr:rowOff>
    </xdr:from>
    <xdr:to>
      <xdr:col>36</xdr:col>
      <xdr:colOff>165100</xdr:colOff>
      <xdr:row>78</xdr:row>
      <xdr:rowOff>42166</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58693</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0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170524</xdr:rowOff>
    </xdr:from>
    <xdr:to>
      <xdr:col>55</xdr:col>
      <xdr:colOff>50800</xdr:colOff>
      <xdr:row>78</xdr:row>
      <xdr:rowOff>100674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372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119882</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32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34644</xdr:rowOff>
    </xdr:from>
    <xdr:to>
      <xdr:col>50</xdr:col>
      <xdr:colOff>165100</xdr:colOff>
      <xdr:row>78</xdr:row>
      <xdr:rowOff>136244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407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127371</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50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22341</xdr:rowOff>
    </xdr:from>
    <xdr:to>
      <xdr:col>46</xdr:col>
      <xdr:colOff>38100</xdr:colOff>
      <xdr:row>78</xdr:row>
      <xdr:rowOff>123941</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9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115068</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48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25171</xdr:rowOff>
    </xdr:from>
    <xdr:to>
      <xdr:col>41</xdr:col>
      <xdr:colOff>101600</xdr:colOff>
      <xdr:row>78</xdr:row>
      <xdr:rowOff>126771</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39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117898</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490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1676</xdr:rowOff>
    </xdr:from>
    <xdr:to>
      <xdr:col>36</xdr:col>
      <xdr:colOff>165100</xdr:colOff>
      <xdr:row>78</xdr:row>
      <xdr:rowOff>103276</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374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94403</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467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99154</xdr:rowOff>
    </xdr:from>
    <xdr:to>
      <xdr:col>55</xdr:col>
      <xdr:colOff>0</xdr:colOff>
      <xdr:row>96</xdr:row>
      <xdr:rowOff>156601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558354"/>
          <a:ext cx="838200" cy="57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15246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02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88654</xdr:rowOff>
    </xdr:from>
    <xdr:to>
      <xdr:col>50</xdr:col>
      <xdr:colOff>114300</xdr:colOff>
      <xdr:row>96</xdr:row>
      <xdr:rowOff>99154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8750300" y="16547854"/>
          <a:ext cx="889000" cy="1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140809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25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46241</xdr:rowOff>
    </xdr:from>
    <xdr:to>
      <xdr:col>45</xdr:col>
      <xdr:colOff>177800</xdr:colOff>
      <xdr:row>96</xdr:row>
      <xdr:rowOff>88654</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505441"/>
          <a:ext cx="889000" cy="4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144170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143328</xdr:rowOff>
    </xdr:from>
    <xdr:to>
      <xdr:col>41</xdr:col>
      <xdr:colOff>50800</xdr:colOff>
      <xdr:row>96</xdr:row>
      <xdr:rowOff>46241</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431078"/>
          <a:ext cx="889000" cy="74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106135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56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53467</xdr:rowOff>
    </xdr:from>
    <xdr:to>
      <xdr:col>36</xdr:col>
      <xdr:colOff>165100</xdr:colOff>
      <xdr:row>96</xdr:row>
      <xdr:rowOff>155067</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146194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60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105801</xdr:rowOff>
    </xdr:from>
    <xdr:to>
      <xdr:col>55</xdr:col>
      <xdr:colOff>50800</xdr:colOff>
      <xdr:row>97</xdr:row>
      <xdr:rowOff>35951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565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84228</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54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48354</xdr:rowOff>
    </xdr:from>
    <xdr:to>
      <xdr:col>50</xdr:col>
      <xdr:colOff>165100</xdr:colOff>
      <xdr:row>96</xdr:row>
      <xdr:rowOff>149954</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507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141081</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60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37854</xdr:rowOff>
    </xdr:from>
    <xdr:to>
      <xdr:col>46</xdr:col>
      <xdr:colOff>38100</xdr:colOff>
      <xdr:row>96</xdr:row>
      <xdr:rowOff>139454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49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130581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58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166891</xdr:rowOff>
    </xdr:from>
    <xdr:to>
      <xdr:col>41</xdr:col>
      <xdr:colOff>101600</xdr:colOff>
      <xdr:row>96</xdr:row>
      <xdr:rowOff>97041</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45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113568</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229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92528</xdr:rowOff>
    </xdr:from>
    <xdr:to>
      <xdr:col>36</xdr:col>
      <xdr:colOff>165100</xdr:colOff>
      <xdr:row>96</xdr:row>
      <xdr:rowOff>22678</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380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39205</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155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124655</xdr:rowOff>
    </xdr:from>
    <xdr:to>
      <xdr:col>85</xdr:col>
      <xdr:colOff>127000</xdr:colOff>
      <xdr:row>38</xdr:row>
      <xdr:rowOff>25957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468305"/>
          <a:ext cx="838200" cy="7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6607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178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4311</xdr:rowOff>
    </xdr:from>
    <xdr:to>
      <xdr:col>81</xdr:col>
      <xdr:colOff>50800</xdr:colOff>
      <xdr:row>38</xdr:row>
      <xdr:rowOff>25957</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4592300" y="6519411"/>
          <a:ext cx="889000" cy="2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157949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15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163717</xdr:rowOff>
    </xdr:from>
    <xdr:to>
      <xdr:col>76</xdr:col>
      <xdr:colOff>114300</xdr:colOff>
      <xdr:row>38</xdr:row>
      <xdr:rowOff>4311</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6507367"/>
          <a:ext cx="889000" cy="1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6845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17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72034</xdr:rowOff>
    </xdr:from>
    <xdr:to>
      <xdr:col>71</xdr:col>
      <xdr:colOff>177800</xdr:colOff>
      <xdr:row>37</xdr:row>
      <xdr:rowOff>163717</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6415684"/>
          <a:ext cx="889000" cy="91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165565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16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39765</xdr:rowOff>
    </xdr:from>
    <xdr:to>
      <xdr:col>67</xdr:col>
      <xdr:colOff>101600</xdr:colOff>
      <xdr:row>37</xdr:row>
      <xdr:rowOff>141365</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3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132492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47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73855</xdr:rowOff>
    </xdr:from>
    <xdr:to>
      <xdr:col>85</xdr:col>
      <xdr:colOff>177800</xdr:colOff>
      <xdr:row>38</xdr:row>
      <xdr:rowOff>4005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417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52282</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395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146607</xdr:rowOff>
    </xdr:from>
    <xdr:to>
      <xdr:col>81</xdr:col>
      <xdr:colOff>101600</xdr:colOff>
      <xdr:row>38</xdr:row>
      <xdr:rowOff>76757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49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67884</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582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124962</xdr:rowOff>
    </xdr:from>
    <xdr:to>
      <xdr:col>76</xdr:col>
      <xdr:colOff>165100</xdr:colOff>
      <xdr:row>38</xdr:row>
      <xdr:rowOff>55111</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46861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46238</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56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112917</xdr:rowOff>
    </xdr:from>
    <xdr:to>
      <xdr:col>72</xdr:col>
      <xdr:colOff>38100</xdr:colOff>
      <xdr:row>38</xdr:row>
      <xdr:rowOff>43067</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456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34194</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54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21234</xdr:rowOff>
    </xdr:from>
    <xdr:to>
      <xdr:col>67</xdr:col>
      <xdr:colOff>101600</xdr:colOff>
      <xdr:row>37</xdr:row>
      <xdr:rowOff>122834</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36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139361</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14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83296</xdr:rowOff>
    </xdr:from>
    <xdr:to>
      <xdr:col>85</xdr:col>
      <xdr:colOff>127000</xdr:colOff>
      <xdr:row>55</xdr:row>
      <xdr:rowOff>149400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513046"/>
          <a:ext cx="838200" cy="6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77568</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507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139479</xdr:rowOff>
    </xdr:from>
    <xdr:to>
      <xdr:col>81</xdr:col>
      <xdr:colOff>50800</xdr:colOff>
      <xdr:row>55</xdr:row>
      <xdr:rowOff>149400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4592300" y="9569229"/>
          <a:ext cx="889000" cy="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79801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68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139479</xdr:rowOff>
    </xdr:from>
    <xdr:to>
      <xdr:col>76</xdr:col>
      <xdr:colOff>114300</xdr:colOff>
      <xdr:row>56</xdr:row>
      <xdr:rowOff>15167</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3703300" y="9569229"/>
          <a:ext cx="889000" cy="47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110967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71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126365</xdr:rowOff>
    </xdr:from>
    <xdr:to>
      <xdr:col>71</xdr:col>
      <xdr:colOff>177800</xdr:colOff>
      <xdr:row>56</xdr:row>
      <xdr:rowOff>15167</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2814300" y="9556115"/>
          <a:ext cx="889000" cy="60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99552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70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139825</xdr:rowOff>
    </xdr:from>
    <xdr:to>
      <xdr:col>67</xdr:col>
      <xdr:colOff>101600</xdr:colOff>
      <xdr:row>56</xdr:row>
      <xdr:rowOff>69975</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61102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66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32496</xdr:rowOff>
    </xdr:from>
    <xdr:to>
      <xdr:col>85</xdr:col>
      <xdr:colOff>177800</xdr:colOff>
      <xdr:row>55</xdr:row>
      <xdr:rowOff>134096</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462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55373</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31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98600</xdr:rowOff>
    </xdr:from>
    <xdr:to>
      <xdr:col>81</xdr:col>
      <xdr:colOff>101600</xdr:colOff>
      <xdr:row>56</xdr:row>
      <xdr:rowOff>28750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52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45277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303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88679</xdr:rowOff>
    </xdr:from>
    <xdr:to>
      <xdr:col>76</xdr:col>
      <xdr:colOff>165100</xdr:colOff>
      <xdr:row>56</xdr:row>
      <xdr:rowOff>18829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51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35356</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293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135817</xdr:rowOff>
    </xdr:from>
    <xdr:to>
      <xdr:col>72</xdr:col>
      <xdr:colOff>38100</xdr:colOff>
      <xdr:row>56</xdr:row>
      <xdr:rowOff>65967</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565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82494</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340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75565</xdr:rowOff>
    </xdr:from>
    <xdr:to>
      <xdr:col>67</xdr:col>
      <xdr:colOff>101600</xdr:colOff>
      <xdr:row>56</xdr:row>
      <xdr:rowOff>5715</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50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22242</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280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96410</xdr:rowOff>
    </xdr:from>
    <xdr:to>
      <xdr:col>85</xdr:col>
      <xdr:colOff>127000</xdr:colOff>
      <xdr:row>79</xdr:row>
      <xdr:rowOff>97425</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640960"/>
          <a:ext cx="838200" cy="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49261</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422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96410</xdr:rowOff>
    </xdr:from>
    <xdr:to>
      <xdr:col>81</xdr:col>
      <xdr:colOff>50800</xdr:colOff>
      <xdr:row>79</xdr:row>
      <xdr:rowOff>97245</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4592300" y="13640960"/>
          <a:ext cx="889000" cy="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140778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34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97245</xdr:rowOff>
    </xdr:from>
    <xdr:to>
      <xdr:col>76</xdr:col>
      <xdr:colOff>114300</xdr:colOff>
      <xdr:row>79</xdr:row>
      <xdr:rowOff>97256</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3641795"/>
          <a:ext cx="889000" cy="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137313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33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97256</xdr:rowOff>
    </xdr:from>
    <xdr:to>
      <xdr:col>71</xdr:col>
      <xdr:colOff>177800</xdr:colOff>
      <xdr:row>79</xdr:row>
      <xdr:rowOff>98000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3641806"/>
          <a:ext cx="889000" cy="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133340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33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18002</xdr:rowOff>
    </xdr:from>
    <xdr:to>
      <xdr:col>67</xdr:col>
      <xdr:colOff>101600</xdr:colOff>
      <xdr:row>79</xdr:row>
      <xdr:rowOff>119602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56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136129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33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46625</xdr:rowOff>
    </xdr:from>
    <xdr:to>
      <xdr:col>85</xdr:col>
      <xdr:colOff>177800</xdr:colOff>
      <xdr:row>79</xdr:row>
      <xdr:rowOff>148225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91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4811</xdr:rowOff>
    </xdr:from>
    <xdr:ext cx="378565"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5493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45610</xdr:rowOff>
    </xdr:from>
    <xdr:to>
      <xdr:col>81</xdr:col>
      <xdr:colOff>101600</xdr:colOff>
      <xdr:row>79</xdr:row>
      <xdr:rowOff>147210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9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138337</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92017" y="13682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46445</xdr:rowOff>
    </xdr:from>
    <xdr:to>
      <xdr:col>76</xdr:col>
      <xdr:colOff>165100</xdr:colOff>
      <xdr:row>79</xdr:row>
      <xdr:rowOff>148045</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9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139172</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03017" y="136837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46456</xdr:rowOff>
    </xdr:from>
    <xdr:to>
      <xdr:col>72</xdr:col>
      <xdr:colOff>38100</xdr:colOff>
      <xdr:row>79</xdr:row>
      <xdr:rowOff>148056</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9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139183</xdr:rowOff>
    </xdr:from>
    <xdr:ext cx="378565"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14017" y="13683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47200</xdr:rowOff>
    </xdr:from>
    <xdr:to>
      <xdr:col>67</xdr:col>
      <xdr:colOff>101600</xdr:colOff>
      <xdr:row>79</xdr:row>
      <xdr:rowOff>148800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139927</xdr:rowOff>
    </xdr:from>
    <xdr:ext cx="378565"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25017" y="13684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20772</xdr:rowOff>
    </xdr:from>
    <xdr:to>
      <xdr:col>85</xdr:col>
      <xdr:colOff>127000</xdr:colOff>
      <xdr:row>98</xdr:row>
      <xdr:rowOff>31810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822872"/>
          <a:ext cx="838200" cy="1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107077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566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19052</xdr:rowOff>
    </xdr:from>
    <xdr:to>
      <xdr:col>81</xdr:col>
      <xdr:colOff>50800</xdr:colOff>
      <xdr:row>98</xdr:row>
      <xdr:rowOff>20772</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821152"/>
          <a:ext cx="889000" cy="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30255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48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19052</xdr:rowOff>
    </xdr:from>
    <xdr:to>
      <xdr:col>76</xdr:col>
      <xdr:colOff>114300</xdr:colOff>
      <xdr:row>98</xdr:row>
      <xdr:rowOff>21330</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821152"/>
          <a:ext cx="889000" cy="2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29732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488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21330</xdr:rowOff>
    </xdr:from>
    <xdr:to>
      <xdr:col>71</xdr:col>
      <xdr:colOff>177800</xdr:colOff>
      <xdr:row>98</xdr:row>
      <xdr:rowOff>28766</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823430"/>
          <a:ext cx="889000" cy="7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35501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49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99146</xdr:rowOff>
    </xdr:from>
    <xdr:to>
      <xdr:col>67</xdr:col>
      <xdr:colOff>101600</xdr:colOff>
      <xdr:row>98</xdr:row>
      <xdr:rowOff>29296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45823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50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152460</xdr:rowOff>
    </xdr:from>
    <xdr:to>
      <xdr:col>85</xdr:col>
      <xdr:colOff>177800</xdr:colOff>
      <xdr:row>98</xdr:row>
      <xdr:rowOff>82610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78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67387</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9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141422</xdr:rowOff>
    </xdr:from>
    <xdr:to>
      <xdr:col>81</xdr:col>
      <xdr:colOff>101600</xdr:colOff>
      <xdr:row>98</xdr:row>
      <xdr:rowOff>71572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77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62699</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86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139702</xdr:rowOff>
    </xdr:from>
    <xdr:to>
      <xdr:col>76</xdr:col>
      <xdr:colOff>165100</xdr:colOff>
      <xdr:row>98</xdr:row>
      <xdr:rowOff>69852</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77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60979</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863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141980</xdr:rowOff>
    </xdr:from>
    <xdr:to>
      <xdr:col>72</xdr:col>
      <xdr:colOff>38100</xdr:colOff>
      <xdr:row>98</xdr:row>
      <xdr:rowOff>72130</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77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63257</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86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149416</xdr:rowOff>
    </xdr:from>
    <xdr:to>
      <xdr:col>67</xdr:col>
      <xdr:colOff>101600</xdr:colOff>
      <xdr:row>98</xdr:row>
      <xdr:rowOff>79566</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780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70693</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872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26035</xdr:rowOff>
    </xdr:from>
    <xdr:to>
      <xdr:col>98</xdr:col>
      <xdr:colOff>38100</xdr:colOff>
      <xdr:row>39</xdr:row>
      <xdr:rowOff>127635</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144162</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48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a:extLst>
            <a:ext uri="{FF2B5EF4-FFF2-40B4-BE49-F238E27FC236}">
              <a16:creationId xmlns:a16="http://schemas.microsoft.com/office/drawing/2014/main" id="{00000000-0008-0000-0700-00002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a:extLst>
            <a:ext uri="{FF2B5EF4-FFF2-40B4-BE49-F238E27FC236}">
              <a16:creationId xmlns:a16="http://schemas.microsoft.com/office/drawing/2014/main" id="{00000000-0008-0000-0700-000029030000}"/>
            </a:ext>
          </a:extLst>
        </xdr:cNvPr>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a:extLst>
            <a:ext uri="{FF2B5EF4-FFF2-40B4-BE49-F238E27FC236}">
              <a16:creationId xmlns:a16="http://schemas.microsoft.com/office/drawing/2014/main" id="{00000000-0008-0000-0700-00002B030000}"/>
            </a:ext>
          </a:extLst>
        </xdr:cNvPr>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a:extLst>
            <a:ext uri="{FF2B5EF4-FFF2-40B4-BE49-F238E27FC236}">
              <a16:creationId xmlns:a16="http://schemas.microsoft.com/office/drawing/2014/main" id="{00000000-0008-0000-0700-00002E030000}"/>
            </a:ext>
          </a:extLst>
        </xdr:cNvPr>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154813</xdr:rowOff>
    </xdr:from>
    <xdr:to>
      <xdr:col>98</xdr:col>
      <xdr:colOff>38100</xdr:colOff>
      <xdr:row>59</xdr:row>
      <xdr:rowOff>84963</xdr:rowOff>
    </xdr:to>
    <xdr:sp macro="" textlink="">
      <xdr:nvSpPr>
        <xdr:cNvPr id="825" name="フローチャート: 判断 824">
          <a:extLst>
            <a:ext uri="{FF2B5EF4-FFF2-40B4-BE49-F238E27FC236}">
              <a16:creationId xmlns:a16="http://schemas.microsoft.com/office/drawing/2014/main" id="{00000000-0008-0000-0700-000039030000}"/>
            </a:ext>
          </a:extLst>
        </xdr:cNvPr>
        <xdr:cNvSpPr/>
      </xdr:nvSpPr>
      <xdr:spPr>
        <a:xfrm>
          <a:off x="18605500" y="1009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101490</xdr:rowOff>
    </xdr:from>
    <xdr:ext cx="313932"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499333" y="98741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a:extLst>
            <a:ext uri="{FF2B5EF4-FFF2-40B4-BE49-F238E27FC236}">
              <a16:creationId xmlns:a16="http://schemas.microsoft.com/office/drawing/2014/main" id="{00000000-0008-0000-0700-000041030000}"/>
            </a:ext>
          </a:extLst>
        </xdr:cNvPr>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a:extLst>
            <a:ext uri="{FF2B5EF4-FFF2-40B4-BE49-F238E27FC236}">
              <a16:creationId xmlns:a16="http://schemas.microsoft.com/office/drawing/2014/main" id="{00000000-0008-0000-0700-00004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a:extLst>
            <a:ext uri="{FF2B5EF4-FFF2-40B4-BE49-F238E27FC236}">
              <a16:creationId xmlns:a16="http://schemas.microsoft.com/office/drawing/2014/main" id="{00000000-0008-0000-0700-00004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類似団体と比較して、教育費以外は、平均値を下回っている。なお、今年度は、前年度と比較して、西紀中学校外壁等改修工事、西紀運動公園熱源監視装置更新等工事、学校教育充実事業等、全体で</a:t>
          </a:r>
          <a:r>
            <a:rPr kumimoji="1" lang="en-US" altLang="ja-JP" sz="1300">
              <a:latin typeface="ＭＳ Ｐゴシック" panose="020B0600070205080204" pitchFamily="50" charset="-128"/>
              <a:ea typeface="ＭＳ Ｐゴシック" panose="020B0600070205080204" pitchFamily="50" charset="-128"/>
            </a:rPr>
            <a:t>391</a:t>
          </a:r>
          <a:r>
            <a:rPr kumimoji="1" lang="ja-JP" altLang="en-US" sz="1300">
              <a:latin typeface="ＭＳ Ｐゴシック" panose="020B0600070205080204" pitchFamily="50" charset="-128"/>
              <a:ea typeface="ＭＳ Ｐゴシック" panose="020B0600070205080204" pitchFamily="50" charset="-128"/>
            </a:rPr>
            <a:t>百万円の増となった。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兵庫県丹波篠山市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財政調整基金残高の標準財政規模に占める割合は前年度に比べ</a:t>
          </a:r>
          <a:r>
            <a:rPr kumimoji="1" lang="en-US" altLang="ja-JP" sz="1400">
              <a:latin typeface="ＭＳ ゴシック" pitchFamily="49" charset="-128"/>
              <a:ea typeface="ＭＳ ゴシック" pitchFamily="49" charset="-128"/>
            </a:rPr>
            <a:t>1.07</a:t>
          </a:r>
          <a:r>
            <a:rPr kumimoji="1" lang="ja-JP" altLang="en-US" sz="1400">
              <a:latin typeface="ＭＳ ゴシック" pitchFamily="49" charset="-128"/>
              <a:ea typeface="ＭＳ ゴシック" pitchFamily="49" charset="-128"/>
            </a:rPr>
            <a:t>ポイント減少し</a:t>
          </a:r>
          <a:r>
            <a:rPr kumimoji="1" lang="en-US" altLang="ja-JP" sz="1400">
              <a:latin typeface="ＭＳ ゴシック" pitchFamily="49" charset="-128"/>
              <a:ea typeface="ＭＳ ゴシック" pitchFamily="49" charset="-128"/>
            </a:rPr>
            <a:t>11.30</a:t>
          </a:r>
          <a:r>
            <a:rPr kumimoji="1" lang="ja-JP" altLang="en-US" sz="1400">
              <a:latin typeface="ＭＳ ゴシック" pitchFamily="49" charset="-128"/>
              <a:ea typeface="ＭＳ ゴシック" pitchFamily="49" charset="-128"/>
            </a:rPr>
            <a:t>％となった。下水道費及び公債費の減に伴い普通交付税等が減となったことにより、標準財政規模が減少し、財政調整基金を取り崩したことによる。今後、歳入歳出の見直しを図り、健全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兵庫県丹波篠山市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すべての会計で黒字決算となっている。その他会計は住宅資金特別会計及び農業共済事業会計であり、令和２年度より一般会計に統合となった。</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24496599</v>
      </c>
      <c r="BO4" s="371"/>
      <c r="BP4" s="371"/>
      <c r="BQ4" s="371"/>
      <c r="BR4" s="371"/>
      <c r="BS4" s="371"/>
      <c r="BT4" s="371"/>
      <c r="BU4" s="372"/>
      <c r="BV4" s="370">
        <v>23649586</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2.1</v>
      </c>
      <c r="CU4" s="377"/>
      <c r="CV4" s="377"/>
      <c r="CW4" s="377"/>
      <c r="CX4" s="377"/>
      <c r="CY4" s="377"/>
      <c r="CZ4" s="377"/>
      <c r="DA4" s="378"/>
      <c r="DB4" s="376">
        <v>1.8</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24148734</v>
      </c>
      <c r="BO5" s="408"/>
      <c r="BP5" s="408"/>
      <c r="BQ5" s="408"/>
      <c r="BR5" s="408"/>
      <c r="BS5" s="408"/>
      <c r="BT5" s="408"/>
      <c r="BU5" s="409"/>
      <c r="BV5" s="407">
        <v>23359932</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94.8</v>
      </c>
      <c r="CU5" s="405"/>
      <c r="CV5" s="405"/>
      <c r="CW5" s="405"/>
      <c r="CX5" s="405"/>
      <c r="CY5" s="405"/>
      <c r="CZ5" s="405"/>
      <c r="DA5" s="406"/>
      <c r="DB5" s="404">
        <v>93.1</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347865</v>
      </c>
      <c r="BO6" s="408"/>
      <c r="BP6" s="408"/>
      <c r="BQ6" s="408"/>
      <c r="BR6" s="408"/>
      <c r="BS6" s="408"/>
      <c r="BT6" s="408"/>
      <c r="BU6" s="409"/>
      <c r="BV6" s="407">
        <v>289654</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95</v>
      </c>
      <c r="CU6" s="445"/>
      <c r="CV6" s="445"/>
      <c r="CW6" s="445"/>
      <c r="CX6" s="445"/>
      <c r="CY6" s="445"/>
      <c r="CZ6" s="445"/>
      <c r="DA6" s="446"/>
      <c r="DB6" s="444">
        <v>93.6</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52564</v>
      </c>
      <c r="BO7" s="408"/>
      <c r="BP7" s="408"/>
      <c r="BQ7" s="408"/>
      <c r="BR7" s="408"/>
      <c r="BS7" s="408"/>
      <c r="BT7" s="408"/>
      <c r="BU7" s="409"/>
      <c r="BV7" s="407">
        <v>32614</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13965517</v>
      </c>
      <c r="CU7" s="408"/>
      <c r="CV7" s="408"/>
      <c r="CW7" s="408"/>
      <c r="CX7" s="408"/>
      <c r="CY7" s="408"/>
      <c r="CZ7" s="408"/>
      <c r="DA7" s="409"/>
      <c r="DB7" s="407">
        <v>13897288</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295301</v>
      </c>
      <c r="BO8" s="408"/>
      <c r="BP8" s="408"/>
      <c r="BQ8" s="408"/>
      <c r="BR8" s="408"/>
      <c r="BS8" s="408"/>
      <c r="BT8" s="408"/>
      <c r="BU8" s="409"/>
      <c r="BV8" s="407">
        <v>257040</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0.42</v>
      </c>
      <c r="CU8" s="448"/>
      <c r="CV8" s="448"/>
      <c r="CW8" s="448"/>
      <c r="CX8" s="448"/>
      <c r="CY8" s="448"/>
      <c r="CZ8" s="448"/>
      <c r="DA8" s="449"/>
      <c r="DB8" s="447">
        <v>0.41</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39611</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38261</v>
      </c>
      <c r="BO9" s="408"/>
      <c r="BP9" s="408"/>
      <c r="BQ9" s="408"/>
      <c r="BR9" s="408"/>
      <c r="BS9" s="408"/>
      <c r="BT9" s="408"/>
      <c r="BU9" s="409"/>
      <c r="BV9" s="407">
        <v>-58104</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10.8</v>
      </c>
      <c r="CU9" s="405"/>
      <c r="CV9" s="405"/>
      <c r="CW9" s="405"/>
      <c r="CX9" s="405"/>
      <c r="CY9" s="405"/>
      <c r="CZ9" s="405"/>
      <c r="DA9" s="406"/>
      <c r="DB9" s="404">
        <v>12.4</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41490</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85</v>
      </c>
      <c r="BO10" s="408"/>
      <c r="BP10" s="408"/>
      <c r="BQ10" s="408"/>
      <c r="BR10" s="408"/>
      <c r="BS10" s="408"/>
      <c r="BT10" s="408"/>
      <c r="BU10" s="409"/>
      <c r="BV10" s="407">
        <v>155</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2700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39095</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114</v>
      </c>
      <c r="AV12" s="440"/>
      <c r="AW12" s="440"/>
      <c r="AX12" s="440"/>
      <c r="AY12" s="441" t="s">
        <v>128</v>
      </c>
      <c r="AZ12" s="442"/>
      <c r="BA12" s="442"/>
      <c r="BB12" s="442"/>
      <c r="BC12" s="442"/>
      <c r="BD12" s="442"/>
      <c r="BE12" s="442"/>
      <c r="BF12" s="442"/>
      <c r="BG12" s="442"/>
      <c r="BH12" s="442"/>
      <c r="BI12" s="442"/>
      <c r="BJ12" s="442"/>
      <c r="BK12" s="442"/>
      <c r="BL12" s="442"/>
      <c r="BM12" s="443"/>
      <c r="BN12" s="407">
        <v>270000</v>
      </c>
      <c r="BO12" s="408"/>
      <c r="BP12" s="408"/>
      <c r="BQ12" s="408"/>
      <c r="BR12" s="408"/>
      <c r="BS12" s="408"/>
      <c r="BT12" s="408"/>
      <c r="BU12" s="409"/>
      <c r="BV12" s="407">
        <v>302699</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38006</v>
      </c>
      <c r="S13" s="492"/>
      <c r="T13" s="492"/>
      <c r="U13" s="492"/>
      <c r="V13" s="493"/>
      <c r="W13" s="423" t="s">
        <v>131</v>
      </c>
      <c r="X13" s="424"/>
      <c r="Y13" s="424"/>
      <c r="Z13" s="424"/>
      <c r="AA13" s="424"/>
      <c r="AB13" s="414"/>
      <c r="AC13" s="458">
        <v>2172</v>
      </c>
      <c r="AD13" s="459"/>
      <c r="AE13" s="459"/>
      <c r="AF13" s="459"/>
      <c r="AG13" s="501"/>
      <c r="AH13" s="458">
        <v>2454</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-231654</v>
      </c>
      <c r="BO13" s="408"/>
      <c r="BP13" s="408"/>
      <c r="BQ13" s="408"/>
      <c r="BR13" s="408"/>
      <c r="BS13" s="408"/>
      <c r="BT13" s="408"/>
      <c r="BU13" s="409"/>
      <c r="BV13" s="407">
        <v>-357948</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14.9</v>
      </c>
      <c r="CU13" s="405"/>
      <c r="CV13" s="405"/>
      <c r="CW13" s="405"/>
      <c r="CX13" s="405"/>
      <c r="CY13" s="405"/>
      <c r="CZ13" s="405"/>
      <c r="DA13" s="406"/>
      <c r="DB13" s="404">
        <v>15.4</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39647</v>
      </c>
      <c r="S14" s="492"/>
      <c r="T14" s="492"/>
      <c r="U14" s="492"/>
      <c r="V14" s="493"/>
      <c r="W14" s="397"/>
      <c r="X14" s="398"/>
      <c r="Y14" s="398"/>
      <c r="Z14" s="398"/>
      <c r="AA14" s="398"/>
      <c r="AB14" s="387"/>
      <c r="AC14" s="494">
        <v>11.3</v>
      </c>
      <c r="AD14" s="495"/>
      <c r="AE14" s="495"/>
      <c r="AF14" s="495"/>
      <c r="AG14" s="496"/>
      <c r="AH14" s="494">
        <v>12.1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59.3</v>
      </c>
      <c r="CU14" s="506"/>
      <c r="CV14" s="506"/>
      <c r="CW14" s="506"/>
      <c r="CX14" s="506"/>
      <c r="CY14" s="506"/>
      <c r="CZ14" s="506"/>
      <c r="DA14" s="507"/>
      <c r="DB14" s="505">
        <v>76.099999999999994</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38592</v>
      </c>
      <c r="S15" s="492"/>
      <c r="T15" s="492"/>
      <c r="U15" s="492"/>
      <c r="V15" s="493"/>
      <c r="W15" s="423" t="s">
        <v>137</v>
      </c>
      <c r="X15" s="424"/>
      <c r="Y15" s="424"/>
      <c r="Z15" s="424"/>
      <c r="AA15" s="424"/>
      <c r="AB15" s="414"/>
      <c r="AC15" s="458">
        <v>5276</v>
      </c>
      <c r="AD15" s="459"/>
      <c r="AE15" s="459"/>
      <c r="AF15" s="459"/>
      <c r="AG15" s="501"/>
      <c r="AH15" s="458">
        <v>5464</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5322344</v>
      </c>
      <c r="BO15" s="371"/>
      <c r="BP15" s="371"/>
      <c r="BQ15" s="371"/>
      <c r="BR15" s="371"/>
      <c r="BS15" s="371"/>
      <c r="BT15" s="371"/>
      <c r="BU15" s="372"/>
      <c r="BV15" s="370">
        <v>5146643</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27.4</v>
      </c>
      <c r="AD16" s="495"/>
      <c r="AE16" s="495"/>
      <c r="AF16" s="495"/>
      <c r="AG16" s="496"/>
      <c r="AH16" s="494">
        <v>26.8</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12557813</v>
      </c>
      <c r="BO16" s="408"/>
      <c r="BP16" s="408"/>
      <c r="BQ16" s="408"/>
      <c r="BR16" s="408"/>
      <c r="BS16" s="408"/>
      <c r="BT16" s="408"/>
      <c r="BU16" s="409"/>
      <c r="BV16" s="407">
        <v>12498254</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11802</v>
      </c>
      <c r="AD17" s="459"/>
      <c r="AE17" s="459"/>
      <c r="AF17" s="459"/>
      <c r="AG17" s="501"/>
      <c r="AH17" s="458">
        <v>12446</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6692623</v>
      </c>
      <c r="BO17" s="408"/>
      <c r="BP17" s="408"/>
      <c r="BQ17" s="408"/>
      <c r="BR17" s="408"/>
      <c r="BS17" s="408"/>
      <c r="BT17" s="408"/>
      <c r="BU17" s="409"/>
      <c r="BV17" s="407">
        <v>6458608</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377.59</v>
      </c>
      <c r="M18" s="531"/>
      <c r="N18" s="531"/>
      <c r="O18" s="531"/>
      <c r="P18" s="531"/>
      <c r="Q18" s="531"/>
      <c r="R18" s="532"/>
      <c r="S18" s="532"/>
      <c r="T18" s="532"/>
      <c r="U18" s="532"/>
      <c r="V18" s="533"/>
      <c r="W18" s="425"/>
      <c r="X18" s="426"/>
      <c r="Y18" s="426"/>
      <c r="Z18" s="426"/>
      <c r="AA18" s="426"/>
      <c r="AB18" s="417"/>
      <c r="AC18" s="534">
        <v>61.3</v>
      </c>
      <c r="AD18" s="535"/>
      <c r="AE18" s="535"/>
      <c r="AF18" s="535"/>
      <c r="AG18" s="536"/>
      <c r="AH18" s="534">
        <v>61.1</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13409378</v>
      </c>
      <c r="BO18" s="408"/>
      <c r="BP18" s="408"/>
      <c r="BQ18" s="408"/>
      <c r="BR18" s="408"/>
      <c r="BS18" s="408"/>
      <c r="BT18" s="408"/>
      <c r="BU18" s="409"/>
      <c r="BV18" s="407">
        <v>13190803</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105</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16680140</v>
      </c>
      <c r="BO19" s="408"/>
      <c r="BP19" s="408"/>
      <c r="BQ19" s="408"/>
      <c r="BR19" s="408"/>
      <c r="BS19" s="408"/>
      <c r="BT19" s="408"/>
      <c r="BU19" s="409"/>
      <c r="BV19" s="407">
        <v>16258796</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15605</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16384001</v>
      </c>
      <c r="BO22" s="371"/>
      <c r="BP22" s="371"/>
      <c r="BQ22" s="371"/>
      <c r="BR22" s="371"/>
      <c r="BS22" s="371"/>
      <c r="BT22" s="371"/>
      <c r="BU22" s="372"/>
      <c r="BV22" s="370">
        <v>16679755</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13648842</v>
      </c>
      <c r="BO23" s="408"/>
      <c r="BP23" s="408"/>
      <c r="BQ23" s="408"/>
      <c r="BR23" s="408"/>
      <c r="BS23" s="408"/>
      <c r="BT23" s="408"/>
      <c r="BU23" s="409"/>
      <c r="BV23" s="407">
        <v>13707696</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5859</v>
      </c>
      <c r="R24" s="459"/>
      <c r="S24" s="459"/>
      <c r="T24" s="459"/>
      <c r="U24" s="459"/>
      <c r="V24" s="501"/>
      <c r="W24" s="553"/>
      <c r="X24" s="554"/>
      <c r="Y24" s="555"/>
      <c r="Z24" s="457" t="s">
        <v>162</v>
      </c>
      <c r="AA24" s="437"/>
      <c r="AB24" s="437"/>
      <c r="AC24" s="437"/>
      <c r="AD24" s="437"/>
      <c r="AE24" s="437"/>
      <c r="AF24" s="437"/>
      <c r="AG24" s="438"/>
      <c r="AH24" s="458">
        <v>408</v>
      </c>
      <c r="AI24" s="459"/>
      <c r="AJ24" s="459"/>
      <c r="AK24" s="459"/>
      <c r="AL24" s="501"/>
      <c r="AM24" s="458">
        <v>1301520</v>
      </c>
      <c r="AN24" s="459"/>
      <c r="AO24" s="459"/>
      <c r="AP24" s="459"/>
      <c r="AQ24" s="459"/>
      <c r="AR24" s="501"/>
      <c r="AS24" s="458">
        <v>3190</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9168406</v>
      </c>
      <c r="BO24" s="408"/>
      <c r="BP24" s="408"/>
      <c r="BQ24" s="408"/>
      <c r="BR24" s="408"/>
      <c r="BS24" s="408"/>
      <c r="BT24" s="408"/>
      <c r="BU24" s="409"/>
      <c r="BV24" s="407">
        <v>8695281</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5994</v>
      </c>
      <c r="R25" s="459"/>
      <c r="S25" s="459"/>
      <c r="T25" s="459"/>
      <c r="U25" s="459"/>
      <c r="V25" s="501"/>
      <c r="W25" s="553"/>
      <c r="X25" s="554"/>
      <c r="Y25" s="555"/>
      <c r="Z25" s="457" t="s">
        <v>165</v>
      </c>
      <c r="AA25" s="437"/>
      <c r="AB25" s="437"/>
      <c r="AC25" s="437"/>
      <c r="AD25" s="437"/>
      <c r="AE25" s="437"/>
      <c r="AF25" s="437"/>
      <c r="AG25" s="438"/>
      <c r="AH25" s="458">
        <v>68</v>
      </c>
      <c r="AI25" s="459"/>
      <c r="AJ25" s="459"/>
      <c r="AK25" s="459"/>
      <c r="AL25" s="501"/>
      <c r="AM25" s="458">
        <v>214608</v>
      </c>
      <c r="AN25" s="459"/>
      <c r="AO25" s="459"/>
      <c r="AP25" s="459"/>
      <c r="AQ25" s="459"/>
      <c r="AR25" s="501"/>
      <c r="AS25" s="458">
        <v>3156</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375479</v>
      </c>
      <c r="BO25" s="371"/>
      <c r="BP25" s="371"/>
      <c r="BQ25" s="371"/>
      <c r="BR25" s="371"/>
      <c r="BS25" s="371"/>
      <c r="BT25" s="371"/>
      <c r="BU25" s="372"/>
      <c r="BV25" s="370">
        <v>278606</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5508</v>
      </c>
      <c r="R26" s="459"/>
      <c r="S26" s="459"/>
      <c r="T26" s="459"/>
      <c r="U26" s="459"/>
      <c r="V26" s="501"/>
      <c r="W26" s="553"/>
      <c r="X26" s="554"/>
      <c r="Y26" s="555"/>
      <c r="Z26" s="457" t="s">
        <v>168</v>
      </c>
      <c r="AA26" s="559"/>
      <c r="AB26" s="559"/>
      <c r="AC26" s="559"/>
      <c r="AD26" s="559"/>
      <c r="AE26" s="559"/>
      <c r="AF26" s="559"/>
      <c r="AG26" s="560"/>
      <c r="AH26" s="458">
        <v>12</v>
      </c>
      <c r="AI26" s="459"/>
      <c r="AJ26" s="459"/>
      <c r="AK26" s="459"/>
      <c r="AL26" s="501"/>
      <c r="AM26" s="458">
        <v>32268</v>
      </c>
      <c r="AN26" s="459"/>
      <c r="AO26" s="459"/>
      <c r="AP26" s="459"/>
      <c r="AQ26" s="459"/>
      <c r="AR26" s="501"/>
      <c r="AS26" s="458">
        <v>2689</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4750</v>
      </c>
      <c r="R27" s="459"/>
      <c r="S27" s="459"/>
      <c r="T27" s="459"/>
      <c r="U27" s="459"/>
      <c r="V27" s="501"/>
      <c r="W27" s="553"/>
      <c r="X27" s="554"/>
      <c r="Y27" s="555"/>
      <c r="Z27" s="457" t="s">
        <v>171</v>
      </c>
      <c r="AA27" s="437"/>
      <c r="AB27" s="437"/>
      <c r="AC27" s="437"/>
      <c r="AD27" s="437"/>
      <c r="AE27" s="437"/>
      <c r="AF27" s="437"/>
      <c r="AG27" s="438"/>
      <c r="AH27" s="458">
        <v>32</v>
      </c>
      <c r="AI27" s="459"/>
      <c r="AJ27" s="459"/>
      <c r="AK27" s="459"/>
      <c r="AL27" s="501"/>
      <c r="AM27" s="458">
        <v>85088</v>
      </c>
      <c r="AN27" s="459"/>
      <c r="AO27" s="459"/>
      <c r="AP27" s="459"/>
      <c r="AQ27" s="459"/>
      <c r="AR27" s="501"/>
      <c r="AS27" s="458">
        <v>2659</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140000</v>
      </c>
      <c r="BO27" s="527"/>
      <c r="BP27" s="527"/>
      <c r="BQ27" s="527"/>
      <c r="BR27" s="527"/>
      <c r="BS27" s="527"/>
      <c r="BT27" s="527"/>
      <c r="BU27" s="528"/>
      <c r="BV27" s="526">
        <v>140000</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3850</v>
      </c>
      <c r="R28" s="459"/>
      <c r="S28" s="459"/>
      <c r="T28" s="459"/>
      <c r="U28" s="459"/>
      <c r="V28" s="501"/>
      <c r="W28" s="553"/>
      <c r="X28" s="554"/>
      <c r="Y28" s="555"/>
      <c r="Z28" s="457" t="s">
        <v>174</v>
      </c>
      <c r="AA28" s="437"/>
      <c r="AB28" s="437"/>
      <c r="AC28" s="437"/>
      <c r="AD28" s="437"/>
      <c r="AE28" s="437"/>
      <c r="AF28" s="437"/>
      <c r="AG28" s="438"/>
      <c r="AH28" s="458">
        <v>8</v>
      </c>
      <c r="AI28" s="459"/>
      <c r="AJ28" s="459"/>
      <c r="AK28" s="459"/>
      <c r="AL28" s="501"/>
      <c r="AM28" s="458">
        <v>13984</v>
      </c>
      <c r="AN28" s="459"/>
      <c r="AO28" s="459"/>
      <c r="AP28" s="459"/>
      <c r="AQ28" s="459"/>
      <c r="AR28" s="501"/>
      <c r="AS28" s="458">
        <v>1748</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1578666</v>
      </c>
      <c r="BO28" s="371"/>
      <c r="BP28" s="371"/>
      <c r="BQ28" s="371"/>
      <c r="BR28" s="371"/>
      <c r="BS28" s="371"/>
      <c r="BT28" s="371"/>
      <c r="BU28" s="372"/>
      <c r="BV28" s="370">
        <v>1719581</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16</v>
      </c>
      <c r="M29" s="459"/>
      <c r="N29" s="459"/>
      <c r="O29" s="459"/>
      <c r="P29" s="501"/>
      <c r="Q29" s="458">
        <v>3500</v>
      </c>
      <c r="R29" s="459"/>
      <c r="S29" s="459"/>
      <c r="T29" s="459"/>
      <c r="U29" s="459"/>
      <c r="V29" s="501"/>
      <c r="W29" s="556"/>
      <c r="X29" s="557"/>
      <c r="Y29" s="558"/>
      <c r="Z29" s="457" t="s">
        <v>177</v>
      </c>
      <c r="AA29" s="437"/>
      <c r="AB29" s="437"/>
      <c r="AC29" s="437"/>
      <c r="AD29" s="437"/>
      <c r="AE29" s="437"/>
      <c r="AF29" s="437"/>
      <c r="AG29" s="438"/>
      <c r="AH29" s="458">
        <v>448</v>
      </c>
      <c r="AI29" s="459"/>
      <c r="AJ29" s="459"/>
      <c r="AK29" s="459"/>
      <c r="AL29" s="501"/>
      <c r="AM29" s="458">
        <v>1400592</v>
      </c>
      <c r="AN29" s="459"/>
      <c r="AO29" s="459"/>
      <c r="AP29" s="459"/>
      <c r="AQ29" s="459"/>
      <c r="AR29" s="501"/>
      <c r="AS29" s="458">
        <v>3126</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554809</v>
      </c>
      <c r="BO29" s="408"/>
      <c r="BP29" s="408"/>
      <c r="BQ29" s="408"/>
      <c r="BR29" s="408"/>
      <c r="BS29" s="408"/>
      <c r="BT29" s="408"/>
      <c r="BU29" s="409"/>
      <c r="BV29" s="407">
        <v>545658</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98.1</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2077803</v>
      </c>
      <c r="BO30" s="527"/>
      <c r="BP30" s="527"/>
      <c r="BQ30" s="527"/>
      <c r="BR30" s="527"/>
      <c r="BS30" s="527"/>
      <c r="BT30" s="527"/>
      <c r="BU30" s="528"/>
      <c r="BV30" s="526">
        <v>2226335</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兵庫県市町村職員退職手当組合</v>
      </c>
      <c r="BZ34" s="598"/>
      <c r="CA34" s="598"/>
      <c r="CB34" s="598"/>
      <c r="CC34" s="598"/>
      <c r="CD34" s="598"/>
      <c r="CE34" s="598"/>
      <c r="CF34" s="598"/>
      <c r="CG34" s="598"/>
      <c r="CH34" s="598"/>
      <c r="CI34" s="598"/>
      <c r="CJ34" s="598"/>
      <c r="CK34" s="598"/>
      <c r="CL34" s="598"/>
      <c r="CM34" s="598"/>
      <c r="CN34" s="169"/>
      <c r="CO34" s="597">
        <f>IF(CQ34="","",MAX(C34:D43,U34:V43,AM34:AN43,BE34:BF43,BW34:BX43)+1)</f>
        <v>11</v>
      </c>
      <c r="CP34" s="597"/>
      <c r="CQ34" s="598" t="str">
        <f>IF('各会計、関係団体の財政状況及び健全化判断比率'!BS7="","",'各会計、関係団体の財政状況及び健全化判断比率'!BS7)</f>
        <v>アクト篠山</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兵庫県町議会議員公務災害補償組合</v>
      </c>
      <c r="BZ35" s="598"/>
      <c r="CA35" s="598"/>
      <c r="CB35" s="598"/>
      <c r="CC35" s="598"/>
      <c r="CD35" s="598"/>
      <c r="CE35" s="598"/>
      <c r="CF35" s="598"/>
      <c r="CG35" s="598"/>
      <c r="CH35" s="598"/>
      <c r="CI35" s="598"/>
      <c r="CJ35" s="598"/>
      <c r="CK35" s="598"/>
      <c r="CL35" s="598"/>
      <c r="CM35" s="598"/>
      <c r="CN35" s="169"/>
      <c r="CO35" s="597">
        <f t="shared" ref="CO35:CO43" si="3">IF(CQ35="","",CO34+1)</f>
        <v>12</v>
      </c>
      <c r="CP35" s="597"/>
      <c r="CQ35" s="598" t="str">
        <f>IF('各会計、関係団体の財政状況及び健全化判断比率'!BS8="","",'各会計、関係団体の財政状況及び健全化判断比率'!BS8)</f>
        <v>グリーンファームささやま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兵庫県後期高齢者医療広域連合（一般会計）</v>
      </c>
      <c r="BZ36" s="598"/>
      <c r="CA36" s="598"/>
      <c r="CB36" s="598"/>
      <c r="CC36" s="598"/>
      <c r="CD36" s="598"/>
      <c r="CE36" s="598"/>
      <c r="CF36" s="598"/>
      <c r="CG36" s="598"/>
      <c r="CH36" s="598"/>
      <c r="CI36" s="598"/>
      <c r="CJ36" s="598"/>
      <c r="CK36" s="598"/>
      <c r="CL36" s="598"/>
      <c r="CM36" s="598"/>
      <c r="CN36" s="169"/>
      <c r="CO36" s="597">
        <f t="shared" si="3"/>
        <v>13</v>
      </c>
      <c r="CP36" s="597"/>
      <c r="CQ36" s="598" t="str">
        <f>IF('各会計、関係団体の財政状況及び健全化判断比率'!BS9="","",'各会計、関係団体の財政状況及び健全化判断比率'!BS9)</f>
        <v>夢こんだ</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兵庫県後期高齢者医療広域連合（特別会計）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Kzd5mEwZWmYqL/IGsCuHeQIhMnnBoJhQrVpvlPUy04Svx1BwVvDUptaNbgp11VAcdWaepc/nm7Ie7J6gaYnm0A==" saltValue="X7c6g06cKvyvcCPptlfmM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5" zoomScaleNormal="5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51" t="s">
        <v>532</v>
      </c>
      <c r="D34" s="1151"/>
      <c r="E34" s="1152"/>
      <c r="F34" s="32">
        <v>10.55</v>
      </c>
      <c r="G34" s="33">
        <v>9.6999999999999993</v>
      </c>
      <c r="H34" s="33">
        <v>9.1999999999999993</v>
      </c>
      <c r="I34" s="33">
        <v>9.4700000000000006</v>
      </c>
      <c r="J34" s="34">
        <v>9.58</v>
      </c>
      <c r="K34" s="22"/>
      <c r="L34" s="22"/>
      <c r="M34" s="22"/>
      <c r="N34" s="22"/>
      <c r="O34" s="22"/>
      <c r="P34" s="22"/>
    </row>
    <row r="35" spans="1:16" ht="39" customHeight="1" x14ac:dyDescent="0.15">
      <c r="A35" s="22"/>
      <c r="B35" s="35"/>
      <c r="C35" s="1145" t="s">
        <v>533</v>
      </c>
      <c r="D35" s="1146"/>
      <c r="E35" s="1147"/>
      <c r="F35" s="36">
        <v>3.07</v>
      </c>
      <c r="G35" s="37">
        <v>2.62</v>
      </c>
      <c r="H35" s="37">
        <v>3.11</v>
      </c>
      <c r="I35" s="37">
        <v>3.43</v>
      </c>
      <c r="J35" s="38">
        <v>3.9</v>
      </c>
      <c r="K35" s="22"/>
      <c r="L35" s="22"/>
      <c r="M35" s="22"/>
      <c r="N35" s="22"/>
      <c r="O35" s="22"/>
      <c r="P35" s="22"/>
    </row>
    <row r="36" spans="1:16" ht="39" customHeight="1" x14ac:dyDescent="0.15">
      <c r="A36" s="22"/>
      <c r="B36" s="35"/>
      <c r="C36" s="1145" t="s">
        <v>534</v>
      </c>
      <c r="D36" s="1146"/>
      <c r="E36" s="1147"/>
      <c r="F36" s="36">
        <v>3.13</v>
      </c>
      <c r="G36" s="37">
        <v>3.45</v>
      </c>
      <c r="H36" s="37">
        <v>2.2799999999999998</v>
      </c>
      <c r="I36" s="37">
        <v>1.84</v>
      </c>
      <c r="J36" s="38">
        <v>2.11</v>
      </c>
      <c r="K36" s="22"/>
      <c r="L36" s="22"/>
      <c r="M36" s="22"/>
      <c r="N36" s="22"/>
      <c r="O36" s="22"/>
      <c r="P36" s="22"/>
    </row>
    <row r="37" spans="1:16" ht="39" customHeight="1" x14ac:dyDescent="0.15">
      <c r="A37" s="22"/>
      <c r="B37" s="35"/>
      <c r="C37" s="1145" t="s">
        <v>535</v>
      </c>
      <c r="D37" s="1146"/>
      <c r="E37" s="1147"/>
      <c r="F37" s="36">
        <v>0.34</v>
      </c>
      <c r="G37" s="37">
        <v>0.86</v>
      </c>
      <c r="H37" s="37">
        <v>0.92</v>
      </c>
      <c r="I37" s="37">
        <v>0.99</v>
      </c>
      <c r="J37" s="38">
        <v>1.01</v>
      </c>
      <c r="K37" s="22"/>
      <c r="L37" s="22"/>
      <c r="M37" s="22"/>
      <c r="N37" s="22"/>
      <c r="O37" s="22"/>
      <c r="P37" s="22"/>
    </row>
    <row r="38" spans="1:16" ht="39" customHeight="1" x14ac:dyDescent="0.15">
      <c r="A38" s="22"/>
      <c r="B38" s="35"/>
      <c r="C38" s="1145" t="s">
        <v>536</v>
      </c>
      <c r="D38" s="1146"/>
      <c r="E38" s="1147"/>
      <c r="F38" s="36">
        <v>0.09</v>
      </c>
      <c r="G38" s="37">
        <v>0.1</v>
      </c>
      <c r="H38" s="37">
        <v>0.09</v>
      </c>
      <c r="I38" s="37">
        <v>0.11</v>
      </c>
      <c r="J38" s="38">
        <v>0.13</v>
      </c>
      <c r="K38" s="22"/>
      <c r="L38" s="22"/>
      <c r="M38" s="22"/>
      <c r="N38" s="22"/>
      <c r="O38" s="22"/>
      <c r="P38" s="22"/>
    </row>
    <row r="39" spans="1:16" ht="39" customHeight="1" x14ac:dyDescent="0.15">
      <c r="A39" s="22"/>
      <c r="B39" s="35"/>
      <c r="C39" s="1145" t="s">
        <v>537</v>
      </c>
      <c r="D39" s="1146"/>
      <c r="E39" s="1147"/>
      <c r="F39" s="36">
        <v>0.22</v>
      </c>
      <c r="G39" s="37">
        <v>0.26</v>
      </c>
      <c r="H39" s="37">
        <v>0.26</v>
      </c>
      <c r="I39" s="37">
        <v>0.2</v>
      </c>
      <c r="J39" s="38">
        <v>0.11</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538</v>
      </c>
      <c r="D42" s="1146"/>
      <c r="E42" s="1147"/>
      <c r="F42" s="36" t="s">
        <v>486</v>
      </c>
      <c r="G42" s="37" t="s">
        <v>486</v>
      </c>
      <c r="H42" s="37" t="s">
        <v>486</v>
      </c>
      <c r="I42" s="37" t="s">
        <v>486</v>
      </c>
      <c r="J42" s="38" t="s">
        <v>486</v>
      </c>
      <c r="K42" s="22"/>
      <c r="L42" s="22"/>
      <c r="M42" s="22"/>
      <c r="N42" s="22"/>
      <c r="O42" s="22"/>
      <c r="P42" s="22"/>
    </row>
    <row r="43" spans="1:16" ht="39" customHeight="1" thickBot="1" x14ac:dyDescent="0.2">
      <c r="A43" s="22"/>
      <c r="B43" s="40"/>
      <c r="C43" s="1148" t="s">
        <v>539</v>
      </c>
      <c r="D43" s="1149"/>
      <c r="E43" s="1150"/>
      <c r="F43" s="41" t="s">
        <v>486</v>
      </c>
      <c r="G43" s="42" t="s">
        <v>486</v>
      </c>
      <c r="H43" s="42" t="s">
        <v>486</v>
      </c>
      <c r="I43" s="42" t="s">
        <v>486</v>
      </c>
      <c r="J43" s="43" t="s">
        <v>486</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mJOnlm7PIxWVLMUFSCVcHahbOJ5h/7IjpHFfg8/i+OcM/LtsSi7GBKiHDs45oywvxbGNeF8yjM9FXaWxOF37Sg==" saltValue="i1lCVA8YAqVKrl17lEWPW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1979</v>
      </c>
      <c r="L45" s="60">
        <v>2009</v>
      </c>
      <c r="M45" s="60">
        <v>2107</v>
      </c>
      <c r="N45" s="60">
        <v>2060</v>
      </c>
      <c r="O45" s="61">
        <v>1845</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486</v>
      </c>
      <c r="L46" s="64" t="s">
        <v>486</v>
      </c>
      <c r="M46" s="64" t="s">
        <v>486</v>
      </c>
      <c r="N46" s="64" t="s">
        <v>486</v>
      </c>
      <c r="O46" s="65" t="s">
        <v>486</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486</v>
      </c>
      <c r="L47" s="64" t="s">
        <v>486</v>
      </c>
      <c r="M47" s="64" t="s">
        <v>486</v>
      </c>
      <c r="N47" s="64" t="s">
        <v>486</v>
      </c>
      <c r="O47" s="65" t="s">
        <v>486</v>
      </c>
      <c r="P47" s="48"/>
      <c r="Q47" s="48"/>
      <c r="R47" s="48"/>
      <c r="S47" s="48"/>
      <c r="T47" s="48"/>
      <c r="U47" s="48"/>
    </row>
    <row r="48" spans="1:21" ht="30.75" customHeight="1" x14ac:dyDescent="0.15">
      <c r="A48" s="48"/>
      <c r="B48" s="1155"/>
      <c r="C48" s="1156"/>
      <c r="D48" s="62"/>
      <c r="E48" s="1161" t="s">
        <v>13</v>
      </c>
      <c r="F48" s="1161"/>
      <c r="G48" s="1161"/>
      <c r="H48" s="1161"/>
      <c r="I48" s="1161"/>
      <c r="J48" s="1162"/>
      <c r="K48" s="63">
        <v>2282</v>
      </c>
      <c r="L48" s="64">
        <v>2424</v>
      </c>
      <c r="M48" s="64">
        <v>2050</v>
      </c>
      <c r="N48" s="64">
        <v>1883</v>
      </c>
      <c r="O48" s="65">
        <v>1773</v>
      </c>
      <c r="P48" s="48"/>
      <c r="Q48" s="48"/>
      <c r="R48" s="48"/>
      <c r="S48" s="48"/>
      <c r="T48" s="48"/>
      <c r="U48" s="48"/>
    </row>
    <row r="49" spans="1:21" ht="30.75" customHeight="1" x14ac:dyDescent="0.15">
      <c r="A49" s="48"/>
      <c r="B49" s="1155"/>
      <c r="C49" s="1156"/>
      <c r="D49" s="62"/>
      <c r="E49" s="1161" t="s">
        <v>14</v>
      </c>
      <c r="F49" s="1161"/>
      <c r="G49" s="1161"/>
      <c r="H49" s="1161"/>
      <c r="I49" s="1161"/>
      <c r="J49" s="1162"/>
      <c r="K49" s="63" t="s">
        <v>486</v>
      </c>
      <c r="L49" s="64" t="s">
        <v>486</v>
      </c>
      <c r="M49" s="64" t="s">
        <v>486</v>
      </c>
      <c r="N49" s="64" t="s">
        <v>486</v>
      </c>
      <c r="O49" s="65" t="s">
        <v>486</v>
      </c>
      <c r="P49" s="48"/>
      <c r="Q49" s="48"/>
      <c r="R49" s="48"/>
      <c r="S49" s="48"/>
      <c r="T49" s="48"/>
      <c r="U49" s="48"/>
    </row>
    <row r="50" spans="1:21" ht="30.75" customHeight="1" x14ac:dyDescent="0.15">
      <c r="A50" s="48"/>
      <c r="B50" s="1155"/>
      <c r="C50" s="1156"/>
      <c r="D50" s="62"/>
      <c r="E50" s="1161" t="s">
        <v>15</v>
      </c>
      <c r="F50" s="1161"/>
      <c r="G50" s="1161"/>
      <c r="H50" s="1161"/>
      <c r="I50" s="1161"/>
      <c r="J50" s="1162"/>
      <c r="K50" s="63" t="s">
        <v>486</v>
      </c>
      <c r="L50" s="64" t="s">
        <v>486</v>
      </c>
      <c r="M50" s="64" t="s">
        <v>486</v>
      </c>
      <c r="N50" s="64" t="s">
        <v>486</v>
      </c>
      <c r="O50" s="65" t="s">
        <v>486</v>
      </c>
      <c r="P50" s="48"/>
      <c r="Q50" s="48"/>
      <c r="R50" s="48"/>
      <c r="S50" s="48"/>
      <c r="T50" s="48"/>
      <c r="U50" s="48"/>
    </row>
    <row r="51" spans="1:21" ht="30.75" customHeight="1" x14ac:dyDescent="0.15">
      <c r="A51" s="48"/>
      <c r="B51" s="1157"/>
      <c r="C51" s="1158"/>
      <c r="D51" s="66"/>
      <c r="E51" s="1161" t="s">
        <v>16</v>
      </c>
      <c r="F51" s="1161"/>
      <c r="G51" s="1161"/>
      <c r="H51" s="1161"/>
      <c r="I51" s="1161"/>
      <c r="J51" s="1162"/>
      <c r="K51" s="63">
        <v>0</v>
      </c>
      <c r="L51" s="64" t="s">
        <v>486</v>
      </c>
      <c r="M51" s="64" t="s">
        <v>486</v>
      </c>
      <c r="N51" s="64" t="s">
        <v>486</v>
      </c>
      <c r="O51" s="65" t="s">
        <v>486</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2622</v>
      </c>
      <c r="L52" s="64">
        <v>2563</v>
      </c>
      <c r="M52" s="64">
        <v>2292</v>
      </c>
      <c r="N52" s="64">
        <v>2211</v>
      </c>
      <c r="O52" s="65">
        <v>1907</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1639</v>
      </c>
      <c r="L53" s="69">
        <v>1870</v>
      </c>
      <c r="M53" s="69">
        <v>1865</v>
      </c>
      <c r="N53" s="69">
        <v>1732</v>
      </c>
      <c r="O53" s="70">
        <v>1711</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o+uFzVC6RnKccr/py+1eK8GPrPhi2l0c7/n5X5sZWgqO3Z81Z+YjfO+Me4gE6mb4T6a0s60cZDUnp0lC578aWA==" saltValue="ayidWIW7wyqIdZGSeqQA5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524</v>
      </c>
      <c r="J40" s="103" t="s">
        <v>525</v>
      </c>
      <c r="K40" s="103" t="s">
        <v>526</v>
      </c>
      <c r="L40" s="103" t="s">
        <v>527</v>
      </c>
      <c r="M40" s="104" t="s">
        <v>528</v>
      </c>
    </row>
    <row r="41" spans="2:13" ht="27.75" customHeight="1" x14ac:dyDescent="0.15">
      <c r="B41" s="1184" t="s">
        <v>30</v>
      </c>
      <c r="C41" s="1185"/>
      <c r="D41" s="105"/>
      <c r="E41" s="1190" t="s">
        <v>31</v>
      </c>
      <c r="F41" s="1190"/>
      <c r="G41" s="1190"/>
      <c r="H41" s="1191"/>
      <c r="I41" s="343">
        <v>19450</v>
      </c>
      <c r="J41" s="344">
        <v>18763</v>
      </c>
      <c r="K41" s="344">
        <v>17701</v>
      </c>
      <c r="L41" s="344">
        <v>16680</v>
      </c>
      <c r="M41" s="345">
        <v>16384</v>
      </c>
    </row>
    <row r="42" spans="2:13" ht="27.75" customHeight="1" x14ac:dyDescent="0.15">
      <c r="B42" s="1186"/>
      <c r="C42" s="1187"/>
      <c r="D42" s="106"/>
      <c r="E42" s="1192" t="s">
        <v>32</v>
      </c>
      <c r="F42" s="1192"/>
      <c r="G42" s="1192"/>
      <c r="H42" s="1193"/>
      <c r="I42" s="346" t="s">
        <v>486</v>
      </c>
      <c r="J42" s="347" t="s">
        <v>486</v>
      </c>
      <c r="K42" s="347" t="s">
        <v>486</v>
      </c>
      <c r="L42" s="347" t="s">
        <v>486</v>
      </c>
      <c r="M42" s="348" t="s">
        <v>486</v>
      </c>
    </row>
    <row r="43" spans="2:13" ht="27.75" customHeight="1" x14ac:dyDescent="0.15">
      <c r="B43" s="1186"/>
      <c r="C43" s="1187"/>
      <c r="D43" s="106"/>
      <c r="E43" s="1192" t="s">
        <v>33</v>
      </c>
      <c r="F43" s="1192"/>
      <c r="G43" s="1192"/>
      <c r="H43" s="1193"/>
      <c r="I43" s="346">
        <v>23509</v>
      </c>
      <c r="J43" s="347">
        <v>20718</v>
      </c>
      <c r="K43" s="347">
        <v>18157</v>
      </c>
      <c r="L43" s="347">
        <v>16006</v>
      </c>
      <c r="M43" s="348">
        <v>13776</v>
      </c>
    </row>
    <row r="44" spans="2:13" ht="27.75" customHeight="1" x14ac:dyDescent="0.15">
      <c r="B44" s="1186"/>
      <c r="C44" s="1187"/>
      <c r="D44" s="106"/>
      <c r="E44" s="1192" t="s">
        <v>34</v>
      </c>
      <c r="F44" s="1192"/>
      <c r="G44" s="1192"/>
      <c r="H44" s="1193"/>
      <c r="I44" s="346" t="s">
        <v>486</v>
      </c>
      <c r="J44" s="347" t="s">
        <v>486</v>
      </c>
      <c r="K44" s="347" t="s">
        <v>486</v>
      </c>
      <c r="L44" s="347" t="s">
        <v>486</v>
      </c>
      <c r="M44" s="348" t="s">
        <v>486</v>
      </c>
    </row>
    <row r="45" spans="2:13" ht="27.75" customHeight="1" x14ac:dyDescent="0.15">
      <c r="B45" s="1186"/>
      <c r="C45" s="1187"/>
      <c r="D45" s="106"/>
      <c r="E45" s="1192" t="s">
        <v>35</v>
      </c>
      <c r="F45" s="1192"/>
      <c r="G45" s="1192"/>
      <c r="H45" s="1193"/>
      <c r="I45" s="346">
        <v>3948</v>
      </c>
      <c r="J45" s="347">
        <v>3907</v>
      </c>
      <c r="K45" s="347">
        <v>3868</v>
      </c>
      <c r="L45" s="347">
        <v>3793</v>
      </c>
      <c r="M45" s="348">
        <v>3794</v>
      </c>
    </row>
    <row r="46" spans="2:13" ht="27.75" customHeight="1" x14ac:dyDescent="0.15">
      <c r="B46" s="1186"/>
      <c r="C46" s="1187"/>
      <c r="D46" s="107"/>
      <c r="E46" s="1192" t="s">
        <v>36</v>
      </c>
      <c r="F46" s="1192"/>
      <c r="G46" s="1192"/>
      <c r="H46" s="1193"/>
      <c r="I46" s="346" t="s">
        <v>486</v>
      </c>
      <c r="J46" s="347" t="s">
        <v>486</v>
      </c>
      <c r="K46" s="347" t="s">
        <v>486</v>
      </c>
      <c r="L46" s="347" t="s">
        <v>486</v>
      </c>
      <c r="M46" s="348" t="s">
        <v>486</v>
      </c>
    </row>
    <row r="47" spans="2:13" ht="27.75" customHeight="1" x14ac:dyDescent="0.15">
      <c r="B47" s="1186"/>
      <c r="C47" s="1187"/>
      <c r="D47" s="108"/>
      <c r="E47" s="1194" t="s">
        <v>37</v>
      </c>
      <c r="F47" s="1195"/>
      <c r="G47" s="1195"/>
      <c r="H47" s="1196"/>
      <c r="I47" s="346" t="s">
        <v>486</v>
      </c>
      <c r="J47" s="347" t="s">
        <v>486</v>
      </c>
      <c r="K47" s="347" t="s">
        <v>486</v>
      </c>
      <c r="L47" s="347" t="s">
        <v>486</v>
      </c>
      <c r="M47" s="348" t="s">
        <v>486</v>
      </c>
    </row>
    <row r="48" spans="2:13" ht="27.75" customHeight="1" x14ac:dyDescent="0.15">
      <c r="B48" s="1186"/>
      <c r="C48" s="1187"/>
      <c r="D48" s="106"/>
      <c r="E48" s="1192" t="s">
        <v>38</v>
      </c>
      <c r="F48" s="1192"/>
      <c r="G48" s="1192"/>
      <c r="H48" s="1193"/>
      <c r="I48" s="346" t="s">
        <v>486</v>
      </c>
      <c r="J48" s="347" t="s">
        <v>486</v>
      </c>
      <c r="K48" s="347" t="s">
        <v>486</v>
      </c>
      <c r="L48" s="347" t="s">
        <v>486</v>
      </c>
      <c r="M48" s="348" t="s">
        <v>486</v>
      </c>
    </row>
    <row r="49" spans="2:13" ht="27.75" customHeight="1" x14ac:dyDescent="0.15">
      <c r="B49" s="1188"/>
      <c r="C49" s="1189"/>
      <c r="D49" s="106"/>
      <c r="E49" s="1192" t="s">
        <v>39</v>
      </c>
      <c r="F49" s="1192"/>
      <c r="G49" s="1192"/>
      <c r="H49" s="1193"/>
      <c r="I49" s="346" t="s">
        <v>486</v>
      </c>
      <c r="J49" s="347" t="s">
        <v>486</v>
      </c>
      <c r="K49" s="347" t="s">
        <v>486</v>
      </c>
      <c r="L49" s="347" t="s">
        <v>486</v>
      </c>
      <c r="M49" s="348" t="s">
        <v>486</v>
      </c>
    </row>
    <row r="50" spans="2:13" ht="27.75" customHeight="1" x14ac:dyDescent="0.15">
      <c r="B50" s="1197" t="s">
        <v>40</v>
      </c>
      <c r="C50" s="1198"/>
      <c r="D50" s="109"/>
      <c r="E50" s="1192" t="s">
        <v>41</v>
      </c>
      <c r="F50" s="1192"/>
      <c r="G50" s="1192"/>
      <c r="H50" s="1193"/>
      <c r="I50" s="346">
        <v>4098</v>
      </c>
      <c r="J50" s="347">
        <v>4694</v>
      </c>
      <c r="K50" s="347">
        <v>4674</v>
      </c>
      <c r="L50" s="347">
        <v>4540</v>
      </c>
      <c r="M50" s="348">
        <v>4509</v>
      </c>
    </row>
    <row r="51" spans="2:13" ht="27.75" customHeight="1" x14ac:dyDescent="0.15">
      <c r="B51" s="1186"/>
      <c r="C51" s="1187"/>
      <c r="D51" s="106"/>
      <c r="E51" s="1192" t="s">
        <v>42</v>
      </c>
      <c r="F51" s="1192"/>
      <c r="G51" s="1192"/>
      <c r="H51" s="1193"/>
      <c r="I51" s="346">
        <v>464</v>
      </c>
      <c r="J51" s="347">
        <v>299</v>
      </c>
      <c r="K51" s="347">
        <v>227</v>
      </c>
      <c r="L51" s="347">
        <v>138</v>
      </c>
      <c r="M51" s="348">
        <v>134</v>
      </c>
    </row>
    <row r="52" spans="2:13" ht="27.75" customHeight="1" x14ac:dyDescent="0.15">
      <c r="B52" s="1188"/>
      <c r="C52" s="1189"/>
      <c r="D52" s="106"/>
      <c r="E52" s="1192" t="s">
        <v>43</v>
      </c>
      <c r="F52" s="1192"/>
      <c r="G52" s="1192"/>
      <c r="H52" s="1193"/>
      <c r="I52" s="346">
        <v>27055</v>
      </c>
      <c r="J52" s="347">
        <v>25591</v>
      </c>
      <c r="K52" s="347">
        <v>24163</v>
      </c>
      <c r="L52" s="347">
        <v>22867</v>
      </c>
      <c r="M52" s="348">
        <v>22122</v>
      </c>
    </row>
    <row r="53" spans="2:13" ht="27.75" customHeight="1" thickBot="1" x14ac:dyDescent="0.2">
      <c r="B53" s="1199" t="s">
        <v>19</v>
      </c>
      <c r="C53" s="1200"/>
      <c r="D53" s="110"/>
      <c r="E53" s="1201" t="s">
        <v>44</v>
      </c>
      <c r="F53" s="1201"/>
      <c r="G53" s="1201"/>
      <c r="H53" s="1202"/>
      <c r="I53" s="349">
        <v>15289</v>
      </c>
      <c r="J53" s="350">
        <v>12803</v>
      </c>
      <c r="K53" s="350">
        <v>10662</v>
      </c>
      <c r="L53" s="350">
        <v>8935</v>
      </c>
      <c r="M53" s="351">
        <v>7188</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zV0nCxcRwA96QWhvAIBcdZhmrF8KPStTGaIOVukMMVpm3bqsCRHkPquuFGhd5o9Yuul+XRAwGq02oMZNXDA05w==" saltValue="l28KHI1Re1mPIPv9Fs/Ha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526</v>
      </c>
      <c r="G54" s="119" t="s">
        <v>527</v>
      </c>
      <c r="H54" s="120" t="s">
        <v>528</v>
      </c>
    </row>
    <row r="55" spans="2:8" ht="52.5" customHeight="1" x14ac:dyDescent="0.15">
      <c r="B55" s="121"/>
      <c r="C55" s="1211" t="s">
        <v>46</v>
      </c>
      <c r="D55" s="1211"/>
      <c r="E55" s="1212"/>
      <c r="F55" s="352">
        <v>1864</v>
      </c>
      <c r="G55" s="352">
        <v>1720</v>
      </c>
      <c r="H55" s="353">
        <v>1579</v>
      </c>
    </row>
    <row r="56" spans="2:8" ht="52.5" customHeight="1" x14ac:dyDescent="0.15">
      <c r="B56" s="122"/>
      <c r="C56" s="1213" t="s">
        <v>47</v>
      </c>
      <c r="D56" s="1213"/>
      <c r="E56" s="1214"/>
      <c r="F56" s="354">
        <v>536</v>
      </c>
      <c r="G56" s="354">
        <v>546</v>
      </c>
      <c r="H56" s="355">
        <v>555</v>
      </c>
    </row>
    <row r="57" spans="2:8" ht="53.25" customHeight="1" x14ac:dyDescent="0.15">
      <c r="B57" s="122"/>
      <c r="C57" s="1215" t="s">
        <v>48</v>
      </c>
      <c r="D57" s="1215"/>
      <c r="E57" s="1216"/>
      <c r="F57" s="356">
        <v>2397</v>
      </c>
      <c r="G57" s="356">
        <v>2226</v>
      </c>
      <c r="H57" s="357">
        <v>2078</v>
      </c>
    </row>
    <row r="58" spans="2:8" ht="45.75" customHeight="1" x14ac:dyDescent="0.15">
      <c r="B58" s="123"/>
      <c r="C58" s="1203" t="s">
        <v>552</v>
      </c>
      <c r="D58" s="1204"/>
      <c r="E58" s="1205"/>
      <c r="F58" s="358">
        <v>1272</v>
      </c>
      <c r="G58" s="358">
        <v>1195</v>
      </c>
      <c r="H58" s="359">
        <v>1018</v>
      </c>
    </row>
    <row r="59" spans="2:8" ht="45.75" customHeight="1" x14ac:dyDescent="0.15">
      <c r="B59" s="123"/>
      <c r="C59" s="1203" t="s">
        <v>553</v>
      </c>
      <c r="D59" s="1204"/>
      <c r="E59" s="1205"/>
      <c r="F59" s="358">
        <v>154</v>
      </c>
      <c r="G59" s="358">
        <v>178</v>
      </c>
      <c r="H59" s="359">
        <v>299</v>
      </c>
    </row>
    <row r="60" spans="2:8" ht="45.75" customHeight="1" x14ac:dyDescent="0.15">
      <c r="B60" s="123"/>
      <c r="C60" s="1203" t="s">
        <v>554</v>
      </c>
      <c r="D60" s="1204"/>
      <c r="E60" s="1205"/>
      <c r="F60" s="358">
        <v>99</v>
      </c>
      <c r="G60" s="358">
        <v>104</v>
      </c>
      <c r="H60" s="359">
        <v>113</v>
      </c>
    </row>
    <row r="61" spans="2:8" ht="45.75" customHeight="1" x14ac:dyDescent="0.15">
      <c r="B61" s="123"/>
      <c r="C61" s="1203" t="s">
        <v>555</v>
      </c>
      <c r="D61" s="1204"/>
      <c r="E61" s="1205"/>
      <c r="F61" s="358">
        <v>93</v>
      </c>
      <c r="G61" s="358">
        <v>91</v>
      </c>
      <c r="H61" s="359">
        <v>90</v>
      </c>
    </row>
    <row r="62" spans="2:8" ht="45.75" customHeight="1" thickBot="1" x14ac:dyDescent="0.2">
      <c r="B62" s="124"/>
      <c r="C62" s="1206" t="s">
        <v>556</v>
      </c>
      <c r="D62" s="1207"/>
      <c r="E62" s="1208"/>
      <c r="F62" s="360">
        <v>73</v>
      </c>
      <c r="G62" s="360">
        <v>73</v>
      </c>
      <c r="H62" s="361">
        <v>73</v>
      </c>
    </row>
    <row r="63" spans="2:8" ht="52.5" customHeight="1" thickBot="1" x14ac:dyDescent="0.2">
      <c r="B63" s="125"/>
      <c r="C63" s="1209" t="s">
        <v>49</v>
      </c>
      <c r="D63" s="1209"/>
      <c r="E63" s="1210"/>
      <c r="F63" s="362">
        <v>4797</v>
      </c>
      <c r="G63" s="362">
        <v>4492</v>
      </c>
      <c r="H63" s="363">
        <v>4211</v>
      </c>
    </row>
    <row r="64" spans="2:8" x14ac:dyDescent="0.15"/>
  </sheetData>
  <sheetProtection algorithmName="SHA-512" hashValue="EML49EuIU/MeMLq2ueydDeFH92pAwY9Jsy1R6XNOOPt5otuBZLkaVadmIcYIxKjURnafZdFe3VZLI+3miW0znA==" saltValue="8r/LctHX2l5/6u02tDsYk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523</v>
      </c>
      <c r="G2" s="139"/>
      <c r="H2" s="140"/>
    </row>
    <row r="3" spans="1:8" x14ac:dyDescent="0.15">
      <c r="A3" s="136" t="s">
        <v>516</v>
      </c>
      <c r="B3" s="141"/>
      <c r="C3" s="142"/>
      <c r="D3" s="143">
        <v>63979</v>
      </c>
      <c r="E3" s="144"/>
      <c r="F3" s="145">
        <v>92632</v>
      </c>
      <c r="G3" s="146"/>
      <c r="H3" s="147"/>
    </row>
    <row r="4" spans="1:8" x14ac:dyDescent="0.15">
      <c r="A4" s="148"/>
      <c r="B4" s="149"/>
      <c r="C4" s="150"/>
      <c r="D4" s="151">
        <v>31062</v>
      </c>
      <c r="E4" s="152"/>
      <c r="F4" s="153">
        <v>47978</v>
      </c>
      <c r="G4" s="154"/>
      <c r="H4" s="155"/>
    </row>
    <row r="5" spans="1:8" x14ac:dyDescent="0.15">
      <c r="A5" s="136" t="s">
        <v>518</v>
      </c>
      <c r="B5" s="141"/>
      <c r="C5" s="142"/>
      <c r="D5" s="143">
        <v>32945</v>
      </c>
      <c r="E5" s="144"/>
      <c r="F5" s="145">
        <v>96469</v>
      </c>
      <c r="G5" s="146"/>
      <c r="H5" s="147"/>
    </row>
    <row r="6" spans="1:8" x14ac:dyDescent="0.15">
      <c r="A6" s="148"/>
      <c r="B6" s="149"/>
      <c r="C6" s="150"/>
      <c r="D6" s="151">
        <v>22436</v>
      </c>
      <c r="E6" s="152"/>
      <c r="F6" s="153">
        <v>49775</v>
      </c>
      <c r="G6" s="154"/>
      <c r="H6" s="155"/>
    </row>
    <row r="7" spans="1:8" x14ac:dyDescent="0.15">
      <c r="A7" s="136" t="s">
        <v>519</v>
      </c>
      <c r="B7" s="141"/>
      <c r="C7" s="142"/>
      <c r="D7" s="143">
        <v>36814</v>
      </c>
      <c r="E7" s="144"/>
      <c r="F7" s="145">
        <v>85743</v>
      </c>
      <c r="G7" s="146"/>
      <c r="H7" s="147"/>
    </row>
    <row r="8" spans="1:8" x14ac:dyDescent="0.15">
      <c r="A8" s="148"/>
      <c r="B8" s="149"/>
      <c r="C8" s="150"/>
      <c r="D8" s="151">
        <v>23026</v>
      </c>
      <c r="E8" s="152"/>
      <c r="F8" s="153">
        <v>45231</v>
      </c>
      <c r="G8" s="154"/>
      <c r="H8" s="155"/>
    </row>
    <row r="9" spans="1:8" x14ac:dyDescent="0.15">
      <c r="A9" s="136" t="s">
        <v>520</v>
      </c>
      <c r="B9" s="141"/>
      <c r="C9" s="142"/>
      <c r="D9" s="143">
        <v>39829</v>
      </c>
      <c r="E9" s="144"/>
      <c r="F9" s="145">
        <v>92509</v>
      </c>
      <c r="G9" s="146"/>
      <c r="H9" s="147"/>
    </row>
    <row r="10" spans="1:8" x14ac:dyDescent="0.15">
      <c r="A10" s="148"/>
      <c r="B10" s="149"/>
      <c r="C10" s="150"/>
      <c r="D10" s="151">
        <v>23307</v>
      </c>
      <c r="E10" s="152"/>
      <c r="F10" s="153">
        <v>52274</v>
      </c>
      <c r="G10" s="154"/>
      <c r="H10" s="155"/>
    </row>
    <row r="11" spans="1:8" x14ac:dyDescent="0.15">
      <c r="A11" s="136" t="s">
        <v>521</v>
      </c>
      <c r="B11" s="141"/>
      <c r="C11" s="142"/>
      <c r="D11" s="143">
        <v>50863</v>
      </c>
      <c r="E11" s="144"/>
      <c r="F11" s="145">
        <v>98544</v>
      </c>
      <c r="G11" s="146"/>
      <c r="H11" s="147"/>
    </row>
    <row r="12" spans="1:8" x14ac:dyDescent="0.15">
      <c r="A12" s="148"/>
      <c r="B12" s="149"/>
      <c r="C12" s="156"/>
      <c r="D12" s="151">
        <v>32183</v>
      </c>
      <c r="E12" s="152"/>
      <c r="F12" s="153">
        <v>55816</v>
      </c>
      <c r="G12" s="154"/>
      <c r="H12" s="155"/>
    </row>
    <row r="13" spans="1:8" x14ac:dyDescent="0.15">
      <c r="A13" s="136"/>
      <c r="B13" s="141"/>
      <c r="C13" s="157"/>
      <c r="D13" s="158">
        <v>44886</v>
      </c>
      <c r="E13" s="159"/>
      <c r="F13" s="160">
        <v>93179</v>
      </c>
      <c r="G13" s="161"/>
      <c r="H13" s="147"/>
    </row>
    <row r="14" spans="1:8" x14ac:dyDescent="0.15">
      <c r="A14" s="148"/>
      <c r="B14" s="149"/>
      <c r="C14" s="150"/>
      <c r="D14" s="151">
        <v>26403</v>
      </c>
      <c r="E14" s="152"/>
      <c r="F14" s="153">
        <v>50215</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3.13</v>
      </c>
      <c r="C19" s="162">
        <f>ROUND(VALUE(SUBSTITUTE(実質収支比率等に係る経年分析!G$48,"▲","-")),2)</f>
        <v>3.46</v>
      </c>
      <c r="D19" s="162">
        <f>ROUND(VALUE(SUBSTITUTE(実質収支比率等に係る経年分析!H$48,"▲","-")),2)</f>
        <v>2.2799999999999998</v>
      </c>
      <c r="E19" s="162">
        <f>ROUND(VALUE(SUBSTITUTE(実質収支比率等に係る経年分析!I$48,"▲","-")),2)</f>
        <v>1.85</v>
      </c>
      <c r="F19" s="162">
        <f>ROUND(VALUE(SUBSTITUTE(実質収支比率等に係る経年分析!J$48,"▲","-")),2)</f>
        <v>2.11</v>
      </c>
    </row>
    <row r="20" spans="1:11" x14ac:dyDescent="0.15">
      <c r="A20" s="162" t="s">
        <v>53</v>
      </c>
      <c r="B20" s="162">
        <f>ROUND(VALUE(SUBSTITUTE(実質収支比率等に係る経年分析!F$47,"▲","-")),2)</f>
        <v>12.07</v>
      </c>
      <c r="C20" s="162">
        <f>ROUND(VALUE(SUBSTITUTE(実質収支比率等に係る経年分析!G$47,"▲","-")),2)</f>
        <v>13.21</v>
      </c>
      <c r="D20" s="162">
        <f>ROUND(VALUE(SUBSTITUTE(実質収支比率等に係る経年分析!H$47,"▲","-")),2)</f>
        <v>13.49</v>
      </c>
      <c r="E20" s="162">
        <f>ROUND(VALUE(SUBSTITUTE(実質収支比率等に係る経年分析!I$47,"▲","-")),2)</f>
        <v>12.37</v>
      </c>
      <c r="F20" s="162">
        <f>ROUND(VALUE(SUBSTITUTE(実質収支比率等に係る経年分析!J$47,"▲","-")),2)</f>
        <v>11.3</v>
      </c>
    </row>
    <row r="21" spans="1:11" x14ac:dyDescent="0.15">
      <c r="A21" s="162" t="s">
        <v>54</v>
      </c>
      <c r="B21" s="162">
        <f>IF(ISNUMBER(VALUE(SUBSTITUTE(実質収支比率等に係る経年分析!F$49,"▲","-"))),ROUND(VALUE(SUBSTITUTE(実質収支比率等に係る経年分析!F$49,"▲","-")),2),NA())</f>
        <v>0.64</v>
      </c>
      <c r="C21" s="162">
        <f>IF(ISNUMBER(VALUE(SUBSTITUTE(実質収支比率等に係る経年分析!G$49,"▲","-"))),ROUND(VALUE(SUBSTITUTE(実質収支比率等に係る経年分析!G$49,"▲","-")),2),NA())</f>
        <v>0.44</v>
      </c>
      <c r="D21" s="162">
        <f>IF(ISNUMBER(VALUE(SUBSTITUTE(実質収支比率等に係る経年分析!H$49,"▲","-"))),ROUND(VALUE(SUBSTITUTE(実質収支比率等に係る経年分析!H$49,"▲","-")),2),NA())</f>
        <v>-3.51</v>
      </c>
      <c r="E21" s="162">
        <f>IF(ISNUMBER(VALUE(SUBSTITUTE(実質収支比率等に係る経年分析!I$49,"▲","-"))),ROUND(VALUE(SUBSTITUTE(実質収支比率等に係る経年分析!I$49,"▲","-")),2),NA())</f>
        <v>-2.58</v>
      </c>
      <c r="F21" s="162">
        <f>IF(ISNUMBER(VALUE(SUBSTITUTE(実質収支比率等に係る経年分析!J$49,"▲","-"))),ROUND(VALUE(SUBSTITUTE(実質収支比率等に係る経年分析!J$49,"▲","-")),2),NA())</f>
        <v>-1.66</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0.22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0.26</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0.26</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0.11</v>
      </c>
    </row>
    <row r="32" spans="1:11" x14ac:dyDescent="0.15">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0.09</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0.1</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0.13</v>
      </c>
    </row>
    <row r="33" spans="1:16" x14ac:dyDescent="0.15">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0.34</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0.86</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0.92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0.99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1.01</v>
      </c>
    </row>
    <row r="34" spans="1:16" x14ac:dyDescent="0.15">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3.13</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3.45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2.2799999999999998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1.84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2.11</v>
      </c>
    </row>
    <row r="35" spans="1:16" x14ac:dyDescent="0.15">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3.07</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2.62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3.11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3.43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3.9</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10.55</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9.6999999999999993</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9.1999999999999993</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9.4700000000000006</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9.58</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2622</v>
      </c>
      <c r="E42" s="164"/>
      <c r="F42" s="164"/>
      <c r="G42" s="164">
        <f>'実質公債費比率（分子）の構造'!L$52</f>
        <v>2563</v>
      </c>
      <c r="H42" s="164"/>
      <c r="I42" s="164"/>
      <c r="J42" s="164">
        <f>'実質公債費比率（分子）の構造'!M$52</f>
        <v>2292</v>
      </c>
      <c r="K42" s="164"/>
      <c r="L42" s="164"/>
      <c r="M42" s="164">
        <f>'実質公債費比率（分子）の構造'!N$52</f>
        <v>2211</v>
      </c>
      <c r="N42" s="164"/>
      <c r="O42" s="164"/>
      <c r="P42" s="164">
        <f>'実質公債費比率（分子）の構造'!O$52</f>
        <v>1907</v>
      </c>
    </row>
    <row r="43" spans="1:16" x14ac:dyDescent="0.15">
      <c r="A43" s="164" t="s">
        <v>16</v>
      </c>
      <c r="B43" s="164">
        <f>'実質公債費比率（分子）の構造'!K$51</f>
        <v>0</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15">
      <c r="A46" s="164" t="s">
        <v>64</v>
      </c>
      <c r="B46" s="164">
        <f>'実質公債費比率（分子）の構造'!K$48</f>
        <v>2282</v>
      </c>
      <c r="C46" s="164"/>
      <c r="D46" s="164"/>
      <c r="E46" s="164">
        <f>'実質公債費比率（分子）の構造'!L$48</f>
        <v>2424</v>
      </c>
      <c r="F46" s="164"/>
      <c r="G46" s="164"/>
      <c r="H46" s="164">
        <f>'実質公債費比率（分子）の構造'!M$48</f>
        <v>2050</v>
      </c>
      <c r="I46" s="164"/>
      <c r="J46" s="164"/>
      <c r="K46" s="164">
        <f>'実質公債費比率（分子）の構造'!N$48</f>
        <v>1883</v>
      </c>
      <c r="L46" s="164"/>
      <c r="M46" s="164"/>
      <c r="N46" s="164">
        <f>'実質公債費比率（分子）の構造'!O$48</f>
        <v>1773</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1979</v>
      </c>
      <c r="C49" s="164"/>
      <c r="D49" s="164"/>
      <c r="E49" s="164">
        <f>'実質公債費比率（分子）の構造'!L$45</f>
        <v>2009</v>
      </c>
      <c r="F49" s="164"/>
      <c r="G49" s="164"/>
      <c r="H49" s="164">
        <f>'実質公債費比率（分子）の構造'!M$45</f>
        <v>2107</v>
      </c>
      <c r="I49" s="164"/>
      <c r="J49" s="164"/>
      <c r="K49" s="164">
        <f>'実質公債費比率（分子）の構造'!N$45</f>
        <v>2060</v>
      </c>
      <c r="L49" s="164"/>
      <c r="M49" s="164"/>
      <c r="N49" s="164">
        <f>'実質公債費比率（分子）の構造'!O$45</f>
        <v>1845</v>
      </c>
      <c r="O49" s="164"/>
      <c r="P49" s="164"/>
    </row>
    <row r="50" spans="1:16" x14ac:dyDescent="0.15">
      <c r="A50" s="164" t="s">
        <v>67</v>
      </c>
      <c r="B50" s="164" t="e">
        <f>NA()</f>
        <v>#N/A</v>
      </c>
      <c r="C50" s="164">
        <f>IF(ISNUMBER('実質公債費比率（分子）の構造'!K$53),'実質公債費比率（分子）の構造'!K$53,NA())</f>
        <v>1639</v>
      </c>
      <c r="D50" s="164" t="e">
        <f>NA()</f>
        <v>#N/A</v>
      </c>
      <c r="E50" s="164" t="e">
        <f>NA()</f>
        <v>#N/A</v>
      </c>
      <c r="F50" s="164">
        <f>IF(ISNUMBER('実質公債費比率（分子）の構造'!L$53),'実質公債費比率（分子）の構造'!L$53,NA())</f>
        <v>1870</v>
      </c>
      <c r="G50" s="164" t="e">
        <f>NA()</f>
        <v>#N/A</v>
      </c>
      <c r="H50" s="164" t="e">
        <f>NA()</f>
        <v>#N/A</v>
      </c>
      <c r="I50" s="164">
        <f>IF(ISNUMBER('実質公債費比率（分子）の構造'!M$53),'実質公債費比率（分子）の構造'!M$53,NA())</f>
        <v>1865</v>
      </c>
      <c r="J50" s="164" t="e">
        <f>NA()</f>
        <v>#N/A</v>
      </c>
      <c r="K50" s="164" t="e">
        <f>NA()</f>
        <v>#N/A</v>
      </c>
      <c r="L50" s="164">
        <f>IF(ISNUMBER('実質公債費比率（分子）の構造'!N$53),'実質公債費比率（分子）の構造'!N$53,NA())</f>
        <v>1732</v>
      </c>
      <c r="M50" s="164" t="e">
        <f>NA()</f>
        <v>#N/A</v>
      </c>
      <c r="N50" s="164" t="e">
        <f>NA()</f>
        <v>#N/A</v>
      </c>
      <c r="O50" s="164">
        <f>IF(ISNUMBER('実質公債費比率（分子）の構造'!O$53),'実質公債費比率（分子）の構造'!O$53,NA())</f>
        <v>1711</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27055</v>
      </c>
      <c r="E56" s="163"/>
      <c r="F56" s="163"/>
      <c r="G56" s="163">
        <f>'将来負担比率（分子）の構造'!J$52</f>
        <v>25591</v>
      </c>
      <c r="H56" s="163"/>
      <c r="I56" s="163"/>
      <c r="J56" s="163">
        <f>'将来負担比率（分子）の構造'!K$52</f>
        <v>24163</v>
      </c>
      <c r="K56" s="163"/>
      <c r="L56" s="163"/>
      <c r="M56" s="163">
        <f>'将来負担比率（分子）の構造'!L$52</f>
        <v>22867</v>
      </c>
      <c r="N56" s="163"/>
      <c r="O56" s="163"/>
      <c r="P56" s="163">
        <f>'将来負担比率（分子）の構造'!M$52</f>
        <v>22122</v>
      </c>
    </row>
    <row r="57" spans="1:16" x14ac:dyDescent="0.15">
      <c r="A57" s="163" t="s">
        <v>42</v>
      </c>
      <c r="B57" s="163"/>
      <c r="C57" s="163"/>
      <c r="D57" s="163">
        <f>'将来負担比率（分子）の構造'!I$51</f>
        <v>464</v>
      </c>
      <c r="E57" s="163"/>
      <c r="F57" s="163"/>
      <c r="G57" s="163">
        <f>'将来負担比率（分子）の構造'!J$51</f>
        <v>299</v>
      </c>
      <c r="H57" s="163"/>
      <c r="I57" s="163"/>
      <c r="J57" s="163">
        <f>'将来負担比率（分子）の構造'!K$51</f>
        <v>227</v>
      </c>
      <c r="K57" s="163"/>
      <c r="L57" s="163"/>
      <c r="M57" s="163">
        <f>'将来負担比率（分子）の構造'!L$51</f>
        <v>138</v>
      </c>
      <c r="N57" s="163"/>
      <c r="O57" s="163"/>
      <c r="P57" s="163">
        <f>'将来負担比率（分子）の構造'!M$51</f>
        <v>134</v>
      </c>
    </row>
    <row r="58" spans="1:16" x14ac:dyDescent="0.15">
      <c r="A58" s="163" t="s">
        <v>41</v>
      </c>
      <c r="B58" s="163"/>
      <c r="C58" s="163"/>
      <c r="D58" s="163">
        <f>'将来負担比率（分子）の構造'!I$50</f>
        <v>4098</v>
      </c>
      <c r="E58" s="163"/>
      <c r="F58" s="163"/>
      <c r="G58" s="163">
        <f>'将来負担比率（分子）の構造'!J$50</f>
        <v>4694</v>
      </c>
      <c r="H58" s="163"/>
      <c r="I58" s="163"/>
      <c r="J58" s="163">
        <f>'将来負担比率（分子）の構造'!K$50</f>
        <v>4674</v>
      </c>
      <c r="K58" s="163"/>
      <c r="L58" s="163"/>
      <c r="M58" s="163">
        <f>'将来負担比率（分子）の構造'!L$50</f>
        <v>4540</v>
      </c>
      <c r="N58" s="163"/>
      <c r="O58" s="163"/>
      <c r="P58" s="163">
        <f>'将来負担比率（分子）の構造'!M$50</f>
        <v>4509</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3948</v>
      </c>
      <c r="C62" s="163"/>
      <c r="D62" s="163"/>
      <c r="E62" s="163">
        <f>'将来負担比率（分子）の構造'!J$45</f>
        <v>3907</v>
      </c>
      <c r="F62" s="163"/>
      <c r="G62" s="163"/>
      <c r="H62" s="163">
        <f>'将来負担比率（分子）の構造'!K$45</f>
        <v>3868</v>
      </c>
      <c r="I62" s="163"/>
      <c r="J62" s="163"/>
      <c r="K62" s="163">
        <f>'将来負担比率（分子）の構造'!L$45</f>
        <v>3793</v>
      </c>
      <c r="L62" s="163"/>
      <c r="M62" s="163"/>
      <c r="N62" s="163">
        <f>'将来負担比率（分子）の構造'!M$45</f>
        <v>3794</v>
      </c>
      <c r="O62" s="163"/>
      <c r="P62" s="163"/>
    </row>
    <row r="63" spans="1:16" x14ac:dyDescent="0.15">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15">
      <c r="A64" s="163" t="s">
        <v>33</v>
      </c>
      <c r="B64" s="163">
        <f>'将来負担比率（分子）の構造'!I$43</f>
        <v>23509</v>
      </c>
      <c r="C64" s="163"/>
      <c r="D64" s="163"/>
      <c r="E64" s="163">
        <f>'将来負担比率（分子）の構造'!J$43</f>
        <v>20718</v>
      </c>
      <c r="F64" s="163"/>
      <c r="G64" s="163"/>
      <c r="H64" s="163">
        <f>'将来負担比率（分子）の構造'!K$43</f>
        <v>18157</v>
      </c>
      <c r="I64" s="163"/>
      <c r="J64" s="163"/>
      <c r="K64" s="163">
        <f>'将来負担比率（分子）の構造'!L$43</f>
        <v>16006</v>
      </c>
      <c r="L64" s="163"/>
      <c r="M64" s="163"/>
      <c r="N64" s="163">
        <f>'将来負担比率（分子）の構造'!M$43</f>
        <v>13776</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19450</v>
      </c>
      <c r="C66" s="163"/>
      <c r="D66" s="163"/>
      <c r="E66" s="163">
        <f>'将来負担比率（分子）の構造'!J$41</f>
        <v>18763</v>
      </c>
      <c r="F66" s="163"/>
      <c r="G66" s="163"/>
      <c r="H66" s="163">
        <f>'将来負担比率（分子）の構造'!K$41</f>
        <v>17701</v>
      </c>
      <c r="I66" s="163"/>
      <c r="J66" s="163"/>
      <c r="K66" s="163">
        <f>'将来負担比率（分子）の構造'!L$41</f>
        <v>16680</v>
      </c>
      <c r="L66" s="163"/>
      <c r="M66" s="163"/>
      <c r="N66" s="163">
        <f>'将来負担比率（分子）の構造'!M$41</f>
        <v>16384</v>
      </c>
      <c r="O66" s="163"/>
      <c r="P66" s="163"/>
    </row>
    <row r="67" spans="1:16" x14ac:dyDescent="0.15">
      <c r="A67" s="163" t="s">
        <v>71</v>
      </c>
      <c r="B67" s="163" t="e">
        <f>NA()</f>
        <v>#N/A</v>
      </c>
      <c r="C67" s="163">
        <f>IF(ISNUMBER('将来負担比率（分子）の構造'!I$53), IF('将来負担比率（分子）の構造'!I$53 &lt; 0, 0, '将来負担比率（分子）の構造'!I$53), NA())</f>
        <v>15289</v>
      </c>
      <c r="D67" s="163" t="e">
        <f>NA()</f>
        <v>#N/A</v>
      </c>
      <c r="E67" s="163" t="e">
        <f>NA()</f>
        <v>#N/A</v>
      </c>
      <c r="F67" s="163">
        <f>IF(ISNUMBER('将来負担比率（分子）の構造'!J$53), IF('将来負担比率（分子）の構造'!J$53 &lt; 0, 0, '将来負担比率（分子）の構造'!J$53), NA())</f>
        <v>12803</v>
      </c>
      <c r="G67" s="163" t="e">
        <f>NA()</f>
        <v>#N/A</v>
      </c>
      <c r="H67" s="163" t="e">
        <f>NA()</f>
        <v>#N/A</v>
      </c>
      <c r="I67" s="163">
        <f>IF(ISNUMBER('将来負担比率（分子）の構造'!K$53), IF('将来負担比率（分子）の構造'!K$53 &lt; 0, 0, '将来負担比率（分子）の構造'!K$53), NA())</f>
        <v>10662</v>
      </c>
      <c r="J67" s="163" t="e">
        <f>NA()</f>
        <v>#N/A</v>
      </c>
      <c r="K67" s="163" t="e">
        <f>NA()</f>
        <v>#N/A</v>
      </c>
      <c r="L67" s="163">
        <f>IF(ISNUMBER('将来負担比率（分子）の構造'!L$53), IF('将来負担比率（分子）の構造'!L$53 &lt; 0, 0, '将来負担比率（分子）の構造'!L$53), NA())</f>
        <v>8935</v>
      </c>
      <c r="M67" s="163" t="e">
        <f>NA()</f>
        <v>#N/A</v>
      </c>
      <c r="N67" s="163" t="e">
        <f>NA()</f>
        <v>#N/A</v>
      </c>
      <c r="O67" s="163">
        <f>IF(ISNUMBER('将来負担比率（分子）の構造'!M$53), IF('将来負担比率（分子）の構造'!M$53 &lt; 0, 0, '将来負担比率（分子）の構造'!M$53), NA())</f>
        <v>7188</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1864</v>
      </c>
      <c r="C72" s="167">
        <f>基金残高に係る経年分析!G55</f>
        <v>1720</v>
      </c>
      <c r="D72" s="167">
        <f>基金残高に係る経年分析!H55</f>
        <v>1579</v>
      </c>
    </row>
    <row r="73" spans="1:16" x14ac:dyDescent="0.15">
      <c r="A73" s="166" t="s">
        <v>74</v>
      </c>
      <c r="B73" s="167">
        <f>基金残高に係る経年分析!F56</f>
        <v>536</v>
      </c>
      <c r="C73" s="167">
        <f>基金残高に係る経年分析!G56</f>
        <v>546</v>
      </c>
      <c r="D73" s="167">
        <f>基金残高に係る経年分析!H56</f>
        <v>555</v>
      </c>
    </row>
    <row r="74" spans="1:16" x14ac:dyDescent="0.15">
      <c r="A74" s="166" t="s">
        <v>75</v>
      </c>
      <c r="B74" s="167">
        <f>基金残高に係る経年分析!F57</f>
        <v>2397</v>
      </c>
      <c r="C74" s="167">
        <f>基金残高に係る経年分析!G57</f>
        <v>2226</v>
      </c>
      <c r="D74" s="167">
        <f>基金残高に係る経年分析!H57</f>
        <v>2078</v>
      </c>
    </row>
  </sheetData>
  <sheetProtection algorithmName="SHA-512" hashValue="H4sdyarN/rUkFP8e1ssk6oyZ1yaMKutMEdS1nzmtWN+6P3ZWH79DJWE/av9IUJL3phsDVUwSGYf/ja1c7GWxDQ==" saltValue="EPlghZORV13QXFDEWUOOl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115" zoomScaleNormal="115"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5000317</v>
      </c>
      <c r="S5" s="613"/>
      <c r="T5" s="613"/>
      <c r="U5" s="613"/>
      <c r="V5" s="613"/>
      <c r="W5" s="613"/>
      <c r="X5" s="613"/>
      <c r="Y5" s="614"/>
      <c r="Z5" s="615">
        <v>20.399999999999999</v>
      </c>
      <c r="AA5" s="615"/>
      <c r="AB5" s="615"/>
      <c r="AC5" s="615"/>
      <c r="AD5" s="616">
        <v>5000317</v>
      </c>
      <c r="AE5" s="616"/>
      <c r="AF5" s="616"/>
      <c r="AG5" s="616"/>
      <c r="AH5" s="616"/>
      <c r="AI5" s="616"/>
      <c r="AJ5" s="616"/>
      <c r="AK5" s="616"/>
      <c r="AL5" s="617">
        <v>35.4</v>
      </c>
      <c r="AM5" s="618"/>
      <c r="AN5" s="618"/>
      <c r="AO5" s="619"/>
      <c r="AP5" s="609" t="s">
        <v>216</v>
      </c>
      <c r="AQ5" s="610"/>
      <c r="AR5" s="610"/>
      <c r="AS5" s="610"/>
      <c r="AT5" s="610"/>
      <c r="AU5" s="610"/>
      <c r="AV5" s="610"/>
      <c r="AW5" s="610"/>
      <c r="AX5" s="610"/>
      <c r="AY5" s="610"/>
      <c r="AZ5" s="610"/>
      <c r="BA5" s="610"/>
      <c r="BB5" s="610"/>
      <c r="BC5" s="610"/>
      <c r="BD5" s="610"/>
      <c r="BE5" s="610"/>
      <c r="BF5" s="611"/>
      <c r="BG5" s="623">
        <v>4981889</v>
      </c>
      <c r="BH5" s="624"/>
      <c r="BI5" s="624"/>
      <c r="BJ5" s="624"/>
      <c r="BK5" s="624"/>
      <c r="BL5" s="624"/>
      <c r="BM5" s="624"/>
      <c r="BN5" s="625"/>
      <c r="BO5" s="626">
        <v>99.6</v>
      </c>
      <c r="BP5" s="626"/>
      <c r="BQ5" s="626"/>
      <c r="BR5" s="626"/>
      <c r="BS5" s="627">
        <v>53922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290015</v>
      </c>
      <c r="S6" s="624"/>
      <c r="T6" s="624"/>
      <c r="U6" s="624"/>
      <c r="V6" s="624"/>
      <c r="W6" s="624"/>
      <c r="X6" s="624"/>
      <c r="Y6" s="625"/>
      <c r="Z6" s="626">
        <v>1.2</v>
      </c>
      <c r="AA6" s="626"/>
      <c r="AB6" s="626"/>
      <c r="AC6" s="626"/>
      <c r="AD6" s="627">
        <v>290015</v>
      </c>
      <c r="AE6" s="627"/>
      <c r="AF6" s="627"/>
      <c r="AG6" s="627"/>
      <c r="AH6" s="627"/>
      <c r="AI6" s="627"/>
      <c r="AJ6" s="627"/>
      <c r="AK6" s="627"/>
      <c r="AL6" s="628">
        <v>2.1</v>
      </c>
      <c r="AM6" s="629"/>
      <c r="AN6" s="629"/>
      <c r="AO6" s="630"/>
      <c r="AP6" s="620" t="s">
        <v>221</v>
      </c>
      <c r="AQ6" s="621"/>
      <c r="AR6" s="621"/>
      <c r="AS6" s="621"/>
      <c r="AT6" s="621"/>
      <c r="AU6" s="621"/>
      <c r="AV6" s="621"/>
      <c r="AW6" s="621"/>
      <c r="AX6" s="621"/>
      <c r="AY6" s="621"/>
      <c r="AZ6" s="621"/>
      <c r="BA6" s="621"/>
      <c r="BB6" s="621"/>
      <c r="BC6" s="621"/>
      <c r="BD6" s="621"/>
      <c r="BE6" s="621"/>
      <c r="BF6" s="622"/>
      <c r="BG6" s="623">
        <v>4981889</v>
      </c>
      <c r="BH6" s="624"/>
      <c r="BI6" s="624"/>
      <c r="BJ6" s="624"/>
      <c r="BK6" s="624"/>
      <c r="BL6" s="624"/>
      <c r="BM6" s="624"/>
      <c r="BN6" s="625"/>
      <c r="BO6" s="626">
        <v>99.6</v>
      </c>
      <c r="BP6" s="626"/>
      <c r="BQ6" s="626"/>
      <c r="BR6" s="626"/>
      <c r="BS6" s="627">
        <v>53922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184405</v>
      </c>
      <c r="CS6" s="624"/>
      <c r="CT6" s="624"/>
      <c r="CU6" s="624"/>
      <c r="CV6" s="624"/>
      <c r="CW6" s="624"/>
      <c r="CX6" s="624"/>
      <c r="CY6" s="625"/>
      <c r="CZ6" s="617">
        <v>0.8</v>
      </c>
      <c r="DA6" s="618"/>
      <c r="DB6" s="618"/>
      <c r="DC6" s="634"/>
      <c r="DD6" s="632" t="s">
        <v>122</v>
      </c>
      <c r="DE6" s="624"/>
      <c r="DF6" s="624"/>
      <c r="DG6" s="624"/>
      <c r="DH6" s="624"/>
      <c r="DI6" s="624"/>
      <c r="DJ6" s="624"/>
      <c r="DK6" s="624"/>
      <c r="DL6" s="624"/>
      <c r="DM6" s="624"/>
      <c r="DN6" s="624"/>
      <c r="DO6" s="624"/>
      <c r="DP6" s="625"/>
      <c r="DQ6" s="632">
        <v>184285</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3456</v>
      </c>
      <c r="S7" s="624"/>
      <c r="T7" s="624"/>
      <c r="U7" s="624"/>
      <c r="V7" s="624"/>
      <c r="W7" s="624"/>
      <c r="X7" s="624"/>
      <c r="Y7" s="625"/>
      <c r="Z7" s="626">
        <v>0</v>
      </c>
      <c r="AA7" s="626"/>
      <c r="AB7" s="626"/>
      <c r="AC7" s="626"/>
      <c r="AD7" s="627">
        <v>3456</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2016512</v>
      </c>
      <c r="BH7" s="624"/>
      <c r="BI7" s="624"/>
      <c r="BJ7" s="624"/>
      <c r="BK7" s="624"/>
      <c r="BL7" s="624"/>
      <c r="BM7" s="624"/>
      <c r="BN7" s="625"/>
      <c r="BO7" s="626">
        <v>40.299999999999997</v>
      </c>
      <c r="BP7" s="626"/>
      <c r="BQ7" s="626"/>
      <c r="BR7" s="626"/>
      <c r="BS7" s="627">
        <v>53922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3544711</v>
      </c>
      <c r="CS7" s="624"/>
      <c r="CT7" s="624"/>
      <c r="CU7" s="624"/>
      <c r="CV7" s="624"/>
      <c r="CW7" s="624"/>
      <c r="CX7" s="624"/>
      <c r="CY7" s="625"/>
      <c r="CZ7" s="626">
        <v>14.7</v>
      </c>
      <c r="DA7" s="626"/>
      <c r="DB7" s="626"/>
      <c r="DC7" s="626"/>
      <c r="DD7" s="632">
        <v>107050</v>
      </c>
      <c r="DE7" s="624"/>
      <c r="DF7" s="624"/>
      <c r="DG7" s="624"/>
      <c r="DH7" s="624"/>
      <c r="DI7" s="624"/>
      <c r="DJ7" s="624"/>
      <c r="DK7" s="624"/>
      <c r="DL7" s="624"/>
      <c r="DM7" s="624"/>
      <c r="DN7" s="624"/>
      <c r="DO7" s="624"/>
      <c r="DP7" s="625"/>
      <c r="DQ7" s="632">
        <v>2120170</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61578</v>
      </c>
      <c r="S8" s="624"/>
      <c r="T8" s="624"/>
      <c r="U8" s="624"/>
      <c r="V8" s="624"/>
      <c r="W8" s="624"/>
      <c r="X8" s="624"/>
      <c r="Y8" s="625"/>
      <c r="Z8" s="626">
        <v>0.3</v>
      </c>
      <c r="AA8" s="626"/>
      <c r="AB8" s="626"/>
      <c r="AC8" s="626"/>
      <c r="AD8" s="627">
        <v>61578</v>
      </c>
      <c r="AE8" s="627"/>
      <c r="AF8" s="627"/>
      <c r="AG8" s="627"/>
      <c r="AH8" s="627"/>
      <c r="AI8" s="627"/>
      <c r="AJ8" s="627"/>
      <c r="AK8" s="627"/>
      <c r="AL8" s="628">
        <v>0.4</v>
      </c>
      <c r="AM8" s="629"/>
      <c r="AN8" s="629"/>
      <c r="AO8" s="630"/>
      <c r="AP8" s="620" t="s">
        <v>227</v>
      </c>
      <c r="AQ8" s="621"/>
      <c r="AR8" s="621"/>
      <c r="AS8" s="621"/>
      <c r="AT8" s="621"/>
      <c r="AU8" s="621"/>
      <c r="AV8" s="621"/>
      <c r="AW8" s="621"/>
      <c r="AX8" s="621"/>
      <c r="AY8" s="621"/>
      <c r="AZ8" s="621"/>
      <c r="BA8" s="621"/>
      <c r="BB8" s="621"/>
      <c r="BC8" s="621"/>
      <c r="BD8" s="621"/>
      <c r="BE8" s="621"/>
      <c r="BF8" s="622"/>
      <c r="BG8" s="623">
        <v>62121</v>
      </c>
      <c r="BH8" s="624"/>
      <c r="BI8" s="624"/>
      <c r="BJ8" s="624"/>
      <c r="BK8" s="624"/>
      <c r="BL8" s="624"/>
      <c r="BM8" s="624"/>
      <c r="BN8" s="625"/>
      <c r="BO8" s="626">
        <v>1.2</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7959570</v>
      </c>
      <c r="CS8" s="624"/>
      <c r="CT8" s="624"/>
      <c r="CU8" s="624"/>
      <c r="CV8" s="624"/>
      <c r="CW8" s="624"/>
      <c r="CX8" s="624"/>
      <c r="CY8" s="625"/>
      <c r="CZ8" s="626">
        <v>33</v>
      </c>
      <c r="DA8" s="626"/>
      <c r="DB8" s="626"/>
      <c r="DC8" s="626"/>
      <c r="DD8" s="632">
        <v>268400</v>
      </c>
      <c r="DE8" s="624"/>
      <c r="DF8" s="624"/>
      <c r="DG8" s="624"/>
      <c r="DH8" s="624"/>
      <c r="DI8" s="624"/>
      <c r="DJ8" s="624"/>
      <c r="DK8" s="624"/>
      <c r="DL8" s="624"/>
      <c r="DM8" s="624"/>
      <c r="DN8" s="624"/>
      <c r="DO8" s="624"/>
      <c r="DP8" s="625"/>
      <c r="DQ8" s="632">
        <v>4631968</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81111</v>
      </c>
      <c r="S9" s="624"/>
      <c r="T9" s="624"/>
      <c r="U9" s="624"/>
      <c r="V9" s="624"/>
      <c r="W9" s="624"/>
      <c r="X9" s="624"/>
      <c r="Y9" s="625"/>
      <c r="Z9" s="626">
        <v>0.3</v>
      </c>
      <c r="AA9" s="626"/>
      <c r="AB9" s="626"/>
      <c r="AC9" s="626"/>
      <c r="AD9" s="627">
        <v>81111</v>
      </c>
      <c r="AE9" s="627"/>
      <c r="AF9" s="627"/>
      <c r="AG9" s="627"/>
      <c r="AH9" s="627"/>
      <c r="AI9" s="627"/>
      <c r="AJ9" s="627"/>
      <c r="AK9" s="627"/>
      <c r="AL9" s="628">
        <v>0.6</v>
      </c>
      <c r="AM9" s="629"/>
      <c r="AN9" s="629"/>
      <c r="AO9" s="630"/>
      <c r="AP9" s="620" t="s">
        <v>230</v>
      </c>
      <c r="AQ9" s="621"/>
      <c r="AR9" s="621"/>
      <c r="AS9" s="621"/>
      <c r="AT9" s="621"/>
      <c r="AU9" s="621"/>
      <c r="AV9" s="621"/>
      <c r="AW9" s="621"/>
      <c r="AX9" s="621"/>
      <c r="AY9" s="621"/>
      <c r="AZ9" s="621"/>
      <c r="BA9" s="621"/>
      <c r="BB9" s="621"/>
      <c r="BC9" s="621"/>
      <c r="BD9" s="621"/>
      <c r="BE9" s="621"/>
      <c r="BF9" s="622"/>
      <c r="BG9" s="623">
        <v>1607738</v>
      </c>
      <c r="BH9" s="624"/>
      <c r="BI9" s="624"/>
      <c r="BJ9" s="624"/>
      <c r="BK9" s="624"/>
      <c r="BL9" s="624"/>
      <c r="BM9" s="624"/>
      <c r="BN9" s="625"/>
      <c r="BO9" s="626">
        <v>32.200000000000003</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2383722</v>
      </c>
      <c r="CS9" s="624"/>
      <c r="CT9" s="624"/>
      <c r="CU9" s="624"/>
      <c r="CV9" s="624"/>
      <c r="CW9" s="624"/>
      <c r="CX9" s="624"/>
      <c r="CY9" s="625"/>
      <c r="CZ9" s="626">
        <v>9.9</v>
      </c>
      <c r="DA9" s="626"/>
      <c r="DB9" s="626"/>
      <c r="DC9" s="626"/>
      <c r="DD9" s="632">
        <v>198632</v>
      </c>
      <c r="DE9" s="624"/>
      <c r="DF9" s="624"/>
      <c r="DG9" s="624"/>
      <c r="DH9" s="624"/>
      <c r="DI9" s="624"/>
      <c r="DJ9" s="624"/>
      <c r="DK9" s="624"/>
      <c r="DL9" s="624"/>
      <c r="DM9" s="624"/>
      <c r="DN9" s="624"/>
      <c r="DO9" s="624"/>
      <c r="DP9" s="625"/>
      <c r="DQ9" s="632">
        <v>1752698</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115448</v>
      </c>
      <c r="BH10" s="624"/>
      <c r="BI10" s="624"/>
      <c r="BJ10" s="624"/>
      <c r="BK10" s="624"/>
      <c r="BL10" s="624"/>
      <c r="BM10" s="624"/>
      <c r="BN10" s="625"/>
      <c r="BO10" s="626">
        <v>2.2999999999999998</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24745</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24745</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978592</v>
      </c>
      <c r="S11" s="624"/>
      <c r="T11" s="624"/>
      <c r="U11" s="624"/>
      <c r="V11" s="624"/>
      <c r="W11" s="624"/>
      <c r="X11" s="624"/>
      <c r="Y11" s="625"/>
      <c r="Z11" s="628">
        <v>4</v>
      </c>
      <c r="AA11" s="629"/>
      <c r="AB11" s="629"/>
      <c r="AC11" s="635"/>
      <c r="AD11" s="632">
        <v>978592</v>
      </c>
      <c r="AE11" s="624"/>
      <c r="AF11" s="624"/>
      <c r="AG11" s="624"/>
      <c r="AH11" s="624"/>
      <c r="AI11" s="624"/>
      <c r="AJ11" s="624"/>
      <c r="AK11" s="625"/>
      <c r="AL11" s="628">
        <v>6.9</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231205</v>
      </c>
      <c r="BH11" s="624"/>
      <c r="BI11" s="624"/>
      <c r="BJ11" s="624"/>
      <c r="BK11" s="624"/>
      <c r="BL11" s="624"/>
      <c r="BM11" s="624"/>
      <c r="BN11" s="625"/>
      <c r="BO11" s="626">
        <v>4.5999999999999996</v>
      </c>
      <c r="BP11" s="626"/>
      <c r="BQ11" s="626"/>
      <c r="BR11" s="626"/>
      <c r="BS11" s="627">
        <v>53922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1058744</v>
      </c>
      <c r="CS11" s="624"/>
      <c r="CT11" s="624"/>
      <c r="CU11" s="624"/>
      <c r="CV11" s="624"/>
      <c r="CW11" s="624"/>
      <c r="CX11" s="624"/>
      <c r="CY11" s="625"/>
      <c r="CZ11" s="626">
        <v>4.4000000000000004</v>
      </c>
      <c r="DA11" s="626"/>
      <c r="DB11" s="626"/>
      <c r="DC11" s="626"/>
      <c r="DD11" s="632">
        <v>128240</v>
      </c>
      <c r="DE11" s="624"/>
      <c r="DF11" s="624"/>
      <c r="DG11" s="624"/>
      <c r="DH11" s="624"/>
      <c r="DI11" s="624"/>
      <c r="DJ11" s="624"/>
      <c r="DK11" s="624"/>
      <c r="DL11" s="624"/>
      <c r="DM11" s="624"/>
      <c r="DN11" s="624"/>
      <c r="DO11" s="624"/>
      <c r="DP11" s="625"/>
      <c r="DQ11" s="632">
        <v>554641</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v>76623</v>
      </c>
      <c r="S12" s="624"/>
      <c r="T12" s="624"/>
      <c r="U12" s="624"/>
      <c r="V12" s="624"/>
      <c r="W12" s="624"/>
      <c r="X12" s="624"/>
      <c r="Y12" s="625"/>
      <c r="Z12" s="626">
        <v>0.3</v>
      </c>
      <c r="AA12" s="626"/>
      <c r="AB12" s="626"/>
      <c r="AC12" s="626"/>
      <c r="AD12" s="627">
        <v>76623</v>
      </c>
      <c r="AE12" s="627"/>
      <c r="AF12" s="627"/>
      <c r="AG12" s="627"/>
      <c r="AH12" s="627"/>
      <c r="AI12" s="627"/>
      <c r="AJ12" s="627"/>
      <c r="AK12" s="627"/>
      <c r="AL12" s="628">
        <v>0.5</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2520942</v>
      </c>
      <c r="BH12" s="624"/>
      <c r="BI12" s="624"/>
      <c r="BJ12" s="624"/>
      <c r="BK12" s="624"/>
      <c r="BL12" s="624"/>
      <c r="BM12" s="624"/>
      <c r="BN12" s="625"/>
      <c r="BO12" s="626">
        <v>50.4</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768084</v>
      </c>
      <c r="CS12" s="624"/>
      <c r="CT12" s="624"/>
      <c r="CU12" s="624"/>
      <c r="CV12" s="624"/>
      <c r="CW12" s="624"/>
      <c r="CX12" s="624"/>
      <c r="CY12" s="625"/>
      <c r="CZ12" s="626">
        <v>3.2</v>
      </c>
      <c r="DA12" s="626"/>
      <c r="DB12" s="626"/>
      <c r="DC12" s="626"/>
      <c r="DD12" s="632">
        <v>174378</v>
      </c>
      <c r="DE12" s="624"/>
      <c r="DF12" s="624"/>
      <c r="DG12" s="624"/>
      <c r="DH12" s="624"/>
      <c r="DI12" s="624"/>
      <c r="DJ12" s="624"/>
      <c r="DK12" s="624"/>
      <c r="DL12" s="624"/>
      <c r="DM12" s="624"/>
      <c r="DN12" s="624"/>
      <c r="DO12" s="624"/>
      <c r="DP12" s="625"/>
      <c r="DQ12" s="632">
        <v>336041</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2490263</v>
      </c>
      <c r="BH13" s="624"/>
      <c r="BI13" s="624"/>
      <c r="BJ13" s="624"/>
      <c r="BK13" s="624"/>
      <c r="BL13" s="624"/>
      <c r="BM13" s="624"/>
      <c r="BN13" s="625"/>
      <c r="BO13" s="626">
        <v>49.8</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2063503</v>
      </c>
      <c r="CS13" s="624"/>
      <c r="CT13" s="624"/>
      <c r="CU13" s="624"/>
      <c r="CV13" s="624"/>
      <c r="CW13" s="624"/>
      <c r="CX13" s="624"/>
      <c r="CY13" s="625"/>
      <c r="CZ13" s="626">
        <v>8.5</v>
      </c>
      <c r="DA13" s="626"/>
      <c r="DB13" s="626"/>
      <c r="DC13" s="626"/>
      <c r="DD13" s="632">
        <v>317449</v>
      </c>
      <c r="DE13" s="624"/>
      <c r="DF13" s="624"/>
      <c r="DG13" s="624"/>
      <c r="DH13" s="624"/>
      <c r="DI13" s="624"/>
      <c r="DJ13" s="624"/>
      <c r="DK13" s="624"/>
      <c r="DL13" s="624"/>
      <c r="DM13" s="624"/>
      <c r="DN13" s="624"/>
      <c r="DO13" s="624"/>
      <c r="DP13" s="625"/>
      <c r="DQ13" s="632">
        <v>1606665</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188043</v>
      </c>
      <c r="BH14" s="624"/>
      <c r="BI14" s="624"/>
      <c r="BJ14" s="624"/>
      <c r="BK14" s="624"/>
      <c r="BL14" s="624"/>
      <c r="BM14" s="624"/>
      <c r="BN14" s="625"/>
      <c r="BO14" s="626">
        <v>3.8</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979438</v>
      </c>
      <c r="CS14" s="624"/>
      <c r="CT14" s="624"/>
      <c r="CU14" s="624"/>
      <c r="CV14" s="624"/>
      <c r="CW14" s="624"/>
      <c r="CX14" s="624"/>
      <c r="CY14" s="625"/>
      <c r="CZ14" s="626">
        <v>4.0999999999999996</v>
      </c>
      <c r="DA14" s="626"/>
      <c r="DB14" s="626"/>
      <c r="DC14" s="626"/>
      <c r="DD14" s="632">
        <v>195516</v>
      </c>
      <c r="DE14" s="624"/>
      <c r="DF14" s="624"/>
      <c r="DG14" s="624"/>
      <c r="DH14" s="624"/>
      <c r="DI14" s="624"/>
      <c r="DJ14" s="624"/>
      <c r="DK14" s="624"/>
      <c r="DL14" s="624"/>
      <c r="DM14" s="624"/>
      <c r="DN14" s="624"/>
      <c r="DO14" s="624"/>
      <c r="DP14" s="625"/>
      <c r="DQ14" s="632">
        <v>751893</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53413</v>
      </c>
      <c r="S15" s="624"/>
      <c r="T15" s="624"/>
      <c r="U15" s="624"/>
      <c r="V15" s="624"/>
      <c r="W15" s="624"/>
      <c r="X15" s="624"/>
      <c r="Y15" s="625"/>
      <c r="Z15" s="626">
        <v>0.2</v>
      </c>
      <c r="AA15" s="626"/>
      <c r="AB15" s="626"/>
      <c r="AC15" s="626"/>
      <c r="AD15" s="627">
        <v>53413</v>
      </c>
      <c r="AE15" s="627"/>
      <c r="AF15" s="627"/>
      <c r="AG15" s="627"/>
      <c r="AH15" s="627"/>
      <c r="AI15" s="627"/>
      <c r="AJ15" s="627"/>
      <c r="AK15" s="627"/>
      <c r="AL15" s="628">
        <v>0.4</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256392</v>
      </c>
      <c r="BH15" s="624"/>
      <c r="BI15" s="624"/>
      <c r="BJ15" s="624"/>
      <c r="BK15" s="624"/>
      <c r="BL15" s="624"/>
      <c r="BM15" s="624"/>
      <c r="BN15" s="625"/>
      <c r="BO15" s="626">
        <v>5.0999999999999996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3319255</v>
      </c>
      <c r="CS15" s="624"/>
      <c r="CT15" s="624"/>
      <c r="CU15" s="624"/>
      <c r="CV15" s="624"/>
      <c r="CW15" s="624"/>
      <c r="CX15" s="624"/>
      <c r="CY15" s="625"/>
      <c r="CZ15" s="626">
        <v>13.7</v>
      </c>
      <c r="DA15" s="626"/>
      <c r="DB15" s="626"/>
      <c r="DC15" s="626"/>
      <c r="DD15" s="632">
        <v>598825</v>
      </c>
      <c r="DE15" s="624"/>
      <c r="DF15" s="624"/>
      <c r="DG15" s="624"/>
      <c r="DH15" s="624"/>
      <c r="DI15" s="624"/>
      <c r="DJ15" s="624"/>
      <c r="DK15" s="624"/>
      <c r="DL15" s="624"/>
      <c r="DM15" s="624"/>
      <c r="DN15" s="624"/>
      <c r="DO15" s="624"/>
      <c r="DP15" s="625"/>
      <c r="DQ15" s="632">
        <v>2558070</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91213</v>
      </c>
      <c r="S16" s="624"/>
      <c r="T16" s="624"/>
      <c r="U16" s="624"/>
      <c r="V16" s="624"/>
      <c r="W16" s="624"/>
      <c r="X16" s="624"/>
      <c r="Y16" s="625"/>
      <c r="Z16" s="626">
        <v>0.4</v>
      </c>
      <c r="AA16" s="626"/>
      <c r="AB16" s="626"/>
      <c r="AC16" s="626"/>
      <c r="AD16" s="627">
        <v>91213</v>
      </c>
      <c r="AE16" s="627"/>
      <c r="AF16" s="627"/>
      <c r="AG16" s="627"/>
      <c r="AH16" s="627"/>
      <c r="AI16" s="627"/>
      <c r="AJ16" s="627"/>
      <c r="AK16" s="627"/>
      <c r="AL16" s="628">
        <v>0.6</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17413</v>
      </c>
      <c r="CS16" s="624"/>
      <c r="CT16" s="624"/>
      <c r="CU16" s="624"/>
      <c r="CV16" s="624"/>
      <c r="CW16" s="624"/>
      <c r="CX16" s="624"/>
      <c r="CY16" s="625"/>
      <c r="CZ16" s="626">
        <v>0.1</v>
      </c>
      <c r="DA16" s="626"/>
      <c r="DB16" s="626"/>
      <c r="DC16" s="626"/>
      <c r="DD16" s="632" t="s">
        <v>122</v>
      </c>
      <c r="DE16" s="624"/>
      <c r="DF16" s="624"/>
      <c r="DG16" s="624"/>
      <c r="DH16" s="624"/>
      <c r="DI16" s="624"/>
      <c r="DJ16" s="624"/>
      <c r="DK16" s="624"/>
      <c r="DL16" s="624"/>
      <c r="DM16" s="624"/>
      <c r="DN16" s="624"/>
      <c r="DO16" s="624"/>
      <c r="DP16" s="625"/>
      <c r="DQ16" s="632">
        <v>8224</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199647</v>
      </c>
      <c r="S17" s="624"/>
      <c r="T17" s="624"/>
      <c r="U17" s="624"/>
      <c r="V17" s="624"/>
      <c r="W17" s="624"/>
      <c r="X17" s="624"/>
      <c r="Y17" s="625"/>
      <c r="Z17" s="626">
        <v>0.8</v>
      </c>
      <c r="AA17" s="626"/>
      <c r="AB17" s="626"/>
      <c r="AC17" s="626"/>
      <c r="AD17" s="627">
        <v>199647</v>
      </c>
      <c r="AE17" s="627"/>
      <c r="AF17" s="627"/>
      <c r="AG17" s="627"/>
      <c r="AH17" s="627"/>
      <c r="AI17" s="627"/>
      <c r="AJ17" s="627"/>
      <c r="AK17" s="627"/>
      <c r="AL17" s="628">
        <v>1.4</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1845144</v>
      </c>
      <c r="CS17" s="624"/>
      <c r="CT17" s="624"/>
      <c r="CU17" s="624"/>
      <c r="CV17" s="624"/>
      <c r="CW17" s="624"/>
      <c r="CX17" s="624"/>
      <c r="CY17" s="625"/>
      <c r="CZ17" s="626">
        <v>7.6</v>
      </c>
      <c r="DA17" s="626"/>
      <c r="DB17" s="626"/>
      <c r="DC17" s="626"/>
      <c r="DD17" s="632" t="s">
        <v>122</v>
      </c>
      <c r="DE17" s="624"/>
      <c r="DF17" s="624"/>
      <c r="DG17" s="624"/>
      <c r="DH17" s="624"/>
      <c r="DI17" s="624"/>
      <c r="DJ17" s="624"/>
      <c r="DK17" s="624"/>
      <c r="DL17" s="624"/>
      <c r="DM17" s="624"/>
      <c r="DN17" s="624"/>
      <c r="DO17" s="624"/>
      <c r="DP17" s="625"/>
      <c r="DQ17" s="632">
        <v>1802875</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29804</v>
      </c>
      <c r="S18" s="624"/>
      <c r="T18" s="624"/>
      <c r="U18" s="624"/>
      <c r="V18" s="624"/>
      <c r="W18" s="624"/>
      <c r="X18" s="624"/>
      <c r="Y18" s="625"/>
      <c r="Z18" s="626">
        <v>0.1</v>
      </c>
      <c r="AA18" s="626"/>
      <c r="AB18" s="626"/>
      <c r="AC18" s="626"/>
      <c r="AD18" s="627">
        <v>29804</v>
      </c>
      <c r="AE18" s="627"/>
      <c r="AF18" s="627"/>
      <c r="AG18" s="627"/>
      <c r="AH18" s="627"/>
      <c r="AI18" s="627"/>
      <c r="AJ18" s="627"/>
      <c r="AK18" s="627"/>
      <c r="AL18" s="628">
        <v>0.2</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166797</v>
      </c>
      <c r="S19" s="624"/>
      <c r="T19" s="624"/>
      <c r="U19" s="624"/>
      <c r="V19" s="624"/>
      <c r="W19" s="624"/>
      <c r="X19" s="624"/>
      <c r="Y19" s="625"/>
      <c r="Z19" s="626">
        <v>0.7</v>
      </c>
      <c r="AA19" s="626"/>
      <c r="AB19" s="626"/>
      <c r="AC19" s="626"/>
      <c r="AD19" s="627">
        <v>166797</v>
      </c>
      <c r="AE19" s="627"/>
      <c r="AF19" s="627"/>
      <c r="AG19" s="627"/>
      <c r="AH19" s="627"/>
      <c r="AI19" s="627"/>
      <c r="AJ19" s="627"/>
      <c r="AK19" s="627"/>
      <c r="AL19" s="628">
        <v>1.2</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18428</v>
      </c>
      <c r="BH19" s="624"/>
      <c r="BI19" s="624"/>
      <c r="BJ19" s="624"/>
      <c r="BK19" s="624"/>
      <c r="BL19" s="624"/>
      <c r="BM19" s="624"/>
      <c r="BN19" s="625"/>
      <c r="BO19" s="626">
        <v>0.4</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3046</v>
      </c>
      <c r="S20" s="624"/>
      <c r="T20" s="624"/>
      <c r="U20" s="624"/>
      <c r="V20" s="624"/>
      <c r="W20" s="624"/>
      <c r="X20" s="624"/>
      <c r="Y20" s="625"/>
      <c r="Z20" s="626">
        <v>0</v>
      </c>
      <c r="AA20" s="626"/>
      <c r="AB20" s="626"/>
      <c r="AC20" s="626"/>
      <c r="AD20" s="627">
        <v>3046</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18428</v>
      </c>
      <c r="BH20" s="624"/>
      <c r="BI20" s="624"/>
      <c r="BJ20" s="624"/>
      <c r="BK20" s="624"/>
      <c r="BL20" s="624"/>
      <c r="BM20" s="624"/>
      <c r="BN20" s="625"/>
      <c r="BO20" s="626">
        <v>0.4</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24148734</v>
      </c>
      <c r="CS20" s="624"/>
      <c r="CT20" s="624"/>
      <c r="CU20" s="624"/>
      <c r="CV20" s="624"/>
      <c r="CW20" s="624"/>
      <c r="CX20" s="624"/>
      <c r="CY20" s="625"/>
      <c r="CZ20" s="626">
        <v>100</v>
      </c>
      <c r="DA20" s="626"/>
      <c r="DB20" s="626"/>
      <c r="DC20" s="626"/>
      <c r="DD20" s="632">
        <v>1988490</v>
      </c>
      <c r="DE20" s="624"/>
      <c r="DF20" s="624"/>
      <c r="DG20" s="624"/>
      <c r="DH20" s="624"/>
      <c r="DI20" s="624"/>
      <c r="DJ20" s="624"/>
      <c r="DK20" s="624"/>
      <c r="DL20" s="624"/>
      <c r="DM20" s="624"/>
      <c r="DN20" s="624"/>
      <c r="DO20" s="624"/>
      <c r="DP20" s="625"/>
      <c r="DQ20" s="632">
        <v>16332275</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8627113</v>
      </c>
      <c r="S21" s="624"/>
      <c r="T21" s="624"/>
      <c r="U21" s="624"/>
      <c r="V21" s="624"/>
      <c r="W21" s="624"/>
      <c r="X21" s="624"/>
      <c r="Y21" s="625"/>
      <c r="Z21" s="626">
        <v>35.200000000000003</v>
      </c>
      <c r="AA21" s="626"/>
      <c r="AB21" s="626"/>
      <c r="AC21" s="626"/>
      <c r="AD21" s="627">
        <v>7235470</v>
      </c>
      <c r="AE21" s="627"/>
      <c r="AF21" s="627"/>
      <c r="AG21" s="627"/>
      <c r="AH21" s="627"/>
      <c r="AI21" s="627"/>
      <c r="AJ21" s="627"/>
      <c r="AK21" s="627"/>
      <c r="AL21" s="628">
        <v>51.3</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18428</v>
      </c>
      <c r="BH21" s="624"/>
      <c r="BI21" s="624"/>
      <c r="BJ21" s="624"/>
      <c r="BK21" s="624"/>
      <c r="BL21" s="624"/>
      <c r="BM21" s="624"/>
      <c r="BN21" s="625"/>
      <c r="BO21" s="626">
        <v>0.4</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7235470</v>
      </c>
      <c r="S22" s="624"/>
      <c r="T22" s="624"/>
      <c r="U22" s="624"/>
      <c r="V22" s="624"/>
      <c r="W22" s="624"/>
      <c r="X22" s="624"/>
      <c r="Y22" s="625"/>
      <c r="Z22" s="626">
        <v>29.5</v>
      </c>
      <c r="AA22" s="626"/>
      <c r="AB22" s="626"/>
      <c r="AC22" s="626"/>
      <c r="AD22" s="627">
        <v>7235470</v>
      </c>
      <c r="AE22" s="627"/>
      <c r="AF22" s="627"/>
      <c r="AG22" s="627"/>
      <c r="AH22" s="627"/>
      <c r="AI22" s="627"/>
      <c r="AJ22" s="627"/>
      <c r="AK22" s="627"/>
      <c r="AL22" s="628">
        <v>51.3</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1391643</v>
      </c>
      <c r="S23" s="624"/>
      <c r="T23" s="624"/>
      <c r="U23" s="624"/>
      <c r="V23" s="624"/>
      <c r="W23" s="624"/>
      <c r="X23" s="624"/>
      <c r="Y23" s="625"/>
      <c r="Z23" s="626">
        <v>5.7</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11015678</v>
      </c>
      <c r="CS24" s="613"/>
      <c r="CT24" s="613"/>
      <c r="CU24" s="613"/>
      <c r="CV24" s="613"/>
      <c r="CW24" s="613"/>
      <c r="CX24" s="613"/>
      <c r="CY24" s="614"/>
      <c r="CZ24" s="617">
        <v>45.6</v>
      </c>
      <c r="DA24" s="618"/>
      <c r="DB24" s="618"/>
      <c r="DC24" s="634"/>
      <c r="DD24" s="653">
        <v>8185016</v>
      </c>
      <c r="DE24" s="613"/>
      <c r="DF24" s="613"/>
      <c r="DG24" s="613"/>
      <c r="DH24" s="613"/>
      <c r="DI24" s="613"/>
      <c r="DJ24" s="613"/>
      <c r="DK24" s="614"/>
      <c r="DL24" s="653">
        <v>7441204</v>
      </c>
      <c r="DM24" s="613"/>
      <c r="DN24" s="613"/>
      <c r="DO24" s="613"/>
      <c r="DP24" s="613"/>
      <c r="DQ24" s="613"/>
      <c r="DR24" s="613"/>
      <c r="DS24" s="613"/>
      <c r="DT24" s="613"/>
      <c r="DU24" s="613"/>
      <c r="DV24" s="614"/>
      <c r="DW24" s="617">
        <v>52.6</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15463078</v>
      </c>
      <c r="S25" s="624"/>
      <c r="T25" s="624"/>
      <c r="U25" s="624"/>
      <c r="V25" s="624"/>
      <c r="W25" s="624"/>
      <c r="X25" s="624"/>
      <c r="Y25" s="625"/>
      <c r="Z25" s="626">
        <v>63.1</v>
      </c>
      <c r="AA25" s="626"/>
      <c r="AB25" s="626"/>
      <c r="AC25" s="626"/>
      <c r="AD25" s="627">
        <v>14071435</v>
      </c>
      <c r="AE25" s="627"/>
      <c r="AF25" s="627"/>
      <c r="AG25" s="627"/>
      <c r="AH25" s="627"/>
      <c r="AI25" s="627"/>
      <c r="AJ25" s="627"/>
      <c r="AK25" s="627"/>
      <c r="AL25" s="628">
        <v>99.7</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5477347</v>
      </c>
      <c r="CS25" s="656"/>
      <c r="CT25" s="656"/>
      <c r="CU25" s="656"/>
      <c r="CV25" s="656"/>
      <c r="CW25" s="656"/>
      <c r="CX25" s="656"/>
      <c r="CY25" s="657"/>
      <c r="CZ25" s="628">
        <v>22.7</v>
      </c>
      <c r="DA25" s="654"/>
      <c r="DB25" s="654"/>
      <c r="DC25" s="658"/>
      <c r="DD25" s="632">
        <v>4954415</v>
      </c>
      <c r="DE25" s="656"/>
      <c r="DF25" s="656"/>
      <c r="DG25" s="656"/>
      <c r="DH25" s="656"/>
      <c r="DI25" s="656"/>
      <c r="DJ25" s="656"/>
      <c r="DK25" s="657"/>
      <c r="DL25" s="632">
        <v>4841285</v>
      </c>
      <c r="DM25" s="656"/>
      <c r="DN25" s="656"/>
      <c r="DO25" s="656"/>
      <c r="DP25" s="656"/>
      <c r="DQ25" s="656"/>
      <c r="DR25" s="656"/>
      <c r="DS25" s="656"/>
      <c r="DT25" s="656"/>
      <c r="DU25" s="656"/>
      <c r="DV25" s="657"/>
      <c r="DW25" s="628">
        <v>34.200000000000003</v>
      </c>
      <c r="DX25" s="654"/>
      <c r="DY25" s="654"/>
      <c r="DZ25" s="654"/>
      <c r="EA25" s="654"/>
      <c r="EB25" s="654"/>
      <c r="EC25" s="655"/>
    </row>
    <row r="26" spans="2:133" ht="11.25" customHeight="1" x14ac:dyDescent="0.15">
      <c r="B26" s="620" t="s">
        <v>283</v>
      </c>
      <c r="C26" s="621"/>
      <c r="D26" s="621"/>
      <c r="E26" s="621"/>
      <c r="F26" s="621"/>
      <c r="G26" s="621"/>
      <c r="H26" s="621"/>
      <c r="I26" s="621"/>
      <c r="J26" s="621"/>
      <c r="K26" s="621"/>
      <c r="L26" s="621"/>
      <c r="M26" s="621"/>
      <c r="N26" s="621"/>
      <c r="O26" s="621"/>
      <c r="P26" s="621"/>
      <c r="Q26" s="622"/>
      <c r="R26" s="623">
        <v>5866</v>
      </c>
      <c r="S26" s="624"/>
      <c r="T26" s="624"/>
      <c r="U26" s="624"/>
      <c r="V26" s="624"/>
      <c r="W26" s="624"/>
      <c r="X26" s="624"/>
      <c r="Y26" s="625"/>
      <c r="Z26" s="626">
        <v>0</v>
      </c>
      <c r="AA26" s="626"/>
      <c r="AB26" s="626"/>
      <c r="AC26" s="626"/>
      <c r="AD26" s="627">
        <v>5866</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3168771</v>
      </c>
      <c r="CS26" s="624"/>
      <c r="CT26" s="624"/>
      <c r="CU26" s="624"/>
      <c r="CV26" s="624"/>
      <c r="CW26" s="624"/>
      <c r="CX26" s="624"/>
      <c r="CY26" s="625"/>
      <c r="CZ26" s="628">
        <v>13.1</v>
      </c>
      <c r="DA26" s="654"/>
      <c r="DB26" s="654"/>
      <c r="DC26" s="658"/>
      <c r="DD26" s="632">
        <v>2918321</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15">
      <c r="B27" s="620" t="s">
        <v>286</v>
      </c>
      <c r="C27" s="621"/>
      <c r="D27" s="621"/>
      <c r="E27" s="621"/>
      <c r="F27" s="621"/>
      <c r="G27" s="621"/>
      <c r="H27" s="621"/>
      <c r="I27" s="621"/>
      <c r="J27" s="621"/>
      <c r="K27" s="621"/>
      <c r="L27" s="621"/>
      <c r="M27" s="621"/>
      <c r="N27" s="621"/>
      <c r="O27" s="621"/>
      <c r="P27" s="621"/>
      <c r="Q27" s="622"/>
      <c r="R27" s="623">
        <v>162139</v>
      </c>
      <c r="S27" s="624"/>
      <c r="T27" s="624"/>
      <c r="U27" s="624"/>
      <c r="V27" s="624"/>
      <c r="W27" s="624"/>
      <c r="X27" s="624"/>
      <c r="Y27" s="625"/>
      <c r="Z27" s="626">
        <v>0.7</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5000317</v>
      </c>
      <c r="BH27" s="624"/>
      <c r="BI27" s="624"/>
      <c r="BJ27" s="624"/>
      <c r="BK27" s="624"/>
      <c r="BL27" s="624"/>
      <c r="BM27" s="624"/>
      <c r="BN27" s="625"/>
      <c r="BO27" s="626">
        <v>100</v>
      </c>
      <c r="BP27" s="626"/>
      <c r="BQ27" s="626"/>
      <c r="BR27" s="626"/>
      <c r="BS27" s="627">
        <v>53922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3693188</v>
      </c>
      <c r="CS27" s="656"/>
      <c r="CT27" s="656"/>
      <c r="CU27" s="656"/>
      <c r="CV27" s="656"/>
      <c r="CW27" s="656"/>
      <c r="CX27" s="656"/>
      <c r="CY27" s="657"/>
      <c r="CZ27" s="628">
        <v>15.3</v>
      </c>
      <c r="DA27" s="654"/>
      <c r="DB27" s="654"/>
      <c r="DC27" s="658"/>
      <c r="DD27" s="632">
        <v>1427727</v>
      </c>
      <c r="DE27" s="656"/>
      <c r="DF27" s="656"/>
      <c r="DG27" s="656"/>
      <c r="DH27" s="656"/>
      <c r="DI27" s="656"/>
      <c r="DJ27" s="656"/>
      <c r="DK27" s="657"/>
      <c r="DL27" s="632">
        <v>797045</v>
      </c>
      <c r="DM27" s="656"/>
      <c r="DN27" s="656"/>
      <c r="DO27" s="656"/>
      <c r="DP27" s="656"/>
      <c r="DQ27" s="656"/>
      <c r="DR27" s="656"/>
      <c r="DS27" s="656"/>
      <c r="DT27" s="656"/>
      <c r="DU27" s="656"/>
      <c r="DV27" s="657"/>
      <c r="DW27" s="628">
        <v>5.6</v>
      </c>
      <c r="DX27" s="654"/>
      <c r="DY27" s="654"/>
      <c r="DZ27" s="654"/>
      <c r="EA27" s="654"/>
      <c r="EB27" s="654"/>
      <c r="EC27" s="655"/>
    </row>
    <row r="28" spans="2:133" ht="11.25" customHeight="1" x14ac:dyDescent="0.15">
      <c r="B28" s="620" t="s">
        <v>289</v>
      </c>
      <c r="C28" s="621"/>
      <c r="D28" s="621"/>
      <c r="E28" s="621"/>
      <c r="F28" s="621"/>
      <c r="G28" s="621"/>
      <c r="H28" s="621"/>
      <c r="I28" s="621"/>
      <c r="J28" s="621"/>
      <c r="K28" s="621"/>
      <c r="L28" s="621"/>
      <c r="M28" s="621"/>
      <c r="N28" s="621"/>
      <c r="O28" s="621"/>
      <c r="P28" s="621"/>
      <c r="Q28" s="622"/>
      <c r="R28" s="623">
        <v>372801</v>
      </c>
      <c r="S28" s="624"/>
      <c r="T28" s="624"/>
      <c r="U28" s="624"/>
      <c r="V28" s="624"/>
      <c r="W28" s="624"/>
      <c r="X28" s="624"/>
      <c r="Y28" s="625"/>
      <c r="Z28" s="626">
        <v>1.5</v>
      </c>
      <c r="AA28" s="626"/>
      <c r="AB28" s="626"/>
      <c r="AC28" s="626"/>
      <c r="AD28" s="627">
        <v>34991</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1845143</v>
      </c>
      <c r="CS28" s="624"/>
      <c r="CT28" s="624"/>
      <c r="CU28" s="624"/>
      <c r="CV28" s="624"/>
      <c r="CW28" s="624"/>
      <c r="CX28" s="624"/>
      <c r="CY28" s="625"/>
      <c r="CZ28" s="628">
        <v>7.6</v>
      </c>
      <c r="DA28" s="654"/>
      <c r="DB28" s="654"/>
      <c r="DC28" s="658"/>
      <c r="DD28" s="632">
        <v>1802874</v>
      </c>
      <c r="DE28" s="624"/>
      <c r="DF28" s="624"/>
      <c r="DG28" s="624"/>
      <c r="DH28" s="624"/>
      <c r="DI28" s="624"/>
      <c r="DJ28" s="624"/>
      <c r="DK28" s="625"/>
      <c r="DL28" s="632">
        <v>1802874</v>
      </c>
      <c r="DM28" s="624"/>
      <c r="DN28" s="624"/>
      <c r="DO28" s="624"/>
      <c r="DP28" s="624"/>
      <c r="DQ28" s="624"/>
      <c r="DR28" s="624"/>
      <c r="DS28" s="624"/>
      <c r="DT28" s="624"/>
      <c r="DU28" s="624"/>
      <c r="DV28" s="625"/>
      <c r="DW28" s="628">
        <v>12.7</v>
      </c>
      <c r="DX28" s="654"/>
      <c r="DY28" s="654"/>
      <c r="DZ28" s="654"/>
      <c r="EA28" s="654"/>
      <c r="EB28" s="654"/>
      <c r="EC28" s="655"/>
    </row>
    <row r="29" spans="2:133" ht="11.25" customHeight="1" x14ac:dyDescent="0.15">
      <c r="B29" s="620" t="s">
        <v>291</v>
      </c>
      <c r="C29" s="621"/>
      <c r="D29" s="621"/>
      <c r="E29" s="621"/>
      <c r="F29" s="621"/>
      <c r="G29" s="621"/>
      <c r="H29" s="621"/>
      <c r="I29" s="621"/>
      <c r="J29" s="621"/>
      <c r="K29" s="621"/>
      <c r="L29" s="621"/>
      <c r="M29" s="621"/>
      <c r="N29" s="621"/>
      <c r="O29" s="621"/>
      <c r="P29" s="621"/>
      <c r="Q29" s="622"/>
      <c r="R29" s="623">
        <v>225221</v>
      </c>
      <c r="S29" s="624"/>
      <c r="T29" s="624"/>
      <c r="U29" s="624"/>
      <c r="V29" s="624"/>
      <c r="W29" s="624"/>
      <c r="X29" s="624"/>
      <c r="Y29" s="625"/>
      <c r="Z29" s="626">
        <v>0.9</v>
      </c>
      <c r="AA29" s="626"/>
      <c r="AB29" s="626"/>
      <c r="AC29" s="626"/>
      <c r="AD29" s="627">
        <v>7</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1844956</v>
      </c>
      <c r="CS29" s="656"/>
      <c r="CT29" s="656"/>
      <c r="CU29" s="656"/>
      <c r="CV29" s="656"/>
      <c r="CW29" s="656"/>
      <c r="CX29" s="656"/>
      <c r="CY29" s="657"/>
      <c r="CZ29" s="628">
        <v>7.6</v>
      </c>
      <c r="DA29" s="654"/>
      <c r="DB29" s="654"/>
      <c r="DC29" s="658"/>
      <c r="DD29" s="632">
        <v>1802687</v>
      </c>
      <c r="DE29" s="656"/>
      <c r="DF29" s="656"/>
      <c r="DG29" s="656"/>
      <c r="DH29" s="656"/>
      <c r="DI29" s="656"/>
      <c r="DJ29" s="656"/>
      <c r="DK29" s="657"/>
      <c r="DL29" s="632">
        <v>1802687</v>
      </c>
      <c r="DM29" s="656"/>
      <c r="DN29" s="656"/>
      <c r="DO29" s="656"/>
      <c r="DP29" s="656"/>
      <c r="DQ29" s="656"/>
      <c r="DR29" s="656"/>
      <c r="DS29" s="656"/>
      <c r="DT29" s="656"/>
      <c r="DU29" s="656"/>
      <c r="DV29" s="657"/>
      <c r="DW29" s="628">
        <v>12.7</v>
      </c>
      <c r="DX29" s="654"/>
      <c r="DY29" s="654"/>
      <c r="DZ29" s="654"/>
      <c r="EA29" s="654"/>
      <c r="EB29" s="654"/>
      <c r="EC29" s="655"/>
    </row>
    <row r="30" spans="2:133" ht="11.25" customHeight="1" x14ac:dyDescent="0.15">
      <c r="B30" s="620" t="s">
        <v>293</v>
      </c>
      <c r="C30" s="621"/>
      <c r="D30" s="621"/>
      <c r="E30" s="621"/>
      <c r="F30" s="621"/>
      <c r="G30" s="621"/>
      <c r="H30" s="621"/>
      <c r="I30" s="621"/>
      <c r="J30" s="621"/>
      <c r="K30" s="621"/>
      <c r="L30" s="621"/>
      <c r="M30" s="621"/>
      <c r="N30" s="621"/>
      <c r="O30" s="621"/>
      <c r="P30" s="621"/>
      <c r="Q30" s="622"/>
      <c r="R30" s="623">
        <v>2954440</v>
      </c>
      <c r="S30" s="624"/>
      <c r="T30" s="624"/>
      <c r="U30" s="624"/>
      <c r="V30" s="624"/>
      <c r="W30" s="624"/>
      <c r="X30" s="624"/>
      <c r="Y30" s="625"/>
      <c r="Z30" s="626">
        <v>12.1</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1753478</v>
      </c>
      <c r="CS30" s="624"/>
      <c r="CT30" s="624"/>
      <c r="CU30" s="624"/>
      <c r="CV30" s="624"/>
      <c r="CW30" s="624"/>
      <c r="CX30" s="624"/>
      <c r="CY30" s="625"/>
      <c r="CZ30" s="628">
        <v>7.3</v>
      </c>
      <c r="DA30" s="654"/>
      <c r="DB30" s="654"/>
      <c r="DC30" s="658"/>
      <c r="DD30" s="632">
        <v>1711209</v>
      </c>
      <c r="DE30" s="624"/>
      <c r="DF30" s="624"/>
      <c r="DG30" s="624"/>
      <c r="DH30" s="624"/>
      <c r="DI30" s="624"/>
      <c r="DJ30" s="624"/>
      <c r="DK30" s="625"/>
      <c r="DL30" s="632">
        <v>1711209</v>
      </c>
      <c r="DM30" s="624"/>
      <c r="DN30" s="624"/>
      <c r="DO30" s="624"/>
      <c r="DP30" s="624"/>
      <c r="DQ30" s="624"/>
      <c r="DR30" s="624"/>
      <c r="DS30" s="624"/>
      <c r="DT30" s="624"/>
      <c r="DU30" s="624"/>
      <c r="DV30" s="625"/>
      <c r="DW30" s="628">
        <v>12.1</v>
      </c>
      <c r="DX30" s="654"/>
      <c r="DY30" s="654"/>
      <c r="DZ30" s="654"/>
      <c r="EA30" s="654"/>
      <c r="EB30" s="654"/>
      <c r="EC30" s="655"/>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99.1</v>
      </c>
      <c r="BH31" s="667"/>
      <c r="BI31" s="667"/>
      <c r="BJ31" s="667"/>
      <c r="BK31" s="667"/>
      <c r="BL31" s="667"/>
      <c r="BM31" s="618">
        <v>94.6</v>
      </c>
      <c r="BN31" s="667"/>
      <c r="BO31" s="667"/>
      <c r="BP31" s="667"/>
      <c r="BQ31" s="668"/>
      <c r="BR31" s="679">
        <v>98.6</v>
      </c>
      <c r="BS31" s="667"/>
      <c r="BT31" s="667"/>
      <c r="BU31" s="667"/>
      <c r="BV31" s="667"/>
      <c r="BW31" s="667"/>
      <c r="BX31" s="618">
        <v>94.4</v>
      </c>
      <c r="BY31" s="667"/>
      <c r="BZ31" s="667"/>
      <c r="CA31" s="667"/>
      <c r="CB31" s="668"/>
      <c r="CD31" s="661"/>
      <c r="CE31" s="662"/>
      <c r="CF31" s="620" t="s">
        <v>300</v>
      </c>
      <c r="CG31" s="621"/>
      <c r="CH31" s="621"/>
      <c r="CI31" s="621"/>
      <c r="CJ31" s="621"/>
      <c r="CK31" s="621"/>
      <c r="CL31" s="621"/>
      <c r="CM31" s="621"/>
      <c r="CN31" s="621"/>
      <c r="CO31" s="621"/>
      <c r="CP31" s="621"/>
      <c r="CQ31" s="622"/>
      <c r="CR31" s="623">
        <v>91478</v>
      </c>
      <c r="CS31" s="656"/>
      <c r="CT31" s="656"/>
      <c r="CU31" s="656"/>
      <c r="CV31" s="656"/>
      <c r="CW31" s="656"/>
      <c r="CX31" s="656"/>
      <c r="CY31" s="657"/>
      <c r="CZ31" s="628">
        <v>0.4</v>
      </c>
      <c r="DA31" s="654"/>
      <c r="DB31" s="654"/>
      <c r="DC31" s="658"/>
      <c r="DD31" s="632">
        <v>91478</v>
      </c>
      <c r="DE31" s="656"/>
      <c r="DF31" s="656"/>
      <c r="DG31" s="656"/>
      <c r="DH31" s="656"/>
      <c r="DI31" s="656"/>
      <c r="DJ31" s="656"/>
      <c r="DK31" s="657"/>
      <c r="DL31" s="632">
        <v>91478</v>
      </c>
      <c r="DM31" s="656"/>
      <c r="DN31" s="656"/>
      <c r="DO31" s="656"/>
      <c r="DP31" s="656"/>
      <c r="DQ31" s="656"/>
      <c r="DR31" s="656"/>
      <c r="DS31" s="656"/>
      <c r="DT31" s="656"/>
      <c r="DU31" s="656"/>
      <c r="DV31" s="657"/>
      <c r="DW31" s="628">
        <v>0.6</v>
      </c>
      <c r="DX31" s="654"/>
      <c r="DY31" s="654"/>
      <c r="DZ31" s="654"/>
      <c r="EA31" s="654"/>
      <c r="EB31" s="654"/>
      <c r="EC31" s="655"/>
    </row>
    <row r="32" spans="2:133" ht="11.25" customHeight="1" x14ac:dyDescent="0.15">
      <c r="B32" s="620" t="s">
        <v>301</v>
      </c>
      <c r="C32" s="621"/>
      <c r="D32" s="621"/>
      <c r="E32" s="621"/>
      <c r="F32" s="621"/>
      <c r="G32" s="621"/>
      <c r="H32" s="621"/>
      <c r="I32" s="621"/>
      <c r="J32" s="621"/>
      <c r="K32" s="621"/>
      <c r="L32" s="621"/>
      <c r="M32" s="621"/>
      <c r="N32" s="621"/>
      <c r="O32" s="621"/>
      <c r="P32" s="621"/>
      <c r="Q32" s="622"/>
      <c r="R32" s="623">
        <v>1632408</v>
      </c>
      <c r="S32" s="624"/>
      <c r="T32" s="624"/>
      <c r="U32" s="624"/>
      <c r="V32" s="624"/>
      <c r="W32" s="624"/>
      <c r="X32" s="624"/>
      <c r="Y32" s="625"/>
      <c r="Z32" s="626">
        <v>6.7</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99.3</v>
      </c>
      <c r="BH32" s="656"/>
      <c r="BI32" s="656"/>
      <c r="BJ32" s="656"/>
      <c r="BK32" s="656"/>
      <c r="BL32" s="656"/>
      <c r="BM32" s="629">
        <v>96.2</v>
      </c>
      <c r="BN32" s="656"/>
      <c r="BO32" s="656"/>
      <c r="BP32" s="656"/>
      <c r="BQ32" s="678"/>
      <c r="BR32" s="680">
        <v>98.9</v>
      </c>
      <c r="BS32" s="656"/>
      <c r="BT32" s="656"/>
      <c r="BU32" s="656"/>
      <c r="BV32" s="656"/>
      <c r="BW32" s="656"/>
      <c r="BX32" s="629">
        <v>96.1</v>
      </c>
      <c r="BY32" s="656"/>
      <c r="BZ32" s="656"/>
      <c r="CA32" s="656"/>
      <c r="CB32" s="678"/>
      <c r="CD32" s="663"/>
      <c r="CE32" s="664"/>
      <c r="CF32" s="620" t="s">
        <v>304</v>
      </c>
      <c r="CG32" s="621"/>
      <c r="CH32" s="621"/>
      <c r="CI32" s="621"/>
      <c r="CJ32" s="621"/>
      <c r="CK32" s="621"/>
      <c r="CL32" s="621"/>
      <c r="CM32" s="621"/>
      <c r="CN32" s="621"/>
      <c r="CO32" s="621"/>
      <c r="CP32" s="621"/>
      <c r="CQ32" s="622"/>
      <c r="CR32" s="623">
        <v>187</v>
      </c>
      <c r="CS32" s="624"/>
      <c r="CT32" s="624"/>
      <c r="CU32" s="624"/>
      <c r="CV32" s="624"/>
      <c r="CW32" s="624"/>
      <c r="CX32" s="624"/>
      <c r="CY32" s="625"/>
      <c r="CZ32" s="628">
        <v>0</v>
      </c>
      <c r="DA32" s="654"/>
      <c r="DB32" s="654"/>
      <c r="DC32" s="658"/>
      <c r="DD32" s="632">
        <v>187</v>
      </c>
      <c r="DE32" s="624"/>
      <c r="DF32" s="624"/>
      <c r="DG32" s="624"/>
      <c r="DH32" s="624"/>
      <c r="DI32" s="624"/>
      <c r="DJ32" s="624"/>
      <c r="DK32" s="625"/>
      <c r="DL32" s="632">
        <v>187</v>
      </c>
      <c r="DM32" s="624"/>
      <c r="DN32" s="624"/>
      <c r="DO32" s="624"/>
      <c r="DP32" s="624"/>
      <c r="DQ32" s="624"/>
      <c r="DR32" s="624"/>
      <c r="DS32" s="624"/>
      <c r="DT32" s="624"/>
      <c r="DU32" s="624"/>
      <c r="DV32" s="625"/>
      <c r="DW32" s="628">
        <v>0</v>
      </c>
      <c r="DX32" s="654"/>
      <c r="DY32" s="654"/>
      <c r="DZ32" s="654"/>
      <c r="EA32" s="654"/>
      <c r="EB32" s="654"/>
      <c r="EC32" s="655"/>
    </row>
    <row r="33" spans="2:133" ht="11.25" customHeight="1" x14ac:dyDescent="0.15">
      <c r="B33" s="620" t="s">
        <v>305</v>
      </c>
      <c r="C33" s="621"/>
      <c r="D33" s="621"/>
      <c r="E33" s="621"/>
      <c r="F33" s="621"/>
      <c r="G33" s="621"/>
      <c r="H33" s="621"/>
      <c r="I33" s="621"/>
      <c r="J33" s="621"/>
      <c r="K33" s="621"/>
      <c r="L33" s="621"/>
      <c r="M33" s="621"/>
      <c r="N33" s="621"/>
      <c r="O33" s="621"/>
      <c r="P33" s="621"/>
      <c r="Q33" s="622"/>
      <c r="R33" s="623">
        <v>31165</v>
      </c>
      <c r="S33" s="624"/>
      <c r="T33" s="624"/>
      <c r="U33" s="624"/>
      <c r="V33" s="624"/>
      <c r="W33" s="624"/>
      <c r="X33" s="624"/>
      <c r="Y33" s="625"/>
      <c r="Z33" s="626">
        <v>0.1</v>
      </c>
      <c r="AA33" s="626"/>
      <c r="AB33" s="626"/>
      <c r="AC33" s="626"/>
      <c r="AD33" s="627" t="s">
        <v>122</v>
      </c>
      <c r="AE33" s="627"/>
      <c r="AF33" s="627"/>
      <c r="AG33" s="627"/>
      <c r="AH33" s="627"/>
      <c r="AI33" s="627"/>
      <c r="AJ33" s="627"/>
      <c r="AK33" s="627"/>
      <c r="AL33" s="628" t="s">
        <v>122</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98.8</v>
      </c>
      <c r="BH33" s="682"/>
      <c r="BI33" s="682"/>
      <c r="BJ33" s="682"/>
      <c r="BK33" s="682"/>
      <c r="BL33" s="682"/>
      <c r="BM33" s="683">
        <v>92.6</v>
      </c>
      <c r="BN33" s="682"/>
      <c r="BO33" s="682"/>
      <c r="BP33" s="682"/>
      <c r="BQ33" s="684"/>
      <c r="BR33" s="681">
        <v>98.2</v>
      </c>
      <c r="BS33" s="682"/>
      <c r="BT33" s="682"/>
      <c r="BU33" s="682"/>
      <c r="BV33" s="682"/>
      <c r="BW33" s="682"/>
      <c r="BX33" s="683">
        <v>92.2</v>
      </c>
      <c r="BY33" s="682"/>
      <c r="BZ33" s="682"/>
      <c r="CA33" s="682"/>
      <c r="CB33" s="684"/>
      <c r="CD33" s="620" t="s">
        <v>307</v>
      </c>
      <c r="CE33" s="621"/>
      <c r="CF33" s="621"/>
      <c r="CG33" s="621"/>
      <c r="CH33" s="621"/>
      <c r="CI33" s="621"/>
      <c r="CJ33" s="621"/>
      <c r="CK33" s="621"/>
      <c r="CL33" s="621"/>
      <c r="CM33" s="621"/>
      <c r="CN33" s="621"/>
      <c r="CO33" s="621"/>
      <c r="CP33" s="621"/>
      <c r="CQ33" s="622"/>
      <c r="CR33" s="623">
        <v>11127153</v>
      </c>
      <c r="CS33" s="656"/>
      <c r="CT33" s="656"/>
      <c r="CU33" s="656"/>
      <c r="CV33" s="656"/>
      <c r="CW33" s="656"/>
      <c r="CX33" s="656"/>
      <c r="CY33" s="657"/>
      <c r="CZ33" s="628">
        <v>46.1</v>
      </c>
      <c r="DA33" s="654"/>
      <c r="DB33" s="654"/>
      <c r="DC33" s="658"/>
      <c r="DD33" s="632">
        <v>7912505</v>
      </c>
      <c r="DE33" s="656"/>
      <c r="DF33" s="656"/>
      <c r="DG33" s="656"/>
      <c r="DH33" s="656"/>
      <c r="DI33" s="656"/>
      <c r="DJ33" s="656"/>
      <c r="DK33" s="657"/>
      <c r="DL33" s="632">
        <v>5968174</v>
      </c>
      <c r="DM33" s="656"/>
      <c r="DN33" s="656"/>
      <c r="DO33" s="656"/>
      <c r="DP33" s="656"/>
      <c r="DQ33" s="656"/>
      <c r="DR33" s="656"/>
      <c r="DS33" s="656"/>
      <c r="DT33" s="656"/>
      <c r="DU33" s="656"/>
      <c r="DV33" s="657"/>
      <c r="DW33" s="628">
        <v>42.2</v>
      </c>
      <c r="DX33" s="654"/>
      <c r="DY33" s="654"/>
      <c r="DZ33" s="654"/>
      <c r="EA33" s="654"/>
      <c r="EB33" s="654"/>
      <c r="EC33" s="655"/>
    </row>
    <row r="34" spans="2:133" ht="11.25" customHeight="1" x14ac:dyDescent="0.15">
      <c r="B34" s="620" t="s">
        <v>308</v>
      </c>
      <c r="C34" s="621"/>
      <c r="D34" s="621"/>
      <c r="E34" s="621"/>
      <c r="F34" s="621"/>
      <c r="G34" s="621"/>
      <c r="H34" s="621"/>
      <c r="I34" s="621"/>
      <c r="J34" s="621"/>
      <c r="K34" s="621"/>
      <c r="L34" s="621"/>
      <c r="M34" s="621"/>
      <c r="N34" s="621"/>
      <c r="O34" s="621"/>
      <c r="P34" s="621"/>
      <c r="Q34" s="622"/>
      <c r="R34" s="623">
        <v>590452</v>
      </c>
      <c r="S34" s="624"/>
      <c r="T34" s="624"/>
      <c r="U34" s="624"/>
      <c r="V34" s="624"/>
      <c r="W34" s="624"/>
      <c r="X34" s="624"/>
      <c r="Y34" s="625"/>
      <c r="Z34" s="626">
        <v>2.4</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4190423</v>
      </c>
      <c r="CS34" s="624"/>
      <c r="CT34" s="624"/>
      <c r="CU34" s="624"/>
      <c r="CV34" s="624"/>
      <c r="CW34" s="624"/>
      <c r="CX34" s="624"/>
      <c r="CY34" s="625"/>
      <c r="CZ34" s="628">
        <v>17.399999999999999</v>
      </c>
      <c r="DA34" s="654"/>
      <c r="DB34" s="654"/>
      <c r="DC34" s="658"/>
      <c r="DD34" s="632">
        <v>2809848</v>
      </c>
      <c r="DE34" s="624"/>
      <c r="DF34" s="624"/>
      <c r="DG34" s="624"/>
      <c r="DH34" s="624"/>
      <c r="DI34" s="624"/>
      <c r="DJ34" s="624"/>
      <c r="DK34" s="625"/>
      <c r="DL34" s="632">
        <v>2218570</v>
      </c>
      <c r="DM34" s="624"/>
      <c r="DN34" s="624"/>
      <c r="DO34" s="624"/>
      <c r="DP34" s="624"/>
      <c r="DQ34" s="624"/>
      <c r="DR34" s="624"/>
      <c r="DS34" s="624"/>
      <c r="DT34" s="624"/>
      <c r="DU34" s="624"/>
      <c r="DV34" s="625"/>
      <c r="DW34" s="628">
        <v>15.7</v>
      </c>
      <c r="DX34" s="654"/>
      <c r="DY34" s="654"/>
      <c r="DZ34" s="654"/>
      <c r="EA34" s="654"/>
      <c r="EB34" s="654"/>
      <c r="EC34" s="655"/>
    </row>
    <row r="35" spans="2:133" ht="11.25" customHeight="1" x14ac:dyDescent="0.15">
      <c r="B35" s="620" t="s">
        <v>310</v>
      </c>
      <c r="C35" s="621"/>
      <c r="D35" s="621"/>
      <c r="E35" s="621"/>
      <c r="F35" s="621"/>
      <c r="G35" s="621"/>
      <c r="H35" s="621"/>
      <c r="I35" s="621"/>
      <c r="J35" s="621"/>
      <c r="K35" s="621"/>
      <c r="L35" s="621"/>
      <c r="M35" s="621"/>
      <c r="N35" s="621"/>
      <c r="O35" s="621"/>
      <c r="P35" s="621"/>
      <c r="Q35" s="622"/>
      <c r="R35" s="623">
        <v>1144425</v>
      </c>
      <c r="S35" s="624"/>
      <c r="T35" s="624"/>
      <c r="U35" s="624"/>
      <c r="V35" s="624"/>
      <c r="W35" s="624"/>
      <c r="X35" s="624"/>
      <c r="Y35" s="625"/>
      <c r="Z35" s="626">
        <v>4.7</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170187</v>
      </c>
      <c r="CS35" s="656"/>
      <c r="CT35" s="656"/>
      <c r="CU35" s="656"/>
      <c r="CV35" s="656"/>
      <c r="CW35" s="656"/>
      <c r="CX35" s="656"/>
      <c r="CY35" s="657"/>
      <c r="CZ35" s="628">
        <v>0.7</v>
      </c>
      <c r="DA35" s="654"/>
      <c r="DB35" s="654"/>
      <c r="DC35" s="658"/>
      <c r="DD35" s="632">
        <v>118857</v>
      </c>
      <c r="DE35" s="656"/>
      <c r="DF35" s="656"/>
      <c r="DG35" s="656"/>
      <c r="DH35" s="656"/>
      <c r="DI35" s="656"/>
      <c r="DJ35" s="656"/>
      <c r="DK35" s="657"/>
      <c r="DL35" s="632">
        <v>75495</v>
      </c>
      <c r="DM35" s="656"/>
      <c r="DN35" s="656"/>
      <c r="DO35" s="656"/>
      <c r="DP35" s="656"/>
      <c r="DQ35" s="656"/>
      <c r="DR35" s="656"/>
      <c r="DS35" s="656"/>
      <c r="DT35" s="656"/>
      <c r="DU35" s="656"/>
      <c r="DV35" s="657"/>
      <c r="DW35" s="628">
        <v>0.5</v>
      </c>
      <c r="DX35" s="654"/>
      <c r="DY35" s="654"/>
      <c r="DZ35" s="654"/>
      <c r="EA35" s="654"/>
      <c r="EB35" s="654"/>
      <c r="EC35" s="655"/>
    </row>
    <row r="36" spans="2:133" ht="11.25" customHeight="1" x14ac:dyDescent="0.15">
      <c r="B36" s="620" t="s">
        <v>314</v>
      </c>
      <c r="C36" s="621"/>
      <c r="D36" s="621"/>
      <c r="E36" s="621"/>
      <c r="F36" s="621"/>
      <c r="G36" s="621"/>
      <c r="H36" s="621"/>
      <c r="I36" s="621"/>
      <c r="J36" s="621"/>
      <c r="K36" s="621"/>
      <c r="L36" s="621"/>
      <c r="M36" s="621"/>
      <c r="N36" s="621"/>
      <c r="O36" s="621"/>
      <c r="P36" s="621"/>
      <c r="Q36" s="622"/>
      <c r="R36" s="623">
        <v>160654</v>
      </c>
      <c r="S36" s="624"/>
      <c r="T36" s="624"/>
      <c r="U36" s="624"/>
      <c r="V36" s="624"/>
      <c r="W36" s="624"/>
      <c r="X36" s="624"/>
      <c r="Y36" s="625"/>
      <c r="Z36" s="626">
        <v>0.7</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3862299</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16298</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3976588</v>
      </c>
      <c r="CS36" s="624"/>
      <c r="CT36" s="624"/>
      <c r="CU36" s="624"/>
      <c r="CV36" s="624"/>
      <c r="CW36" s="624"/>
      <c r="CX36" s="624"/>
      <c r="CY36" s="625"/>
      <c r="CZ36" s="628">
        <v>16.5</v>
      </c>
      <c r="DA36" s="654"/>
      <c r="DB36" s="654"/>
      <c r="DC36" s="658"/>
      <c r="DD36" s="632">
        <v>3123317</v>
      </c>
      <c r="DE36" s="624"/>
      <c r="DF36" s="624"/>
      <c r="DG36" s="624"/>
      <c r="DH36" s="624"/>
      <c r="DI36" s="624"/>
      <c r="DJ36" s="624"/>
      <c r="DK36" s="625"/>
      <c r="DL36" s="632">
        <v>2200615</v>
      </c>
      <c r="DM36" s="624"/>
      <c r="DN36" s="624"/>
      <c r="DO36" s="624"/>
      <c r="DP36" s="624"/>
      <c r="DQ36" s="624"/>
      <c r="DR36" s="624"/>
      <c r="DS36" s="624"/>
      <c r="DT36" s="624"/>
      <c r="DU36" s="624"/>
      <c r="DV36" s="625"/>
      <c r="DW36" s="628">
        <v>15.6</v>
      </c>
      <c r="DX36" s="654"/>
      <c r="DY36" s="654"/>
      <c r="DZ36" s="654"/>
      <c r="EA36" s="654"/>
      <c r="EB36" s="654"/>
      <c r="EC36" s="655"/>
    </row>
    <row r="37" spans="2:133" ht="11.25" customHeight="1" x14ac:dyDescent="0.15">
      <c r="B37" s="620" t="s">
        <v>318</v>
      </c>
      <c r="C37" s="621"/>
      <c r="D37" s="621"/>
      <c r="E37" s="621"/>
      <c r="F37" s="621"/>
      <c r="G37" s="621"/>
      <c r="H37" s="621"/>
      <c r="I37" s="621"/>
      <c r="J37" s="621"/>
      <c r="K37" s="621"/>
      <c r="L37" s="621"/>
      <c r="M37" s="621"/>
      <c r="N37" s="621"/>
      <c r="O37" s="621"/>
      <c r="P37" s="621"/>
      <c r="Q37" s="622"/>
      <c r="R37" s="623">
        <v>296226</v>
      </c>
      <c r="S37" s="624"/>
      <c r="T37" s="624"/>
      <c r="U37" s="624"/>
      <c r="V37" s="624"/>
      <c r="W37" s="624"/>
      <c r="X37" s="624"/>
      <c r="Y37" s="625"/>
      <c r="Z37" s="626">
        <v>1.2</v>
      </c>
      <c r="AA37" s="626"/>
      <c r="AB37" s="626"/>
      <c r="AC37" s="626"/>
      <c r="AD37" s="627">
        <v>395</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1310086</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-36933</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1976</v>
      </c>
      <c r="CS37" s="656"/>
      <c r="CT37" s="656"/>
      <c r="CU37" s="656"/>
      <c r="CV37" s="656"/>
      <c r="CW37" s="656"/>
      <c r="CX37" s="656"/>
      <c r="CY37" s="657"/>
      <c r="CZ37" s="628">
        <v>0</v>
      </c>
      <c r="DA37" s="654"/>
      <c r="DB37" s="654"/>
      <c r="DC37" s="658"/>
      <c r="DD37" s="632">
        <v>1976</v>
      </c>
      <c r="DE37" s="656"/>
      <c r="DF37" s="656"/>
      <c r="DG37" s="656"/>
      <c r="DH37" s="656"/>
      <c r="DI37" s="656"/>
      <c r="DJ37" s="656"/>
      <c r="DK37" s="657"/>
      <c r="DL37" s="632">
        <v>1976</v>
      </c>
      <c r="DM37" s="656"/>
      <c r="DN37" s="656"/>
      <c r="DO37" s="656"/>
      <c r="DP37" s="656"/>
      <c r="DQ37" s="656"/>
      <c r="DR37" s="656"/>
      <c r="DS37" s="656"/>
      <c r="DT37" s="656"/>
      <c r="DU37" s="656"/>
      <c r="DV37" s="657"/>
      <c r="DW37" s="628">
        <v>0</v>
      </c>
      <c r="DX37" s="654"/>
      <c r="DY37" s="654"/>
      <c r="DZ37" s="654"/>
      <c r="EA37" s="654"/>
      <c r="EB37" s="654"/>
      <c r="EC37" s="655"/>
    </row>
    <row r="38" spans="2:133" ht="11.25" customHeight="1" x14ac:dyDescent="0.15">
      <c r="B38" s="620" t="s">
        <v>322</v>
      </c>
      <c r="C38" s="621"/>
      <c r="D38" s="621"/>
      <c r="E38" s="621"/>
      <c r="F38" s="621"/>
      <c r="G38" s="621"/>
      <c r="H38" s="621"/>
      <c r="I38" s="621"/>
      <c r="J38" s="621"/>
      <c r="K38" s="621"/>
      <c r="L38" s="621"/>
      <c r="M38" s="621"/>
      <c r="N38" s="621"/>
      <c r="O38" s="621"/>
      <c r="P38" s="621"/>
      <c r="Q38" s="622"/>
      <c r="R38" s="623">
        <v>1457724</v>
      </c>
      <c r="S38" s="624"/>
      <c r="T38" s="624"/>
      <c r="U38" s="624"/>
      <c r="V38" s="624"/>
      <c r="W38" s="624"/>
      <c r="X38" s="624"/>
      <c r="Y38" s="625"/>
      <c r="Z38" s="626">
        <v>6</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511127</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5039</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2041086</v>
      </c>
      <c r="CS38" s="624"/>
      <c r="CT38" s="624"/>
      <c r="CU38" s="624"/>
      <c r="CV38" s="624"/>
      <c r="CW38" s="624"/>
      <c r="CX38" s="624"/>
      <c r="CY38" s="625"/>
      <c r="CZ38" s="628">
        <v>8.5</v>
      </c>
      <c r="DA38" s="654"/>
      <c r="DB38" s="654"/>
      <c r="DC38" s="658"/>
      <c r="DD38" s="632">
        <v>1700598</v>
      </c>
      <c r="DE38" s="624"/>
      <c r="DF38" s="624"/>
      <c r="DG38" s="624"/>
      <c r="DH38" s="624"/>
      <c r="DI38" s="624"/>
      <c r="DJ38" s="624"/>
      <c r="DK38" s="625"/>
      <c r="DL38" s="632">
        <v>1473494</v>
      </c>
      <c r="DM38" s="624"/>
      <c r="DN38" s="624"/>
      <c r="DO38" s="624"/>
      <c r="DP38" s="624"/>
      <c r="DQ38" s="624"/>
      <c r="DR38" s="624"/>
      <c r="DS38" s="624"/>
      <c r="DT38" s="624"/>
      <c r="DU38" s="624"/>
      <c r="DV38" s="625"/>
      <c r="DW38" s="628">
        <v>10.4</v>
      </c>
      <c r="DX38" s="654"/>
      <c r="DY38" s="654"/>
      <c r="DZ38" s="654"/>
      <c r="EA38" s="654"/>
      <c r="EB38" s="654"/>
      <c r="EC38" s="655"/>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2914</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7607</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735129</v>
      </c>
      <c r="CS39" s="656"/>
      <c r="CT39" s="656"/>
      <c r="CU39" s="656"/>
      <c r="CV39" s="656"/>
      <c r="CW39" s="656"/>
      <c r="CX39" s="656"/>
      <c r="CY39" s="657"/>
      <c r="CZ39" s="628">
        <v>3</v>
      </c>
      <c r="DA39" s="654"/>
      <c r="DB39" s="654"/>
      <c r="DC39" s="658"/>
      <c r="DD39" s="632">
        <v>154035</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15">
      <c r="B40" s="620" t="s">
        <v>330</v>
      </c>
      <c r="C40" s="621"/>
      <c r="D40" s="621"/>
      <c r="E40" s="621"/>
      <c r="F40" s="621"/>
      <c r="G40" s="621"/>
      <c r="H40" s="621"/>
      <c r="I40" s="621"/>
      <c r="J40" s="621"/>
      <c r="K40" s="621"/>
      <c r="L40" s="621"/>
      <c r="M40" s="621"/>
      <c r="N40" s="621"/>
      <c r="O40" s="621"/>
      <c r="P40" s="621"/>
      <c r="Q40" s="622"/>
      <c r="R40" s="623">
        <v>37424</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78"/>
      <c r="BG40" s="671" t="s">
        <v>332</v>
      </c>
      <c r="BH40" s="672"/>
      <c r="BI40" s="672"/>
      <c r="BJ40" s="672"/>
      <c r="BK40" s="672"/>
      <c r="BL40" s="211"/>
      <c r="BM40" s="621" t="s">
        <v>333</v>
      </c>
      <c r="BN40" s="621"/>
      <c r="BO40" s="621"/>
      <c r="BP40" s="621"/>
      <c r="BQ40" s="621"/>
      <c r="BR40" s="621"/>
      <c r="BS40" s="621"/>
      <c r="BT40" s="621"/>
      <c r="BU40" s="622"/>
      <c r="BV40" s="623">
        <v>103</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13740</v>
      </c>
      <c r="CS40" s="624"/>
      <c r="CT40" s="624"/>
      <c r="CU40" s="624"/>
      <c r="CV40" s="624"/>
      <c r="CW40" s="624"/>
      <c r="CX40" s="624"/>
      <c r="CY40" s="625"/>
      <c r="CZ40" s="628">
        <v>0.1</v>
      </c>
      <c r="DA40" s="654"/>
      <c r="DB40" s="654"/>
      <c r="DC40" s="658"/>
      <c r="DD40" s="632">
        <v>5850</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4"/>
      <c r="DY40" s="654"/>
      <c r="DZ40" s="654"/>
      <c r="EA40" s="654"/>
      <c r="EB40" s="654"/>
      <c r="EC40" s="655"/>
    </row>
    <row r="41" spans="2:133" ht="11.25" customHeight="1" x14ac:dyDescent="0.15">
      <c r="B41" s="644" t="s">
        <v>335</v>
      </c>
      <c r="C41" s="645"/>
      <c r="D41" s="645"/>
      <c r="E41" s="645"/>
      <c r="F41" s="645"/>
      <c r="G41" s="645"/>
      <c r="H41" s="645"/>
      <c r="I41" s="645"/>
      <c r="J41" s="645"/>
      <c r="K41" s="645"/>
      <c r="L41" s="645"/>
      <c r="M41" s="645"/>
      <c r="N41" s="645"/>
      <c r="O41" s="645"/>
      <c r="P41" s="645"/>
      <c r="Q41" s="646"/>
      <c r="R41" s="695">
        <v>24496599</v>
      </c>
      <c r="S41" s="696"/>
      <c r="T41" s="696"/>
      <c r="U41" s="696"/>
      <c r="V41" s="696"/>
      <c r="W41" s="696"/>
      <c r="X41" s="696"/>
      <c r="Y41" s="700"/>
      <c r="Z41" s="701">
        <v>100</v>
      </c>
      <c r="AA41" s="701"/>
      <c r="AB41" s="701"/>
      <c r="AC41" s="701"/>
      <c r="AD41" s="702">
        <v>14112694</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441712</v>
      </c>
      <c r="BA41" s="624"/>
      <c r="BB41" s="624"/>
      <c r="BC41" s="624"/>
      <c r="BD41" s="656"/>
      <c r="BE41" s="656"/>
      <c r="BF41" s="678"/>
      <c r="BG41" s="671"/>
      <c r="BH41" s="672"/>
      <c r="BI41" s="672"/>
      <c r="BJ41" s="672"/>
      <c r="BK41" s="672"/>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1596460</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410</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2005903</v>
      </c>
      <c r="CS42" s="656"/>
      <c r="CT42" s="656"/>
      <c r="CU42" s="656"/>
      <c r="CV42" s="656"/>
      <c r="CW42" s="656"/>
      <c r="CX42" s="656"/>
      <c r="CY42" s="657"/>
      <c r="CZ42" s="628">
        <v>8.3000000000000007</v>
      </c>
      <c r="DA42" s="654"/>
      <c r="DB42" s="654"/>
      <c r="DC42" s="658"/>
      <c r="DD42" s="632">
        <v>234754</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40763</v>
      </c>
      <c r="CS43" s="656"/>
      <c r="CT43" s="656"/>
      <c r="CU43" s="656"/>
      <c r="CV43" s="656"/>
      <c r="CW43" s="656"/>
      <c r="CX43" s="656"/>
      <c r="CY43" s="657"/>
      <c r="CZ43" s="628">
        <v>0.2</v>
      </c>
      <c r="DA43" s="654"/>
      <c r="DB43" s="654"/>
      <c r="DC43" s="658"/>
      <c r="DD43" s="632">
        <v>40763</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1988490</v>
      </c>
      <c r="CS44" s="624"/>
      <c r="CT44" s="624"/>
      <c r="CU44" s="624"/>
      <c r="CV44" s="624"/>
      <c r="CW44" s="624"/>
      <c r="CX44" s="624"/>
      <c r="CY44" s="625"/>
      <c r="CZ44" s="628">
        <v>8.1999999999999993</v>
      </c>
      <c r="DA44" s="629"/>
      <c r="DB44" s="629"/>
      <c r="DC44" s="635"/>
      <c r="DD44" s="632">
        <v>226530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677353</v>
      </c>
      <c r="CS45" s="656"/>
      <c r="CT45" s="656"/>
      <c r="CU45" s="656"/>
      <c r="CV45" s="656"/>
      <c r="CW45" s="656"/>
      <c r="CX45" s="656"/>
      <c r="CY45" s="657"/>
      <c r="CZ45" s="628">
        <v>2.8</v>
      </c>
      <c r="DA45" s="654"/>
      <c r="DB45" s="654"/>
      <c r="DC45" s="658"/>
      <c r="DD45" s="632">
        <v>43543</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1"/>
      <c r="CE46" s="662"/>
      <c r="CF46" s="620" t="s">
        <v>348</v>
      </c>
      <c r="CG46" s="621"/>
      <c r="CH46" s="621"/>
      <c r="CI46" s="621"/>
      <c r="CJ46" s="621"/>
      <c r="CK46" s="621"/>
      <c r="CL46" s="621"/>
      <c r="CM46" s="621"/>
      <c r="CN46" s="621"/>
      <c r="CO46" s="621"/>
      <c r="CP46" s="621"/>
      <c r="CQ46" s="622"/>
      <c r="CR46" s="623">
        <v>1258200</v>
      </c>
      <c r="CS46" s="624"/>
      <c r="CT46" s="624"/>
      <c r="CU46" s="624"/>
      <c r="CV46" s="624"/>
      <c r="CW46" s="624"/>
      <c r="CX46" s="624"/>
      <c r="CY46" s="625"/>
      <c r="CZ46" s="628">
        <v>5.2</v>
      </c>
      <c r="DA46" s="629"/>
      <c r="DB46" s="629"/>
      <c r="DC46" s="635"/>
      <c r="DD46" s="632">
        <v>182855</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1"/>
      <c r="CE47" s="662"/>
      <c r="CF47" s="620" t="s">
        <v>349</v>
      </c>
      <c r="CG47" s="621"/>
      <c r="CH47" s="621"/>
      <c r="CI47" s="621"/>
      <c r="CJ47" s="621"/>
      <c r="CK47" s="621"/>
      <c r="CL47" s="621"/>
      <c r="CM47" s="621"/>
      <c r="CN47" s="621"/>
      <c r="CO47" s="621"/>
      <c r="CP47" s="621"/>
      <c r="CQ47" s="622"/>
      <c r="CR47" s="623">
        <v>17413</v>
      </c>
      <c r="CS47" s="656"/>
      <c r="CT47" s="656"/>
      <c r="CU47" s="656"/>
      <c r="CV47" s="656"/>
      <c r="CW47" s="656"/>
      <c r="CX47" s="656"/>
      <c r="CY47" s="657"/>
      <c r="CZ47" s="628">
        <v>0.1</v>
      </c>
      <c r="DA47" s="654"/>
      <c r="DB47" s="654"/>
      <c r="DC47" s="658"/>
      <c r="DD47" s="632">
        <v>8224</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24148734</v>
      </c>
      <c r="CS49" s="682"/>
      <c r="CT49" s="682"/>
      <c r="CU49" s="682"/>
      <c r="CV49" s="682"/>
      <c r="CW49" s="682"/>
      <c r="CX49" s="682"/>
      <c r="CY49" s="711"/>
      <c r="CZ49" s="703">
        <v>100</v>
      </c>
      <c r="DA49" s="712"/>
      <c r="DB49" s="712"/>
      <c r="DC49" s="713"/>
      <c r="DD49" s="714">
        <v>16332275</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VIq7U7CYjAt9f7jmWEsYAXFIUW4+qWpmC0nFY6FrmWLkjbwa7/+XIRy0MTMWh0rvWDCeERFrMf5mRu78flhUYg==" saltValue="iOgVAkaLnnpeW4Bkzpldt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9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24679</v>
      </c>
      <c r="R7" s="753"/>
      <c r="S7" s="753"/>
      <c r="T7" s="753"/>
      <c r="U7" s="753"/>
      <c r="V7" s="753">
        <v>24331</v>
      </c>
      <c r="W7" s="753"/>
      <c r="X7" s="753"/>
      <c r="Y7" s="753"/>
      <c r="Z7" s="753"/>
      <c r="AA7" s="753">
        <v>348</v>
      </c>
      <c r="AB7" s="753"/>
      <c r="AC7" s="753"/>
      <c r="AD7" s="753"/>
      <c r="AE7" s="754"/>
      <c r="AF7" s="755">
        <v>295</v>
      </c>
      <c r="AG7" s="756"/>
      <c r="AH7" s="756"/>
      <c r="AI7" s="756"/>
      <c r="AJ7" s="757"/>
      <c r="AK7" s="758"/>
      <c r="AL7" s="759"/>
      <c r="AM7" s="759"/>
      <c r="AN7" s="759"/>
      <c r="AO7" s="759"/>
      <c r="AP7" s="759">
        <v>16384</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545</v>
      </c>
      <c r="BT7" s="747"/>
      <c r="BU7" s="747"/>
      <c r="BV7" s="747"/>
      <c r="BW7" s="747"/>
      <c r="BX7" s="747"/>
      <c r="BY7" s="747"/>
      <c r="BZ7" s="747"/>
      <c r="CA7" s="747"/>
      <c r="CB7" s="747"/>
      <c r="CC7" s="747"/>
      <c r="CD7" s="747"/>
      <c r="CE7" s="747"/>
      <c r="CF7" s="747"/>
      <c r="CG7" s="762"/>
      <c r="CH7" s="743">
        <v>15</v>
      </c>
      <c r="CI7" s="744"/>
      <c r="CJ7" s="744"/>
      <c r="CK7" s="744"/>
      <c r="CL7" s="745"/>
      <c r="CM7" s="743">
        <v>36</v>
      </c>
      <c r="CN7" s="744"/>
      <c r="CO7" s="744"/>
      <c r="CP7" s="744"/>
      <c r="CQ7" s="745"/>
      <c r="CR7" s="743">
        <v>3</v>
      </c>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546</v>
      </c>
      <c r="BT8" s="774"/>
      <c r="BU8" s="774"/>
      <c r="BV8" s="774"/>
      <c r="BW8" s="774"/>
      <c r="BX8" s="774"/>
      <c r="BY8" s="774"/>
      <c r="BZ8" s="774"/>
      <c r="CA8" s="774"/>
      <c r="CB8" s="774"/>
      <c r="CC8" s="774"/>
      <c r="CD8" s="774"/>
      <c r="CE8" s="774"/>
      <c r="CF8" s="774"/>
      <c r="CG8" s="775"/>
      <c r="CH8" s="776">
        <v>5</v>
      </c>
      <c r="CI8" s="777"/>
      <c r="CJ8" s="777"/>
      <c r="CK8" s="777"/>
      <c r="CL8" s="778"/>
      <c r="CM8" s="776">
        <v>19</v>
      </c>
      <c r="CN8" s="777"/>
      <c r="CO8" s="777"/>
      <c r="CP8" s="777"/>
      <c r="CQ8" s="778"/>
      <c r="CR8" s="776">
        <v>10</v>
      </c>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547</v>
      </c>
      <c r="BT9" s="774"/>
      <c r="BU9" s="774"/>
      <c r="BV9" s="774"/>
      <c r="BW9" s="774"/>
      <c r="BX9" s="774"/>
      <c r="BY9" s="774"/>
      <c r="BZ9" s="774"/>
      <c r="CA9" s="774"/>
      <c r="CB9" s="774"/>
      <c r="CC9" s="774"/>
      <c r="CD9" s="774"/>
      <c r="CE9" s="774"/>
      <c r="CF9" s="774"/>
      <c r="CG9" s="775"/>
      <c r="CH9" s="776">
        <v>9</v>
      </c>
      <c r="CI9" s="777"/>
      <c r="CJ9" s="777"/>
      <c r="CK9" s="777"/>
      <c r="CL9" s="778"/>
      <c r="CM9" s="776">
        <v>67</v>
      </c>
      <c r="CN9" s="777"/>
      <c r="CO9" s="777"/>
      <c r="CP9" s="777"/>
      <c r="CQ9" s="778"/>
      <c r="CR9" s="776">
        <v>15</v>
      </c>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295</v>
      </c>
      <c r="AG23" s="793"/>
      <c r="AH23" s="793"/>
      <c r="AI23" s="793"/>
      <c r="AJ23" s="796"/>
      <c r="AK23" s="797"/>
      <c r="AL23" s="798"/>
      <c r="AM23" s="798"/>
      <c r="AN23" s="798"/>
      <c r="AO23" s="798"/>
      <c r="AP23" s="793"/>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f>4496+194</f>
        <v>4690</v>
      </c>
      <c r="R28" s="823"/>
      <c r="S28" s="823"/>
      <c r="T28" s="823"/>
      <c r="U28" s="823"/>
      <c r="V28" s="823">
        <f>4479+194</f>
        <v>4673</v>
      </c>
      <c r="W28" s="823"/>
      <c r="X28" s="823"/>
      <c r="Y28" s="823"/>
      <c r="Z28" s="823"/>
      <c r="AA28" s="823">
        <f>16+1</f>
        <v>17</v>
      </c>
      <c r="AB28" s="823"/>
      <c r="AC28" s="823"/>
      <c r="AD28" s="823"/>
      <c r="AE28" s="824"/>
      <c r="AF28" s="825">
        <v>17</v>
      </c>
      <c r="AG28" s="823"/>
      <c r="AH28" s="823"/>
      <c r="AI28" s="823"/>
      <c r="AJ28" s="826"/>
      <c r="AK28" s="827">
        <f>381+61</f>
        <v>442</v>
      </c>
      <c r="AL28" s="828"/>
      <c r="AM28" s="828"/>
      <c r="AN28" s="828"/>
      <c r="AO28" s="828"/>
      <c r="AP28" s="828">
        <v>15</v>
      </c>
      <c r="AQ28" s="828"/>
      <c r="AR28" s="828"/>
      <c r="AS28" s="828"/>
      <c r="AT28" s="828"/>
      <c r="AU28" s="828"/>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f>5230+16</f>
        <v>5246</v>
      </c>
      <c r="R29" s="784"/>
      <c r="S29" s="784"/>
      <c r="T29" s="784"/>
      <c r="U29" s="784"/>
      <c r="V29" s="784">
        <f>5089+16</f>
        <v>5105</v>
      </c>
      <c r="W29" s="784"/>
      <c r="X29" s="784"/>
      <c r="Y29" s="784"/>
      <c r="Z29" s="784"/>
      <c r="AA29" s="784">
        <f>141</f>
        <v>141</v>
      </c>
      <c r="AB29" s="784"/>
      <c r="AC29" s="784"/>
      <c r="AD29" s="784"/>
      <c r="AE29" s="785"/>
      <c r="AF29" s="786">
        <v>141</v>
      </c>
      <c r="AG29" s="787"/>
      <c r="AH29" s="787"/>
      <c r="AI29" s="787"/>
      <c r="AJ29" s="788"/>
      <c r="AK29" s="834">
        <f>782+16</f>
        <v>798</v>
      </c>
      <c r="AL29" s="830"/>
      <c r="AM29" s="830"/>
      <c r="AN29" s="830"/>
      <c r="AO29" s="830"/>
      <c r="AP29" s="830"/>
      <c r="AQ29" s="830"/>
      <c r="AR29" s="830"/>
      <c r="AS29" s="830"/>
      <c r="AT29" s="830"/>
      <c r="AU29" s="830"/>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807</v>
      </c>
      <c r="R30" s="784"/>
      <c r="S30" s="784"/>
      <c r="T30" s="784"/>
      <c r="U30" s="784"/>
      <c r="V30" s="784">
        <v>788</v>
      </c>
      <c r="W30" s="784"/>
      <c r="X30" s="784"/>
      <c r="Y30" s="784"/>
      <c r="Z30" s="784"/>
      <c r="AA30" s="784">
        <v>19</v>
      </c>
      <c r="AB30" s="784"/>
      <c r="AC30" s="784"/>
      <c r="AD30" s="784"/>
      <c r="AE30" s="785"/>
      <c r="AF30" s="786">
        <v>19</v>
      </c>
      <c r="AG30" s="787"/>
      <c r="AH30" s="787"/>
      <c r="AI30" s="787"/>
      <c r="AJ30" s="788"/>
      <c r="AK30" s="834">
        <v>183</v>
      </c>
      <c r="AL30" s="830"/>
      <c r="AM30" s="830"/>
      <c r="AN30" s="830"/>
      <c r="AO30" s="830"/>
      <c r="AP30" s="830"/>
      <c r="AQ30" s="830"/>
      <c r="AR30" s="830"/>
      <c r="AS30" s="830"/>
      <c r="AT30" s="830"/>
      <c r="AU30" s="830"/>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391</v>
      </c>
      <c r="C31" s="781"/>
      <c r="D31" s="781"/>
      <c r="E31" s="781"/>
      <c r="F31" s="781"/>
      <c r="G31" s="781"/>
      <c r="H31" s="781"/>
      <c r="I31" s="781"/>
      <c r="J31" s="781"/>
      <c r="K31" s="781"/>
      <c r="L31" s="781"/>
      <c r="M31" s="781"/>
      <c r="N31" s="781"/>
      <c r="O31" s="781"/>
      <c r="P31" s="782"/>
      <c r="Q31" s="783">
        <v>2115</v>
      </c>
      <c r="R31" s="784"/>
      <c r="S31" s="784"/>
      <c r="T31" s="784"/>
      <c r="U31" s="784"/>
      <c r="V31" s="784">
        <v>1807</v>
      </c>
      <c r="W31" s="784"/>
      <c r="X31" s="784"/>
      <c r="Y31" s="784"/>
      <c r="Z31" s="784"/>
      <c r="AA31" s="784">
        <v>308</v>
      </c>
      <c r="AB31" s="784"/>
      <c r="AC31" s="784"/>
      <c r="AD31" s="784"/>
      <c r="AE31" s="785"/>
      <c r="AF31" s="786">
        <v>1338</v>
      </c>
      <c r="AG31" s="787"/>
      <c r="AH31" s="787"/>
      <c r="AI31" s="787"/>
      <c r="AJ31" s="788"/>
      <c r="AK31" s="834">
        <v>511</v>
      </c>
      <c r="AL31" s="830"/>
      <c r="AM31" s="830"/>
      <c r="AN31" s="830"/>
      <c r="AO31" s="830"/>
      <c r="AP31" s="830">
        <v>7846</v>
      </c>
      <c r="AQ31" s="830"/>
      <c r="AR31" s="830"/>
      <c r="AS31" s="830"/>
      <c r="AT31" s="830"/>
      <c r="AU31" s="830">
        <v>4064</v>
      </c>
      <c r="AV31" s="830"/>
      <c r="AW31" s="830"/>
      <c r="AX31" s="830"/>
      <c r="AY31" s="830"/>
      <c r="AZ31" s="831"/>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393</v>
      </c>
      <c r="C32" s="781"/>
      <c r="D32" s="781"/>
      <c r="E32" s="781"/>
      <c r="F32" s="781"/>
      <c r="G32" s="781"/>
      <c r="H32" s="781"/>
      <c r="I32" s="781"/>
      <c r="J32" s="781"/>
      <c r="K32" s="781"/>
      <c r="L32" s="781"/>
      <c r="M32" s="781"/>
      <c r="N32" s="781"/>
      <c r="O32" s="781"/>
      <c r="P32" s="782"/>
      <c r="Q32" s="783">
        <v>2506</v>
      </c>
      <c r="R32" s="784"/>
      <c r="S32" s="784"/>
      <c r="T32" s="784"/>
      <c r="U32" s="784"/>
      <c r="V32" s="784">
        <v>2407</v>
      </c>
      <c r="W32" s="784"/>
      <c r="X32" s="784"/>
      <c r="Y32" s="784"/>
      <c r="Z32" s="784"/>
      <c r="AA32" s="784">
        <v>99</v>
      </c>
      <c r="AB32" s="784"/>
      <c r="AC32" s="784"/>
      <c r="AD32" s="784"/>
      <c r="AE32" s="785"/>
      <c r="AF32" s="786">
        <v>546</v>
      </c>
      <c r="AG32" s="787"/>
      <c r="AH32" s="787"/>
      <c r="AI32" s="787"/>
      <c r="AJ32" s="788"/>
      <c r="AK32" s="834">
        <v>1310</v>
      </c>
      <c r="AL32" s="830"/>
      <c r="AM32" s="830"/>
      <c r="AN32" s="830"/>
      <c r="AO32" s="830"/>
      <c r="AP32" s="830">
        <v>17067</v>
      </c>
      <c r="AQ32" s="830"/>
      <c r="AR32" s="830"/>
      <c r="AS32" s="830"/>
      <c r="AT32" s="830"/>
      <c r="AU32" s="830">
        <v>9711</v>
      </c>
      <c r="AV32" s="830"/>
      <c r="AW32" s="830"/>
      <c r="AX32" s="830"/>
      <c r="AY32" s="830"/>
      <c r="AZ32" s="831"/>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2061</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397</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398</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548</v>
      </c>
      <c r="C68" s="870"/>
      <c r="D68" s="870"/>
      <c r="E68" s="870"/>
      <c r="F68" s="870"/>
      <c r="G68" s="870"/>
      <c r="H68" s="870"/>
      <c r="I68" s="870"/>
      <c r="J68" s="870"/>
      <c r="K68" s="870"/>
      <c r="L68" s="870"/>
      <c r="M68" s="870"/>
      <c r="N68" s="870"/>
      <c r="O68" s="870"/>
      <c r="P68" s="871"/>
      <c r="Q68" s="872">
        <v>122127</v>
      </c>
      <c r="R68" s="866"/>
      <c r="S68" s="866"/>
      <c r="T68" s="866"/>
      <c r="U68" s="866"/>
      <c r="V68" s="866">
        <v>11635</v>
      </c>
      <c r="W68" s="866"/>
      <c r="X68" s="866"/>
      <c r="Y68" s="866"/>
      <c r="Z68" s="866"/>
      <c r="AA68" s="866">
        <v>492</v>
      </c>
      <c r="AB68" s="866"/>
      <c r="AC68" s="866"/>
      <c r="AD68" s="866"/>
      <c r="AE68" s="866"/>
      <c r="AF68" s="866">
        <v>492</v>
      </c>
      <c r="AG68" s="866"/>
      <c r="AH68" s="866"/>
      <c r="AI68" s="866"/>
      <c r="AJ68" s="866"/>
      <c r="AK68" s="866">
        <v>0</v>
      </c>
      <c r="AL68" s="866"/>
      <c r="AM68" s="866"/>
      <c r="AN68" s="866"/>
      <c r="AO68" s="866"/>
      <c r="AP68" s="866"/>
      <c r="AQ68" s="866"/>
      <c r="AR68" s="866"/>
      <c r="AS68" s="866"/>
      <c r="AT68" s="866"/>
      <c r="AU68" s="866"/>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549</v>
      </c>
      <c r="C69" s="874"/>
      <c r="D69" s="874"/>
      <c r="E69" s="874"/>
      <c r="F69" s="874"/>
      <c r="G69" s="874"/>
      <c r="H69" s="874"/>
      <c r="I69" s="874"/>
      <c r="J69" s="874"/>
      <c r="K69" s="874"/>
      <c r="L69" s="874"/>
      <c r="M69" s="874"/>
      <c r="N69" s="874"/>
      <c r="O69" s="874"/>
      <c r="P69" s="875"/>
      <c r="Q69" s="876">
        <v>12</v>
      </c>
      <c r="R69" s="830"/>
      <c r="S69" s="830"/>
      <c r="T69" s="830"/>
      <c r="U69" s="830"/>
      <c r="V69" s="830">
        <v>12</v>
      </c>
      <c r="W69" s="830"/>
      <c r="X69" s="830"/>
      <c r="Y69" s="830"/>
      <c r="Z69" s="830"/>
      <c r="AA69" s="830">
        <v>1</v>
      </c>
      <c r="AB69" s="830"/>
      <c r="AC69" s="830"/>
      <c r="AD69" s="830"/>
      <c r="AE69" s="830"/>
      <c r="AF69" s="830">
        <v>1</v>
      </c>
      <c r="AG69" s="830"/>
      <c r="AH69" s="830"/>
      <c r="AI69" s="830"/>
      <c r="AJ69" s="830"/>
      <c r="AK69" s="830">
        <v>0</v>
      </c>
      <c r="AL69" s="830"/>
      <c r="AM69" s="830"/>
      <c r="AN69" s="830"/>
      <c r="AO69" s="830"/>
      <c r="AP69" s="830"/>
      <c r="AQ69" s="830"/>
      <c r="AR69" s="830"/>
      <c r="AS69" s="830"/>
      <c r="AT69" s="830"/>
      <c r="AU69" s="830"/>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550</v>
      </c>
      <c r="C70" s="874"/>
      <c r="D70" s="874"/>
      <c r="E70" s="874"/>
      <c r="F70" s="874"/>
      <c r="G70" s="874"/>
      <c r="H70" s="874"/>
      <c r="I70" s="874"/>
      <c r="J70" s="874"/>
      <c r="K70" s="874"/>
      <c r="L70" s="874"/>
      <c r="M70" s="874"/>
      <c r="N70" s="874"/>
      <c r="O70" s="874"/>
      <c r="P70" s="875"/>
      <c r="Q70" s="876">
        <v>785</v>
      </c>
      <c r="R70" s="830"/>
      <c r="S70" s="830"/>
      <c r="T70" s="830"/>
      <c r="U70" s="830"/>
      <c r="V70" s="830">
        <v>370</v>
      </c>
      <c r="W70" s="830"/>
      <c r="X70" s="830"/>
      <c r="Y70" s="830"/>
      <c r="Z70" s="830"/>
      <c r="AA70" s="830">
        <v>414</v>
      </c>
      <c r="AB70" s="830"/>
      <c r="AC70" s="830"/>
      <c r="AD70" s="830"/>
      <c r="AE70" s="830"/>
      <c r="AF70" s="830">
        <v>414</v>
      </c>
      <c r="AG70" s="830"/>
      <c r="AH70" s="830"/>
      <c r="AI70" s="830"/>
      <c r="AJ70" s="830"/>
      <c r="AK70" s="830">
        <v>0</v>
      </c>
      <c r="AL70" s="830"/>
      <c r="AM70" s="830"/>
      <c r="AN70" s="830"/>
      <c r="AO70" s="830"/>
      <c r="AP70" s="830"/>
      <c r="AQ70" s="830"/>
      <c r="AR70" s="830"/>
      <c r="AS70" s="830"/>
      <c r="AT70" s="830"/>
      <c r="AU70" s="830"/>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551</v>
      </c>
      <c r="C71" s="874"/>
      <c r="D71" s="874"/>
      <c r="E71" s="874"/>
      <c r="F71" s="874"/>
      <c r="G71" s="874"/>
      <c r="H71" s="874"/>
      <c r="I71" s="874"/>
      <c r="J71" s="874"/>
      <c r="K71" s="874"/>
      <c r="L71" s="874"/>
      <c r="M71" s="874"/>
      <c r="N71" s="874"/>
      <c r="O71" s="874"/>
      <c r="P71" s="875"/>
      <c r="Q71" s="876">
        <v>906481</v>
      </c>
      <c r="R71" s="830"/>
      <c r="S71" s="830"/>
      <c r="T71" s="830"/>
      <c r="U71" s="830"/>
      <c r="V71" s="830">
        <v>887687</v>
      </c>
      <c r="W71" s="830"/>
      <c r="X71" s="830"/>
      <c r="Y71" s="830"/>
      <c r="Z71" s="830"/>
      <c r="AA71" s="830">
        <v>18794</v>
      </c>
      <c r="AB71" s="830"/>
      <c r="AC71" s="830"/>
      <c r="AD71" s="830"/>
      <c r="AE71" s="830"/>
      <c r="AF71" s="830">
        <v>18794</v>
      </c>
      <c r="AG71" s="830"/>
      <c r="AH71" s="830"/>
      <c r="AI71" s="830"/>
      <c r="AJ71" s="830"/>
      <c r="AK71" s="830">
        <v>9782</v>
      </c>
      <c r="AL71" s="830"/>
      <c r="AM71" s="830"/>
      <c r="AN71" s="830"/>
      <c r="AO71" s="830"/>
      <c r="AP71" s="830"/>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376</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408</v>
      </c>
      <c r="AB109" s="893"/>
      <c r="AC109" s="893"/>
      <c r="AD109" s="893"/>
      <c r="AE109" s="894"/>
      <c r="AF109" s="892" t="s">
        <v>409</v>
      </c>
      <c r="AG109" s="893"/>
      <c r="AH109" s="893"/>
      <c r="AI109" s="893"/>
      <c r="AJ109" s="894"/>
      <c r="AK109" s="892" t="s">
        <v>294</v>
      </c>
      <c r="AL109" s="893"/>
      <c r="AM109" s="893"/>
      <c r="AN109" s="893"/>
      <c r="AO109" s="894"/>
      <c r="AP109" s="892" t="s">
        <v>410</v>
      </c>
      <c r="AQ109" s="893"/>
      <c r="AR109" s="893"/>
      <c r="AS109" s="893"/>
      <c r="AT109" s="895"/>
      <c r="AU109" s="912" t="s">
        <v>407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408</v>
      </c>
      <c r="BR109" s="893"/>
      <c r="BS109" s="893"/>
      <c r="BT109" s="893"/>
      <c r="BU109" s="894"/>
      <c r="BV109" s="892" t="s">
        <v>409</v>
      </c>
      <c r="BW109" s="893"/>
      <c r="BX109" s="893"/>
      <c r="BY109" s="893"/>
      <c r="BZ109" s="894"/>
      <c r="CA109" s="892" t="s">
        <v>294</v>
      </c>
      <c r="CB109" s="893"/>
      <c r="CC109" s="893"/>
      <c r="CD109" s="893"/>
      <c r="CE109" s="894"/>
      <c r="CF109" s="913" t="s">
        <v>410</v>
      </c>
      <c r="CG109" s="913"/>
      <c r="CH109" s="913"/>
      <c r="CI109" s="913"/>
      <c r="CJ109" s="913"/>
      <c r="CK109" s="892"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408</v>
      </c>
      <c r="DH109" s="893"/>
      <c r="DI109" s="893"/>
      <c r="DJ109" s="893"/>
      <c r="DK109" s="894"/>
      <c r="DL109" s="892" t="s">
        <v>409</v>
      </c>
      <c r="DM109" s="893"/>
      <c r="DN109" s="893"/>
      <c r="DO109" s="893"/>
      <c r="DP109" s="894"/>
      <c r="DQ109" s="892" t="s">
        <v>294</v>
      </c>
      <c r="DR109" s="893"/>
      <c r="DS109" s="893"/>
      <c r="DT109" s="893"/>
      <c r="DU109" s="894"/>
      <c r="DV109" s="892" t="s">
        <v>410</v>
      </c>
      <c r="DW109" s="893"/>
      <c r="DX109" s="893"/>
      <c r="DY109" s="893"/>
      <c r="DZ109" s="895"/>
    </row>
    <row r="110" spans="1:131" s="218" customFormat="1" ht="26.25" customHeight="1" x14ac:dyDescent="0.15">
      <c r="A110" s="896" t="s">
        <v>412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2106872</v>
      </c>
      <c r="AB110" s="900"/>
      <c r="AC110" s="900"/>
      <c r="AD110" s="900"/>
      <c r="AE110" s="901"/>
      <c r="AF110" s="902">
        <v>2059900</v>
      </c>
      <c r="AG110" s="900"/>
      <c r="AH110" s="900"/>
      <c r="AI110" s="900"/>
      <c r="AJ110" s="901"/>
      <c r="AK110" s="902">
        <v>1844956</v>
      </c>
      <c r="AL110" s="900"/>
      <c r="AM110" s="900"/>
      <c r="AN110" s="900"/>
      <c r="AO110" s="901"/>
      <c r="AP110" s="903">
        <v>15.2</v>
      </c>
      <c r="AQ110" s="904"/>
      <c r="AR110" s="904"/>
      <c r="AS110" s="904"/>
      <c r="AT110" s="905"/>
      <c r="AU110" s="906" t="s">
        <v>69</v>
      </c>
      <c r="AV110" s="907"/>
      <c r="AW110" s="907"/>
      <c r="AX110" s="907"/>
      <c r="AY110" s="907"/>
      <c r="AZ110" s="929" t="s">
        <v>413</v>
      </c>
      <c r="BA110" s="897"/>
      <c r="BB110" s="897"/>
      <c r="BC110" s="897"/>
      <c r="BD110" s="897"/>
      <c r="BE110" s="897"/>
      <c r="BF110" s="897"/>
      <c r="BG110" s="897"/>
      <c r="BH110" s="897"/>
      <c r="BI110" s="897"/>
      <c r="BJ110" s="897"/>
      <c r="BK110" s="897"/>
      <c r="BL110" s="897"/>
      <c r="BM110" s="897"/>
      <c r="BN110" s="897"/>
      <c r="BO110" s="897"/>
      <c r="BP110" s="898"/>
      <c r="BQ110" s="930">
        <v>17701296</v>
      </c>
      <c r="BR110" s="931"/>
      <c r="BS110" s="931"/>
      <c r="BT110" s="931"/>
      <c r="BU110" s="931"/>
      <c r="BV110" s="931">
        <v>16679755</v>
      </c>
      <c r="BW110" s="931"/>
      <c r="BX110" s="931"/>
      <c r="BY110" s="931"/>
      <c r="BZ110" s="931"/>
      <c r="CA110" s="931">
        <v>16384001</v>
      </c>
      <c r="CB110" s="931"/>
      <c r="CC110" s="931"/>
      <c r="CD110" s="931"/>
      <c r="CE110" s="931"/>
      <c r="CF110" s="944">
        <v>135.4</v>
      </c>
      <c r="CG110" s="945"/>
      <c r="CH110" s="945"/>
      <c r="CI110" s="945"/>
      <c r="CJ110" s="945"/>
      <c r="CK110" s="946" t="s">
        <v>414</v>
      </c>
      <c r="CL110" s="947"/>
      <c r="CM110" s="929" t="s">
        <v>415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417</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418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419</v>
      </c>
      <c r="B112" s="953"/>
      <c r="C112" s="923" t="s">
        <v>420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421</v>
      </c>
      <c r="BA112" s="923"/>
      <c r="BB112" s="923"/>
      <c r="BC112" s="923"/>
      <c r="BD112" s="923"/>
      <c r="BE112" s="923"/>
      <c r="BF112" s="923"/>
      <c r="BG112" s="923"/>
      <c r="BH112" s="923"/>
      <c r="BI112" s="923"/>
      <c r="BJ112" s="923"/>
      <c r="BK112" s="923"/>
      <c r="BL112" s="923"/>
      <c r="BM112" s="923"/>
      <c r="BN112" s="923"/>
      <c r="BO112" s="923"/>
      <c r="BP112" s="924"/>
      <c r="BQ112" s="925">
        <v>18156817</v>
      </c>
      <c r="BR112" s="926"/>
      <c r="BS112" s="926"/>
      <c r="BT112" s="926"/>
      <c r="BU112" s="926"/>
      <c r="BV112" s="926">
        <v>16006224</v>
      </c>
      <c r="BW112" s="926"/>
      <c r="BX112" s="926"/>
      <c r="BY112" s="926"/>
      <c r="BZ112" s="926"/>
      <c r="CA112" s="926">
        <v>13775531</v>
      </c>
      <c r="CB112" s="926"/>
      <c r="CC112" s="926"/>
      <c r="CD112" s="926"/>
      <c r="CE112" s="926"/>
      <c r="CF112" s="920">
        <v>113.8</v>
      </c>
      <c r="CG112" s="921"/>
      <c r="CH112" s="921"/>
      <c r="CI112" s="921"/>
      <c r="CJ112" s="921"/>
      <c r="CK112" s="948"/>
      <c r="CL112" s="949"/>
      <c r="CM112" s="922" t="s">
        <v>422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2050208</v>
      </c>
      <c r="AB113" s="938"/>
      <c r="AC113" s="938"/>
      <c r="AD113" s="938"/>
      <c r="AE113" s="939"/>
      <c r="AF113" s="940">
        <v>1883051</v>
      </c>
      <c r="AG113" s="938"/>
      <c r="AH113" s="938"/>
      <c r="AI113" s="938"/>
      <c r="AJ113" s="939"/>
      <c r="AK113" s="940">
        <v>1773265</v>
      </c>
      <c r="AL113" s="938"/>
      <c r="AM113" s="938"/>
      <c r="AN113" s="938"/>
      <c r="AO113" s="939"/>
      <c r="AP113" s="941">
        <v>14.7</v>
      </c>
      <c r="AQ113" s="942"/>
      <c r="AR113" s="942"/>
      <c r="AS113" s="942"/>
      <c r="AT113" s="943"/>
      <c r="AU113" s="908"/>
      <c r="AV113" s="909"/>
      <c r="AW113" s="909"/>
      <c r="AX113" s="909"/>
      <c r="AY113" s="909"/>
      <c r="AZ113" s="922" t="s">
        <v>424</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427</v>
      </c>
      <c r="BA114" s="923"/>
      <c r="BB114" s="923"/>
      <c r="BC114" s="923"/>
      <c r="BD114" s="923"/>
      <c r="BE114" s="923"/>
      <c r="BF114" s="923"/>
      <c r="BG114" s="923"/>
      <c r="BH114" s="923"/>
      <c r="BI114" s="923"/>
      <c r="BJ114" s="923"/>
      <c r="BK114" s="923"/>
      <c r="BL114" s="923"/>
      <c r="BM114" s="923"/>
      <c r="BN114" s="923"/>
      <c r="BO114" s="923"/>
      <c r="BP114" s="924"/>
      <c r="BQ114" s="925">
        <v>3868188</v>
      </c>
      <c r="BR114" s="926"/>
      <c r="BS114" s="926"/>
      <c r="BT114" s="926"/>
      <c r="BU114" s="926"/>
      <c r="BV114" s="926">
        <v>3793399</v>
      </c>
      <c r="BW114" s="926"/>
      <c r="BX114" s="926"/>
      <c r="BY114" s="926"/>
      <c r="BZ114" s="926"/>
      <c r="CA114" s="926">
        <v>3793618</v>
      </c>
      <c r="CB114" s="926"/>
      <c r="CC114" s="926"/>
      <c r="CD114" s="926"/>
      <c r="CE114" s="926"/>
      <c r="CF114" s="920">
        <v>31.3</v>
      </c>
      <c r="CG114" s="921"/>
      <c r="CH114" s="921"/>
      <c r="CI114" s="921"/>
      <c r="CJ114" s="921"/>
      <c r="CK114" s="948"/>
      <c r="CL114" s="949"/>
      <c r="CM114" s="922" t="s">
        <v>428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429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430</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433</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435</v>
      </c>
      <c r="Z117" s="894"/>
      <c r="AA117" s="978">
        <v>4157080</v>
      </c>
      <c r="AB117" s="979"/>
      <c r="AC117" s="979"/>
      <c r="AD117" s="979"/>
      <c r="AE117" s="980"/>
      <c r="AF117" s="981">
        <v>3942951</v>
      </c>
      <c r="AG117" s="979"/>
      <c r="AH117" s="979"/>
      <c r="AI117" s="979"/>
      <c r="AJ117" s="980"/>
      <c r="AK117" s="981">
        <v>3618221</v>
      </c>
      <c r="AL117" s="979"/>
      <c r="AM117" s="979"/>
      <c r="AN117" s="979"/>
      <c r="AO117" s="980"/>
      <c r="AP117" s="982"/>
      <c r="AQ117" s="983"/>
      <c r="AR117" s="983"/>
      <c r="AS117" s="983"/>
      <c r="AT117" s="984"/>
      <c r="AU117" s="908"/>
      <c r="AV117" s="909"/>
      <c r="AW117" s="909"/>
      <c r="AX117" s="909"/>
      <c r="AY117" s="909"/>
      <c r="AZ117" s="974" t="s">
        <v>436</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408</v>
      </c>
      <c r="AB118" s="893"/>
      <c r="AC118" s="893"/>
      <c r="AD118" s="893"/>
      <c r="AE118" s="894"/>
      <c r="AF118" s="892" t="s">
        <v>409</v>
      </c>
      <c r="AG118" s="893"/>
      <c r="AH118" s="893"/>
      <c r="AI118" s="893"/>
      <c r="AJ118" s="894"/>
      <c r="AK118" s="892" t="s">
        <v>294</v>
      </c>
      <c r="AL118" s="893"/>
      <c r="AM118" s="893"/>
      <c r="AN118" s="893"/>
      <c r="AO118" s="894"/>
      <c r="AP118" s="970" t="s">
        <v>410</v>
      </c>
      <c r="AQ118" s="971"/>
      <c r="AR118" s="971"/>
      <c r="AS118" s="971"/>
      <c r="AT118" s="972"/>
      <c r="AU118" s="908"/>
      <c r="AV118" s="909"/>
      <c r="AW118" s="909"/>
      <c r="AX118" s="909"/>
      <c r="AY118" s="909"/>
      <c r="AZ118" s="973" t="s">
        <v>438</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414</v>
      </c>
      <c r="B119" s="947"/>
      <c r="C119" s="929" t="s">
        <v>415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440</v>
      </c>
      <c r="BP119" s="1005"/>
      <c r="BQ119" s="999">
        <v>39726301</v>
      </c>
      <c r="BR119" s="1000"/>
      <c r="BS119" s="1000"/>
      <c r="BT119" s="1000"/>
      <c r="BU119" s="1000"/>
      <c r="BV119" s="1000">
        <v>36479378</v>
      </c>
      <c r="BW119" s="1000"/>
      <c r="BX119" s="1000"/>
      <c r="BY119" s="1000"/>
      <c r="BZ119" s="1000"/>
      <c r="CA119" s="1000">
        <v>33953150</v>
      </c>
      <c r="CB119" s="1000"/>
      <c r="CC119" s="1000"/>
      <c r="CD119" s="1000"/>
      <c r="CE119" s="1000"/>
      <c r="CF119" s="1001"/>
      <c r="CG119" s="1002"/>
      <c r="CH119" s="1002"/>
      <c r="CI119" s="1002"/>
      <c r="CJ119" s="1003"/>
      <c r="CK119" s="950"/>
      <c r="CL119" s="951"/>
      <c r="CM119" s="973" t="s">
        <v>441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7"/>
      <c r="B120" s="949"/>
      <c r="C120" s="922" t="s">
        <v>418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442</v>
      </c>
      <c r="AV120" s="992"/>
      <c r="AW120" s="992"/>
      <c r="AX120" s="992"/>
      <c r="AY120" s="993"/>
      <c r="AZ120" s="929" t="s">
        <v>443</v>
      </c>
      <c r="BA120" s="897"/>
      <c r="BB120" s="897"/>
      <c r="BC120" s="897"/>
      <c r="BD120" s="897"/>
      <c r="BE120" s="897"/>
      <c r="BF120" s="897"/>
      <c r="BG120" s="897"/>
      <c r="BH120" s="897"/>
      <c r="BI120" s="897"/>
      <c r="BJ120" s="897"/>
      <c r="BK120" s="897"/>
      <c r="BL120" s="897"/>
      <c r="BM120" s="897"/>
      <c r="BN120" s="897"/>
      <c r="BO120" s="897"/>
      <c r="BP120" s="898"/>
      <c r="BQ120" s="930">
        <v>4674030</v>
      </c>
      <c r="BR120" s="931"/>
      <c r="BS120" s="931"/>
      <c r="BT120" s="931"/>
      <c r="BU120" s="931"/>
      <c r="BV120" s="931">
        <v>4539783</v>
      </c>
      <c r="BW120" s="931"/>
      <c r="BX120" s="931"/>
      <c r="BY120" s="931"/>
      <c r="BZ120" s="931"/>
      <c r="CA120" s="931">
        <v>4509070</v>
      </c>
      <c r="CB120" s="931"/>
      <c r="CC120" s="931"/>
      <c r="CD120" s="931"/>
      <c r="CE120" s="931"/>
      <c r="CF120" s="944">
        <v>37.299999999999997</v>
      </c>
      <c r="CG120" s="945"/>
      <c r="CH120" s="945"/>
      <c r="CI120" s="945"/>
      <c r="CJ120" s="945"/>
      <c r="CK120" s="1006" t="s">
        <v>444</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v>13203465</v>
      </c>
      <c r="DH120" s="931"/>
      <c r="DI120" s="931"/>
      <c r="DJ120" s="931"/>
      <c r="DK120" s="931"/>
      <c r="DL120" s="931">
        <v>11515971</v>
      </c>
      <c r="DM120" s="931"/>
      <c r="DN120" s="931"/>
      <c r="DO120" s="931"/>
      <c r="DP120" s="931"/>
      <c r="DQ120" s="931">
        <v>9711060</v>
      </c>
      <c r="DR120" s="931"/>
      <c r="DS120" s="931"/>
      <c r="DT120" s="931"/>
      <c r="DU120" s="931"/>
      <c r="DV120" s="932">
        <v>80.2</v>
      </c>
      <c r="DW120" s="932"/>
      <c r="DX120" s="932"/>
      <c r="DY120" s="932"/>
      <c r="DZ120" s="933"/>
    </row>
    <row r="121" spans="1:130" s="218" customFormat="1" ht="26.25" customHeight="1" x14ac:dyDescent="0.15">
      <c r="A121" s="1057"/>
      <c r="B121" s="949"/>
      <c r="C121" s="974" t="s">
        <v>445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446</v>
      </c>
      <c r="BA121" s="923"/>
      <c r="BB121" s="923"/>
      <c r="BC121" s="923"/>
      <c r="BD121" s="923"/>
      <c r="BE121" s="923"/>
      <c r="BF121" s="923"/>
      <c r="BG121" s="923"/>
      <c r="BH121" s="923"/>
      <c r="BI121" s="923"/>
      <c r="BJ121" s="923"/>
      <c r="BK121" s="923"/>
      <c r="BL121" s="923"/>
      <c r="BM121" s="923"/>
      <c r="BN121" s="923"/>
      <c r="BO121" s="923"/>
      <c r="BP121" s="924"/>
      <c r="BQ121" s="925">
        <v>226871</v>
      </c>
      <c r="BR121" s="926"/>
      <c r="BS121" s="926"/>
      <c r="BT121" s="926"/>
      <c r="BU121" s="926"/>
      <c r="BV121" s="926">
        <v>137695</v>
      </c>
      <c r="BW121" s="926"/>
      <c r="BX121" s="926"/>
      <c r="BY121" s="926"/>
      <c r="BZ121" s="926"/>
      <c r="CA121" s="926">
        <v>134317</v>
      </c>
      <c r="CB121" s="926"/>
      <c r="CC121" s="926"/>
      <c r="CD121" s="926"/>
      <c r="CE121" s="926"/>
      <c r="CF121" s="920">
        <v>1.1000000000000001</v>
      </c>
      <c r="CG121" s="921"/>
      <c r="CH121" s="921"/>
      <c r="CI121" s="921"/>
      <c r="CJ121" s="921"/>
      <c r="CK121" s="1009"/>
      <c r="CL121" s="1010"/>
      <c r="CM121" s="1010"/>
      <c r="CN121" s="1010"/>
      <c r="CO121" s="1011"/>
      <c r="CP121" s="1019" t="s">
        <v>391</v>
      </c>
      <c r="CQ121" s="1020"/>
      <c r="CR121" s="1020"/>
      <c r="CS121" s="1020"/>
      <c r="CT121" s="1020"/>
      <c r="CU121" s="1020"/>
      <c r="CV121" s="1020"/>
      <c r="CW121" s="1020"/>
      <c r="CX121" s="1020"/>
      <c r="CY121" s="1020"/>
      <c r="CZ121" s="1020"/>
      <c r="DA121" s="1020"/>
      <c r="DB121" s="1020"/>
      <c r="DC121" s="1020"/>
      <c r="DD121" s="1020"/>
      <c r="DE121" s="1020"/>
      <c r="DF121" s="1021"/>
      <c r="DG121" s="925">
        <v>4953352</v>
      </c>
      <c r="DH121" s="926"/>
      <c r="DI121" s="926"/>
      <c r="DJ121" s="926"/>
      <c r="DK121" s="926"/>
      <c r="DL121" s="926">
        <v>4490253</v>
      </c>
      <c r="DM121" s="926"/>
      <c r="DN121" s="926"/>
      <c r="DO121" s="926"/>
      <c r="DP121" s="926"/>
      <c r="DQ121" s="926">
        <v>4064471</v>
      </c>
      <c r="DR121" s="926"/>
      <c r="DS121" s="926"/>
      <c r="DT121" s="926"/>
      <c r="DU121" s="926"/>
      <c r="DV121" s="927">
        <v>33.6</v>
      </c>
      <c r="DW121" s="927"/>
      <c r="DX121" s="927"/>
      <c r="DY121" s="927"/>
      <c r="DZ121" s="928"/>
    </row>
    <row r="122" spans="1:130" s="218" customFormat="1" ht="26.25" customHeight="1" x14ac:dyDescent="0.15">
      <c r="A122" s="1057"/>
      <c r="B122" s="949"/>
      <c r="C122" s="922" t="s">
        <v>428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447</v>
      </c>
      <c r="BA122" s="965"/>
      <c r="BB122" s="965"/>
      <c r="BC122" s="965"/>
      <c r="BD122" s="965"/>
      <c r="BE122" s="965"/>
      <c r="BF122" s="965"/>
      <c r="BG122" s="965"/>
      <c r="BH122" s="965"/>
      <c r="BI122" s="965"/>
      <c r="BJ122" s="965"/>
      <c r="BK122" s="965"/>
      <c r="BL122" s="965"/>
      <c r="BM122" s="965"/>
      <c r="BN122" s="965"/>
      <c r="BO122" s="965"/>
      <c r="BP122" s="966"/>
      <c r="BQ122" s="999">
        <v>24162975</v>
      </c>
      <c r="BR122" s="1000"/>
      <c r="BS122" s="1000"/>
      <c r="BT122" s="1000"/>
      <c r="BU122" s="1000"/>
      <c r="BV122" s="1000">
        <v>22866533</v>
      </c>
      <c r="BW122" s="1000"/>
      <c r="BX122" s="1000"/>
      <c r="BY122" s="1000"/>
      <c r="BZ122" s="1000"/>
      <c r="CA122" s="1000">
        <v>22122137</v>
      </c>
      <c r="CB122" s="1000"/>
      <c r="CC122" s="1000"/>
      <c r="CD122" s="1000"/>
      <c r="CE122" s="1000"/>
      <c r="CF122" s="1017">
        <v>182.8</v>
      </c>
      <c r="CG122" s="1018"/>
      <c r="CH122" s="1018"/>
      <c r="CI122" s="1018"/>
      <c r="CJ122" s="1018"/>
      <c r="CK122" s="1009"/>
      <c r="CL122" s="1010"/>
      <c r="CM122" s="1010"/>
      <c r="CN122" s="1010"/>
      <c r="CO122" s="1011"/>
      <c r="CP122" s="1019"/>
      <c r="CQ122" s="1020"/>
      <c r="CR122" s="1020"/>
      <c r="CS122" s="1020"/>
      <c r="CT122" s="1020"/>
      <c r="CU122" s="1020"/>
      <c r="CV122" s="1020"/>
      <c r="CW122" s="1020"/>
      <c r="CX122" s="1020"/>
      <c r="CY122" s="1020"/>
      <c r="CZ122" s="1020"/>
      <c r="DA122" s="1020"/>
      <c r="DB122" s="1020"/>
      <c r="DC122" s="1020"/>
      <c r="DD122" s="1020"/>
      <c r="DE122" s="1020"/>
      <c r="DF122" s="1021"/>
      <c r="DG122" s="925"/>
      <c r="DH122" s="926"/>
      <c r="DI122" s="926"/>
      <c r="DJ122" s="926"/>
      <c r="DK122" s="926"/>
      <c r="DL122" s="926"/>
      <c r="DM122" s="926"/>
      <c r="DN122" s="926"/>
      <c r="DO122" s="926"/>
      <c r="DP122" s="926"/>
      <c r="DQ122" s="926"/>
      <c r="DR122" s="926"/>
      <c r="DS122" s="926"/>
      <c r="DT122" s="926"/>
      <c r="DU122" s="926"/>
      <c r="DV122" s="927"/>
      <c r="DW122" s="927"/>
      <c r="DX122" s="927"/>
      <c r="DY122" s="927"/>
      <c r="DZ122" s="928"/>
    </row>
    <row r="123" spans="1:130" s="218" customFormat="1" ht="26.25" customHeight="1" x14ac:dyDescent="0.15">
      <c r="A123" s="1057"/>
      <c r="B123" s="949"/>
      <c r="C123" s="922" t="s">
        <v>434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448</v>
      </c>
      <c r="BP123" s="1005"/>
      <c r="BQ123" s="1063">
        <v>29063876</v>
      </c>
      <c r="BR123" s="1064"/>
      <c r="BS123" s="1064"/>
      <c r="BT123" s="1064"/>
      <c r="BU123" s="1064"/>
      <c r="BV123" s="1064">
        <v>27544011</v>
      </c>
      <c r="BW123" s="1064"/>
      <c r="BX123" s="1064"/>
      <c r="BY123" s="1064"/>
      <c r="BZ123" s="1064"/>
      <c r="CA123" s="1064">
        <v>26765524</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18" customFormat="1" ht="26.25" customHeight="1" thickBot="1" x14ac:dyDescent="0.2">
      <c r="A124" s="1057"/>
      <c r="B124" s="949"/>
      <c r="C124" s="922" t="s">
        <v>437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449</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92</v>
      </c>
      <c r="BR124" s="1027"/>
      <c r="BS124" s="1027"/>
      <c r="BT124" s="1027"/>
      <c r="BU124" s="1027"/>
      <c r="BV124" s="1027">
        <v>76.099999999999994</v>
      </c>
      <c r="BW124" s="1027"/>
      <c r="BX124" s="1027"/>
      <c r="BY124" s="1027"/>
      <c r="BZ124" s="1027"/>
      <c r="CA124" s="1027">
        <v>59.3</v>
      </c>
      <c r="CB124" s="1027"/>
      <c r="CC124" s="1027"/>
      <c r="CD124" s="1027"/>
      <c r="CE124" s="1027"/>
      <c r="CF124" s="1028"/>
      <c r="CG124" s="1029"/>
      <c r="CH124" s="1029"/>
      <c r="CI124" s="1029"/>
      <c r="CJ124" s="1030"/>
      <c r="CK124" s="1012"/>
      <c r="CL124" s="1012"/>
      <c r="CM124" s="1012"/>
      <c r="CN124" s="1012"/>
      <c r="CO124" s="1013"/>
      <c r="CP124" s="1019" t="s">
        <v>450</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439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451</v>
      </c>
      <c r="CL125" s="1007"/>
      <c r="CM125" s="1007"/>
      <c r="CN125" s="1007"/>
      <c r="CO125" s="1008"/>
      <c r="CP125" s="929" t="s">
        <v>452</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453</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455</v>
      </c>
      <c r="AY127" s="1032"/>
      <c r="AZ127" s="1032"/>
      <c r="BA127" s="1032"/>
      <c r="BB127" s="1032"/>
      <c r="BC127" s="1032"/>
      <c r="BD127" s="1032"/>
      <c r="BE127" s="1033"/>
      <c r="BF127" s="1034" t="s">
        <v>456</v>
      </c>
      <c r="BG127" s="1032"/>
      <c r="BH127" s="1032"/>
      <c r="BI127" s="1032"/>
      <c r="BJ127" s="1032"/>
      <c r="BK127" s="1032"/>
      <c r="BL127" s="1033"/>
      <c r="BM127" s="1034" t="s">
        <v>457</v>
      </c>
      <c r="BN127" s="1032"/>
      <c r="BO127" s="1032"/>
      <c r="BP127" s="1032"/>
      <c r="BQ127" s="1032"/>
      <c r="BR127" s="1032"/>
      <c r="BS127" s="1033"/>
      <c r="BT127" s="1034" t="s">
        <v>458</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459</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460</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461</v>
      </c>
      <c r="X128" s="1043"/>
      <c r="Y128" s="1043"/>
      <c r="Z128" s="1044"/>
      <c r="AA128" s="1045">
        <v>57031</v>
      </c>
      <c r="AB128" s="1046"/>
      <c r="AC128" s="1046"/>
      <c r="AD128" s="1046"/>
      <c r="AE128" s="1047"/>
      <c r="AF128" s="1048">
        <v>46106</v>
      </c>
      <c r="AG128" s="1046"/>
      <c r="AH128" s="1046"/>
      <c r="AI128" s="1046"/>
      <c r="AJ128" s="1047"/>
      <c r="AK128" s="1048">
        <v>42753</v>
      </c>
      <c r="AL128" s="1046"/>
      <c r="AM128" s="1046"/>
      <c r="AN128" s="1046"/>
      <c r="AO128" s="1047"/>
      <c r="AP128" s="1049"/>
      <c r="AQ128" s="1050"/>
      <c r="AR128" s="1050"/>
      <c r="AS128" s="1050"/>
      <c r="AT128" s="1051"/>
      <c r="AU128" s="220"/>
      <c r="AV128" s="220"/>
      <c r="AW128" s="220"/>
      <c r="AX128" s="896" t="s">
        <v>462</v>
      </c>
      <c r="AY128" s="897"/>
      <c r="AZ128" s="897"/>
      <c r="BA128" s="897"/>
      <c r="BB128" s="897"/>
      <c r="BC128" s="897"/>
      <c r="BD128" s="897"/>
      <c r="BE128" s="898"/>
      <c r="BF128" s="1052" t="s">
        <v>122</v>
      </c>
      <c r="BG128" s="1053"/>
      <c r="BH128" s="1053"/>
      <c r="BI128" s="1053"/>
      <c r="BJ128" s="1053"/>
      <c r="BK128" s="1053"/>
      <c r="BL128" s="1054"/>
      <c r="BM128" s="1052">
        <v>12.86</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463</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464</v>
      </c>
      <c r="X129" s="1071"/>
      <c r="Y129" s="1071"/>
      <c r="Z129" s="1072"/>
      <c r="AA129" s="958">
        <v>13820067</v>
      </c>
      <c r="AB129" s="959"/>
      <c r="AC129" s="959"/>
      <c r="AD129" s="959"/>
      <c r="AE129" s="960"/>
      <c r="AF129" s="961">
        <v>13897288</v>
      </c>
      <c r="AG129" s="959"/>
      <c r="AH129" s="959"/>
      <c r="AI129" s="959"/>
      <c r="AJ129" s="960"/>
      <c r="AK129" s="961">
        <v>13965517</v>
      </c>
      <c r="AL129" s="959"/>
      <c r="AM129" s="959"/>
      <c r="AN129" s="959"/>
      <c r="AO129" s="960"/>
      <c r="AP129" s="1073"/>
      <c r="AQ129" s="1074"/>
      <c r="AR129" s="1074"/>
      <c r="AS129" s="1074"/>
      <c r="AT129" s="1075"/>
      <c r="AU129" s="221"/>
      <c r="AV129" s="221"/>
      <c r="AW129" s="221"/>
      <c r="AX129" s="1065" t="s">
        <v>465</v>
      </c>
      <c r="AY129" s="923"/>
      <c r="AZ129" s="923"/>
      <c r="BA129" s="923"/>
      <c r="BB129" s="923"/>
      <c r="BC129" s="923"/>
      <c r="BD129" s="923"/>
      <c r="BE129" s="924"/>
      <c r="BF129" s="1066" t="s">
        <v>122</v>
      </c>
      <c r="BG129" s="1067"/>
      <c r="BH129" s="1067"/>
      <c r="BI129" s="1067"/>
      <c r="BJ129" s="1067"/>
      <c r="BK129" s="1067"/>
      <c r="BL129" s="1068"/>
      <c r="BM129" s="1066">
        <v>17.86</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467</v>
      </c>
      <c r="X130" s="1071"/>
      <c r="Y130" s="1071"/>
      <c r="Z130" s="1072"/>
      <c r="AA130" s="958">
        <v>2235028</v>
      </c>
      <c r="AB130" s="959"/>
      <c r="AC130" s="959"/>
      <c r="AD130" s="959"/>
      <c r="AE130" s="960"/>
      <c r="AF130" s="961">
        <v>2165527</v>
      </c>
      <c r="AG130" s="959"/>
      <c r="AH130" s="959"/>
      <c r="AI130" s="959"/>
      <c r="AJ130" s="960"/>
      <c r="AK130" s="961">
        <v>1864262</v>
      </c>
      <c r="AL130" s="959"/>
      <c r="AM130" s="959"/>
      <c r="AN130" s="959"/>
      <c r="AO130" s="960"/>
      <c r="AP130" s="1073"/>
      <c r="AQ130" s="1074"/>
      <c r="AR130" s="1074"/>
      <c r="AS130" s="1074"/>
      <c r="AT130" s="1075"/>
      <c r="AU130" s="221"/>
      <c r="AV130" s="221"/>
      <c r="AW130" s="221"/>
      <c r="AX130" s="1065" t="s">
        <v>468</v>
      </c>
      <c r="AY130" s="923"/>
      <c r="AZ130" s="923"/>
      <c r="BA130" s="923"/>
      <c r="BB130" s="923"/>
      <c r="BC130" s="923"/>
      <c r="BD130" s="923"/>
      <c r="BE130" s="924"/>
      <c r="BF130" s="1101">
        <v>14.9</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469</v>
      </c>
      <c r="X131" s="1108"/>
      <c r="Y131" s="1108"/>
      <c r="Z131" s="1109"/>
      <c r="AA131" s="1004">
        <v>11585039</v>
      </c>
      <c r="AB131" s="986"/>
      <c r="AC131" s="986"/>
      <c r="AD131" s="986"/>
      <c r="AE131" s="987"/>
      <c r="AF131" s="985">
        <v>11731761</v>
      </c>
      <c r="AG131" s="986"/>
      <c r="AH131" s="986"/>
      <c r="AI131" s="986"/>
      <c r="AJ131" s="987"/>
      <c r="AK131" s="985">
        <v>12101255</v>
      </c>
      <c r="AL131" s="986"/>
      <c r="AM131" s="986"/>
      <c r="AN131" s="986"/>
      <c r="AO131" s="987"/>
      <c r="AP131" s="1110"/>
      <c r="AQ131" s="1111"/>
      <c r="AR131" s="1111"/>
      <c r="AS131" s="1111"/>
      <c r="AT131" s="1112"/>
      <c r="AU131" s="221"/>
      <c r="AV131" s="221"/>
      <c r="AW131" s="221"/>
      <c r="AX131" s="1083" t="s">
        <v>470</v>
      </c>
      <c r="AY131" s="726"/>
      <c r="AZ131" s="726"/>
      <c r="BA131" s="726"/>
      <c r="BB131" s="726"/>
      <c r="BC131" s="726"/>
      <c r="BD131" s="726"/>
      <c r="BE131" s="1036"/>
      <c r="BF131" s="1084">
        <v>59.3</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472</v>
      </c>
      <c r="W132" s="1094"/>
      <c r="X132" s="1094"/>
      <c r="Y132" s="1094"/>
      <c r="Z132" s="1095"/>
      <c r="AA132" s="1096">
        <v>16.098530180000001</v>
      </c>
      <c r="AB132" s="1097"/>
      <c r="AC132" s="1097"/>
      <c r="AD132" s="1097"/>
      <c r="AE132" s="1098"/>
      <c r="AF132" s="1099">
        <v>14.757528730000001</v>
      </c>
      <c r="AG132" s="1097"/>
      <c r="AH132" s="1097"/>
      <c r="AI132" s="1097"/>
      <c r="AJ132" s="1098"/>
      <c r="AK132" s="1099">
        <v>14.14073168</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473</v>
      </c>
      <c r="W133" s="1077"/>
      <c r="X133" s="1077"/>
      <c r="Y133" s="1077"/>
      <c r="Z133" s="1078"/>
      <c r="AA133" s="1079">
        <v>15.3</v>
      </c>
      <c r="AB133" s="1080"/>
      <c r="AC133" s="1080"/>
      <c r="AD133" s="1080"/>
      <c r="AE133" s="1081"/>
      <c r="AF133" s="1079">
        <v>15.4</v>
      </c>
      <c r="AG133" s="1080"/>
      <c r="AH133" s="1080"/>
      <c r="AI133" s="1080"/>
      <c r="AJ133" s="1081"/>
      <c r="AK133" s="1079">
        <v>14.9</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IXSEmPMWUtM0Bl3BG6i7UFnC+SrZtmi9CQDkekodKfhFeocdg431CypQce5kLauYaQpEZaLSbLoXLeAgc89mQA==" saltValue="1mdMWnO2bZo9FcF03e4JM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474</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7K0mJhMdhvNC7S1f2EIKmZuk8fR5y7yvRSQ4yU8ZlUC8msrYg5erKCgpDBUyCVgJy3o04LYn2D9aMFj8AwIdqg==" saltValue="JpvE1OZt+ivu6KDNj5Ch1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ayZ0NY9lmdVwd4o8swb7v+FqSZYpXOdHNa6ltuqGri4IMiK7IOWPQCD3M+ebBclpXee2SZSS7wmHGUkG8+38Lg==" saltValue="RE/9XsgXKHY70UY3xdjovQ=="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55" zoomScaleSheetLayoutView="55"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477</v>
      </c>
      <c r="AP7" s="260"/>
      <c r="AQ7" s="261" t="s">
        <v>478</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479</v>
      </c>
      <c r="AQ8" s="267" t="s">
        <v>480</v>
      </c>
      <c r="AR8" s="268" t="s">
        <v>481</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482</v>
      </c>
      <c r="AL9" s="1117"/>
      <c r="AM9" s="1117"/>
      <c r="AN9" s="1118"/>
      <c r="AO9" s="269">
        <v>5477347</v>
      </c>
      <c r="AP9" s="269">
        <v>140104</v>
      </c>
      <c r="AQ9" s="270">
        <v>117270</v>
      </c>
      <c r="AR9" s="271">
        <v>19.5</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483</v>
      </c>
      <c r="AL10" s="1117"/>
      <c r="AM10" s="1117"/>
      <c r="AN10" s="1118"/>
      <c r="AO10" s="272">
        <v>248</v>
      </c>
      <c r="AP10" s="272">
        <v>6</v>
      </c>
      <c r="AQ10" s="273">
        <v>10490</v>
      </c>
      <c r="AR10" s="274">
        <v>-99.9</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484</v>
      </c>
      <c r="AL11" s="1117"/>
      <c r="AM11" s="1117"/>
      <c r="AN11" s="1118"/>
      <c r="AO11" s="272">
        <v>66286</v>
      </c>
      <c r="AP11" s="272">
        <v>1696</v>
      </c>
      <c r="AQ11" s="273">
        <v>1802</v>
      </c>
      <c r="AR11" s="274">
        <v>-5.9</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485</v>
      </c>
      <c r="AL12" s="1117"/>
      <c r="AM12" s="1117"/>
      <c r="AN12" s="1118"/>
      <c r="AO12" s="272" t="s">
        <v>486</v>
      </c>
      <c r="AP12" s="272" t="s">
        <v>486</v>
      </c>
      <c r="AQ12" s="273">
        <v>3</v>
      </c>
      <c r="AR12" s="274" t="s">
        <v>486</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487</v>
      </c>
      <c r="AL13" s="1117"/>
      <c r="AM13" s="1117"/>
      <c r="AN13" s="1118"/>
      <c r="AO13" s="272">
        <v>89983</v>
      </c>
      <c r="AP13" s="272">
        <v>2302</v>
      </c>
      <c r="AQ13" s="273">
        <v>4482</v>
      </c>
      <c r="AR13" s="274">
        <v>-48.6</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488</v>
      </c>
      <c r="AL14" s="1117"/>
      <c r="AM14" s="1117"/>
      <c r="AN14" s="1118"/>
      <c r="AO14" s="272">
        <v>40763</v>
      </c>
      <c r="AP14" s="272">
        <v>1043</v>
      </c>
      <c r="AQ14" s="273">
        <v>2749</v>
      </c>
      <c r="AR14" s="274">
        <v>-62.1</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489</v>
      </c>
      <c r="AL15" s="1120"/>
      <c r="AM15" s="1120"/>
      <c r="AN15" s="1121"/>
      <c r="AO15" s="272">
        <v>-342551</v>
      </c>
      <c r="AP15" s="272">
        <v>-8762</v>
      </c>
      <c r="AQ15" s="273">
        <v>-7399</v>
      </c>
      <c r="AR15" s="274">
        <v>18.399999999999999</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5332076</v>
      </c>
      <c r="AP16" s="272">
        <v>136388</v>
      </c>
      <c r="AQ16" s="273">
        <v>129397</v>
      </c>
      <c r="AR16" s="274">
        <v>5.4</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494</v>
      </c>
      <c r="AL21" s="1123"/>
      <c r="AM21" s="1123"/>
      <c r="AN21" s="1124"/>
      <c r="AO21" s="285">
        <v>11.46</v>
      </c>
      <c r="AP21" s="286">
        <v>11.07</v>
      </c>
      <c r="AQ21" s="287">
        <v>0.39</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495</v>
      </c>
      <c r="AL22" s="1123"/>
      <c r="AM22" s="1123"/>
      <c r="AN22" s="1124"/>
      <c r="AO22" s="290">
        <v>98.1</v>
      </c>
      <c r="AP22" s="291">
        <v>97.2</v>
      </c>
      <c r="AQ22" s="292">
        <v>0.9</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477</v>
      </c>
      <c r="AP30" s="260"/>
      <c r="AQ30" s="261" t="s">
        <v>478</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479</v>
      </c>
      <c r="AQ31" s="267" t="s">
        <v>480</v>
      </c>
      <c r="AR31" s="268" t="s">
        <v>481</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499</v>
      </c>
      <c r="AL32" s="1131"/>
      <c r="AM32" s="1131"/>
      <c r="AN32" s="1132"/>
      <c r="AO32" s="300">
        <v>1844956</v>
      </c>
      <c r="AP32" s="300">
        <v>47192</v>
      </c>
      <c r="AQ32" s="301">
        <v>74841</v>
      </c>
      <c r="AR32" s="302">
        <v>-36.9</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500</v>
      </c>
      <c r="AL33" s="1131"/>
      <c r="AM33" s="1131"/>
      <c r="AN33" s="1132"/>
      <c r="AO33" s="300" t="s">
        <v>486</v>
      </c>
      <c r="AP33" s="300" t="s">
        <v>486</v>
      </c>
      <c r="AQ33" s="301" t="s">
        <v>486</v>
      </c>
      <c r="AR33" s="302" t="s">
        <v>486</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501</v>
      </c>
      <c r="AL34" s="1131"/>
      <c r="AM34" s="1131"/>
      <c r="AN34" s="1132"/>
      <c r="AO34" s="300" t="s">
        <v>486</v>
      </c>
      <c r="AP34" s="300" t="s">
        <v>486</v>
      </c>
      <c r="AQ34" s="301">
        <v>1</v>
      </c>
      <c r="AR34" s="302" t="s">
        <v>486</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502</v>
      </c>
      <c r="AL35" s="1131"/>
      <c r="AM35" s="1131"/>
      <c r="AN35" s="1132"/>
      <c r="AO35" s="300">
        <v>1773265</v>
      </c>
      <c r="AP35" s="300">
        <v>45358</v>
      </c>
      <c r="AQ35" s="301">
        <v>16683</v>
      </c>
      <c r="AR35" s="302">
        <v>171.9</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503</v>
      </c>
      <c r="AL36" s="1131"/>
      <c r="AM36" s="1131"/>
      <c r="AN36" s="1132"/>
      <c r="AO36" s="300" t="s">
        <v>486</v>
      </c>
      <c r="AP36" s="300" t="s">
        <v>486</v>
      </c>
      <c r="AQ36" s="301">
        <v>2411</v>
      </c>
      <c r="AR36" s="302" t="s">
        <v>486</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504</v>
      </c>
      <c r="AL37" s="1131"/>
      <c r="AM37" s="1131"/>
      <c r="AN37" s="1132"/>
      <c r="AO37" s="300" t="s">
        <v>486</v>
      </c>
      <c r="AP37" s="300" t="s">
        <v>486</v>
      </c>
      <c r="AQ37" s="301">
        <v>548</v>
      </c>
      <c r="AR37" s="302" t="s">
        <v>486</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505</v>
      </c>
      <c r="AL38" s="1134"/>
      <c r="AM38" s="1134"/>
      <c r="AN38" s="1135"/>
      <c r="AO38" s="303" t="s">
        <v>486</v>
      </c>
      <c r="AP38" s="303" t="s">
        <v>486</v>
      </c>
      <c r="AQ38" s="304">
        <v>7</v>
      </c>
      <c r="AR38" s="292" t="s">
        <v>486</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506</v>
      </c>
      <c r="AL39" s="1134"/>
      <c r="AM39" s="1134"/>
      <c r="AN39" s="1135"/>
      <c r="AO39" s="300">
        <v>-42753</v>
      </c>
      <c r="AP39" s="300">
        <v>-1094</v>
      </c>
      <c r="AQ39" s="301">
        <v>-3756</v>
      </c>
      <c r="AR39" s="302">
        <v>-70.900000000000006</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507</v>
      </c>
      <c r="AL40" s="1131"/>
      <c r="AM40" s="1131"/>
      <c r="AN40" s="1132"/>
      <c r="AO40" s="300">
        <v>-1864262</v>
      </c>
      <c r="AP40" s="300">
        <v>-47685</v>
      </c>
      <c r="AQ40" s="301">
        <v>-63247</v>
      </c>
      <c r="AR40" s="302">
        <v>-24.6</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1711206</v>
      </c>
      <c r="AP41" s="300">
        <v>43770</v>
      </c>
      <c r="AQ41" s="301">
        <v>27488</v>
      </c>
      <c r="AR41" s="302">
        <v>59.2</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477</v>
      </c>
      <c r="AN49" s="1127" t="s">
        <v>510</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511</v>
      </c>
      <c r="AO50" s="317" t="s">
        <v>512</v>
      </c>
      <c r="AP50" s="318" t="s">
        <v>513</v>
      </c>
      <c r="AQ50" s="319" t="s">
        <v>514</v>
      </c>
      <c r="AR50" s="320" t="s">
        <v>515</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2613209</v>
      </c>
      <c r="AN51" s="322">
        <v>63979</v>
      </c>
      <c r="AO51" s="323">
        <v>-35</v>
      </c>
      <c r="AP51" s="324">
        <v>92632</v>
      </c>
      <c r="AQ51" s="325">
        <v>-1.5</v>
      </c>
      <c r="AR51" s="326">
        <v>-33.5</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1268744</v>
      </c>
      <c r="AN52" s="330">
        <v>31062</v>
      </c>
      <c r="AO52" s="331">
        <v>-24</v>
      </c>
      <c r="AP52" s="332">
        <v>47978</v>
      </c>
      <c r="AQ52" s="333">
        <v>-2</v>
      </c>
      <c r="AR52" s="334">
        <v>-22</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1328227</v>
      </c>
      <c r="AN53" s="322">
        <v>32945</v>
      </c>
      <c r="AO53" s="323">
        <v>-48.5</v>
      </c>
      <c r="AP53" s="324">
        <v>96469</v>
      </c>
      <c r="AQ53" s="325">
        <v>4.0999999999999996</v>
      </c>
      <c r="AR53" s="326">
        <v>-52.6</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904523</v>
      </c>
      <c r="AN54" s="330">
        <v>22436</v>
      </c>
      <c r="AO54" s="331">
        <v>-27.8</v>
      </c>
      <c r="AP54" s="332">
        <v>49775</v>
      </c>
      <c r="AQ54" s="333">
        <v>3.7</v>
      </c>
      <c r="AR54" s="334">
        <v>-31.5</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1469715</v>
      </c>
      <c r="AN55" s="322">
        <v>36814</v>
      </c>
      <c r="AO55" s="323">
        <v>11.7</v>
      </c>
      <c r="AP55" s="324">
        <v>85743</v>
      </c>
      <c r="AQ55" s="325">
        <v>-11.1</v>
      </c>
      <c r="AR55" s="326">
        <v>22.8</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919257</v>
      </c>
      <c r="AN56" s="330">
        <v>23026</v>
      </c>
      <c r="AO56" s="331">
        <v>2.6</v>
      </c>
      <c r="AP56" s="332">
        <v>45231</v>
      </c>
      <c r="AQ56" s="333">
        <v>-9.1</v>
      </c>
      <c r="AR56" s="334">
        <v>11.7</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1579108</v>
      </c>
      <c r="AN57" s="322">
        <v>39829</v>
      </c>
      <c r="AO57" s="323">
        <v>8.1999999999999993</v>
      </c>
      <c r="AP57" s="324">
        <v>92509</v>
      </c>
      <c r="AQ57" s="325">
        <v>7.9</v>
      </c>
      <c r="AR57" s="326">
        <v>0.3</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924057</v>
      </c>
      <c r="AN58" s="330">
        <v>23307</v>
      </c>
      <c r="AO58" s="331">
        <v>1.2</v>
      </c>
      <c r="AP58" s="332">
        <v>52274</v>
      </c>
      <c r="AQ58" s="333">
        <v>15.6</v>
      </c>
      <c r="AR58" s="334">
        <v>-14.4</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1988490</v>
      </c>
      <c r="AN59" s="322">
        <v>50863</v>
      </c>
      <c r="AO59" s="323">
        <v>27.7</v>
      </c>
      <c r="AP59" s="324">
        <v>98544</v>
      </c>
      <c r="AQ59" s="325">
        <v>6.5</v>
      </c>
      <c r="AR59" s="326">
        <v>21.2</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1258200</v>
      </c>
      <c r="AN60" s="330">
        <v>32183</v>
      </c>
      <c r="AO60" s="331">
        <v>38.1</v>
      </c>
      <c r="AP60" s="332">
        <v>55816</v>
      </c>
      <c r="AQ60" s="333">
        <v>6.8</v>
      </c>
      <c r="AR60" s="334">
        <v>31.3</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1795750</v>
      </c>
      <c r="AN61" s="337">
        <v>44886</v>
      </c>
      <c r="AO61" s="338">
        <v>-7.2</v>
      </c>
      <c r="AP61" s="339">
        <v>93179</v>
      </c>
      <c r="AQ61" s="340">
        <v>1.2</v>
      </c>
      <c r="AR61" s="326">
        <v>-8.4</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1054956</v>
      </c>
      <c r="AN62" s="330">
        <v>26403</v>
      </c>
      <c r="AO62" s="331">
        <v>-2</v>
      </c>
      <c r="AP62" s="332">
        <v>50215</v>
      </c>
      <c r="AQ62" s="333">
        <v>3</v>
      </c>
      <c r="AR62" s="334">
        <v>-5</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jy6F3aYuuC75oEE+x1+TOvLyvqxpP+i4bTdwc/6QCXOE4Dc4QfgrKvL6pXju+krOOM5aMycopX38a/KdqIphQQ==" saltValue="AVavTCzjcw9bFcMlxYPYF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474</v>
      </c>
    </row>
    <row r="121" spans="125:125" ht="13.5" hidden="1" customHeight="1" x14ac:dyDescent="0.15">
      <c r="DU121" s="247"/>
    </row>
  </sheetData>
  <sheetProtection algorithmName="SHA-512" hashValue="vbzEk1rTaxpk15jtVwoEKO1igG4gWv1uI2V27A8PI7dnDi+sazSgYBfzTj7uC+KGwxMH3M0NMQMO+PT182ZAuw==" saltValue="Uq4XVEFiIh3pMUSU9CFvb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474</v>
      </c>
    </row>
  </sheetData>
  <sheetProtection algorithmName="SHA-512" hashValue="/+/30ztmAn1n8kg2yfmoUNn/+94imMJFldW6U7zplbn19633EKTc9UGlIRrGSGWIP5jHaJF2gBeNHyEjekbu0w==" saltValue="+I+AJ3cHbpkpbs+RT4rUV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39" t="s">
        <v>3</v>
      </c>
      <c r="D47" s="1139"/>
      <c r="E47" s="1140"/>
      <c r="F47" s="11">
        <v>12.07</v>
      </c>
      <c r="G47" s="12">
        <v>13.21</v>
      </c>
      <c r="H47" s="12">
        <v>13.49</v>
      </c>
      <c r="I47" s="12">
        <v>12.37</v>
      </c>
      <c r="J47" s="13">
        <v>11.3</v>
      </c>
    </row>
    <row r="48" spans="2:10" ht="57.75" customHeight="1" x14ac:dyDescent="0.15">
      <c r="B48" s="14"/>
      <c r="C48" s="1141" t="s">
        <v>4</v>
      </c>
      <c r="D48" s="1141"/>
      <c r="E48" s="1142"/>
      <c r="F48" s="15">
        <v>3.13</v>
      </c>
      <c r="G48" s="16">
        <v>3.46</v>
      </c>
      <c r="H48" s="16">
        <v>2.2799999999999998</v>
      </c>
      <c r="I48" s="16">
        <v>1.85</v>
      </c>
      <c r="J48" s="17">
        <v>2.11</v>
      </c>
    </row>
    <row r="49" spans="2:10" ht="57.75" customHeight="1" thickBot="1" x14ac:dyDescent="0.2">
      <c r="B49" s="18"/>
      <c r="C49" s="1143" t="s">
        <v>5</v>
      </c>
      <c r="D49" s="1143"/>
      <c r="E49" s="1144"/>
      <c r="F49" s="19">
        <v>0.64</v>
      </c>
      <c r="G49" s="20">
        <v>0.44</v>
      </c>
      <c r="H49" s="20" t="s">
        <v>529</v>
      </c>
      <c r="I49" s="20" t="s">
        <v>530</v>
      </c>
      <c r="J49" s="21" t="s">
        <v>531</v>
      </c>
    </row>
    <row r="50" spans="2:10" x14ac:dyDescent="0.15"/>
  </sheetData>
  <sheetProtection algorithmName="SHA-512" hashValue="BLY/UzTT6+y7UXTxmyU8gZGpLzaXMds+tozgCiEXqCIKGpou0+EghRWJ5JwsvRzhV1M8L+xysHsod4hYdzaAlQ==" saltValue="q7asrKmlr/Z7j578+VU7h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葉狩修一郎</cp:lastModifiedBy>
  <cp:lastPrinted>2026-03-16T07:19:11Z</cp:lastPrinted>
  <dcterms:created xsi:type="dcterms:W3CDTF">2026-02-23T07:50:47Z</dcterms:created>
  <dcterms:modified xsi:type="dcterms:W3CDTF">2026-03-16T07:19:24Z</dcterms:modified>
  <cp:category/>
</cp:coreProperties>
</file>