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R:\ma-zaisei (192.168.4.27)\◆各種照会・通知関係\R7年度\260316〆　令和６年度財政状況資料集の作成及び提出について\02_回答\"/>
    </mc:Choice>
  </mc:AlternateContent>
  <xr:revisionPtr revIDLastSave="0" documentId="13_ncr:1_{1DA03153-1639-44EB-96A9-DFBD1B07A981}" xr6:coauthVersionLast="47" xr6:coauthVersionMax="47" xr10:uidLastSave="{00000000-0000-0000-0000-000000000000}"/>
  <bookViews>
    <workbookView xWindow="-105" yWindow="0" windowWidth="26010" windowHeight="2098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BE37" i="10"/>
  <c r="AM37" i="10"/>
  <c r="C37" i="10"/>
  <c r="BE36" i="10"/>
  <c r="AM36" i="10"/>
  <c r="C36" i="10"/>
  <c r="AM35" i="10"/>
  <c r="BW34" i="10"/>
  <c r="BW35" i="10" s="1"/>
  <c r="BW36" i="10" s="1"/>
  <c r="BW37" i="10" s="1"/>
  <c r="BW38" i="10" s="1"/>
  <c r="BW39" i="10" s="1"/>
  <c r="BW40" i="10" s="1"/>
  <c r="BW41" i="10" s="1"/>
  <c r="BW42" i="10" s="1"/>
  <c r="BW43" i="10" s="1"/>
  <c r="C34" i="10"/>
  <c r="CO34" i="10" l="1"/>
  <c r="CO35" i="10" s="1"/>
  <c r="CO36" i="10" s="1"/>
  <c r="CO37"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U38" i="10" s="1"/>
  <c r="BE34" i="10" l="1"/>
  <c r="BE35" i="10" s="1"/>
  <c r="AM34" i="10"/>
</calcChain>
</file>

<file path=xl/sharedStrings.xml><?xml version="1.0" encoding="utf-8"?>
<sst xmlns="http://schemas.openxmlformats.org/spreadsheetml/2006/main" count="1112" uniqueCount="573">
  <si>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</si>
  <si>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</si>
  <si>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</si>
  <si>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</si>
  <si>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</si>
  <si>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</si>
  <si>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</si>
  <si>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</si>
  <si>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</si>
  <si>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</si>
  <si>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</si>
  <si>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</si>
  <si>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</si>
  <si>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</si>
  <si>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</si>
  <si>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</si>
  <si>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</si>
  <si>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</si>
  <si>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</si>
  <si>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</si>
  <si>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</si>
  <si>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</si>
  <si>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</si>
  <si>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</si>
  <si>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</si>
  <si>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</si>
  <si>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</si>
  <si>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</si>
  <si>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</si>
  <si>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</si>
  <si>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</si>
  <si>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</si>
  <si>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</si>
  <si>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</si>
  <si>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</si>
  <si>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</si>
  <si>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</si>
  <si>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</si>
  <si>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</si>
  <si>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</si>
  <si>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</si>
  <si>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</si>
  <si>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</si>
  <si>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</si>
  <si>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</si>
  <si>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</si>
  <si>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</si>
  <si>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</si>
  <si>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</si>
  <si>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</si>
  <si>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</si>
  <si>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</si>
  <si>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</si>
  <si>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</si>
  <si>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</si>
  <si>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</si>
  <si>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</si>
  <si>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</si>
  <si>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</si>
  <si>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</si>
  <si>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</si>
  <si>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</si>
  <si>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</si>
  <si>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</si>
  <si>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</si>
  <si>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</si>
  <si>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</si>
  <si>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</si>
  <si>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</si>
  <si>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</si>
  <si>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</si>
  <si>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</si>
  <si>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</si>
  <si>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</si>
  <si>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</si>
  <si>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</si>
  <si>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</si>
  <si>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</si>
  <si>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</si>
  <si>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</si>
  <si>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</si>
  <si>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</si>
  <si>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</si>
  <si>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</si>
  <si>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</si>
  <si>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</si>
  <si>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</si>
  <si>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</si>
  <si>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</si>
  <si>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</si>
  <si>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</si>
  <si>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</si>
  <si>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</si>
  <si>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</si>
  <si>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南あわじ市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</si>
  <si>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</si>
  <si>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</si>
  <si>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</si>
  <si>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</si>
  <si>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</si>
  <si>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</si>
  <si>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</si>
  <si>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</si>
  <si>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</si>
  <si>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</si>
  <si>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</si>
  <si>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</si>
  <si>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</si>
  <si>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</si>
  <si>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</si>
  <si>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</si>
  <si>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</si>
  <si>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</si>
  <si>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</si>
  <si>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</si>
  <si>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</si>
  <si>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</si>
  <si>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</si>
  <si>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</si>
  <si>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</si>
  <si>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</si>
  <si>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</si>
  <si>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</si>
  <si>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</si>
  <si>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</si>
  <si>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</si>
  <si>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</si>
  <si>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</si>
  <si>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</si>
  <si>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</si>
  <si>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</si>
  <si>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</si>
  <si>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</si>
  <si>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</si>
  <si>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</si>
  <si>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</si>
  <si>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</si>
  <si>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</si>
  <si>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</si>
  <si>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</si>
  <si>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</si>
  <si>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</si>
  <si>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</si>
  <si>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</si>
  <si>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</si>
  <si>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</si>
  <si>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</si>
  <si>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</si>
  <si>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</si>
  <si>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</si>
  <si>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</si>
  <si>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</si>
  <si>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</si>
  <si>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</si>
  <si>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</si>
  <si>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</si>
  <si>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</si>
  <si>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</si>
  <si>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</si>
  <si>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</si>
  <si>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</si>
  <si>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</si>
  <si>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</si>
  <si>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</si>
  <si>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</si>
  <si>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</si>
  <si>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</si>
  <si>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</si>
  <si>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</si>
  <si>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</si>
  <si>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</si>
  <si>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</si>
  <si>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</si>
  <si>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</si>
  <si>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</si>
  <si>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</si>
  <si>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</si>
  <si>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</si>
  <si>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</si>
  <si>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</si>
  <si>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</si>
  <si>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</si>
  <si>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</si>
  <si>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</si>
  <si>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</si>
  <si>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</si>
  <si>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</si>
  <si>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</si>
  <si>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</si>
  <si>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</si>
  <si>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</si>
  <si>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</si>
  <si>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</si>
  <si>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</si>
  <si>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</si>
  <si>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</si>
  <si>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</si>
  <si>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</si>
  <si>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</si>
  <si>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</si>
  <si>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</si>
  <si>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</si>
  <si>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</si>
  <si>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兵庫県南あわじ市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</si>
  <si>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</si>
  <si>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</si>
  <si>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</si>
  <si>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</si>
  <si>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</si>
  <si>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</si>
  <si>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</si>
  <si>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</si>
  <si>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</si>
  <si>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</si>
  <si>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</si>
  <si>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</si>
  <si>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</si>
  <si>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</si>
  <si>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</si>
  <si>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</si>
  <si>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</si>
  <si>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</si>
  <si>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</si>
  <si>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</si>
  <si>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</si>
  <si>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</si>
  <si>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</si>
  <si>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</si>
  <si>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</si>
  <si>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</si>
  <si>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</si>
  <si>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</si>
  <si>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</si>
  <si>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</si>
  <si>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</si>
  <si>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</si>
  <si>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</si>
  <si>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</si>
  <si>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</si>
  <si>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</si>
  <si>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</si>
  <si>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</si>
  <si>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</si>
  <si>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</si>
  <si>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</si>
  <si>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</si>
  <si>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</si>
  <si>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</si>
  <si>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</si>
  <si>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</si>
  <si>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</si>
  <si>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</si>
  <si>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</si>
  <si>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</si>
  <si>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</si>
  <si>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</si>
  <si>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</si>
  <si>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</si>
  <si>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</si>
  <si>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</si>
  <si>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</si>
  <si>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</si>
  <si>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</si>
  <si>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</si>
  <si>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</si>
  <si>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</si>
  <si>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</si>
  <si>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</si>
  <si>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</si>
  <si>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</si>
  <si>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</si>
  <si>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</si>
  <si>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</si>
  <si>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</si>
  <si>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</si>
  <si>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</si>
  <si>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</si>
  <si>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</si>
  <si>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</si>
  <si>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</si>
  <si>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</si>
  <si>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</si>
  <si>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</si>
  <si>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</si>
  <si>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</si>
  <si>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</si>
  <si>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</si>
  <si>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</si>
  <si>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</si>
  <si>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</si>
  <si>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</si>
  <si>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</si>
  <si>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</si>
  <si>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</si>
  <si>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</si>
  <si>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</si>
  <si>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</si>
  <si>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</si>
  <si>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</si>
  <si>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</si>
  <si>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</si>
  <si>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</si>
  <si>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</si>
  <si>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</si>
  <si>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</si>
  <si>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</si>
  <si>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</si>
  <si>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</si>
  <si>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</si>
  <si>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</si>
  <si>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</si>
  <si>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</si>
  <si>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</si>
  <si>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</si>
  <si>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</si>
  <si>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</si>
  <si>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</si>
  <si>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</si>
  <si>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</si>
  <si>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</si>
  <si>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</si>
  <si>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</si>
  <si>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</si>
  <si>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</si>
  <si>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</si>
  <si>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</si>
  <si>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</si>
  <si>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</si>
  <si>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</si>
  <si>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</si>
  <si>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</si>
  <si>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</si>
  <si>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</si>
  <si>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</si>
  <si>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</si>
  <si>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</si>
  <si>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</si>
  <si>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</si>
  <si>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</si>
  <si>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</si>
  <si>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</si>
  <si>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</si>
  <si>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</si>
  <si>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</si>
  <si>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</si>
  <si>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</si>
  <si>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</si>
  <si>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</si>
  <si>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</si>
  <si>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</si>
  <si>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</si>
  <si>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</si>
  <si>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</si>
  <si>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</si>
  <si>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兵庫県南あわじ市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</si>
  <si>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</si>
  <si>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</si>
  <si>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</si>
  <si>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</si>
  <si>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</si>
  <si>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</si>
  <si>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</si>
  <si>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</si>
  <si>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</si>
  <si>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</si>
  <si>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</si>
  <si>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</si>
  <si>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</si>
  <si>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</si>
  <si>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</si>
  <si>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</si>
  <si>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</si>
  <si>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</si>
  <si>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</si>
  <si>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</si>
  <si>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産業廃棄物最終処分事業特別会計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</si>
  <si>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</si>
  <si>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</si>
  <si>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</si>
  <si>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</si>
  <si>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</si>
  <si>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</si>
  <si>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</si>
  <si>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</si>
  <si>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</si>
  <si>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</si>
  <si>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</si>
  <si>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</si>
  <si>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</si>
  <si>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　保険事業勘定</t>
    <phoneticPr fontId="5"/>
  </si>
  <si>
    <t>国民健康保険特別会計　直営診療所勘定</t>
    <phoneticPr fontId="5"/>
  </si>
  <si>
    <t>後期高齢者医療特別会計</t>
    <phoneticPr fontId="5"/>
  </si>
  <si>
    <t>介護保険特別会計保険事業勘定</t>
    <phoneticPr fontId="5"/>
  </si>
  <si>
    <t>介護保険特別会計介護サービス事業勘定</t>
    <phoneticPr fontId="5"/>
  </si>
  <si>
    <t>下水道事業会計</t>
    <phoneticPr fontId="5"/>
  </si>
  <si>
    <t>法適用企業</t>
    <phoneticPr fontId="5"/>
  </si>
  <si>
    <t>国民宿舎事業特別会計</t>
    <phoneticPr fontId="5"/>
  </si>
  <si>
    <t>法非適用企業</t>
    <phoneticPr fontId="5"/>
  </si>
  <si>
    <t>土地開発事業特別会計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</si>
  <si>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</si>
  <si>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</si>
  <si>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</si>
  <si>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</si>
  <si>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</si>
  <si>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</si>
  <si>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</si>
  <si>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</si>
  <si>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</si>
  <si>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</si>
  <si>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</si>
  <si>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</si>
  <si>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</si>
  <si>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</si>
  <si>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</si>
  <si>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</si>
  <si>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</si>
  <si>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</si>
  <si>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</si>
  <si>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</si>
  <si>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</si>
  <si>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</si>
  <si>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</si>
  <si>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</si>
  <si>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</si>
  <si>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</si>
  <si>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</si>
  <si>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</si>
  <si>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</si>
  <si>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</si>
  <si>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</si>
  <si>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</si>
  <si>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</si>
  <si>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</si>
  <si>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</si>
  <si>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</si>
  <si>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</si>
  <si>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</si>
  <si>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</si>
  <si>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</si>
  <si>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</si>
  <si>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</si>
  <si>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</si>
  <si>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</si>
  <si>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</si>
  <si>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</si>
  <si>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</si>
  <si>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</si>
  <si>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</si>
  <si>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</si>
  <si>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</si>
  <si>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</si>
  <si>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</si>
  <si>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国民健康保険特別会計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</si>
  <si>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</si>
  <si>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</si>
  <si>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</si>
  <si>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</si>
  <si>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</si>
  <si>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</si>
  <si>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</si>
  <si>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</si>
  <si>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</si>
  <si>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</si>
  <si>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</si>
  <si>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</si>
  <si>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</si>
  <si>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</si>
  <si>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</si>
  <si>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</si>
  <si>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</si>
  <si>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</si>
  <si>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</si>
  <si>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</si>
  <si>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</si>
  <si>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</si>
  <si>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</si>
  <si>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</si>
  <si>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</si>
  <si>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</si>
  <si>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</si>
  <si>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</si>
  <si>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</si>
  <si>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</si>
  <si>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</si>
  <si>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</si>
  <si>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</si>
  <si>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</si>
  <si>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</si>
  <si>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</si>
  <si>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</si>
  <si>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</si>
  <si>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</si>
  <si>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</si>
  <si>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</si>
  <si>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</si>
  <si>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</si>
  <si>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</si>
  <si>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</si>
  <si>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</si>
  <si>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</si>
  <si>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</si>
  <si>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</si>
  <si>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</si>
  <si>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</si>
  <si>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</si>
  <si>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</si>
  <si>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</si>
  <si>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</si>
  <si>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</si>
  <si>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</si>
  <si>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</si>
  <si>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</si>
  <si>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</si>
  <si>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</si>
  <si>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</si>
  <si>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</si>
  <si>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</si>
  <si>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</si>
  <si>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</si>
  <si>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</si>
  <si>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</si>
  <si>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</si>
  <si>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</si>
  <si>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</si>
  <si>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</si>
  <si>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</si>
  <si>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</si>
  <si>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</si>
  <si>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</si>
  <si>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</si>
  <si>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</si>
  <si>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</si>
  <si>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</si>
  <si>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</si>
  <si>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</si>
  <si>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</si>
  <si>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1.27</t>
  </si>
  <si>
    <t>一般会計</t>
  </si>
  <si>
    <t>下水道事業会計</t>
  </si>
  <si>
    <t>介護保険特別会計保険事業勘定</t>
  </si>
  <si>
    <t>土地開発事業特別会計</t>
  </si>
  <si>
    <t>国民健康保険特別会計　保険事業勘定</t>
  </si>
  <si>
    <t>後期高齢者医療特別会計</t>
  </si>
  <si>
    <t>産業廃棄物最終処分事業特別会計</t>
  </si>
  <si>
    <t>国民宿舎事業特別会計</t>
  </si>
  <si>
    <t>その他会計（赤字）</t>
  </si>
  <si>
    <t>その他会計（黒字）</t>
  </si>
  <si>
    <t>R02</t>
    <phoneticPr fontId="5"/>
  </si>
  <si>
    <t>R03</t>
    <phoneticPr fontId="5"/>
  </si>
  <si>
    <t>R04</t>
    <phoneticPr fontId="5"/>
  </si>
  <si>
    <t>R05</t>
    <phoneticPr fontId="5"/>
  </si>
  <si>
    <t>R06</t>
    <phoneticPr fontId="5"/>
  </si>
  <si>
    <t>-</t>
    <phoneticPr fontId="2"/>
  </si>
  <si>
    <t>公益財団法人　淡路人形協会</t>
  </si>
  <si>
    <t>西淡まちつくり　株式会社</t>
  </si>
  <si>
    <t>南淡路農業公園　株式会社</t>
  </si>
  <si>
    <t>株式会社　南淡風力エネルギー開発</t>
  </si>
  <si>
    <t>淡路広域行政事務組合(普通会計）</t>
  </si>
  <si>
    <t>淡路広域行政事務組合（淡路食肉センター事業特別会計）</t>
  </si>
  <si>
    <t>淡路広域消防事務組合</t>
  </si>
  <si>
    <t>洲本市・南あわじ市衛生事務組合</t>
    <rPh sb="14" eb="15">
      <t>ア</t>
    </rPh>
    <phoneticPr fontId="2"/>
  </si>
  <si>
    <t>南あわじ市・洲本市小中学校組合</t>
  </si>
  <si>
    <t>淡路広域水道企業団</t>
  </si>
  <si>
    <t>洲本市・南あわじ市山林事務組合</t>
  </si>
  <si>
    <t>兵庫県町議会議員公務災害補償組合</t>
    <rPh sb="15" eb="16">
      <t>ア</t>
    </rPh>
    <phoneticPr fontId="2"/>
  </si>
  <si>
    <t>兵庫県市町村職員退職手当組合</t>
  </si>
  <si>
    <t>兵庫県後期高齢者医療広域連合（一般会計）</t>
  </si>
  <si>
    <t>兵庫県後期高齢者医療広域連合（特別会計）</t>
  </si>
  <si>
    <t>ふるさとまちづくり基金</t>
    <rPh sb="9" eb="11">
      <t>キキン</t>
    </rPh>
    <phoneticPr fontId="5"/>
  </si>
  <si>
    <t>地域振興基金</t>
    <rPh sb="0" eb="4">
      <t>チイキシンコウ</t>
    </rPh>
    <rPh sb="4" eb="6">
      <t>キキン</t>
    </rPh>
    <phoneticPr fontId="5"/>
  </si>
  <si>
    <t>学ぶ楽しさ日本一基金</t>
    <rPh sb="0" eb="1">
      <t>マナ</t>
    </rPh>
    <rPh sb="2" eb="3">
      <t>タノ</t>
    </rPh>
    <rPh sb="5" eb="8">
      <t>ニホンイチ</t>
    </rPh>
    <rPh sb="8" eb="10">
      <t>キキン</t>
    </rPh>
    <phoneticPr fontId="5"/>
  </si>
  <si>
    <t>公共施設等整備基金</t>
    <rPh sb="0" eb="2">
      <t>コウキョウ</t>
    </rPh>
    <rPh sb="2" eb="4">
      <t>シセツ</t>
    </rPh>
    <rPh sb="4" eb="5">
      <t>トウ</t>
    </rPh>
    <rPh sb="5" eb="7">
      <t>セイビ</t>
    </rPh>
    <rPh sb="7" eb="9">
      <t>キキン</t>
    </rPh>
    <phoneticPr fontId="5"/>
  </si>
  <si>
    <t>淡路鳴門岬開発基金</t>
    <rPh sb="0" eb="4">
      <t>アワジナルト</t>
    </rPh>
    <rPh sb="4" eb="5">
      <t>ミサキ</t>
    </rPh>
    <rPh sb="5" eb="7">
      <t>カイハツ</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</si>
</sst>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128523</c:v>
                </c:pt>
                <c:pt idx="1">
                  <c:v>92919</c:v>
                </c:pt>
                <c:pt idx="2">
                  <c:v>103663</c:v>
                </c:pt>
                <c:pt idx="3">
                  <c:v>92012</c:v>
                </c:pt>
                <c:pt idx="4">
                  <c:v>91317</c:v>
                </c:pt>
              </c:numCache>
            </c:numRef>
          </c:val>
          <c:smooth val="0"/>
          <c:extLst>
            <c:ext xmlns:c16="http://schemas.microsoft.com/office/drawing/2014/chart" uri="{C3380CC4-5D6E-409C-BE32-E72D297353CC}">
              <c16:uniqueId val="{00000000-6EAE-4A0D-8EB9-51688AEE58E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59554</c:v>
                </c:pt>
                <c:pt idx="1">
                  <c:v>93589</c:v>
                </c:pt>
                <c:pt idx="2">
                  <c:v>136222</c:v>
                </c:pt>
                <c:pt idx="3">
                  <c:v>89452</c:v>
                </c:pt>
                <c:pt idx="4">
                  <c:v>93224</c:v>
                </c:pt>
              </c:numCache>
            </c:numRef>
          </c:val>
          <c:smooth val="0"/>
          <c:extLst>
            <c:ext xmlns:c16="http://schemas.microsoft.com/office/drawing/2014/chart" uri="{C3380CC4-5D6E-409C-BE32-E72D297353CC}">
              <c16:uniqueId val="{00000001-6EAE-4A0D-8EB9-51688AEE58E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4.13</c:v>
                </c:pt>
                <c:pt idx="1">
                  <c:v>7.16</c:v>
                </c:pt>
                <c:pt idx="2">
                  <c:v>6.23</c:v>
                </c:pt>
                <c:pt idx="3">
                  <c:v>2.75</c:v>
                </c:pt>
                <c:pt idx="4">
                  <c:v>4.25</c:v>
                </c:pt>
              </c:numCache>
            </c:numRef>
          </c:val>
          <c:extLst>
            <c:ext xmlns:c16="http://schemas.microsoft.com/office/drawing/2014/chart" uri="{C3380CC4-5D6E-409C-BE32-E72D297353CC}">
              <c16:uniqueId val="{00000000-9BD9-48FA-9751-19DBAD7751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18.07</c:v>
                </c:pt>
                <c:pt idx="1">
                  <c:v>17.72</c:v>
                </c:pt>
                <c:pt idx="2">
                  <c:v>17.899999999999999</c:v>
                </c:pt>
                <c:pt idx="3">
                  <c:v>17.05</c:v>
                </c:pt>
                <c:pt idx="4">
                  <c:v>16.12</c:v>
                </c:pt>
              </c:numCache>
            </c:numRef>
          </c:val>
          <c:extLst>
            <c:ext xmlns:c16="http://schemas.microsoft.com/office/drawing/2014/chart" uri="{C3380CC4-5D6E-409C-BE32-E72D297353CC}">
              <c16:uniqueId val="{00000001-9BD9-48FA-9751-19DBAD77518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3.58</c:v>
                </c:pt>
                <c:pt idx="1">
                  <c:v>5.93</c:v>
                </c:pt>
                <c:pt idx="2">
                  <c:v>2.38</c:v>
                </c:pt>
                <c:pt idx="3">
                  <c:v>-1.27</c:v>
                </c:pt>
                <c:pt idx="4">
                  <c:v>2.08</c:v>
                </c:pt>
              </c:numCache>
            </c:numRef>
          </c:val>
          <c:smooth val="0"/>
          <c:extLst>
            <c:ext xmlns:c16="http://schemas.microsoft.com/office/drawing/2014/chart" uri="{C3380CC4-5D6E-409C-BE32-E72D297353CC}">
              <c16:uniqueId val="{00000002-9BD9-48FA-9751-19DBAD77518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E716-4A70-9A27-4BABBC0C794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716-4A70-9A27-4BABBC0C794F}"/>
            </c:ext>
          </c:extLst>
        </c:ser>
        <c:ser>
          <c:idx val="2"/>
          <c:order val="2"/>
          <c:tx>
            <c:strRef>
              <c:f>データシート!$A$29</c:f>
              <c:strCache>
                <c:ptCount val="1"/>
                <c:pt idx="0">
                  <c:v>国民宿舎事業特別会計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0.03</c:v>
                </c:pt>
                <c:pt idx="2">
                  <c:v>#N/A</c:v>
                </c:pt>
                <c:pt idx="3">
                  <c:v>0</c:v>
                </c:pt>
                <c:pt idx="4">
                  <c:v>#N/A</c:v>
                </c:pt>
                <c:pt idx="5">
                  <c:v>0.02</c:v>
                </c:pt>
                <c:pt idx="6">
                  <c:v>#N/A</c:v>
                </c:pt>
                <c:pt idx="7">
                  <c:v>0</c:v>
                </c:pt>
                <c:pt idx="8">
                  <c:v>#N/A</c:v>
                </c:pt>
                <c:pt idx="9">
                  <c:v>0</c:v>
                </c:pt>
              </c:numCache>
            </c:numRef>
          </c:val>
          <c:extLst>
            <c:ext xmlns:c16="http://schemas.microsoft.com/office/drawing/2014/chart" uri="{C3380CC4-5D6E-409C-BE32-E72D297353CC}">
              <c16:uniqueId val="{00000002-E716-4A70-9A27-4BABBC0C794F}"/>
            </c:ext>
          </c:extLst>
        </c:ser>
        <c:ser>
          <c:idx val="3"/>
          <c:order val="3"/>
          <c:tx>
            <c:strRef>
              <c:f>データシート!$A$30</c:f>
              <c:strCache>
                <c:ptCount val="1"/>
                <c:pt idx="0">
                  <c:v>産業廃棄物最終処分事業特別会計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3-E716-4A70-9A27-4BABBC0C794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0.12</c:v>
                </c:pt>
                <c:pt idx="4">
                  <c:v>#N/A</c:v>
                </c:pt>
                <c:pt idx="5">
                  <c:v>0.13</c:v>
                </c:pt>
                <c:pt idx="6">
                  <c:v>#N/A</c:v>
                </c:pt>
                <c:pt idx="7">
                  <c:v>0.18</c:v>
                </c:pt>
                <c:pt idx="8">
                  <c:v>#N/A</c:v>
                </c:pt>
                <c:pt idx="9">
                  <c:v>0.16</c:v>
                </c:pt>
              </c:numCache>
            </c:numRef>
          </c:val>
          <c:extLst>
            <c:ext xmlns:c16="http://schemas.microsoft.com/office/drawing/2014/chart" uri="{C3380CC4-5D6E-409C-BE32-E72D297353CC}">
              <c16:uniqueId val="{00000004-E716-4A70-9A27-4BABBC0C794F}"/>
            </c:ext>
          </c:extLst>
        </c:ser>
        <c:ser>
          <c:idx val="5"/>
          <c:order val="5"/>
          <c:tx>
            <c:strRef>
              <c:f>データシート!$A$32</c:f>
              <c:strCache>
                <c:ptCount val="1"/>
                <c:pt idx="0">
                  <c:v>国民健康保険特別会計　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0.97</c:v>
                </c:pt>
                <c:pt idx="2">
                  <c:v>#N/A</c:v>
                </c:pt>
                <c:pt idx="3">
                  <c:v>0.53</c:v>
                </c:pt>
                <c:pt idx="4">
                  <c:v>#N/A</c:v>
                </c:pt>
                <c:pt idx="5">
                  <c:v>0.4</c:v>
                </c:pt>
                <c:pt idx="6">
                  <c:v>#N/A</c:v>
                </c:pt>
                <c:pt idx="7">
                  <c:v>0.97</c:v>
                </c:pt>
                <c:pt idx="8">
                  <c:v>#N/A</c:v>
                </c:pt>
                <c:pt idx="9">
                  <c:v>0.2</c:v>
                </c:pt>
              </c:numCache>
            </c:numRef>
          </c:val>
          <c:extLst>
            <c:ext xmlns:c16="http://schemas.microsoft.com/office/drawing/2014/chart" uri="{C3380CC4-5D6E-409C-BE32-E72D297353CC}">
              <c16:uniqueId val="{00000005-E716-4A70-9A27-4BABBC0C794F}"/>
            </c:ext>
          </c:extLst>
        </c:ser>
        <c:ser>
          <c:idx val="6"/>
          <c:order val="6"/>
          <c:tx>
            <c:strRef>
              <c:f>データシート!$A$33</c:f>
              <c:strCache>
                <c:ptCount val="1"/>
                <c:pt idx="0">
                  <c:v>土地開発事業特別会計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0.97</c:v>
                </c:pt>
                <c:pt idx="2">
                  <c:v>#N/A</c:v>
                </c:pt>
                <c:pt idx="3">
                  <c:v>0.96</c:v>
                </c:pt>
                <c:pt idx="4">
                  <c:v>#N/A</c:v>
                </c:pt>
                <c:pt idx="5">
                  <c:v>0.99</c:v>
                </c:pt>
                <c:pt idx="6">
                  <c:v>#N/A</c:v>
                </c:pt>
                <c:pt idx="7">
                  <c:v>1.01</c:v>
                </c:pt>
                <c:pt idx="8">
                  <c:v>#N/A</c:v>
                </c:pt>
                <c:pt idx="9">
                  <c:v>1.02</c:v>
                </c:pt>
              </c:numCache>
            </c:numRef>
          </c:val>
          <c:extLst>
            <c:ext xmlns:c16="http://schemas.microsoft.com/office/drawing/2014/chart" uri="{C3380CC4-5D6E-409C-BE32-E72D297353CC}">
              <c16:uniqueId val="{00000006-E716-4A70-9A27-4BABBC0C794F}"/>
            </c:ext>
          </c:extLst>
        </c:ser>
        <c:ser>
          <c:idx val="7"/>
          <c:order val="7"/>
          <c:tx>
            <c:strRef>
              <c:f>データシート!$A$34</c:f>
              <c:strCache>
                <c:ptCount val="1"/>
                <c:pt idx="0">
                  <c:v>介護保険特別会計保険事業勘定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c:v>
                </c:pt>
                <c:pt idx="2">
                  <c:v>#N/A</c:v>
                </c:pt>
                <c:pt idx="3">
                  <c:v>0.34</c:v>
                </c:pt>
                <c:pt idx="4">
                  <c:v>#N/A</c:v>
                </c:pt>
                <c:pt idx="5">
                  <c:v>0.82</c:v>
                </c:pt>
                <c:pt idx="6">
                  <c:v>#N/A</c:v>
                </c:pt>
                <c:pt idx="7">
                  <c:v>0.69</c:v>
                </c:pt>
                <c:pt idx="8">
                  <c:v>#N/A</c:v>
                </c:pt>
                <c:pt idx="9">
                  <c:v>1.04</c:v>
                </c:pt>
              </c:numCache>
            </c:numRef>
          </c:val>
          <c:extLst>
            <c:ext xmlns:c16="http://schemas.microsoft.com/office/drawing/2014/chart" uri="{C3380CC4-5D6E-409C-BE32-E72D297353CC}">
              <c16:uniqueId val="{00000007-E716-4A70-9A27-4BABBC0C794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c:v>
                </c:pt>
                <c:pt idx="2">
                  <c:v>#N/A</c:v>
                </c:pt>
                <c:pt idx="3">
                  <c:v>1.04</c:v>
                </c:pt>
                <c:pt idx="4">
                  <c:v>#N/A</c:v>
                </c:pt>
                <c:pt idx="5">
                  <c:v>0.89</c:v>
                </c:pt>
                <c:pt idx="6">
                  <c:v>#N/A</c:v>
                </c:pt>
                <c:pt idx="7">
                  <c:v>1.21</c:v>
                </c:pt>
                <c:pt idx="8">
                  <c:v>#N/A</c:v>
                </c:pt>
                <c:pt idx="9">
                  <c:v>1.04</c:v>
                </c:pt>
              </c:numCache>
            </c:numRef>
          </c:val>
          <c:extLst>
            <c:ext xmlns:c16="http://schemas.microsoft.com/office/drawing/2014/chart" uri="{C3380CC4-5D6E-409C-BE32-E72D297353CC}">
              <c16:uniqueId val="{00000008-E716-4A70-9A27-4BABBC0C794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4.1100000000000003</c:v>
                </c:pt>
                <c:pt idx="2">
                  <c:v>#N/A</c:v>
                </c:pt>
                <c:pt idx="3">
                  <c:v>7.13</c:v>
                </c:pt>
                <c:pt idx="4">
                  <c:v>#N/A</c:v>
                </c:pt>
                <c:pt idx="5">
                  <c:v>6.21</c:v>
                </c:pt>
                <c:pt idx="6">
                  <c:v>#N/A</c:v>
                </c:pt>
                <c:pt idx="7">
                  <c:v>2.73</c:v>
                </c:pt>
                <c:pt idx="8">
                  <c:v>#N/A</c:v>
                </c:pt>
                <c:pt idx="9">
                  <c:v>4.22</c:v>
                </c:pt>
              </c:numCache>
            </c:numRef>
          </c:val>
          <c:extLst>
            <c:ext xmlns:c16="http://schemas.microsoft.com/office/drawing/2014/chart" uri="{C3380CC4-5D6E-409C-BE32-E72D297353CC}">
              <c16:uniqueId val="{00000009-E716-4A70-9A27-4BABBC0C794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3430</c:v>
                </c:pt>
                <c:pt idx="5">
                  <c:v>3314</c:v>
                </c:pt>
                <c:pt idx="8">
                  <c:v>3266</c:v>
                </c:pt>
                <c:pt idx="11">
                  <c:v>3164</c:v>
                </c:pt>
                <c:pt idx="14">
                  <c:v>3092</c:v>
                </c:pt>
              </c:numCache>
            </c:numRef>
          </c:val>
          <c:extLst>
            <c:ext xmlns:c16="http://schemas.microsoft.com/office/drawing/2014/chart" uri="{C3380CC4-5D6E-409C-BE32-E72D297353CC}">
              <c16:uniqueId val="{00000000-11C2-4008-9ED2-2ED557D82F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1-11C2-4008-9ED2-2ED557D82F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1C2-4008-9ED2-2ED557D82F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473</c:v>
                </c:pt>
                <c:pt idx="3">
                  <c:v>411</c:v>
                </c:pt>
                <c:pt idx="6">
                  <c:v>384</c:v>
                </c:pt>
                <c:pt idx="9">
                  <c:v>371</c:v>
                </c:pt>
                <c:pt idx="12">
                  <c:v>342</c:v>
                </c:pt>
              </c:numCache>
            </c:numRef>
          </c:val>
          <c:extLst>
            <c:ext xmlns:c16="http://schemas.microsoft.com/office/drawing/2014/chart" uri="{C3380CC4-5D6E-409C-BE32-E72D297353CC}">
              <c16:uniqueId val="{00000003-11C2-4008-9ED2-2ED557D82F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1391</c:v>
                </c:pt>
                <c:pt idx="3">
                  <c:v>1318</c:v>
                </c:pt>
                <c:pt idx="6">
                  <c:v>1247</c:v>
                </c:pt>
                <c:pt idx="9">
                  <c:v>1262</c:v>
                </c:pt>
                <c:pt idx="12">
                  <c:v>1225</c:v>
                </c:pt>
              </c:numCache>
            </c:numRef>
          </c:val>
          <c:extLst>
            <c:ext xmlns:c16="http://schemas.microsoft.com/office/drawing/2014/chart" uri="{C3380CC4-5D6E-409C-BE32-E72D297353CC}">
              <c16:uniqueId val="{00000004-11C2-4008-9ED2-2ED557D82F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C2-4008-9ED2-2ED557D82F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1C2-4008-9ED2-2ED557D82F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3273</c:v>
                </c:pt>
                <c:pt idx="3">
                  <c:v>3281</c:v>
                </c:pt>
                <c:pt idx="6">
                  <c:v>3281</c:v>
                </c:pt>
                <c:pt idx="9">
                  <c:v>3251</c:v>
                </c:pt>
                <c:pt idx="12">
                  <c:v>3125</c:v>
                </c:pt>
              </c:numCache>
            </c:numRef>
          </c:val>
          <c:extLst>
            <c:ext xmlns:c16="http://schemas.microsoft.com/office/drawing/2014/chart" uri="{C3380CC4-5D6E-409C-BE32-E72D297353CC}">
              <c16:uniqueId val="{00000007-11C2-4008-9ED2-2ED557D82FA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1707</c:v>
                </c:pt>
                <c:pt idx="2">
                  <c:v>#N/A</c:v>
                </c:pt>
                <c:pt idx="3">
                  <c:v>#N/A</c:v>
                </c:pt>
                <c:pt idx="4">
                  <c:v>1697</c:v>
                </c:pt>
                <c:pt idx="5">
                  <c:v>#N/A</c:v>
                </c:pt>
                <c:pt idx="6">
                  <c:v>#N/A</c:v>
                </c:pt>
                <c:pt idx="7">
                  <c:v>1646</c:v>
                </c:pt>
                <c:pt idx="8">
                  <c:v>#N/A</c:v>
                </c:pt>
                <c:pt idx="9">
                  <c:v>#N/A</c:v>
                </c:pt>
                <c:pt idx="10">
                  <c:v>1720</c:v>
                </c:pt>
                <c:pt idx="11">
                  <c:v>#N/A</c:v>
                </c:pt>
                <c:pt idx="12">
                  <c:v>#N/A</c:v>
                </c:pt>
                <c:pt idx="13">
                  <c:v>1600</c:v>
                </c:pt>
                <c:pt idx="14">
                  <c:v>#N/A</c:v>
                </c:pt>
              </c:numCache>
            </c:numRef>
          </c:val>
          <c:smooth val="0"/>
          <c:extLst>
            <c:ext xmlns:c16="http://schemas.microsoft.com/office/drawing/2014/chart" uri="{C3380CC4-5D6E-409C-BE32-E72D297353CC}">
              <c16:uniqueId val="{00000008-11C2-4008-9ED2-2ED557D82FA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37136</c:v>
                </c:pt>
                <c:pt idx="5">
                  <c:v>36899</c:v>
                </c:pt>
                <c:pt idx="8">
                  <c:v>37220</c:v>
                </c:pt>
                <c:pt idx="11">
                  <c:v>36401</c:v>
                </c:pt>
                <c:pt idx="14">
                  <c:v>35916</c:v>
                </c:pt>
              </c:numCache>
            </c:numRef>
          </c:val>
          <c:extLst>
            <c:ext xmlns:c16="http://schemas.microsoft.com/office/drawing/2014/chart" uri="{C3380CC4-5D6E-409C-BE32-E72D297353CC}">
              <c16:uniqueId val="{00000000-D6C5-44C8-A0C7-2B5CC548384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555</c:v>
                </c:pt>
                <c:pt idx="5">
                  <c:v>452</c:v>
                </c:pt>
                <c:pt idx="8">
                  <c:v>356</c:v>
                </c:pt>
                <c:pt idx="11">
                  <c:v>282</c:v>
                </c:pt>
                <c:pt idx="14">
                  <c:v>341</c:v>
                </c:pt>
              </c:numCache>
            </c:numRef>
          </c:val>
          <c:extLst>
            <c:ext xmlns:c16="http://schemas.microsoft.com/office/drawing/2014/chart" uri="{C3380CC4-5D6E-409C-BE32-E72D297353CC}">
              <c16:uniqueId val="{00000001-D6C5-44C8-A0C7-2B5CC548384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9893</c:v>
                </c:pt>
                <c:pt idx="5">
                  <c:v>10798</c:v>
                </c:pt>
                <c:pt idx="8">
                  <c:v>10437</c:v>
                </c:pt>
                <c:pt idx="11">
                  <c:v>11710</c:v>
                </c:pt>
                <c:pt idx="14">
                  <c:v>11999</c:v>
                </c:pt>
              </c:numCache>
            </c:numRef>
          </c:val>
          <c:extLst>
            <c:ext xmlns:c16="http://schemas.microsoft.com/office/drawing/2014/chart" uri="{C3380CC4-5D6E-409C-BE32-E72D297353CC}">
              <c16:uniqueId val="{00000002-D6C5-44C8-A0C7-2B5CC548384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6C5-44C8-A0C7-2B5CC548384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6C5-44C8-A0C7-2B5CC548384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C5-44C8-A0C7-2B5CC548384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3707</c:v>
                </c:pt>
                <c:pt idx="3">
                  <c:v>3583</c:v>
                </c:pt>
                <c:pt idx="6">
                  <c:v>3460</c:v>
                </c:pt>
                <c:pt idx="9">
                  <c:v>3329</c:v>
                </c:pt>
                <c:pt idx="12">
                  <c:v>3262</c:v>
                </c:pt>
              </c:numCache>
            </c:numRef>
          </c:val>
          <c:extLst>
            <c:ext xmlns:c16="http://schemas.microsoft.com/office/drawing/2014/chart" uri="{C3380CC4-5D6E-409C-BE32-E72D297353CC}">
              <c16:uniqueId val="{00000006-D6C5-44C8-A0C7-2B5CC548384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5120</c:v>
                </c:pt>
                <c:pt idx="3">
                  <c:v>4633</c:v>
                </c:pt>
                <c:pt idx="6">
                  <c:v>4145</c:v>
                </c:pt>
                <c:pt idx="9">
                  <c:v>3771</c:v>
                </c:pt>
                <c:pt idx="12">
                  <c:v>3718</c:v>
                </c:pt>
              </c:numCache>
            </c:numRef>
          </c:val>
          <c:extLst>
            <c:ext xmlns:c16="http://schemas.microsoft.com/office/drawing/2014/chart" uri="{C3380CC4-5D6E-409C-BE32-E72D297353CC}">
              <c16:uniqueId val="{00000007-D6C5-44C8-A0C7-2B5CC548384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18172</c:v>
                </c:pt>
                <c:pt idx="3">
                  <c:v>17585</c:v>
                </c:pt>
                <c:pt idx="6">
                  <c:v>16653</c:v>
                </c:pt>
                <c:pt idx="9">
                  <c:v>15583</c:v>
                </c:pt>
                <c:pt idx="12">
                  <c:v>14475</c:v>
                </c:pt>
              </c:numCache>
            </c:numRef>
          </c:val>
          <c:extLst>
            <c:ext xmlns:c16="http://schemas.microsoft.com/office/drawing/2014/chart" uri="{C3380CC4-5D6E-409C-BE32-E72D297353CC}">
              <c16:uniqueId val="{00000008-D6C5-44C8-A0C7-2B5CC548384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6C5-44C8-A0C7-2B5CC548384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31319</c:v>
                </c:pt>
                <c:pt idx="3">
                  <c:v>31215</c:v>
                </c:pt>
                <c:pt idx="6">
                  <c:v>32538</c:v>
                </c:pt>
                <c:pt idx="9">
                  <c:v>31957</c:v>
                </c:pt>
                <c:pt idx="12">
                  <c:v>31466</c:v>
                </c:pt>
              </c:numCache>
            </c:numRef>
          </c:val>
          <c:extLst>
            <c:ext xmlns:c16="http://schemas.microsoft.com/office/drawing/2014/chart" uri="{C3380CC4-5D6E-409C-BE32-E72D297353CC}">
              <c16:uniqueId val="{0000000A-D6C5-44C8-A0C7-2B5CC548384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10735</c:v>
                </c:pt>
                <c:pt idx="2">
                  <c:v>#N/A</c:v>
                </c:pt>
                <c:pt idx="3">
                  <c:v>#N/A</c:v>
                </c:pt>
                <c:pt idx="4">
                  <c:v>8866</c:v>
                </c:pt>
                <c:pt idx="5">
                  <c:v>#N/A</c:v>
                </c:pt>
                <c:pt idx="6">
                  <c:v>#N/A</c:v>
                </c:pt>
                <c:pt idx="7">
                  <c:v>8784</c:v>
                </c:pt>
                <c:pt idx="8">
                  <c:v>#N/A</c:v>
                </c:pt>
                <c:pt idx="9">
                  <c:v>#N/A</c:v>
                </c:pt>
                <c:pt idx="10">
                  <c:v>6246</c:v>
                </c:pt>
                <c:pt idx="11">
                  <c:v>#N/A</c:v>
                </c:pt>
                <c:pt idx="12">
                  <c:v>#N/A</c:v>
                </c:pt>
                <c:pt idx="13">
                  <c:v>4663</c:v>
                </c:pt>
                <c:pt idx="14">
                  <c:v>#N/A</c:v>
                </c:pt>
              </c:numCache>
            </c:numRef>
          </c:val>
          <c:smooth val="0"/>
          <c:extLst>
            <c:ext xmlns:c16="http://schemas.microsoft.com/office/drawing/2014/chart" uri="{C3380CC4-5D6E-409C-BE32-E72D297353CC}">
              <c16:uniqueId val="{0000000B-D6C5-44C8-A0C7-2B5CC548384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2855</c:v>
                </c:pt>
                <c:pt idx="1">
                  <c:v>2713</c:v>
                </c:pt>
                <c:pt idx="2">
                  <c:v>2597</c:v>
                </c:pt>
              </c:numCache>
            </c:numRef>
          </c:val>
          <c:extLst>
            <c:ext xmlns:c16="http://schemas.microsoft.com/office/drawing/2014/chart" uri="{C3380CC4-5D6E-409C-BE32-E72D297353CC}">
              <c16:uniqueId val="{00000000-9498-4089-9FFF-DFF00BC077A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729</c:v>
                </c:pt>
                <c:pt idx="1">
                  <c:v>807</c:v>
                </c:pt>
                <c:pt idx="2">
                  <c:v>611</c:v>
                </c:pt>
              </c:numCache>
            </c:numRef>
          </c:val>
          <c:extLst>
            <c:ext xmlns:c16="http://schemas.microsoft.com/office/drawing/2014/chart" uri="{C3380CC4-5D6E-409C-BE32-E72D297353CC}">
              <c16:uniqueId val="{00000001-9498-4089-9FFF-DFF00BC077A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9818</c:v>
                </c:pt>
                <c:pt idx="1">
                  <c:v>10502</c:v>
                </c:pt>
                <c:pt idx="2">
                  <c:v>10597</c:v>
                </c:pt>
              </c:numCache>
            </c:numRef>
          </c:val>
          <c:extLst>
            <c:ext xmlns:c16="http://schemas.microsoft.com/office/drawing/2014/chart" uri="{C3380CC4-5D6E-409C-BE32-E72D297353CC}">
              <c16:uniqueId val="{00000002-9498-4089-9FFF-DFF00BC077A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兵庫県南あわじ市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実質公債費比率における分子の構成要因である公債費は、繰上償還の実施により前年度と比較して減となっている。下水道事業会計への公営企業債の元利償還金に対する繰入金については、平成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年度から発行している資本費平準化債により繰入金の抑制ができているが、依然として類似団体より高い水準にある。</a:t>
          </a:r>
        </a:p>
        <a:p>
          <a:r>
            <a:rPr kumimoji="1" lang="ja-JP" altLang="en-US" sz="1400">
              <a:latin typeface="ＭＳ ゴシック" pitchFamily="49" charset="-128"/>
              <a:ea typeface="ＭＳ ゴシック" pitchFamily="49" charset="-128"/>
            </a:rPr>
            <a:t>今後は、一般会計等の大型建設事業や公営企業や組合等の施設老朽化対策等による多額の地方債発行が見込まれており、数年後には比率の悪化が懸念されることから、引き続き計画的な繰上償還び実施や発行抑制をすることで比率の抑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兵庫県南あわじ市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将来負担比率における分子の構造要因である将来負担額は、下水道事業における地方債残高の減少による準元利償還金の減、一般会計等についても、繰上償還により減少。</a:t>
          </a:r>
        </a:p>
        <a:p>
          <a:r>
            <a:rPr kumimoji="1" lang="ja-JP" altLang="en-US" sz="1400">
              <a:latin typeface="ＭＳ ゴシック" pitchFamily="49" charset="-128"/>
              <a:ea typeface="ＭＳ ゴシック" pitchFamily="49" charset="-128"/>
            </a:rPr>
            <a:t>充当可能財源等は、ふるさと納税の好調により充当可能基金が増加したため、比率は改善した。</a:t>
          </a:r>
        </a:p>
        <a:p>
          <a:r>
            <a:rPr kumimoji="1" lang="ja-JP" altLang="en-US" sz="1400">
              <a:latin typeface="ＭＳ ゴシック" pitchFamily="49" charset="-128"/>
              <a:ea typeface="ＭＳ ゴシック" pitchFamily="49" charset="-128"/>
            </a:rPr>
            <a:t>今後は、一般会計等の大型建設事業の実施や公営企業や組合等の施設施設老朽化対策等による多額の地方債発行が見込まれており比率の悪化が懸念されるため、引き続き繰上償還の実施や発行抑制により比率の改善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兵庫県南あわじ市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等への基金運用益（定期預金、債券運用）の積み立てや、ふるさとまちづくり基金、子ども未来基金、学ぶ楽しさ日本一基金へ、当年度のふるさと南あわじ応援寄附金を積み立てたことなど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年度中積み立て総額は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一方で、物価高騰対策事業費等の財源として財政調整基金の取りくずし、ふるさと南あわじ応援寄附金充当事業のためにふるさとまちづくり基金や学ぶ楽しさ日本一基金の取りくずしなどを行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年度中の取りくずし総額は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は基金運用益（定期預金、債券運用）のみの積み立てとし、余剰金については将来の地方債償還の財源や老朽化した公共施設等の改修、解体の財源とすべく、減債基金と公共施設等整備基金に積み立てていく。また、財源の補填として各種目的に合った事業に基金を取り崩して充当していく。また、物価高騰対策等の社会情勢の変化に対応する経費に財源が不足した場合は、財政調整基金の活用を引き続き実施す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地域振興基金：市民の連帯強化および均衡ある地域振興を図るための事業。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ふるさとまちづくり基金：活力に満ちた魅力あるふるさとの創造と人材の育成を促進し、ゆたかでうるおいのある住みよいまちづくりに関する事業。</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学ぶ楽しさ日本一基金：子どもたちがやりたいことを見つけ、自ら努力し、成長し、能力を最大限に伸ばせる「学ぶ楽しさ日本一」の教育環境づくりに関する事業。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公共施設等整備基金：公共施設等の整備や解体、撤去に関する事業。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淡路鳴門岬公園開発基金：鳴門みさき荘、大鳴門橋記念館およびこれらに附属する施設の整備や健全な運営等に対する支援に関する事業。</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地域振興基金：増減なし。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ふるさとまちづくり基金：ふるさと南あわじ応援寄附金充当事業のために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6,209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円を取り崩したが、当年度のふるさと南あわじ応援寄附金等を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5,586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万円積み立て、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9,376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学ぶ楽しさ日本一基金：ふるさと南あわじ応援寄附金充当事業のために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7,720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万円を取り崩したが、当年度のふるさと南あわじ応援寄附金等を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9,648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万円積み立て、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1,928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万円を積み立てたが、公共施設の解体事業のために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8,256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万円を取り崩したため、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7,957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万円の減。</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淡路鳴門岬公園開発基金：オーバーツーリズム対策事業へ</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万円を取り崩したが、施設使用料等により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8,440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地域振興基金：利活用方針について検討を行い、事業に充当していく。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ふるさとまちづくり基金：寄附目的に合った事業に毎年計画的に事業に充当する。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学ぶ楽しさ日本一基金：寄附目的に合った事業に毎年計画的に事業に充当する。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公共施設等整備基金：必要に応じて事業に充当する。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淡路鳴門岬公園開発基金：施設整備等に対し計画的に取り崩して充当する。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基金運用益（定期預金、債券運用）の積み立てを行なった一方で、物価高騰対策事業費に取りくずしを行ったため減。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％を基準としており、現状は確保されているため地方財政法に基づく決算剰余金の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の積み立ては行わない。本市の地方債残高が類似団体よりも高位にあることから、決算剰余金は既発債の繰上償還財源として活用することを優先する。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また、物価高騰対策等の社会情勢の変化に対応する経費に財源が不足した場合は基金の活用も検討する。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基金運用益（定期預金、債券運用）等の積み立てのほか、令和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年度の臨時財政対策償還基金費に充当するため、普通交付税の追加交付分を財源に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千円の積み立てを行った。また、臨時財政対策債償還基金費や繰上償還の財源として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万円の取り崩しを行た。結果、令和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将来の公債費財源とするため、計画的に積み立てを行う。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兵庫県南あわじ市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43,732
42,975
229.01
32,523,351
31,560,976
684,655
16,112,278
31,465,948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35.5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で類似団体平均程度となった。今後も少子高齢化や人口流出等により税収の大幅な増加は見込むことができず、数値を改善させるためには歳出を見直すとともに、地方への人の流れを加速させる移住・定住施策の更なる推進に取り組む必要がある。このため「南あわじ市財政計画（以下、財政計画という。）」に基づき、定員管理・給与等の適正化、補助金の整理統合、経常経費の見直し等を徹底するととともに、歳入確保のため地方税の徴収強化や使用料・手数料の定期的な見直し等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15735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59162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91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127907</xdr:rowOff>
    </xdr:from>
    <xdr:to>
      <xdr:col>15</xdr:col>
      <xdr:colOff>82550</xdr:colOff>
      <xdr:row>41</xdr:row>
      <xdr:rowOff>162378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49184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7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93.3</a:t>
          </a:r>
          <a:r>
            <a:rPr kumimoji="1" lang="ja-JP" altLang="en-US" sz="1300">
              <a:latin typeface="ＭＳ Ｐゴシック" panose="020B0600070205080204" pitchFamily="50" charset="-128"/>
              <a:ea typeface="ＭＳ Ｐゴシック" panose="020B0600070205080204" pitchFamily="50" charset="-128"/>
            </a:rPr>
            <a:t>％となり、前年度より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悪化した。歳出においては、人件費の増等により経常経費が増となった。また経常一般財源においては、市税及び臨時財政対策債等が減となった一方で、普通交付税が増となった。結果として分子、分母とも増加したが、分子の増加率が大きくなったため前年度より悪化した。今後も市税や税交付金の増減を注視し、歳出面において、人件費の適正化や引き続き繰上償還実施等による公債費の低減など経常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66</xdr:row>
      <xdr:rowOff>106680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64140"/>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78757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106680</xdr:rowOff>
    </xdr:from>
    <xdr:to>
      <xdr:col>24</xdr:col>
      <xdr:colOff>12700</xdr:colOff>
      <xdr:row>66</xdr:row>
      <xdr:rowOff>106680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111337</xdr:rowOff>
    </xdr:from>
    <xdr:to>
      <xdr:col>23</xdr:col>
      <xdr:colOff>133350</xdr:colOff>
      <xdr:row>62</xdr:row>
      <xdr:rowOff>28363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569787"/>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85107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37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95250</xdr:rowOff>
    </xdr:from>
    <xdr:to>
      <xdr:col>19</xdr:col>
      <xdr:colOff>133350</xdr:colOff>
      <xdr:row>61</xdr:row>
      <xdr:rowOff>111337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5537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4233</xdr:rowOff>
    </xdr:from>
    <xdr:to>
      <xdr:col>19</xdr:col>
      <xdr:colOff>184150</xdr:colOff>
      <xdr:row>61</xdr:row>
      <xdr:rowOff>105833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116010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23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146050</xdr:rowOff>
    </xdr:from>
    <xdr:to>
      <xdr:col>15</xdr:col>
      <xdr:colOff>82550</xdr:colOff>
      <xdr:row>61</xdr:row>
      <xdr:rowOff>95250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4330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127423</xdr:rowOff>
    </xdr:from>
    <xdr:to>
      <xdr:col>15</xdr:col>
      <xdr:colOff>133350</xdr:colOff>
      <xdr:row>61</xdr:row>
      <xdr:rowOff>57573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414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67750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18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146050</xdr:rowOff>
    </xdr:from>
    <xdr:to>
      <xdr:col>11</xdr:col>
      <xdr:colOff>31750</xdr:colOff>
      <xdr:row>62</xdr:row>
      <xdr:rowOff>20320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4330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156633</xdr:rowOff>
    </xdr:from>
    <xdr:to>
      <xdr:col>11</xdr:col>
      <xdr:colOff>82550</xdr:colOff>
      <xdr:row>59</xdr:row>
      <xdr:rowOff>86783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10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96960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159596</xdr:rowOff>
    </xdr:from>
    <xdr:to>
      <xdr:col>7</xdr:col>
      <xdr:colOff>31750</xdr:colOff>
      <xdr:row>61</xdr:row>
      <xdr:rowOff>89746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99923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121090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7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60537</xdr:rowOff>
    </xdr:from>
    <xdr:to>
      <xdr:col>19</xdr:col>
      <xdr:colOff>184150</xdr:colOff>
      <xdr:row>61</xdr:row>
      <xdr:rowOff>162137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146914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44450</xdr:rowOff>
    </xdr:from>
    <xdr:to>
      <xdr:col>15</xdr:col>
      <xdr:colOff>133350</xdr:colOff>
      <xdr:row>61</xdr:row>
      <xdr:rowOff>146050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130827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95250</xdr:rowOff>
    </xdr:from>
    <xdr:to>
      <xdr:col>11</xdr:col>
      <xdr:colOff>82550</xdr:colOff>
      <xdr:row>61</xdr:row>
      <xdr:rowOff>25400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10177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55897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[226,538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少子高齢化や人口流出による人口減少（前年比</a:t>
          </a:r>
          <a:r>
            <a:rPr kumimoji="1" lang="en-US" altLang="ja-JP" sz="1300">
              <a:latin typeface="ＭＳ Ｐゴシック" panose="020B0600070205080204" pitchFamily="50" charset="-128"/>
              <a:ea typeface="ＭＳ Ｐゴシック" panose="020B0600070205080204" pitchFamily="50" charset="-128"/>
            </a:rPr>
            <a:t>737</a:t>
          </a:r>
          <a:r>
            <a:rPr kumimoji="1" lang="ja-JP" altLang="en-US" sz="1300">
              <a:latin typeface="ＭＳ Ｐゴシック" panose="020B0600070205080204" pitchFamily="50" charset="-128"/>
              <a:ea typeface="ＭＳ Ｐゴシック" panose="020B0600070205080204" pitchFamily="50" charset="-128"/>
            </a:rPr>
            <a:t>人減）に加え、ふるさと南あわじ応援寄附金事業の好調による事業費の増等により、一人当たりの決算額は前年度より増加した。類似団体比較では平均程度となっているものの、全国や兵庫県平均と比較すると大きな差がある。今後も移住・定住促進事業等による人口増を目指し、定員管理や給与の適正化、定期的、計画的なメンテナンスによる施設維持管理経費の適正化、</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の推進による業務効率化などにより物件費等の抑制に取り組んでいく。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168360</xdr:rowOff>
    </xdr:from>
    <xdr:to>
      <xdr:col>23</xdr:col>
      <xdr:colOff>133350</xdr:colOff>
      <xdr:row>88</xdr:row>
      <xdr:rowOff>122064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055810"/>
          <a:ext cx="0" cy="1153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94141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1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122064</xdr:rowOff>
    </xdr:from>
    <xdr:to>
      <xdr:col>24</xdr:col>
      <xdr:colOff>12700</xdr:colOff>
      <xdr:row>88</xdr:row>
      <xdr:rowOff>122064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83287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99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168360</xdr:rowOff>
    </xdr:from>
    <xdr:to>
      <xdr:col>24</xdr:col>
      <xdr:colOff>12700</xdr:colOff>
      <xdr:row>81</xdr:row>
      <xdr:rowOff>168360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05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33136</xdr:rowOff>
    </xdr:from>
    <xdr:to>
      <xdr:col>23</xdr:col>
      <xdr:colOff>133350</xdr:colOff>
      <xdr:row>84</xdr:row>
      <xdr:rowOff>89973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34936"/>
          <a:ext cx="838200" cy="5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17637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47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1110</xdr:rowOff>
    </xdr:from>
    <xdr:to>
      <xdr:col>23</xdr:col>
      <xdr:colOff>184150</xdr:colOff>
      <xdr:row>84</xdr:row>
      <xdr:rowOff>102710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0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14151</xdr:rowOff>
    </xdr:from>
    <xdr:to>
      <xdr:col>19</xdr:col>
      <xdr:colOff>133350</xdr:colOff>
      <xdr:row>84</xdr:row>
      <xdr:rowOff>33136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415951"/>
          <a:ext cx="889000" cy="1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90252</xdr:rowOff>
    </xdr:from>
    <xdr:to>
      <xdr:col>19</xdr:col>
      <xdr:colOff>184150</xdr:colOff>
      <xdr:row>84</xdr:row>
      <xdr:rowOff>20402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30579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9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121334</xdr:rowOff>
    </xdr:from>
    <xdr:to>
      <xdr:col>15</xdr:col>
      <xdr:colOff>82550</xdr:colOff>
      <xdr:row>84</xdr:row>
      <xdr:rowOff>14151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51684"/>
          <a:ext cx="889000" cy="6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86049</xdr:rowOff>
    </xdr:from>
    <xdr:to>
      <xdr:col>15</xdr:col>
      <xdr:colOff>133350</xdr:colOff>
      <xdr:row>84</xdr:row>
      <xdr:rowOff>16199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26376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5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52707</xdr:rowOff>
    </xdr:from>
    <xdr:to>
      <xdr:col>11</xdr:col>
      <xdr:colOff>31750</xdr:colOff>
      <xdr:row>83</xdr:row>
      <xdr:rowOff>121334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83057"/>
          <a:ext cx="889000" cy="6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51794</xdr:rowOff>
    </xdr:from>
    <xdr:to>
      <xdr:col>11</xdr:col>
      <xdr:colOff>82550</xdr:colOff>
      <xdr:row>83</xdr:row>
      <xdr:rowOff>153394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8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163571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1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21197</xdr:rowOff>
    </xdr:from>
    <xdr:to>
      <xdr:col>7</xdr:col>
      <xdr:colOff>31750</xdr:colOff>
      <xdr:row>83</xdr:row>
      <xdr:rowOff>122797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5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107574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337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39173</xdr:rowOff>
    </xdr:from>
    <xdr:to>
      <xdr:col>23</xdr:col>
      <xdr:colOff>184150</xdr:colOff>
      <xdr:row>84</xdr:row>
      <xdr:rowOff>140773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44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11250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13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153786</xdr:rowOff>
    </xdr:from>
    <xdr:to>
      <xdr:col>19</xdr:col>
      <xdr:colOff>184150</xdr:colOff>
      <xdr:row>84</xdr:row>
      <xdr:rowOff>83936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8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68713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470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134801</xdr:rowOff>
    </xdr:from>
    <xdr:to>
      <xdr:col>15</xdr:col>
      <xdr:colOff>133350</xdr:colOff>
      <xdr:row>84</xdr:row>
      <xdr:rowOff>64951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36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49728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45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70534</xdr:rowOff>
    </xdr:from>
    <xdr:to>
      <xdr:col>11</xdr:col>
      <xdr:colOff>82550</xdr:colOff>
      <xdr:row>84</xdr:row>
      <xdr:rowOff>684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0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156911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8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1907</xdr:rowOff>
    </xdr:from>
    <xdr:to>
      <xdr:col>7</xdr:col>
      <xdr:colOff>31750</xdr:colOff>
      <xdr:row>83</xdr:row>
      <xdr:rowOff>103507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3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113684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0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a:t>
          </a:r>
          <a:r>
            <a:rPr kumimoji="1" lang="en-US" altLang="ja-JP" sz="1300">
              <a:latin typeface="ＭＳ Ｐゴシック" panose="020B0600070205080204" pitchFamily="50" charset="-128"/>
              <a:ea typeface="ＭＳ Ｐゴシック" panose="020B0600070205080204" pitchFamily="50" charset="-128"/>
            </a:rPr>
            <a:t>98.0</a:t>
          </a:r>
          <a:r>
            <a:rPr kumimoji="1" lang="ja-JP" altLang="en-US" sz="1300">
              <a:latin typeface="ＭＳ Ｐゴシック" panose="020B0600070205080204" pitchFamily="50" charset="-128"/>
              <a:ea typeface="ＭＳ Ｐゴシック" panose="020B0600070205080204" pitchFamily="50" charset="-128"/>
            </a:rPr>
            <a:t>となり、前年度より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ポイント増加した。類似団体と比較すると</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ポイント高い数値である。適正な人事配置により、引き続き質の高い行政サービスの提供に努めるとともに、行政効率の高い組織づくりを進めていくことで、一層の給与水準の適正化に努めていく。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20320</xdr:rowOff>
    </xdr:from>
    <xdr:to>
      <xdr:col>81</xdr:col>
      <xdr:colOff>44450</xdr:colOff>
      <xdr:row>89</xdr:row>
      <xdr:rowOff>69850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3632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106697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20320</xdr:rowOff>
    </xdr:from>
    <xdr:to>
      <xdr:col>81</xdr:col>
      <xdr:colOff>133350</xdr:colOff>
      <xdr:row>80</xdr:row>
      <xdr:rowOff>20320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125730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463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21607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2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149861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84630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5080</xdr:rowOff>
    </xdr:from>
    <xdr:to>
      <xdr:col>77</xdr:col>
      <xdr:colOff>95250</xdr:colOff>
      <xdr:row>85</xdr:row>
      <xdr:rowOff>106680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116857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4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149861</xdr:rowOff>
    </xdr:from>
    <xdr:to>
      <xdr:col>72</xdr:col>
      <xdr:colOff>203200</xdr:colOff>
      <xdr:row>87</xdr:row>
      <xdr:rowOff>74930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94561"/>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140988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87</xdr:row>
      <xdr:rowOff>74930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7043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53339</xdr:rowOff>
    </xdr:from>
    <xdr:to>
      <xdr:col>68</xdr:col>
      <xdr:colOff>203200</xdr:colOff>
      <xdr:row>85</xdr:row>
      <xdr:rowOff>154939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165116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53339</xdr:rowOff>
    </xdr:from>
    <xdr:to>
      <xdr:col>64</xdr:col>
      <xdr:colOff>152400</xdr:colOff>
      <xdr:row>85</xdr:row>
      <xdr:rowOff>154939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165116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74930</xdr:rowOff>
    </xdr:from>
    <xdr:to>
      <xdr:col>81</xdr:col>
      <xdr:colOff>95250</xdr:colOff>
      <xdr:row>87</xdr:row>
      <xdr:rowOff>5080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47007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9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99061</xdr:rowOff>
    </xdr:from>
    <xdr:to>
      <xdr:col>73</xdr:col>
      <xdr:colOff>44450</xdr:colOff>
      <xdr:row>87</xdr:row>
      <xdr:rowOff>29211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13988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30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24130</xdr:rowOff>
    </xdr:from>
    <xdr:to>
      <xdr:col>68</xdr:col>
      <xdr:colOff>203200</xdr:colOff>
      <xdr:row>87</xdr:row>
      <xdr:rowOff>125730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110507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2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職員数は変わらず人口が減少（前年比</a:t>
          </a:r>
          <a:r>
            <a:rPr kumimoji="1" lang="en-US" altLang="ja-JP" sz="1300">
              <a:latin typeface="ＭＳ Ｐゴシック" panose="020B0600070205080204" pitchFamily="50" charset="-128"/>
              <a:ea typeface="ＭＳ Ｐゴシック" panose="020B0600070205080204" pitchFamily="50" charset="-128"/>
            </a:rPr>
            <a:t>737</a:t>
          </a:r>
          <a:r>
            <a:rPr kumimoji="1" lang="ja-JP" altLang="en-US" sz="1300">
              <a:latin typeface="ＭＳ Ｐゴシック" panose="020B0600070205080204" pitchFamily="50" charset="-128"/>
              <a:ea typeface="ＭＳ Ｐゴシック" panose="020B0600070205080204" pitchFamily="50" charset="-128"/>
            </a:rPr>
            <a:t>人減）したため、前年度より微増となっているが、類似団体と比較すると平均的な水準を保っている。令和２年度に作成された「第２次定員管理計画」に沿って、今後も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の推進による業務効率化を図りつつ、業務内容と職員総数、職員の年齢構成等を踏まえながら、適正な定員管理に努める。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166642</xdr:rowOff>
    </xdr:from>
    <xdr:to>
      <xdr:col>81</xdr:col>
      <xdr:colOff>44450</xdr:colOff>
      <xdr:row>68</xdr:row>
      <xdr:rowOff>56787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0742"/>
          <a:ext cx="0" cy="16046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28864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87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56787</xdr:rowOff>
    </xdr:from>
    <xdr:to>
      <xdr:col>81</xdr:col>
      <xdr:colOff>133350</xdr:colOff>
      <xdr:row>68</xdr:row>
      <xdr:rowOff>56787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1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81569</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166642</xdr:rowOff>
    </xdr:from>
    <xdr:to>
      <xdr:col>81</xdr:col>
      <xdr:colOff>133350</xdr:colOff>
      <xdr:row>58</xdr:row>
      <xdr:rowOff>166642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91803</xdr:rowOff>
    </xdr:from>
    <xdr:to>
      <xdr:col>81</xdr:col>
      <xdr:colOff>44450</xdr:colOff>
      <xdr:row>61</xdr:row>
      <xdr:rowOff>103868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0253"/>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145795</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04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2268</xdr:rowOff>
    </xdr:from>
    <xdr:to>
      <xdr:col>81</xdr:col>
      <xdr:colOff>95250</xdr:colOff>
      <xdr:row>62</xdr:row>
      <xdr:rowOff>103868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3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72844</xdr:rowOff>
    </xdr:from>
    <xdr:to>
      <xdr:col>77</xdr:col>
      <xdr:colOff>44450</xdr:colOff>
      <xdr:row>61</xdr:row>
      <xdr:rowOff>91803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31294"/>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142694</xdr:rowOff>
    </xdr:from>
    <xdr:to>
      <xdr:col>77</xdr:col>
      <xdr:colOff>95250</xdr:colOff>
      <xdr:row>62</xdr:row>
      <xdr:rowOff>72844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0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57621</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87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50437</xdr:rowOff>
    </xdr:from>
    <xdr:to>
      <xdr:col>72</xdr:col>
      <xdr:colOff>203200</xdr:colOff>
      <xdr:row>61</xdr:row>
      <xdr:rowOff>72844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08887"/>
          <a:ext cx="889000" cy="2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28031</xdr:rowOff>
    </xdr:from>
    <xdr:to>
      <xdr:col>68</xdr:col>
      <xdr:colOff>152400</xdr:colOff>
      <xdr:row>61</xdr:row>
      <xdr:rowOff>50437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86481"/>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109946</xdr:rowOff>
    </xdr:from>
    <xdr:to>
      <xdr:col>68</xdr:col>
      <xdr:colOff>203200</xdr:colOff>
      <xdr:row>62</xdr:row>
      <xdr:rowOff>40096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24873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5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92710</xdr:rowOff>
    </xdr:from>
    <xdr:to>
      <xdr:col>64</xdr:col>
      <xdr:colOff>152400</xdr:colOff>
      <xdr:row>62</xdr:row>
      <xdr:rowOff>22860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7637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53068</xdr:rowOff>
    </xdr:from>
    <xdr:to>
      <xdr:col>81</xdr:col>
      <xdr:colOff>95250</xdr:colOff>
      <xdr:row>61</xdr:row>
      <xdr:rowOff>154668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1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69595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356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41003</xdr:rowOff>
    </xdr:from>
    <xdr:to>
      <xdr:col>77</xdr:col>
      <xdr:colOff>95250</xdr:colOff>
      <xdr:row>61</xdr:row>
      <xdr:rowOff>142603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152780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22044</xdr:rowOff>
    </xdr:from>
    <xdr:to>
      <xdr:col>73</xdr:col>
      <xdr:colOff>44450</xdr:colOff>
      <xdr:row>61</xdr:row>
      <xdr:rowOff>123644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8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133821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4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171087</xdr:rowOff>
    </xdr:from>
    <xdr:to>
      <xdr:col>68</xdr:col>
      <xdr:colOff>203200</xdr:colOff>
      <xdr:row>61</xdr:row>
      <xdr:rowOff>101237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111414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22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148681</xdr:rowOff>
    </xdr:from>
    <xdr:to>
      <xdr:col>64</xdr:col>
      <xdr:colOff>152400</xdr:colOff>
      <xdr:row>61</xdr:row>
      <xdr:rowOff>78831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3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89008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204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％となり、前年度より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ポイント改善した。算定分母である標準財政規模は増となった。また、算定分子は、元利償還金から控除される特定財源が増加したことにより減少した。分子が減少したため単年度比率は前年度と比較して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た。今後、大型の普通建設事業の実施による公債費の増が見込まれるため、引き続き繰上償還を実施するとともに、施設の施設の統廃合や規模の縮小を進めることで、後年度の公債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44</xdr:row>
      <xdr:rowOff>165100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318552"/>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50195</xdr:rowOff>
    </xdr:from>
    <xdr:to>
      <xdr:col>81</xdr:col>
      <xdr:colOff>44450</xdr:colOff>
      <xdr:row>44</xdr:row>
      <xdr:rowOff>73176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7593995"/>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59162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42635</xdr:rowOff>
    </xdr:from>
    <xdr:to>
      <xdr:col>81</xdr:col>
      <xdr:colOff>95250</xdr:colOff>
      <xdr:row>41</xdr:row>
      <xdr:rowOff>144235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73176</xdr:rowOff>
    </xdr:from>
    <xdr:to>
      <xdr:col>77</xdr:col>
      <xdr:colOff>44450</xdr:colOff>
      <xdr:row>44</xdr:row>
      <xdr:rowOff>73176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142922</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82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73176</xdr:rowOff>
    </xdr:from>
    <xdr:to>
      <xdr:col>72</xdr:col>
      <xdr:colOff>203200</xdr:colOff>
      <xdr:row>44</xdr:row>
      <xdr:rowOff>84667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84667</xdr:rowOff>
    </xdr:from>
    <xdr:to>
      <xdr:col>68</xdr:col>
      <xdr:colOff>152400</xdr:colOff>
      <xdr:row>44</xdr:row>
      <xdr:rowOff>142119</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628467"/>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8165</xdr:rowOff>
    </xdr:from>
    <xdr:to>
      <xdr:col>68</xdr:col>
      <xdr:colOff>203200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8165</xdr:rowOff>
    </xdr:from>
    <xdr:to>
      <xdr:col>64</xdr:col>
      <xdr:colOff>152400</xdr:colOff>
      <xdr:row>41</xdr:row>
      <xdr:rowOff>109765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119942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170845</xdr:rowOff>
    </xdr:from>
    <xdr:to>
      <xdr:col>81</xdr:col>
      <xdr:colOff>95250</xdr:colOff>
      <xdr:row>44</xdr:row>
      <xdr:rowOff>100995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66722</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43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22376</xdr:rowOff>
    </xdr:from>
    <xdr:to>
      <xdr:col>77</xdr:col>
      <xdr:colOff>95250</xdr:colOff>
      <xdr:row>44</xdr:row>
      <xdr:rowOff>123976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108753</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22376</xdr:rowOff>
    </xdr:from>
    <xdr:to>
      <xdr:col>73</xdr:col>
      <xdr:colOff>44450</xdr:colOff>
      <xdr:row>44</xdr:row>
      <xdr:rowOff>123976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108753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33867</xdr:rowOff>
    </xdr:from>
    <xdr:to>
      <xdr:col>68</xdr:col>
      <xdr:colOff>203200</xdr:colOff>
      <xdr:row>44</xdr:row>
      <xdr:rowOff>135467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120244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91319</xdr:rowOff>
    </xdr:from>
    <xdr:to>
      <xdr:col>64</xdr:col>
      <xdr:colOff>152400</xdr:colOff>
      <xdr:row>45</xdr:row>
      <xdr:rowOff>21469</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6246</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将来負担比率は前年度より</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ポイント改善した。大鳴門周辺環境整備事業や灘黒岩水仙郷リニューアル事業の進捗により、地方債発行額が前年度と比較して減となったこと。また、ふるさと南あわじ応援寄附金の好調により基金残高が増加したため改善した。今後は、施設の更新等においても多用途施設の一本化や施設規模の縮小などを行い、維持管理経費や更新経費の抑制に努めるとともに、地方債現在高を減少させるため、引き続き繰上償還を実施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70697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42774</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1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70697</xdr:rowOff>
    </xdr:from>
    <xdr:to>
      <xdr:col>81</xdr:col>
      <xdr:colOff>133350</xdr:colOff>
      <xdr:row>22</xdr:row>
      <xdr:rowOff>70697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84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103364</xdr:rowOff>
    </xdr:from>
    <xdr:to>
      <xdr:col>81</xdr:col>
      <xdr:colOff>44450</xdr:colOff>
      <xdr:row>17</xdr:row>
      <xdr:rowOff>107527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6179800" y="2846564"/>
          <a:ext cx="838200" cy="17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107527</xdr:rowOff>
    </xdr:from>
    <xdr:to>
      <xdr:col>77</xdr:col>
      <xdr:colOff>44450</xdr:colOff>
      <xdr:row>19</xdr:row>
      <xdr:rowOff>32738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3022177"/>
          <a:ext cx="889000" cy="26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15311</xdr:rowOff>
    </xdr:from>
    <xdr:to>
      <xdr:col>72</xdr:col>
      <xdr:colOff>203200</xdr:colOff>
      <xdr:row>19</xdr:row>
      <xdr:rowOff>32738</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3272861"/>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163407</xdr:rowOff>
    </xdr:from>
    <xdr:to>
      <xdr:col>73</xdr:col>
      <xdr:colOff>44450</xdr:colOff>
      <xdr:row>14</xdr:row>
      <xdr:rowOff>93557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103734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1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15311</xdr:rowOff>
    </xdr:from>
    <xdr:to>
      <xdr:col>68</xdr:col>
      <xdr:colOff>152400</xdr:colOff>
      <xdr:row>20</xdr:row>
      <xdr:rowOff>73096</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3272861"/>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97860</xdr:rowOff>
    </xdr:from>
    <xdr:to>
      <xdr:col>68</xdr:col>
      <xdr:colOff>203200</xdr:colOff>
      <xdr:row>15</xdr:row>
      <xdr:rowOff>28010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49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38187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26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113947</xdr:rowOff>
    </xdr:from>
    <xdr:to>
      <xdr:col>64</xdr:col>
      <xdr:colOff>152400</xdr:colOff>
      <xdr:row>15</xdr:row>
      <xdr:rowOff>44097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51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54274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83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52564</xdr:rowOff>
    </xdr:from>
    <xdr:to>
      <xdr:col>81</xdr:col>
      <xdr:colOff>95250</xdr:colOff>
      <xdr:row>16</xdr:row>
      <xdr:rowOff>154164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79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24641</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76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56727</xdr:rowOff>
    </xdr:from>
    <xdr:to>
      <xdr:col>77</xdr:col>
      <xdr:colOff>95250</xdr:colOff>
      <xdr:row>17</xdr:row>
      <xdr:rowOff>158327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97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143104</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305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153388</xdr:rowOff>
    </xdr:from>
    <xdr:to>
      <xdr:col>73</xdr:col>
      <xdr:colOff>44450</xdr:colOff>
      <xdr:row>19</xdr:row>
      <xdr:rowOff>83538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323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68315</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332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135960</xdr:rowOff>
    </xdr:from>
    <xdr:to>
      <xdr:col>68</xdr:col>
      <xdr:colOff>203200</xdr:colOff>
      <xdr:row>19</xdr:row>
      <xdr:rowOff>66111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32220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50888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330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22296</xdr:rowOff>
    </xdr:from>
    <xdr:to>
      <xdr:col>64</xdr:col>
      <xdr:colOff>152400</xdr:colOff>
      <xdr:row>20</xdr:row>
      <xdr:rowOff>123896</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345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108673</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353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兵庫県南あわじ市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43,732
42,975
229.01
32,523,351
31,560,976
684,655
16,112,278
31,465,948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35.5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ポイント改善したが、類似団体平均より上回った。今後も引き続き、定員管理等による給与の適正化や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の推進等による事務事業の効率化を図り、計画的な定員管理に取り組む。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140716</xdr:rowOff>
    </xdr:from>
    <xdr:to>
      <xdr:col>24</xdr:col>
      <xdr:colOff>25400</xdr:colOff>
      <xdr:row>40</xdr:row>
      <xdr:rowOff>140716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2711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112793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140716</xdr:rowOff>
    </xdr:from>
    <xdr:to>
      <xdr:col>24</xdr:col>
      <xdr:colOff>114300</xdr:colOff>
      <xdr:row>40</xdr:row>
      <xdr:rowOff>140716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55643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7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140716</xdr:rowOff>
    </xdr:from>
    <xdr:to>
      <xdr:col>24</xdr:col>
      <xdr:colOff>114300</xdr:colOff>
      <xdr:row>32</xdr:row>
      <xdr:rowOff>140716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2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30988</xdr:rowOff>
    </xdr:from>
    <xdr:to>
      <xdr:col>24</xdr:col>
      <xdr:colOff>25400</xdr:colOff>
      <xdr:row>36</xdr:row>
      <xdr:rowOff>140716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0318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140733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7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3556</xdr:rowOff>
    </xdr:from>
    <xdr:to>
      <xdr:col>19</xdr:col>
      <xdr:colOff>187325</xdr:colOff>
      <xdr:row>36</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1757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41910</xdr:rowOff>
    </xdr:from>
    <xdr:to>
      <xdr:col>20</xdr:col>
      <xdr:colOff>38100</xdr:colOff>
      <xdr:row>35</xdr:row>
      <xdr:rowOff>143510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153687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120142</xdr:rowOff>
    </xdr:from>
    <xdr:to>
      <xdr:col>15</xdr:col>
      <xdr:colOff>98425</xdr:colOff>
      <xdr:row>36</xdr:row>
      <xdr:rowOff>3556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208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41910</xdr:rowOff>
    </xdr:from>
    <xdr:to>
      <xdr:col>15</xdr:col>
      <xdr:colOff>149225</xdr:colOff>
      <xdr:row>35</xdr:row>
      <xdr:rowOff>143510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153687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120142</xdr:rowOff>
    </xdr:from>
    <xdr:to>
      <xdr:col>11</xdr:col>
      <xdr:colOff>9525</xdr:colOff>
      <xdr:row>35</xdr:row>
      <xdr:rowOff>165862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208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131064</xdr:rowOff>
    </xdr:from>
    <xdr:to>
      <xdr:col>11</xdr:col>
      <xdr:colOff>60325</xdr:colOff>
      <xdr:row>35</xdr:row>
      <xdr:rowOff>61214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60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71391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72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105918</xdr:rowOff>
    </xdr:from>
    <xdr:to>
      <xdr:col>6</xdr:col>
      <xdr:colOff>171450</xdr:colOff>
      <xdr:row>36</xdr:row>
      <xdr:rowOff>36068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46245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89916</xdr:rowOff>
    </xdr:from>
    <xdr:to>
      <xdr:col>24</xdr:col>
      <xdr:colOff>76200</xdr:colOff>
      <xdr:row>37</xdr:row>
      <xdr:rowOff>20066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61993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151638</xdr:rowOff>
    </xdr:from>
    <xdr:to>
      <xdr:col>20</xdr:col>
      <xdr:colOff>38100</xdr:colOff>
      <xdr:row>36</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238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124206</xdr:rowOff>
    </xdr:from>
    <xdr:to>
      <xdr:col>15</xdr:col>
      <xdr:colOff>149225</xdr:colOff>
      <xdr:row>36</xdr:row>
      <xdr:rowOff>54356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39133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69342</xdr:rowOff>
    </xdr:from>
    <xdr:to>
      <xdr:col>11</xdr:col>
      <xdr:colOff>60325</xdr:colOff>
      <xdr:row>35</xdr:row>
      <xdr:rowOff>170942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155719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115062</xdr:rowOff>
    </xdr:from>
    <xdr:to>
      <xdr:col>6</xdr:col>
      <xdr:colOff>171450</xdr:colOff>
      <xdr:row>36</xdr:row>
      <xdr:rowOff>45212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29989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悪化し、類似団体平均より下回った。経常一般財源の増があった一方で、ふるさと応援寄附金の好調による事業費等の増が上回ったため比率は悪化した。今後は、外部委託業務の精査や指定管理者制度の活用、公共施設の適正化などを図り、一層の経費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78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170543</xdr:rowOff>
    </xdr:from>
    <xdr:to>
      <xdr:col>82</xdr:col>
      <xdr:colOff>107950</xdr:colOff>
      <xdr:row>15</xdr:row>
      <xdr:rowOff>97064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70843"/>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159856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3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170543</xdr:rowOff>
    </xdr:from>
    <xdr:to>
      <xdr:col>78</xdr:col>
      <xdr:colOff>69850</xdr:colOff>
      <xdr:row>15</xdr:row>
      <xdr:rowOff>31750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70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155121</xdr:rowOff>
    </xdr:from>
    <xdr:to>
      <xdr:col>78</xdr:col>
      <xdr:colOff>120650</xdr:colOff>
      <xdr:row>16</xdr:row>
      <xdr:rowOff>85271</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70048</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148771</xdr:rowOff>
    </xdr:from>
    <xdr:to>
      <xdr:col>73</xdr:col>
      <xdr:colOff>180975</xdr:colOff>
      <xdr:row>15</xdr:row>
      <xdr:rowOff>31750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490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122464</xdr:rowOff>
    </xdr:from>
    <xdr:to>
      <xdr:col>74</xdr:col>
      <xdr:colOff>31750</xdr:colOff>
      <xdr:row>16</xdr:row>
      <xdr:rowOff>52614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37391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148771</xdr:rowOff>
    </xdr:from>
    <xdr:to>
      <xdr:col>69</xdr:col>
      <xdr:colOff>92075</xdr:colOff>
      <xdr:row>14</xdr:row>
      <xdr:rowOff>159657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490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163286</xdr:rowOff>
    </xdr:from>
    <xdr:to>
      <xdr:col>69</xdr:col>
      <xdr:colOff>142875</xdr:colOff>
      <xdr:row>15</xdr:row>
      <xdr:rowOff>93436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78213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13607</xdr:rowOff>
    </xdr:from>
    <xdr:to>
      <xdr:col>65</xdr:col>
      <xdr:colOff>53975</xdr:colOff>
      <xdr:row>15</xdr:row>
      <xdr:rowOff>115207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99984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46264</xdr:rowOff>
    </xdr:from>
    <xdr:to>
      <xdr:col>82</xdr:col>
      <xdr:colOff>158750</xdr:colOff>
      <xdr:row>15</xdr:row>
      <xdr:rowOff>147864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62791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119743</xdr:rowOff>
    </xdr:from>
    <xdr:to>
      <xdr:col>78</xdr:col>
      <xdr:colOff>120650</xdr:colOff>
      <xdr:row>15</xdr:row>
      <xdr:rowOff>49893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97971</xdr:rowOff>
    </xdr:from>
    <xdr:to>
      <xdr:col>69</xdr:col>
      <xdr:colOff>142875</xdr:colOff>
      <xdr:row>15</xdr:row>
      <xdr:rowOff>28121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38298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6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108857</xdr:rowOff>
    </xdr:from>
    <xdr:to>
      <xdr:col>65</xdr:col>
      <xdr:colOff>53975</xdr:colOff>
      <xdr:row>15</xdr:row>
      <xdr:rowOff>39007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49184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7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類似団体平均より下回った。経常一般財源である市税等の減がある一方で、生活保護医療扶助費等も減したため改善した。今後も高齢者福祉の向上と、生活困窮者に対する支援や、乳幼児医療への追加助成など効果の大きい市独自施策については、類似団体平均から大きく逸脱しないよう注視しながら、引き続き諸施策を実施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151493</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383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66420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151493</xdr:rowOff>
    </xdr:from>
    <xdr:to>
      <xdr:col>24</xdr:col>
      <xdr:colOff>114300</xdr:colOff>
      <xdr:row>53</xdr:row>
      <xdr:rowOff>151493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78015</xdr:rowOff>
    </xdr:from>
    <xdr:to>
      <xdr:col>24</xdr:col>
      <xdr:colOff>25400</xdr:colOff>
      <xdr:row>54</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3363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15620</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16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110672</xdr:rowOff>
    </xdr:from>
    <xdr:to>
      <xdr:col>19</xdr:col>
      <xdr:colOff>187325</xdr:colOff>
      <xdr:row>54</xdr:row>
      <xdr:rowOff>143328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368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110672</xdr:rowOff>
    </xdr:from>
    <xdr:to>
      <xdr:col>15</xdr:col>
      <xdr:colOff>98425</xdr:colOff>
      <xdr:row>55</xdr:row>
      <xdr:rowOff>53522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3689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53522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483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27215</xdr:rowOff>
    </xdr:from>
    <xdr:to>
      <xdr:col>24</xdr:col>
      <xdr:colOff>76200</xdr:colOff>
      <xdr:row>54</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107242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19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59872</xdr:rowOff>
    </xdr:from>
    <xdr:to>
      <xdr:col>15</xdr:col>
      <xdr:colOff>149225</xdr:colOff>
      <xdr:row>54</xdr:row>
      <xdr:rowOff>161472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その他の経常収支比率は、前年度より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たが、類似団体平均より下回っている。類似団体比較では上位にあり、全国・県平均よりも比率は低くなっている。道路橋りょうや公営住宅等の維持補修費の増により比率は悪化した。今後は公共施設の老朽化対策による維持補修費の増、高齢化社会による各特別会計への繰出金の増など楽観視はできない。</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28100"/>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135165</xdr:rowOff>
    </xdr:from>
    <xdr:to>
      <xdr:col>82</xdr:col>
      <xdr:colOff>107950</xdr:colOff>
      <xdr:row>56</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5649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138084</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37193</xdr:rowOff>
    </xdr:from>
    <xdr:to>
      <xdr:col>78</xdr:col>
      <xdr:colOff>69850</xdr:colOff>
      <xdr:row>55</xdr:row>
      <xdr:rowOff>135165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4669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20865</xdr:rowOff>
    </xdr:from>
    <xdr:to>
      <xdr:col>73</xdr:col>
      <xdr:colOff>180975</xdr:colOff>
      <xdr:row>55</xdr:row>
      <xdr:rowOff>37193</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4506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20865</xdr:rowOff>
    </xdr:from>
    <xdr:to>
      <xdr:col>69</xdr:col>
      <xdr:colOff>92075</xdr:colOff>
      <xdr:row>55</xdr:row>
      <xdr:rowOff>53522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450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80934</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40112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84365</xdr:rowOff>
    </xdr:from>
    <xdr:to>
      <xdr:col>78</xdr:col>
      <xdr:colOff>120650</xdr:colOff>
      <xdr:row>56</xdr:row>
      <xdr:rowOff>14515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24692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8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157843</xdr:rowOff>
    </xdr:from>
    <xdr:to>
      <xdr:col>74</xdr:col>
      <xdr:colOff>31750</xdr:colOff>
      <xdr:row>55</xdr:row>
      <xdr:rowOff>87993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98170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141515</xdr:rowOff>
    </xdr:from>
    <xdr:to>
      <xdr:col>69</xdr:col>
      <xdr:colOff>142875</xdr:colOff>
      <xdr:row>55</xdr:row>
      <xdr:rowOff>71665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81842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2722</xdr:rowOff>
    </xdr:from>
    <xdr:to>
      <xdr:col>65</xdr:col>
      <xdr:colOff>53975</xdr:colOff>
      <xdr:row>55</xdr:row>
      <xdr:rowOff>104322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114499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が、類似団体平均より上回った。経常一般財源の増があった一方で、補助費等の決算額は横ばいであったため比率は改善した。下水道事業会計や広域団体への補助金、負担金等が占める割合が高くなっており、類似団体と比較すると下位に位置している。今後も、単独補助金等の見直しをおこないつつ、高齢化社会や人口減少を抑制する必要な事業を実施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100330</xdr:rowOff>
    </xdr:from>
    <xdr:to>
      <xdr:col>82</xdr:col>
      <xdr:colOff>107950</xdr:colOff>
      <xdr:row>40</xdr:row>
      <xdr:rowOff>96520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581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68597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96520</xdr:rowOff>
    </xdr:from>
    <xdr:to>
      <xdr:col>82</xdr:col>
      <xdr:colOff>196850</xdr:colOff>
      <xdr:row>40</xdr:row>
      <xdr:rowOff>96520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15257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100330</xdr:rowOff>
    </xdr:from>
    <xdr:to>
      <xdr:col>82</xdr:col>
      <xdr:colOff>196850</xdr:colOff>
      <xdr:row>33</xdr:row>
      <xdr:rowOff>100330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66040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5659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130827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66040</xdr:rowOff>
    </xdr:from>
    <xdr:to>
      <xdr:col>78</xdr:col>
      <xdr:colOff>69850</xdr:colOff>
      <xdr:row>38</xdr:row>
      <xdr:rowOff>96520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5811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73660</xdr:rowOff>
    </xdr:from>
    <xdr:to>
      <xdr:col>73</xdr:col>
      <xdr:colOff>180975</xdr:colOff>
      <xdr:row>38</xdr:row>
      <xdr:rowOff>96520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588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106680</xdr:rowOff>
    </xdr:from>
    <xdr:to>
      <xdr:col>74</xdr:col>
      <xdr:colOff>31750</xdr:colOff>
      <xdr:row>37</xdr:row>
      <xdr:rowOff>36830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47007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73660</xdr:rowOff>
    </xdr:from>
    <xdr:to>
      <xdr:col>69</xdr:col>
      <xdr:colOff>92075</xdr:colOff>
      <xdr:row>39</xdr:row>
      <xdr:rowOff>1270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5887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68580</xdr:rowOff>
    </xdr:from>
    <xdr:to>
      <xdr:col>69</xdr:col>
      <xdr:colOff>142875</xdr:colOff>
      <xdr:row>36</xdr:row>
      <xdr:rowOff>170180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8907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0</xdr:rowOff>
    </xdr:from>
    <xdr:to>
      <xdr:col>82</xdr:col>
      <xdr:colOff>158750</xdr:colOff>
      <xdr:row>38</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143527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15240</xdr:rowOff>
    </xdr:from>
    <xdr:to>
      <xdr:col>78</xdr:col>
      <xdr:colOff>120650</xdr:colOff>
      <xdr:row>38</xdr:row>
      <xdr:rowOff>116840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101617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61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45720</xdr:rowOff>
    </xdr:from>
    <xdr:to>
      <xdr:col>74</xdr:col>
      <xdr:colOff>31750</xdr:colOff>
      <xdr:row>38</xdr:row>
      <xdr:rowOff>147320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132097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22860</xdr:rowOff>
    </xdr:from>
    <xdr:to>
      <xdr:col>69</xdr:col>
      <xdr:colOff>142875</xdr:colOff>
      <xdr:row>38</xdr:row>
      <xdr:rowOff>124460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109237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121920</xdr:rowOff>
    </xdr:from>
    <xdr:to>
      <xdr:col>65</xdr:col>
      <xdr:colOff>53975</xdr:colOff>
      <xdr:row>39</xdr:row>
      <xdr:rowOff>52070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36847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改善したが、類似団体平均より上回った。元利償還金が前年度と比較して減少したため改善した。しかし、類似団体の中では下位にあり、引き続き地方債の発行抑制や、引き続き計画的な繰上償還の実施、償還期間の調整などによって比率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xdr:rowOff>
    </xdr:from>
    <xdr:to>
      <xdr:col>24</xdr:col>
      <xdr:colOff>25400</xdr:colOff>
      <xdr:row>81</xdr:row>
      <xdr:rowOff>170435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30836"/>
          <a:ext cx="0" cy="1527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142512</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170435</xdr:rowOff>
    </xdr:from>
    <xdr:to>
      <xdr:col>24</xdr:col>
      <xdr:colOff>114300</xdr:colOff>
      <xdr:row>81</xdr:row>
      <xdr:rowOff>170435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101363</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xdr:rowOff>
    </xdr:from>
    <xdr:to>
      <xdr:col>24</xdr:col>
      <xdr:colOff>114300</xdr:colOff>
      <xdr:row>73</xdr:row>
      <xdr:rowOff>14986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17272</xdr:rowOff>
    </xdr:from>
    <xdr:to>
      <xdr:col>24</xdr:col>
      <xdr:colOff>25400</xdr:colOff>
      <xdr:row>78</xdr:row>
      <xdr:rowOff>81280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339037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136162</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1663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119635</xdr:rowOff>
    </xdr:from>
    <xdr:to>
      <xdr:col>24</xdr:col>
      <xdr:colOff>76200</xdr:colOff>
      <xdr:row>78</xdr:row>
      <xdr:rowOff>49785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81280</xdr:rowOff>
    </xdr:from>
    <xdr:to>
      <xdr:col>19</xdr:col>
      <xdr:colOff>187325</xdr:colOff>
      <xdr:row>78</xdr:row>
      <xdr:rowOff>99568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34543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128778</xdr:rowOff>
    </xdr:from>
    <xdr:to>
      <xdr:col>20</xdr:col>
      <xdr:colOff>38100</xdr:colOff>
      <xdr:row>78</xdr:row>
      <xdr:rowOff>58928</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69105</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0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35561</xdr:rowOff>
    </xdr:from>
    <xdr:to>
      <xdr:col>15</xdr:col>
      <xdr:colOff>98425</xdr:colOff>
      <xdr:row>78</xdr:row>
      <xdr:rowOff>99568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34086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128778</xdr:rowOff>
    </xdr:from>
    <xdr:to>
      <xdr:col>15</xdr:col>
      <xdr:colOff>149225</xdr:colOff>
      <xdr:row>78</xdr:row>
      <xdr:rowOff>58928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69105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78</xdr:row>
      <xdr:rowOff>90424</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408661"/>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59962</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137922</xdr:rowOff>
    </xdr:from>
    <xdr:to>
      <xdr:col>24</xdr:col>
      <xdr:colOff>76200</xdr:colOff>
      <xdr:row>78</xdr:row>
      <xdr:rowOff>68072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109999</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48768</xdr:rowOff>
    </xdr:from>
    <xdr:to>
      <xdr:col>15</xdr:col>
      <xdr:colOff>149225</xdr:colOff>
      <xdr:row>78</xdr:row>
      <xdr:rowOff>150368</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135145</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156211</xdr:rowOff>
    </xdr:from>
    <xdr:to>
      <xdr:col>11</xdr:col>
      <xdr:colOff>60325</xdr:colOff>
      <xdr:row>78</xdr:row>
      <xdr:rowOff>86361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39624</xdr:rowOff>
    </xdr:from>
    <xdr:to>
      <xdr:col>6</xdr:col>
      <xdr:colOff>171450</xdr:colOff>
      <xdr:row>78</xdr:row>
      <xdr:rowOff>141224</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126001</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改善し、類似団体平均より上回った。類似団体平均を大きく下回ったのは補助費等のみであり、その他については平均水準もしくはそれ以上を保っている。今後は比率が悪化しないよう、引き続き経費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104140</xdr:rowOff>
    </xdr:from>
    <xdr:to>
      <xdr:col>82</xdr:col>
      <xdr:colOff>107950</xdr:colOff>
      <xdr:row>80</xdr:row>
      <xdr:rowOff>46989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619990"/>
          <a:ext cx="0" cy="1142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19066</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46989</xdr:rowOff>
    </xdr:from>
    <xdr:to>
      <xdr:col>82</xdr:col>
      <xdr:colOff>196850</xdr:colOff>
      <xdr:row>80</xdr:row>
      <xdr:rowOff>46989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62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19067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363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104140</xdr:rowOff>
    </xdr:from>
    <xdr:to>
      <xdr:col>82</xdr:col>
      <xdr:colOff>196850</xdr:colOff>
      <xdr:row>73</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61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167005</xdr:rowOff>
    </xdr:from>
    <xdr:to>
      <xdr:col>82</xdr:col>
      <xdr:colOff>107950</xdr:colOff>
      <xdr:row>75</xdr:row>
      <xdr:rowOff>98425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2854305"/>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18432</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2705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xdr:rowOff>
    </xdr:from>
    <xdr:to>
      <xdr:col>82</xdr:col>
      <xdr:colOff>158750</xdr:colOff>
      <xdr:row>75</xdr:row>
      <xdr:rowOff>103505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2860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144145</xdr:rowOff>
    </xdr:from>
    <xdr:to>
      <xdr:col>78</xdr:col>
      <xdr:colOff>69850</xdr:colOff>
      <xdr:row>74</xdr:row>
      <xdr:rowOff>167005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28314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121920</xdr:rowOff>
    </xdr:from>
    <xdr:to>
      <xdr:col>78</xdr:col>
      <xdr:colOff>120650</xdr:colOff>
      <xdr:row>75</xdr:row>
      <xdr:rowOff>52070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280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36847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895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98425</xdr:rowOff>
    </xdr:from>
    <xdr:to>
      <xdr:col>73</xdr:col>
      <xdr:colOff>180975</xdr:colOff>
      <xdr:row>74</xdr:row>
      <xdr:rowOff>144145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27857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87630</xdr:rowOff>
    </xdr:from>
    <xdr:to>
      <xdr:col>74</xdr:col>
      <xdr:colOff>31750</xdr:colOff>
      <xdr:row>75</xdr:row>
      <xdr:rowOff>17780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277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27957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5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98425</xdr:rowOff>
    </xdr:from>
    <xdr:to>
      <xdr:col>69</xdr:col>
      <xdr:colOff>92075</xdr:colOff>
      <xdr:row>75</xdr:row>
      <xdr:rowOff>46990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78572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76200</xdr:rowOff>
    </xdr:from>
    <xdr:to>
      <xdr:col>69</xdr:col>
      <xdr:colOff>142875</xdr:colOff>
      <xdr:row>74</xdr:row>
      <xdr:rowOff>6350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59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16527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36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116205</xdr:rowOff>
    </xdr:from>
    <xdr:to>
      <xdr:col>65</xdr:col>
      <xdr:colOff>53975</xdr:colOff>
      <xdr:row>75</xdr:row>
      <xdr:rowOff>46355</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280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56532</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57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47625</xdr:rowOff>
    </xdr:from>
    <xdr:to>
      <xdr:col>82</xdr:col>
      <xdr:colOff>158750</xdr:colOff>
      <xdr:row>75</xdr:row>
      <xdr:rowOff>149225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19702</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878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116205</xdr:rowOff>
    </xdr:from>
    <xdr:to>
      <xdr:col>78</xdr:col>
      <xdr:colOff>120650</xdr:colOff>
      <xdr:row>75</xdr:row>
      <xdr:rowOff>46355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56532</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572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93345</xdr:rowOff>
    </xdr:from>
    <xdr:to>
      <xdr:col>74</xdr:col>
      <xdr:colOff>31750</xdr:colOff>
      <xdr:row>75</xdr:row>
      <xdr:rowOff>23495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27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8272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86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47625</xdr:rowOff>
    </xdr:from>
    <xdr:to>
      <xdr:col>69</xdr:col>
      <xdr:colOff>142875</xdr:colOff>
      <xdr:row>74</xdr:row>
      <xdr:rowOff>149225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73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134002</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82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167640</xdr:rowOff>
    </xdr:from>
    <xdr:to>
      <xdr:col>65</xdr:col>
      <xdr:colOff>53975</xdr:colOff>
      <xdr:row>75</xdr:row>
      <xdr:rowOff>97790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82566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兵庫県南あわじ市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70253</xdr:rowOff>
    </xdr:from>
    <xdr:to>
      <xdr:col>29</xdr:col>
      <xdr:colOff>127000</xdr:colOff>
      <xdr:row>20</xdr:row>
      <xdr:rowOff>128497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03828"/>
          <a:ext cx="0" cy="16012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100574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77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128497</xdr:rowOff>
    </xdr:from>
    <xdr:to>
      <xdr:col>30</xdr:col>
      <xdr:colOff>25400</xdr:colOff>
      <xdr:row>20</xdr:row>
      <xdr:rowOff>128497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605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156630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4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70253</xdr:rowOff>
    </xdr:from>
    <xdr:to>
      <xdr:col>30</xdr:col>
      <xdr:colOff>25400</xdr:colOff>
      <xdr:row>11</xdr:row>
      <xdr:rowOff>70253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038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157954</xdr:rowOff>
    </xdr:from>
    <xdr:to>
      <xdr:col>29</xdr:col>
      <xdr:colOff>127000</xdr:colOff>
      <xdr:row>16</xdr:row>
      <xdr:rowOff>168404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777329"/>
          <a:ext cx="647700" cy="181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133213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24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161136</xdr:rowOff>
    </xdr:from>
    <xdr:to>
      <xdr:col>29</xdr:col>
      <xdr:colOff>177800</xdr:colOff>
      <xdr:row>17</xdr:row>
      <xdr:rowOff>91286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1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168404</xdr:rowOff>
    </xdr:from>
    <xdr:to>
      <xdr:col>26</xdr:col>
      <xdr:colOff>50800</xdr:colOff>
      <xdr:row>17</xdr:row>
      <xdr:rowOff>82173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59229"/>
          <a:ext cx="698500" cy="85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116151</xdr:rowOff>
    </xdr:from>
    <xdr:to>
      <xdr:col>26</xdr:col>
      <xdr:colOff>101600</xdr:colOff>
      <xdr:row>18</xdr:row>
      <xdr:rowOff>46301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78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31078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64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82173</xdr:rowOff>
    </xdr:from>
    <xdr:to>
      <xdr:col>22</xdr:col>
      <xdr:colOff>114300</xdr:colOff>
      <xdr:row>17</xdr:row>
      <xdr:rowOff>114422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44448"/>
          <a:ext cx="698500" cy="32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161936</xdr:rowOff>
    </xdr:from>
    <xdr:to>
      <xdr:col>22</xdr:col>
      <xdr:colOff>165100</xdr:colOff>
      <xdr:row>18</xdr:row>
      <xdr:rowOff>92086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2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76863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10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114422</xdr:rowOff>
    </xdr:from>
    <xdr:to>
      <xdr:col>18</xdr:col>
      <xdr:colOff>177800</xdr:colOff>
      <xdr:row>18</xdr:row>
      <xdr:rowOff>20059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76697"/>
          <a:ext cx="698500" cy="77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14750</xdr:rowOff>
    </xdr:from>
    <xdr:to>
      <xdr:col>19</xdr:col>
      <xdr:colOff>38100</xdr:colOff>
      <xdr:row>18</xdr:row>
      <xdr:rowOff>116350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84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101127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50167</xdr:rowOff>
    </xdr:from>
    <xdr:to>
      <xdr:col>15</xdr:col>
      <xdr:colOff>101600</xdr:colOff>
      <xdr:row>18</xdr:row>
      <xdr:rowOff>151767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38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136544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107154</xdr:rowOff>
    </xdr:from>
    <xdr:to>
      <xdr:col>29</xdr:col>
      <xdr:colOff>177800</xdr:colOff>
      <xdr:row>16</xdr:row>
      <xdr:rowOff>37304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726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123681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571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117604</xdr:rowOff>
    </xdr:from>
    <xdr:to>
      <xdr:col>26</xdr:col>
      <xdr:colOff>101600</xdr:colOff>
      <xdr:row>17</xdr:row>
      <xdr:rowOff>47754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08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57931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7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31373</xdr:rowOff>
    </xdr:from>
    <xdr:to>
      <xdr:col>22</xdr:col>
      <xdr:colOff>165100</xdr:colOff>
      <xdr:row>17</xdr:row>
      <xdr:rowOff>132973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93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143150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63622</xdr:rowOff>
    </xdr:from>
    <xdr:to>
      <xdr:col>19</xdr:col>
      <xdr:colOff>38100</xdr:colOff>
      <xdr:row>17</xdr:row>
      <xdr:rowOff>165222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5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3949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4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140709</xdr:rowOff>
    </xdr:from>
    <xdr:to>
      <xdr:col>15</xdr:col>
      <xdr:colOff>101600</xdr:colOff>
      <xdr:row>18</xdr:row>
      <xdr:rowOff>70859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029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81036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71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143328</xdr:rowOff>
    </xdr:from>
    <xdr:to>
      <xdr:col>33</xdr:col>
      <xdr:colOff>114300</xdr:colOff>
      <xdr:row>38</xdr:row>
      <xdr:rowOff>143328</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217069</xdr:rowOff>
    </xdr:from>
    <xdr:to>
      <xdr:col>29</xdr:col>
      <xdr:colOff>127000</xdr:colOff>
      <xdr:row>38</xdr:row>
      <xdr:rowOff>146203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141619"/>
          <a:ext cx="0" cy="14721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118280</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585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146203</xdr:rowOff>
    </xdr:from>
    <xdr:to>
      <xdr:col>30</xdr:col>
      <xdr:colOff>25400</xdr:colOff>
      <xdr:row>38</xdr:row>
      <xdr:rowOff>146203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6138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131996</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885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217069</xdr:rowOff>
    </xdr:from>
    <xdr:to>
      <xdr:col>30</xdr:col>
      <xdr:colOff>25400</xdr:colOff>
      <xdr:row>33</xdr:row>
      <xdr:rowOff>217069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1416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63776</xdr:rowOff>
    </xdr:from>
    <xdr:to>
      <xdr:col>29</xdr:col>
      <xdr:colOff>127000</xdr:colOff>
      <xdr:row>35</xdr:row>
      <xdr:rowOff>132029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003800" y="6674126"/>
          <a:ext cx="647700" cy="6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41843</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9950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69766</xdr:rowOff>
    </xdr:from>
    <xdr:to>
      <xdr:col>29</xdr:col>
      <xdr:colOff>177800</xdr:colOff>
      <xdr:row>36</xdr:row>
      <xdr:rowOff>171366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7023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63776</xdr:rowOff>
    </xdr:from>
    <xdr:to>
      <xdr:col>26</xdr:col>
      <xdr:colOff>50800</xdr:colOff>
      <xdr:row>35</xdr:row>
      <xdr:rowOff>137908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6674126"/>
          <a:ext cx="698500" cy="74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86128</xdr:rowOff>
    </xdr:from>
    <xdr:to>
      <xdr:col>26</xdr:col>
      <xdr:colOff>101600</xdr:colOff>
      <xdr:row>37</xdr:row>
      <xdr:rowOff>16278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7039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1055</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7125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117268</xdr:rowOff>
    </xdr:from>
    <xdr:to>
      <xdr:col>22</xdr:col>
      <xdr:colOff>114300</xdr:colOff>
      <xdr:row>35</xdr:row>
      <xdr:rowOff>137908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3606800" y="6727618"/>
          <a:ext cx="698500" cy="20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108334</xdr:rowOff>
    </xdr:from>
    <xdr:to>
      <xdr:col>22</xdr:col>
      <xdr:colOff>165100</xdr:colOff>
      <xdr:row>37</xdr:row>
      <xdr:rowOff>38484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7061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23261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714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117268</xdr:rowOff>
    </xdr:from>
    <xdr:to>
      <xdr:col>18</xdr:col>
      <xdr:colOff>177800</xdr:colOff>
      <xdr:row>35</xdr:row>
      <xdr:rowOff>127131</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6727618"/>
          <a:ext cx="698500" cy="98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130182</xdr:rowOff>
    </xdr:from>
    <xdr:to>
      <xdr:col>19</xdr:col>
      <xdr:colOff>38100</xdr:colOff>
      <xdr:row>37</xdr:row>
      <xdr:rowOff>60332</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7083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45109</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71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9644</xdr:rowOff>
    </xdr:from>
    <xdr:to>
      <xdr:col>15</xdr:col>
      <xdr:colOff>101600</xdr:colOff>
      <xdr:row>37</xdr:row>
      <xdr:rowOff>111244</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7134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96021</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7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81229</xdr:rowOff>
    </xdr:from>
    <xdr:to>
      <xdr:col>29</xdr:col>
      <xdr:colOff>177800</xdr:colOff>
      <xdr:row>35</xdr:row>
      <xdr:rowOff>182829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6691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269206</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53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12976</xdr:rowOff>
    </xdr:from>
    <xdr:to>
      <xdr:col>26</xdr:col>
      <xdr:colOff>101600</xdr:colOff>
      <xdr:row>35</xdr:row>
      <xdr:rowOff>114576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6623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124753</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639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87108</xdr:rowOff>
    </xdr:from>
    <xdr:to>
      <xdr:col>22</xdr:col>
      <xdr:colOff>165100</xdr:colOff>
      <xdr:row>35</xdr:row>
      <xdr:rowOff>188708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6697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198885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6466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66468</xdr:rowOff>
    </xdr:from>
    <xdr:to>
      <xdr:col>19</xdr:col>
      <xdr:colOff>38100</xdr:colOff>
      <xdr:row>35</xdr:row>
      <xdr:rowOff>168068</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6676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178245</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6445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76331</xdr:rowOff>
    </xdr:from>
    <xdr:to>
      <xdr:col>15</xdr:col>
      <xdr:colOff>101600</xdr:colOff>
      <xdr:row>35</xdr:row>
      <xdr:rowOff>177931</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6686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188108</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6455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兵庫県南あわじ市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43,732
42,975
229.01
32,523,351
31,560,976
684,655
16,112,278
31,465,948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35.5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133033</xdr:rowOff>
    </xdr:from>
    <xdr:to>
      <xdr:col>24</xdr:col>
      <xdr:colOff>62865</xdr:colOff>
      <xdr:row>38</xdr:row>
      <xdr:rowOff>53302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6533"/>
          <a:ext cx="1270" cy="1291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57129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53302</xdr:rowOff>
    </xdr:from>
    <xdr:to>
      <xdr:col>24</xdr:col>
      <xdr:colOff>152400</xdr:colOff>
      <xdr:row>38</xdr:row>
      <xdr:rowOff>53302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79710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133033</xdr:rowOff>
    </xdr:from>
    <xdr:to>
      <xdr:col>24</xdr:col>
      <xdr:colOff>152400</xdr:colOff>
      <xdr:row>30</xdr:row>
      <xdr:rowOff>133033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165417</xdr:rowOff>
    </xdr:from>
    <xdr:to>
      <xdr:col>24</xdr:col>
      <xdr:colOff>63500</xdr:colOff>
      <xdr:row>35</xdr:row>
      <xdr:rowOff>114033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94717"/>
          <a:ext cx="838200" cy="12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76738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774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98311</xdr:rowOff>
    </xdr:from>
    <xdr:to>
      <xdr:col>24</xdr:col>
      <xdr:colOff>114300</xdr:colOff>
      <xdr:row>36</xdr:row>
      <xdr:rowOff>28461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114033</xdr:rowOff>
    </xdr:from>
    <xdr:to>
      <xdr:col>19</xdr:col>
      <xdr:colOff>177800</xdr:colOff>
      <xdr:row>36</xdr:row>
      <xdr:rowOff>7925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14783"/>
          <a:ext cx="889000" cy="6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27394</xdr:rowOff>
    </xdr:from>
    <xdr:to>
      <xdr:col>20</xdr:col>
      <xdr:colOff>38100</xdr:colOff>
      <xdr:row>36</xdr:row>
      <xdr:rowOff>128994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120121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7925</xdr:rowOff>
    </xdr:from>
    <xdr:to>
      <xdr:col>15</xdr:col>
      <xdr:colOff>50800</xdr:colOff>
      <xdr:row>36</xdr:row>
      <xdr:rowOff>16916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80125"/>
          <a:ext cx="889000" cy="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47066</xdr:rowOff>
    </xdr:from>
    <xdr:to>
      <xdr:col>15</xdr:col>
      <xdr:colOff>101600</xdr:colOff>
      <xdr:row>36</xdr:row>
      <xdr:rowOff>148666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1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139793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1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16916</xdr:rowOff>
    </xdr:from>
    <xdr:to>
      <xdr:col>10</xdr:col>
      <xdr:colOff>114300</xdr:colOff>
      <xdr:row>36</xdr:row>
      <xdr:rowOff>50432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89116"/>
          <a:ext cx="889000" cy="3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61049</xdr:rowOff>
    </xdr:from>
    <xdr:to>
      <xdr:col>10</xdr:col>
      <xdr:colOff>165100</xdr:colOff>
      <xdr:row>36</xdr:row>
      <xdr:rowOff>162649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153776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71501</xdr:rowOff>
    </xdr:from>
    <xdr:to>
      <xdr:col>6</xdr:col>
      <xdr:colOff>38100</xdr:colOff>
      <xdr:row>37</xdr:row>
      <xdr:rowOff>1651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164228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3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114617</xdr:rowOff>
    </xdr:from>
    <xdr:to>
      <xdr:col>24</xdr:col>
      <xdr:colOff>114300</xdr:colOff>
      <xdr:row>35</xdr:row>
      <xdr:rowOff>44767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4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137494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9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63233</xdr:rowOff>
    </xdr:from>
    <xdr:to>
      <xdr:col>20</xdr:col>
      <xdr:colOff>38100</xdr:colOff>
      <xdr:row>35</xdr:row>
      <xdr:rowOff>164833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6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9910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83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128575</xdr:rowOff>
    </xdr:from>
    <xdr:to>
      <xdr:col>15</xdr:col>
      <xdr:colOff>101600</xdr:colOff>
      <xdr:row>36</xdr:row>
      <xdr:rowOff>58725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75252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90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137566</xdr:rowOff>
    </xdr:from>
    <xdr:to>
      <xdr:col>10</xdr:col>
      <xdr:colOff>165100</xdr:colOff>
      <xdr:row>36</xdr:row>
      <xdr:rowOff>67716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3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84243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91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171082</xdr:rowOff>
    </xdr:from>
    <xdr:to>
      <xdr:col>6</xdr:col>
      <xdr:colOff>38100</xdr:colOff>
      <xdr:row>36</xdr:row>
      <xdr:rowOff>101232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7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117759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94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60757</xdr:rowOff>
    </xdr:from>
    <xdr:to>
      <xdr:col>24</xdr:col>
      <xdr:colOff>62865</xdr:colOff>
      <xdr:row>59</xdr:row>
      <xdr:rowOff>38367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04707"/>
          <a:ext cx="1270" cy="134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42194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5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38367</xdr:rowOff>
    </xdr:from>
    <xdr:to>
      <xdr:col>24</xdr:col>
      <xdr:colOff>152400</xdr:colOff>
      <xdr:row>59</xdr:row>
      <xdr:rowOff>38367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5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7434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7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60757</xdr:rowOff>
    </xdr:from>
    <xdr:to>
      <xdr:col>24</xdr:col>
      <xdr:colOff>152400</xdr:colOff>
      <xdr:row>51</xdr:row>
      <xdr:rowOff>60757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04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112128</xdr:rowOff>
    </xdr:from>
    <xdr:to>
      <xdr:col>24</xdr:col>
      <xdr:colOff>63500</xdr:colOff>
      <xdr:row>55</xdr:row>
      <xdr:rowOff>136195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41878"/>
          <a:ext cx="838200" cy="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77716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074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99289</xdr:rowOff>
    </xdr:from>
    <xdr:to>
      <xdr:col>24</xdr:col>
      <xdr:colOff>114300</xdr:colOff>
      <xdr:row>56</xdr:row>
      <xdr:rowOff>29439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52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126009</xdr:rowOff>
    </xdr:from>
    <xdr:to>
      <xdr:col>19</xdr:col>
      <xdr:colOff>177800</xdr:colOff>
      <xdr:row>55</xdr:row>
      <xdr:rowOff>136195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55759"/>
          <a:ext cx="889000" cy="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12853</xdr:rowOff>
    </xdr:from>
    <xdr:to>
      <xdr:col>20</xdr:col>
      <xdr:colOff>38100</xdr:colOff>
      <xdr:row>56</xdr:row>
      <xdr:rowOff>114453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1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105580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0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126009</xdr:rowOff>
    </xdr:from>
    <xdr:to>
      <xdr:col>15</xdr:col>
      <xdr:colOff>50800</xdr:colOff>
      <xdr:row>56</xdr:row>
      <xdr:rowOff>101168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55759"/>
          <a:ext cx="889000" cy="14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8699</xdr:rowOff>
    </xdr:from>
    <xdr:to>
      <xdr:col>15</xdr:col>
      <xdr:colOff>101600</xdr:colOff>
      <xdr:row>56</xdr:row>
      <xdr:rowOff>110299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0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101426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101168</xdr:rowOff>
    </xdr:from>
    <xdr:to>
      <xdr:col>10</xdr:col>
      <xdr:colOff>114300</xdr:colOff>
      <xdr:row>57</xdr:row>
      <xdr:rowOff>68008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02368"/>
          <a:ext cx="889000" cy="13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92481</xdr:rowOff>
    </xdr:from>
    <xdr:to>
      <xdr:col>10</xdr:col>
      <xdr:colOff>165100</xdr:colOff>
      <xdr:row>57</xdr:row>
      <xdr:rowOff>22631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13758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78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142469</xdr:rowOff>
    </xdr:from>
    <xdr:to>
      <xdr:col>6</xdr:col>
      <xdr:colOff>38100</xdr:colOff>
      <xdr:row>57</xdr:row>
      <xdr:rowOff>72619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4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89146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1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61328</xdr:rowOff>
    </xdr:from>
    <xdr:to>
      <xdr:col>24</xdr:col>
      <xdr:colOff>114300</xdr:colOff>
      <xdr:row>55</xdr:row>
      <xdr:rowOff>162928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9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84205</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4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85395</xdr:rowOff>
    </xdr:from>
    <xdr:to>
      <xdr:col>20</xdr:col>
      <xdr:colOff>38100</xdr:colOff>
      <xdr:row>56</xdr:row>
      <xdr:rowOff>15545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1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32072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29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75209</xdr:rowOff>
    </xdr:from>
    <xdr:to>
      <xdr:col>15</xdr:col>
      <xdr:colOff>101600</xdr:colOff>
      <xdr:row>56</xdr:row>
      <xdr:rowOff>5359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0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21886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28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50368</xdr:rowOff>
    </xdr:from>
    <xdr:to>
      <xdr:col>10</xdr:col>
      <xdr:colOff>165100</xdr:colOff>
      <xdr:row>56</xdr:row>
      <xdr:rowOff>151968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5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168495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2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17208</xdr:rowOff>
    </xdr:from>
    <xdr:to>
      <xdr:col>6</xdr:col>
      <xdr:colOff>38100</xdr:colOff>
      <xdr:row>57</xdr:row>
      <xdr:rowOff>118808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109935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88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4578</xdr:rowOff>
    </xdr:from>
    <xdr:to>
      <xdr:col>24</xdr:col>
      <xdr:colOff>62865</xdr:colOff>
      <xdr:row>79</xdr:row>
      <xdr:rowOff>9816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06078"/>
          <a:ext cx="1270" cy="154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13643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5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9816</xdr:rowOff>
    </xdr:from>
    <xdr:to>
      <xdr:col>24</xdr:col>
      <xdr:colOff>152400</xdr:colOff>
      <xdr:row>79</xdr:row>
      <xdr:rowOff>9816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4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122705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4578</xdr:rowOff>
    </xdr:from>
    <xdr:to>
      <xdr:col>24</xdr:col>
      <xdr:colOff>152400</xdr:colOff>
      <xdr:row>70</xdr:row>
      <xdr:rowOff>4578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0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142120</xdr:rowOff>
    </xdr:from>
    <xdr:to>
      <xdr:col>24</xdr:col>
      <xdr:colOff>63500</xdr:colOff>
      <xdr:row>78</xdr:row>
      <xdr:rowOff>142557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15220"/>
          <a:ext cx="838200" cy="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137780</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67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114903</xdr:rowOff>
    </xdr:from>
    <xdr:to>
      <xdr:col>24</xdr:col>
      <xdr:colOff>114300</xdr:colOff>
      <xdr:row>78</xdr:row>
      <xdr:rowOff>45053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1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142120</xdr:rowOff>
    </xdr:from>
    <xdr:to>
      <xdr:col>19</xdr:col>
      <xdr:colOff>177800</xdr:colOff>
      <xdr:row>78</xdr:row>
      <xdr:rowOff>146386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15220"/>
          <a:ext cx="889000" cy="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9310</xdr:rowOff>
    </xdr:from>
    <xdr:to>
      <xdr:col>20</xdr:col>
      <xdr:colOff>38100</xdr:colOff>
      <xdr:row>78</xdr:row>
      <xdr:rowOff>110910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127437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146386</xdr:rowOff>
    </xdr:from>
    <xdr:to>
      <xdr:col>15</xdr:col>
      <xdr:colOff>50800</xdr:colOff>
      <xdr:row>78</xdr:row>
      <xdr:rowOff>153302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19486"/>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152851</xdr:rowOff>
    </xdr:from>
    <xdr:to>
      <xdr:col>15</xdr:col>
      <xdr:colOff>101600</xdr:colOff>
      <xdr:row>78</xdr:row>
      <xdr:rowOff>83001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54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99528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2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134747</xdr:rowOff>
    </xdr:from>
    <xdr:to>
      <xdr:col>10</xdr:col>
      <xdr:colOff>114300</xdr:colOff>
      <xdr:row>78</xdr:row>
      <xdr:rowOff>153302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07847"/>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140221</xdr:rowOff>
    </xdr:from>
    <xdr:to>
      <xdr:col>10</xdr:col>
      <xdr:colOff>165100</xdr:colOff>
      <xdr:row>78</xdr:row>
      <xdr:rowOff>70371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4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86898</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11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149631</xdr:rowOff>
    </xdr:from>
    <xdr:to>
      <xdr:col>6</xdr:col>
      <xdr:colOff>38100</xdr:colOff>
      <xdr:row>78</xdr:row>
      <xdr:rowOff>79781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96308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2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91757</xdr:rowOff>
    </xdr:from>
    <xdr:to>
      <xdr:col>24</xdr:col>
      <xdr:colOff>114300</xdr:colOff>
      <xdr:row>79</xdr:row>
      <xdr:rowOff>21907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6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6684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7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91320</xdr:rowOff>
    </xdr:from>
    <xdr:to>
      <xdr:col>20</xdr:col>
      <xdr:colOff>38100</xdr:colOff>
      <xdr:row>79</xdr:row>
      <xdr:rowOff>21470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6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12597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95586</xdr:rowOff>
    </xdr:from>
    <xdr:to>
      <xdr:col>15</xdr:col>
      <xdr:colOff>101600</xdr:colOff>
      <xdr:row>79</xdr:row>
      <xdr:rowOff>25736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6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16863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6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102502</xdr:rowOff>
    </xdr:from>
    <xdr:to>
      <xdr:col>10</xdr:col>
      <xdr:colOff>165100</xdr:colOff>
      <xdr:row>79</xdr:row>
      <xdr:rowOff>32652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23779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83947</xdr:rowOff>
    </xdr:from>
    <xdr:to>
      <xdr:col>6</xdr:col>
      <xdr:colOff>38100</xdr:colOff>
      <xdr:row>79</xdr:row>
      <xdr:rowOff>14097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5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5224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49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93675</xdr:rowOff>
    </xdr:from>
    <xdr:to>
      <xdr:col>24</xdr:col>
      <xdr:colOff>62865</xdr:colOff>
      <xdr:row>98</xdr:row>
      <xdr:rowOff>27736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175"/>
          <a:ext cx="1270" cy="1305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31563</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3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27736</xdr:rowOff>
    </xdr:from>
    <xdr:to>
      <xdr:col>24</xdr:col>
      <xdr:colOff>152400</xdr:colOff>
      <xdr:row>98</xdr:row>
      <xdr:rowOff>27736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2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40352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93675</xdr:rowOff>
    </xdr:from>
    <xdr:to>
      <xdr:col>24</xdr:col>
      <xdr:colOff>152400</xdr:colOff>
      <xdr:row>90</xdr:row>
      <xdr:rowOff>93675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65570</xdr:rowOff>
    </xdr:from>
    <xdr:to>
      <xdr:col>24</xdr:col>
      <xdr:colOff>63500</xdr:colOff>
      <xdr:row>96</xdr:row>
      <xdr:rowOff>111734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524770"/>
          <a:ext cx="838200" cy="4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124096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068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101219</xdr:rowOff>
    </xdr:from>
    <xdr:to>
      <xdr:col>24</xdr:col>
      <xdr:colOff>114300</xdr:colOff>
      <xdr:row>95</xdr:row>
      <xdr:rowOff>31369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65570</xdr:rowOff>
    </xdr:from>
    <xdr:to>
      <xdr:col>19</xdr:col>
      <xdr:colOff>177800</xdr:colOff>
      <xdr:row>97</xdr:row>
      <xdr:rowOff>20841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24770"/>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10337</xdr:rowOff>
    </xdr:from>
    <xdr:to>
      <xdr:col>20</xdr:col>
      <xdr:colOff>38100</xdr:colOff>
      <xdr:row>95</xdr:row>
      <xdr:rowOff>111937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9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128464</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073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34353</xdr:rowOff>
    </xdr:from>
    <xdr:to>
      <xdr:col>15</xdr:col>
      <xdr:colOff>50800</xdr:colOff>
      <xdr:row>97</xdr:row>
      <xdr:rowOff>20841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493553"/>
          <a:ext cx="889000" cy="15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120396</xdr:rowOff>
    </xdr:from>
    <xdr:to>
      <xdr:col>15</xdr:col>
      <xdr:colOff>101600</xdr:colOff>
      <xdr:row>96</xdr:row>
      <xdr:rowOff>50546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67073</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183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34353</xdr:rowOff>
    </xdr:from>
    <xdr:to>
      <xdr:col>10</xdr:col>
      <xdr:colOff>114300</xdr:colOff>
      <xdr:row>98</xdr:row>
      <xdr:rowOff>48133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493553"/>
          <a:ext cx="889000" cy="35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140043</xdr:rowOff>
    </xdr:from>
    <xdr:to>
      <xdr:col>10</xdr:col>
      <xdr:colOff>165100</xdr:colOff>
      <xdr:row>95</xdr:row>
      <xdr:rowOff>70193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25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86720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031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48349</xdr:rowOff>
    </xdr:from>
    <xdr:to>
      <xdr:col>6</xdr:col>
      <xdr:colOff>38100</xdr:colOff>
      <xdr:row>96</xdr:row>
      <xdr:rowOff>149949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0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166476</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28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60934</xdr:rowOff>
    </xdr:from>
    <xdr:to>
      <xdr:col>24</xdr:col>
      <xdr:colOff>114300</xdr:colOff>
      <xdr:row>96</xdr:row>
      <xdr:rowOff>162534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2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39361</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9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14770</xdr:rowOff>
    </xdr:from>
    <xdr:to>
      <xdr:col>20</xdr:col>
      <xdr:colOff>38100</xdr:colOff>
      <xdr:row>96</xdr:row>
      <xdr:rowOff>116370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7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107497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566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141491</xdr:rowOff>
    </xdr:from>
    <xdr:to>
      <xdr:col>15</xdr:col>
      <xdr:colOff>101600</xdr:colOff>
      <xdr:row>97</xdr:row>
      <xdr:rowOff>71641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60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62768</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69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155003</xdr:rowOff>
    </xdr:from>
    <xdr:to>
      <xdr:col>10</xdr:col>
      <xdr:colOff>165100</xdr:colOff>
      <xdr:row>96</xdr:row>
      <xdr:rowOff>85153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44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76280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35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168783</xdr:rowOff>
    </xdr:from>
    <xdr:to>
      <xdr:col>6</xdr:col>
      <xdr:colOff>38100</xdr:colOff>
      <xdr:row>98</xdr:row>
      <xdr:rowOff>98933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9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90060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89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139029</xdr:rowOff>
    </xdr:from>
    <xdr:to>
      <xdr:col>54</xdr:col>
      <xdr:colOff>189865</xdr:colOff>
      <xdr:row>38</xdr:row>
      <xdr:rowOff>165753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2529"/>
          <a:ext cx="1270" cy="139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169580</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8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165753</xdr:rowOff>
    </xdr:from>
    <xdr:to>
      <xdr:col>55</xdr:col>
      <xdr:colOff>88900</xdr:colOff>
      <xdr:row>38</xdr:row>
      <xdr:rowOff>165753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80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85706</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7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139029</xdr:rowOff>
    </xdr:from>
    <xdr:to>
      <xdr:col>55</xdr:col>
      <xdr:colOff>88900</xdr:colOff>
      <xdr:row>30</xdr:row>
      <xdr:rowOff>139029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101219</xdr:rowOff>
    </xdr:from>
    <xdr:to>
      <xdr:col>55</xdr:col>
      <xdr:colOff>0</xdr:colOff>
      <xdr:row>36</xdr:row>
      <xdr:rowOff>114874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73419"/>
          <a:ext cx="838200" cy="1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37906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10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59479</xdr:rowOff>
    </xdr:from>
    <xdr:to>
      <xdr:col>55</xdr:col>
      <xdr:colOff>50800</xdr:colOff>
      <xdr:row>36</xdr:row>
      <xdr:rowOff>161079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31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114874</xdr:rowOff>
    </xdr:from>
    <xdr:to>
      <xdr:col>50</xdr:col>
      <xdr:colOff>114300</xdr:colOff>
      <xdr:row>37</xdr:row>
      <xdr:rowOff>22215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87074"/>
          <a:ext cx="889000" cy="7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122413</xdr:rowOff>
    </xdr:from>
    <xdr:to>
      <xdr:col>50</xdr:col>
      <xdr:colOff>165100</xdr:colOff>
      <xdr:row>37</xdr:row>
      <xdr:rowOff>52563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43690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22215</xdr:rowOff>
    </xdr:from>
    <xdr:to>
      <xdr:col>45</xdr:col>
      <xdr:colOff>177800</xdr:colOff>
      <xdr:row>37</xdr:row>
      <xdr:rowOff>52558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65865"/>
          <a:ext cx="889000" cy="30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97922</xdr:rowOff>
    </xdr:from>
    <xdr:to>
      <xdr:col>46</xdr:col>
      <xdr:colOff>38100</xdr:colOff>
      <xdr:row>37</xdr:row>
      <xdr:rowOff>28072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0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44599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45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91625</xdr:rowOff>
    </xdr:from>
    <xdr:to>
      <xdr:col>41</xdr:col>
      <xdr:colOff>50800</xdr:colOff>
      <xdr:row>37</xdr:row>
      <xdr:rowOff>52558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578025"/>
          <a:ext cx="889000" cy="81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149098</xdr:rowOff>
    </xdr:from>
    <xdr:to>
      <xdr:col>41</xdr:col>
      <xdr:colOff>101600</xdr:colOff>
      <xdr:row>37</xdr:row>
      <xdr:rowOff>79248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32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95775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09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60081</xdr:rowOff>
    </xdr:from>
    <xdr:to>
      <xdr:col>36</xdr:col>
      <xdr:colOff>165100</xdr:colOff>
      <xdr:row>32</xdr:row>
      <xdr:rowOff>161681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54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152808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39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50419</xdr:rowOff>
    </xdr:from>
    <xdr:to>
      <xdr:col>55</xdr:col>
      <xdr:colOff>50800</xdr:colOff>
      <xdr:row>36</xdr:row>
      <xdr:rowOff>152019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2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73296</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7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64074</xdr:rowOff>
    </xdr:from>
    <xdr:to>
      <xdr:col>50</xdr:col>
      <xdr:colOff>165100</xdr:colOff>
      <xdr:row>36</xdr:row>
      <xdr:rowOff>165674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3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10751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11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142865</xdr:rowOff>
    </xdr:from>
    <xdr:to>
      <xdr:col>46</xdr:col>
      <xdr:colOff>38100</xdr:colOff>
      <xdr:row>37</xdr:row>
      <xdr:rowOff>73015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1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64142</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0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1758</xdr:rowOff>
    </xdr:from>
    <xdr:to>
      <xdr:col>41</xdr:col>
      <xdr:colOff>101600</xdr:colOff>
      <xdr:row>37</xdr:row>
      <xdr:rowOff>103358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4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94485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43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40825</xdr:rowOff>
    </xdr:from>
    <xdr:to>
      <xdr:col>36</xdr:col>
      <xdr:colOff>165100</xdr:colOff>
      <xdr:row>32</xdr:row>
      <xdr:rowOff>142425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52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158952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302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47781</xdr:rowOff>
    </xdr:from>
    <xdr:to>
      <xdr:col>54</xdr:col>
      <xdr:colOff>189865</xdr:colOff>
      <xdr:row>58</xdr:row>
      <xdr:rowOff>98226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91731"/>
          <a:ext cx="1270" cy="125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102053</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4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98226</xdr:rowOff>
    </xdr:from>
    <xdr:to>
      <xdr:col>55</xdr:col>
      <xdr:colOff>88900</xdr:colOff>
      <xdr:row>58</xdr:row>
      <xdr:rowOff>98226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4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165908</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6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47781</xdr:rowOff>
    </xdr:from>
    <xdr:to>
      <xdr:col>55</xdr:col>
      <xdr:colOff>88900</xdr:colOff>
      <xdr:row>51</xdr:row>
      <xdr:rowOff>47781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91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96440</xdr:rowOff>
    </xdr:from>
    <xdr:to>
      <xdr:col>55</xdr:col>
      <xdr:colOff>0</xdr:colOff>
      <xdr:row>55</xdr:row>
      <xdr:rowOff>137501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526190"/>
          <a:ext cx="838200" cy="4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44826</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474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66399</xdr:rowOff>
    </xdr:from>
    <xdr:to>
      <xdr:col>55</xdr:col>
      <xdr:colOff>50800</xdr:colOff>
      <xdr:row>55</xdr:row>
      <xdr:rowOff>167999</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49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142726</xdr:rowOff>
    </xdr:from>
    <xdr:to>
      <xdr:col>50</xdr:col>
      <xdr:colOff>114300</xdr:colOff>
      <xdr:row>55</xdr:row>
      <xdr:rowOff>137501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058126"/>
          <a:ext cx="889000" cy="50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58834</xdr:rowOff>
    </xdr:from>
    <xdr:to>
      <xdr:col>50</xdr:col>
      <xdr:colOff>165100</xdr:colOff>
      <xdr:row>55</xdr:row>
      <xdr:rowOff>160434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48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5511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26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142726</xdr:rowOff>
    </xdr:from>
    <xdr:to>
      <xdr:col>45</xdr:col>
      <xdr:colOff>177800</xdr:colOff>
      <xdr:row>55</xdr:row>
      <xdr:rowOff>92467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058126"/>
          <a:ext cx="889000" cy="46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103454</xdr:rowOff>
    </xdr:from>
    <xdr:to>
      <xdr:col>46</xdr:col>
      <xdr:colOff>38100</xdr:colOff>
      <xdr:row>55</xdr:row>
      <xdr:rowOff>33604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36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24731</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50795" y="9454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92467</xdr:rowOff>
    </xdr:from>
    <xdr:to>
      <xdr:col>41</xdr:col>
      <xdr:colOff>50800</xdr:colOff>
      <xdr:row>57</xdr:row>
      <xdr:rowOff>120062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522217"/>
          <a:ext cx="889000" cy="37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48961</xdr:rowOff>
    </xdr:from>
    <xdr:to>
      <xdr:col>41</xdr:col>
      <xdr:colOff>101600</xdr:colOff>
      <xdr:row>55</xdr:row>
      <xdr:rowOff>150561</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478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141688</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57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4285</xdr:rowOff>
    </xdr:from>
    <xdr:to>
      <xdr:col>36</xdr:col>
      <xdr:colOff>165100</xdr:colOff>
      <xdr:row>53</xdr:row>
      <xdr:rowOff>105885</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09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122412</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8866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45640</xdr:rowOff>
    </xdr:from>
    <xdr:to>
      <xdr:col>55</xdr:col>
      <xdr:colOff>50800</xdr:colOff>
      <xdr:row>55</xdr:row>
      <xdr:rowOff>147240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47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68517</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32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86701</xdr:rowOff>
    </xdr:from>
    <xdr:to>
      <xdr:col>50</xdr:col>
      <xdr:colOff>165100</xdr:colOff>
      <xdr:row>56</xdr:row>
      <xdr:rowOff>16851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51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7978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60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91926</xdr:rowOff>
    </xdr:from>
    <xdr:to>
      <xdr:col>46</xdr:col>
      <xdr:colOff>38100</xdr:colOff>
      <xdr:row>53</xdr:row>
      <xdr:rowOff>22076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00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38603</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50795" y="8782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41667</xdr:rowOff>
    </xdr:from>
    <xdr:to>
      <xdr:col>41</xdr:col>
      <xdr:colOff>101600</xdr:colOff>
      <xdr:row>55</xdr:row>
      <xdr:rowOff>143267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47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159794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24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69262</xdr:rowOff>
    </xdr:from>
    <xdr:to>
      <xdr:col>36</xdr:col>
      <xdr:colOff>165100</xdr:colOff>
      <xdr:row>57</xdr:row>
      <xdr:rowOff>170862</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84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161989</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93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78458</xdr:rowOff>
    </xdr:from>
    <xdr:to>
      <xdr:col>54</xdr:col>
      <xdr:colOff>189865</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51408"/>
          <a:ext cx="1270" cy="1261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25135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2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78458</xdr:rowOff>
    </xdr:from>
    <xdr:to>
      <xdr:col>55</xdr:col>
      <xdr:colOff>88900</xdr:colOff>
      <xdr:row>71</xdr:row>
      <xdr:rowOff>78458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51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47346</xdr:rowOff>
    </xdr:from>
    <xdr:to>
      <xdr:col>55</xdr:col>
      <xdr:colOff>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734646"/>
          <a:ext cx="838200" cy="778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50192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2908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27315</xdr:rowOff>
    </xdr:from>
    <xdr:to>
      <xdr:col>55</xdr:col>
      <xdr:colOff>50800</xdr:colOff>
      <xdr:row>76</xdr:row>
      <xdr:rowOff>128915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05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2632</xdr:rowOff>
    </xdr:from>
    <xdr:to>
      <xdr:col>50</xdr:col>
      <xdr:colOff>114300</xdr:colOff>
      <xdr:row>74</xdr:row>
      <xdr:rowOff>47346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2347032"/>
          <a:ext cx="889000" cy="38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80465</xdr:rowOff>
    </xdr:from>
    <xdr:to>
      <xdr:col>50</xdr:col>
      <xdr:colOff>165100</xdr:colOff>
      <xdr:row>76</xdr:row>
      <xdr:rowOff>10615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293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1742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3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2632</xdr:rowOff>
    </xdr:from>
    <xdr:to>
      <xdr:col>45</xdr:col>
      <xdr:colOff>177800</xdr:colOff>
      <xdr:row>75</xdr:row>
      <xdr:rowOff>115080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2347032"/>
          <a:ext cx="889000" cy="62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41534</xdr:rowOff>
    </xdr:from>
    <xdr:to>
      <xdr:col>46</xdr:col>
      <xdr:colOff>38100</xdr:colOff>
      <xdr:row>74</xdr:row>
      <xdr:rowOff>143134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272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134261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82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115080</xdr:rowOff>
    </xdr:from>
    <xdr:to>
      <xdr:col>41</xdr:col>
      <xdr:colOff>50800</xdr:colOff>
      <xdr:row>78</xdr:row>
      <xdr:rowOff>47574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2973830"/>
          <a:ext cx="889000" cy="44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149296</xdr:rowOff>
    </xdr:from>
    <xdr:to>
      <xdr:col>41</xdr:col>
      <xdr:colOff>101600</xdr:colOff>
      <xdr:row>75</xdr:row>
      <xdr:rowOff>79446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28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95973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61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26126</xdr:rowOff>
    </xdr:from>
    <xdr:to>
      <xdr:col>36</xdr:col>
      <xdr:colOff>165100</xdr:colOff>
      <xdr:row>70</xdr:row>
      <xdr:rowOff>127726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20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68</xdr:row>
      <xdr:rowOff>144253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180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167996</xdr:rowOff>
    </xdr:from>
    <xdr:to>
      <xdr:col>50</xdr:col>
      <xdr:colOff>165100</xdr:colOff>
      <xdr:row>74</xdr:row>
      <xdr:rowOff>98146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6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114673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45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123282</xdr:rowOff>
    </xdr:from>
    <xdr:to>
      <xdr:col>46</xdr:col>
      <xdr:colOff>38100</xdr:colOff>
      <xdr:row>72</xdr:row>
      <xdr:rowOff>53432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22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69959</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20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64280</xdr:rowOff>
    </xdr:from>
    <xdr:to>
      <xdr:col>41</xdr:col>
      <xdr:colOff>101600</xdr:colOff>
      <xdr:row>75</xdr:row>
      <xdr:rowOff>165880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29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157007</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01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168224</xdr:rowOff>
    </xdr:from>
    <xdr:to>
      <xdr:col>36</xdr:col>
      <xdr:colOff>165100</xdr:colOff>
      <xdr:row>78</xdr:row>
      <xdr:rowOff>98374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6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89501</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6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161189</xdr:rowOff>
    </xdr:from>
    <xdr:to>
      <xdr:col>54</xdr:col>
      <xdr:colOff>189865</xdr:colOff>
      <xdr:row>99</xdr:row>
      <xdr:rowOff>22842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20239"/>
          <a:ext cx="1270" cy="157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26669</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0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22842</xdr:rowOff>
    </xdr:from>
    <xdr:to>
      <xdr:col>55</xdr:col>
      <xdr:colOff>88900</xdr:colOff>
      <xdr:row>99</xdr:row>
      <xdr:rowOff>22842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9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107866</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9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161189</xdr:rowOff>
    </xdr:from>
    <xdr:to>
      <xdr:col>55</xdr:col>
      <xdr:colOff>88900</xdr:colOff>
      <xdr:row>89</xdr:row>
      <xdr:rowOff>161189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2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53180</xdr:rowOff>
    </xdr:from>
    <xdr:to>
      <xdr:col>55</xdr:col>
      <xdr:colOff>0</xdr:colOff>
      <xdr:row>96</xdr:row>
      <xdr:rowOff>121259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169480"/>
          <a:ext cx="838200" cy="41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50857</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38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72430</xdr:rowOff>
    </xdr:from>
    <xdr:to>
      <xdr:col>55</xdr:col>
      <xdr:colOff>50800</xdr:colOff>
      <xdr:row>96</xdr:row>
      <xdr:rowOff>2580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6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164933</xdr:rowOff>
    </xdr:from>
    <xdr:to>
      <xdr:col>50</xdr:col>
      <xdr:colOff>114300</xdr:colOff>
      <xdr:row>96</xdr:row>
      <xdr:rowOff>121259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281233"/>
          <a:ext cx="889000" cy="29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124997</xdr:rowOff>
    </xdr:from>
    <xdr:to>
      <xdr:col>50</xdr:col>
      <xdr:colOff>165100</xdr:colOff>
      <xdr:row>96</xdr:row>
      <xdr:rowOff>55147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71674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8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164933</xdr:rowOff>
    </xdr:from>
    <xdr:to>
      <xdr:col>45</xdr:col>
      <xdr:colOff>177800</xdr:colOff>
      <xdr:row>96</xdr:row>
      <xdr:rowOff>56457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281233"/>
          <a:ext cx="889000" cy="23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92700</xdr:rowOff>
    </xdr:from>
    <xdr:to>
      <xdr:col>46</xdr:col>
      <xdr:colOff>38100</xdr:colOff>
      <xdr:row>96</xdr:row>
      <xdr:rowOff>22850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38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13977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47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56457</xdr:rowOff>
    </xdr:from>
    <xdr:to>
      <xdr:col>41</xdr:col>
      <xdr:colOff>50800</xdr:colOff>
      <xdr:row>97</xdr:row>
      <xdr:rowOff>38322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515657"/>
          <a:ext cx="889000" cy="15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163914</xdr:rowOff>
    </xdr:from>
    <xdr:to>
      <xdr:col>41</xdr:col>
      <xdr:colOff>101600</xdr:colOff>
      <xdr:row>96</xdr:row>
      <xdr:rowOff>94064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5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110591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2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57973</xdr:rowOff>
    </xdr:from>
    <xdr:to>
      <xdr:col>36</xdr:col>
      <xdr:colOff>165100</xdr:colOff>
      <xdr:row>96</xdr:row>
      <xdr:rowOff>159573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517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4650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29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2380</xdr:rowOff>
    </xdr:from>
    <xdr:to>
      <xdr:col>55</xdr:col>
      <xdr:colOff>50800</xdr:colOff>
      <xdr:row>94</xdr:row>
      <xdr:rowOff>103980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11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25257</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597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70459</xdr:rowOff>
    </xdr:from>
    <xdr:to>
      <xdr:col>50</xdr:col>
      <xdr:colOff>165100</xdr:colOff>
      <xdr:row>97</xdr:row>
      <xdr:rowOff>609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2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163186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62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114133</xdr:rowOff>
    </xdr:from>
    <xdr:to>
      <xdr:col>46</xdr:col>
      <xdr:colOff>38100</xdr:colOff>
      <xdr:row>95</xdr:row>
      <xdr:rowOff>44283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2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60810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0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5657</xdr:rowOff>
    </xdr:from>
    <xdr:to>
      <xdr:col>41</xdr:col>
      <xdr:colOff>101600</xdr:colOff>
      <xdr:row>96</xdr:row>
      <xdr:rowOff>107257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46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98384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55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158972</xdr:rowOff>
    </xdr:from>
    <xdr:to>
      <xdr:col>36</xdr:col>
      <xdr:colOff>165100</xdr:colOff>
      <xdr:row>97</xdr:row>
      <xdr:rowOff>89122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80249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1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56627</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43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3304</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56627</xdr:rowOff>
    </xdr:from>
    <xdr:to>
      <xdr:col>86</xdr:col>
      <xdr:colOff>25400</xdr:colOff>
      <xdr:row>32</xdr:row>
      <xdr:rowOff>56627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43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8027</xdr:rowOff>
    </xdr:from>
    <xdr:to>
      <xdr:col>85</xdr:col>
      <xdr:colOff>127000</xdr:colOff>
      <xdr:row>38</xdr:row>
      <xdr:rowOff>103032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523127"/>
          <a:ext cx="838200" cy="9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30441</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202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7564</xdr:rowOff>
    </xdr:from>
    <xdr:to>
      <xdr:col>85</xdr:col>
      <xdr:colOff>177800</xdr:colOff>
      <xdr:row>37</xdr:row>
      <xdr:rowOff>109164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35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86345</xdr:rowOff>
    </xdr:from>
    <xdr:to>
      <xdr:col>81</xdr:col>
      <xdr:colOff>50800</xdr:colOff>
      <xdr:row>38</xdr:row>
      <xdr:rowOff>103032</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01445"/>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167904</xdr:rowOff>
    </xdr:from>
    <xdr:to>
      <xdr:col>81</xdr:col>
      <xdr:colOff>101600</xdr:colOff>
      <xdr:row>37</xdr:row>
      <xdr:rowOff>98054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3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114581</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11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43459</xdr:rowOff>
    </xdr:from>
    <xdr:to>
      <xdr:col>76</xdr:col>
      <xdr:colOff>114300</xdr:colOff>
      <xdr:row>38</xdr:row>
      <xdr:rowOff>86345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558559"/>
          <a:ext cx="889000" cy="4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28275</xdr:rowOff>
    </xdr:from>
    <xdr:to>
      <xdr:col>76</xdr:col>
      <xdr:colOff>165100</xdr:colOff>
      <xdr:row>37</xdr:row>
      <xdr:rowOff>129875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3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146402</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14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43459</xdr:rowOff>
    </xdr:from>
    <xdr:to>
      <xdr:col>71</xdr:col>
      <xdr:colOff>177800</xdr:colOff>
      <xdr:row>38</xdr:row>
      <xdr:rowOff>92334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558559"/>
          <a:ext cx="889000" cy="4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22560</xdr:rowOff>
    </xdr:from>
    <xdr:to>
      <xdr:col>72</xdr:col>
      <xdr:colOff>38100</xdr:colOff>
      <xdr:row>37</xdr:row>
      <xdr:rowOff>124160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36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140687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14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52141</xdr:rowOff>
    </xdr:from>
    <xdr:to>
      <xdr:col>67</xdr:col>
      <xdr:colOff>101600</xdr:colOff>
      <xdr:row>33</xdr:row>
      <xdr:rowOff>153741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5709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170268</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47111" y="548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128676</xdr:rowOff>
    </xdr:from>
    <xdr:to>
      <xdr:col>85</xdr:col>
      <xdr:colOff>177800</xdr:colOff>
      <xdr:row>38</xdr:row>
      <xdr:rowOff>58826</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4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107103</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52232</xdr:rowOff>
    </xdr:from>
    <xdr:to>
      <xdr:col>81</xdr:col>
      <xdr:colOff>101600</xdr:colOff>
      <xdr:row>38</xdr:row>
      <xdr:rowOff>153832</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6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144959</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6660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35545</xdr:rowOff>
    </xdr:from>
    <xdr:to>
      <xdr:col>76</xdr:col>
      <xdr:colOff>165100</xdr:colOff>
      <xdr:row>38</xdr:row>
      <xdr:rowOff>137145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5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128272</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64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164109</xdr:rowOff>
    </xdr:from>
    <xdr:to>
      <xdr:col>72</xdr:col>
      <xdr:colOff>38100</xdr:colOff>
      <xdr:row>38</xdr:row>
      <xdr:rowOff>94259</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50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85386</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600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41534</xdr:rowOff>
    </xdr:from>
    <xdr:to>
      <xdr:col>67</xdr:col>
      <xdr:colOff>101600</xdr:colOff>
      <xdr:row>38</xdr:row>
      <xdr:rowOff>143134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5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134261</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5486</xdr:rowOff>
    </xdr:from>
    <xdr:to>
      <xdr:col>85</xdr:col>
      <xdr:colOff>126364</xdr:colOff>
      <xdr:row>79</xdr:row>
      <xdr:rowOff>1536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5363</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4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1536</xdr:rowOff>
    </xdr:from>
    <xdr:to>
      <xdr:col>86</xdr:col>
      <xdr:colOff>25400</xdr:colOff>
      <xdr:row>79</xdr:row>
      <xdr:rowOff>1536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4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123613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5486</xdr:rowOff>
    </xdr:from>
    <xdr:to>
      <xdr:col>86</xdr:col>
      <xdr:colOff>25400</xdr:colOff>
      <xdr:row>70</xdr:row>
      <xdr:rowOff>5486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41021</xdr:rowOff>
    </xdr:from>
    <xdr:to>
      <xdr:col>85</xdr:col>
      <xdr:colOff>127000</xdr:colOff>
      <xdr:row>75</xdr:row>
      <xdr:rowOff>144285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2899771"/>
          <a:ext cx="838200" cy="10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110393</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797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87516</xdr:rowOff>
    </xdr:from>
    <xdr:to>
      <xdr:col>85</xdr:col>
      <xdr:colOff>177800</xdr:colOff>
      <xdr:row>76</xdr:row>
      <xdr:rowOff>17666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946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19571</xdr:rowOff>
    </xdr:from>
    <xdr:to>
      <xdr:col>81</xdr:col>
      <xdr:colOff>50800</xdr:colOff>
      <xdr:row>75</xdr:row>
      <xdr:rowOff>41021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2878321"/>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152718</xdr:rowOff>
    </xdr:from>
    <xdr:to>
      <xdr:col>81</xdr:col>
      <xdr:colOff>101600</xdr:colOff>
      <xdr:row>76</xdr:row>
      <xdr:rowOff>82868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11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73995</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1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19571</xdr:rowOff>
    </xdr:from>
    <xdr:to>
      <xdr:col>76</xdr:col>
      <xdr:colOff>114300</xdr:colOff>
      <xdr:row>75</xdr:row>
      <xdr:rowOff>76632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2878321"/>
          <a:ext cx="889000" cy="5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2121</xdr:rowOff>
    </xdr:from>
    <xdr:to>
      <xdr:col>76</xdr:col>
      <xdr:colOff>165100</xdr:colOff>
      <xdr:row>76</xdr:row>
      <xdr:rowOff>103721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3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94848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12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76632</xdr:rowOff>
    </xdr:from>
    <xdr:to>
      <xdr:col>71</xdr:col>
      <xdr:colOff>177800</xdr:colOff>
      <xdr:row>75</xdr:row>
      <xdr:rowOff>87414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2935382"/>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9613</xdr:rowOff>
    </xdr:from>
    <xdr:to>
      <xdr:col>72</xdr:col>
      <xdr:colOff>38100</xdr:colOff>
      <xdr:row>76</xdr:row>
      <xdr:rowOff>111213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39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102340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3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138392</xdr:rowOff>
    </xdr:from>
    <xdr:to>
      <xdr:col>67</xdr:col>
      <xdr:colOff>101600</xdr:colOff>
      <xdr:row>76</xdr:row>
      <xdr:rowOff>68542</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9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59669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08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93485</xdr:rowOff>
    </xdr:from>
    <xdr:to>
      <xdr:col>85</xdr:col>
      <xdr:colOff>177800</xdr:colOff>
      <xdr:row>76</xdr:row>
      <xdr:rowOff>23636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952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71912</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9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161671</xdr:rowOff>
    </xdr:from>
    <xdr:to>
      <xdr:col>81</xdr:col>
      <xdr:colOff>101600</xdr:colOff>
      <xdr:row>75</xdr:row>
      <xdr:rowOff>91821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84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108348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62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140221</xdr:rowOff>
    </xdr:from>
    <xdr:to>
      <xdr:col>76</xdr:col>
      <xdr:colOff>165100</xdr:colOff>
      <xdr:row>75</xdr:row>
      <xdr:rowOff>70371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8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86898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60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25832</xdr:rowOff>
    </xdr:from>
    <xdr:to>
      <xdr:col>72</xdr:col>
      <xdr:colOff>38100</xdr:colOff>
      <xdr:row>75</xdr:row>
      <xdr:rowOff>127432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88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143959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65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36614</xdr:rowOff>
    </xdr:from>
    <xdr:to>
      <xdr:col>67</xdr:col>
      <xdr:colOff>101600</xdr:colOff>
      <xdr:row>75</xdr:row>
      <xdr:rowOff>138214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89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154741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67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146025</xdr:rowOff>
    </xdr:from>
    <xdr:to>
      <xdr:col>85</xdr:col>
      <xdr:colOff>126364</xdr:colOff>
      <xdr:row>99</xdr:row>
      <xdr:rowOff>30238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747975"/>
          <a:ext cx="1269" cy="1255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34065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07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30238</xdr:rowOff>
    </xdr:from>
    <xdr:to>
      <xdr:col>86</xdr:col>
      <xdr:colOff>25400</xdr:colOff>
      <xdr:row>99</xdr:row>
      <xdr:rowOff>30238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03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92702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52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146025</xdr:rowOff>
    </xdr:from>
    <xdr:to>
      <xdr:col>86</xdr:col>
      <xdr:colOff>25400</xdr:colOff>
      <xdr:row>91</xdr:row>
      <xdr:rowOff>146025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747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90238</xdr:rowOff>
    </xdr:from>
    <xdr:to>
      <xdr:col>85</xdr:col>
      <xdr:colOff>127000</xdr:colOff>
      <xdr:row>96</xdr:row>
      <xdr:rowOff>116573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549438"/>
          <a:ext cx="838200" cy="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156512</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15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6635</xdr:rowOff>
    </xdr:from>
    <xdr:to>
      <xdr:col>85</xdr:col>
      <xdr:colOff>177800</xdr:colOff>
      <xdr:row>97</xdr:row>
      <xdr:rowOff>108235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116573</xdr:rowOff>
    </xdr:from>
    <xdr:to>
      <xdr:col>81</xdr:col>
      <xdr:colOff>50800</xdr:colOff>
      <xdr:row>96</xdr:row>
      <xdr:rowOff>145788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575773"/>
          <a:ext cx="889000" cy="2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56393</xdr:rowOff>
    </xdr:from>
    <xdr:to>
      <xdr:col>81</xdr:col>
      <xdr:colOff>101600</xdr:colOff>
      <xdr:row>97</xdr:row>
      <xdr:rowOff>157993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8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149120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77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145788</xdr:rowOff>
    </xdr:from>
    <xdr:to>
      <xdr:col>76</xdr:col>
      <xdr:colOff>114300</xdr:colOff>
      <xdr:row>97</xdr:row>
      <xdr:rowOff>59203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604988"/>
          <a:ext cx="889000" cy="8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31361</xdr:rowOff>
    </xdr:from>
    <xdr:to>
      <xdr:col>76</xdr:col>
      <xdr:colOff>165100</xdr:colOff>
      <xdr:row>97</xdr:row>
      <xdr:rowOff>132961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62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124088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5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59203</xdr:rowOff>
    </xdr:from>
    <xdr:to>
      <xdr:col>71</xdr:col>
      <xdr:colOff>177800</xdr:colOff>
      <xdr:row>97</xdr:row>
      <xdr:rowOff>129566</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689853"/>
          <a:ext cx="889000" cy="7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3533</xdr:rowOff>
    </xdr:from>
    <xdr:to>
      <xdr:col>72</xdr:col>
      <xdr:colOff>38100</xdr:colOff>
      <xdr:row>97</xdr:row>
      <xdr:rowOff>105133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3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121660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0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72875</xdr:rowOff>
    </xdr:from>
    <xdr:to>
      <xdr:col>67</xdr:col>
      <xdr:colOff>101600</xdr:colOff>
      <xdr:row>98</xdr:row>
      <xdr:rowOff>3025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0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19552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47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39438</xdr:rowOff>
    </xdr:from>
    <xdr:to>
      <xdr:col>85</xdr:col>
      <xdr:colOff>177800</xdr:colOff>
      <xdr:row>96</xdr:row>
      <xdr:rowOff>141038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49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62315</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35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65773</xdr:rowOff>
    </xdr:from>
    <xdr:to>
      <xdr:col>81</xdr:col>
      <xdr:colOff>101600</xdr:colOff>
      <xdr:row>96</xdr:row>
      <xdr:rowOff>167373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5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12450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30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94988</xdr:rowOff>
    </xdr:from>
    <xdr:to>
      <xdr:col>76</xdr:col>
      <xdr:colOff>165100</xdr:colOff>
      <xdr:row>97</xdr:row>
      <xdr:rowOff>25138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55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41665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32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8403</xdr:rowOff>
    </xdr:from>
    <xdr:to>
      <xdr:col>72</xdr:col>
      <xdr:colOff>38100</xdr:colOff>
      <xdr:row>97</xdr:row>
      <xdr:rowOff>110003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63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101130</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73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78766</xdr:rowOff>
    </xdr:from>
    <xdr:to>
      <xdr:col>67</xdr:col>
      <xdr:colOff>101600</xdr:colOff>
      <xdr:row>98</xdr:row>
      <xdr:rowOff>8916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0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80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85522</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29022"/>
          <a:ext cx="1269" cy="1501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32199</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0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85522</xdr:rowOff>
    </xdr:from>
    <xdr:to>
      <xdr:col>116</xdr:col>
      <xdr:colOff>152400</xdr:colOff>
      <xdr:row>30</xdr:row>
      <xdr:rowOff>85522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2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26009</xdr:rowOff>
    </xdr:from>
    <xdr:to>
      <xdr:col>116</xdr:col>
      <xdr:colOff>63500</xdr:colOff>
      <xdr:row>39</xdr:row>
      <xdr:rowOff>26391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12559"/>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39006</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11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16129</xdr:rowOff>
    </xdr:from>
    <xdr:to>
      <xdr:col>116</xdr:col>
      <xdr:colOff>114300</xdr:colOff>
      <xdr:row>37</xdr:row>
      <xdr:rowOff>117729</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5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11608</xdr:rowOff>
    </xdr:from>
    <xdr:to>
      <xdr:col>111</xdr:col>
      <xdr:colOff>177800</xdr:colOff>
      <xdr:row>39</xdr:row>
      <xdr:rowOff>26009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698158"/>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74498</xdr:rowOff>
    </xdr:from>
    <xdr:to>
      <xdr:col>112</xdr:col>
      <xdr:colOff>38100</xdr:colOff>
      <xdr:row>37</xdr:row>
      <xdr:rowOff>4648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24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21175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02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5741</xdr:rowOff>
    </xdr:from>
    <xdr:to>
      <xdr:col>107</xdr:col>
      <xdr:colOff>50800</xdr:colOff>
      <xdr:row>39</xdr:row>
      <xdr:rowOff>11608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692291"/>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132639</xdr:rowOff>
    </xdr:from>
    <xdr:to>
      <xdr:col>107</xdr:col>
      <xdr:colOff>101600</xdr:colOff>
      <xdr:row>37</xdr:row>
      <xdr:rowOff>62789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79316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08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5741</xdr:rowOff>
    </xdr:from>
    <xdr:to>
      <xdr:col>102</xdr:col>
      <xdr:colOff>114300</xdr:colOff>
      <xdr:row>39</xdr:row>
      <xdr:rowOff>7188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692291"/>
          <a:ext cx="889000" cy="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119151</xdr:rowOff>
    </xdr:from>
    <xdr:to>
      <xdr:col>102</xdr:col>
      <xdr:colOff>165100</xdr:colOff>
      <xdr:row>37</xdr:row>
      <xdr:rowOff>49301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65828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6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97968</xdr:rowOff>
    </xdr:from>
    <xdr:to>
      <xdr:col>98</xdr:col>
      <xdr:colOff>38100</xdr:colOff>
      <xdr:row>37</xdr:row>
      <xdr:rowOff>28118</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27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44645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0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147041</xdr:rowOff>
    </xdr:from>
    <xdr:to>
      <xdr:col>116</xdr:col>
      <xdr:colOff>114300</xdr:colOff>
      <xdr:row>39</xdr:row>
      <xdr:rowOff>77191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61968</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77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146659</xdr:rowOff>
    </xdr:from>
    <xdr:to>
      <xdr:col>112</xdr:col>
      <xdr:colOff>38100</xdr:colOff>
      <xdr:row>39</xdr:row>
      <xdr:rowOff>76809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6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67936</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4017" y="675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132258</xdr:rowOff>
    </xdr:from>
    <xdr:to>
      <xdr:col>107</xdr:col>
      <xdr:colOff>101600</xdr:colOff>
      <xdr:row>39</xdr:row>
      <xdr:rowOff>62408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53535</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740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126391</xdr:rowOff>
    </xdr:from>
    <xdr:to>
      <xdr:col>102</xdr:col>
      <xdr:colOff>165100</xdr:colOff>
      <xdr:row>39</xdr:row>
      <xdr:rowOff>56541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4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47668</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6017" y="6734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127838</xdr:rowOff>
    </xdr:from>
    <xdr:to>
      <xdr:col>98</xdr:col>
      <xdr:colOff>38100</xdr:colOff>
      <xdr:row>39</xdr:row>
      <xdr:rowOff>57988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4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49115</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735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106249</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0199"/>
          <a:ext cx="1269"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52926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2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106249</xdr:rowOff>
    </xdr:from>
    <xdr:to>
      <xdr:col>116</xdr:col>
      <xdr:colOff>152400</xdr:colOff>
      <xdr:row>51</xdr:row>
      <xdr:rowOff>106249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76420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677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53543</xdr:rowOff>
    </xdr:from>
    <xdr:to>
      <xdr:col>116</xdr:col>
      <xdr:colOff>114300</xdr:colOff>
      <xdr:row>57</xdr:row>
      <xdr:rowOff>155143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2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47447</xdr:rowOff>
    </xdr:from>
    <xdr:to>
      <xdr:col>112</xdr:col>
      <xdr:colOff>38100</xdr:colOff>
      <xdr:row>57</xdr:row>
      <xdr:rowOff>149047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165574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5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55676</xdr:rowOff>
    </xdr:from>
    <xdr:to>
      <xdr:col>107</xdr:col>
      <xdr:colOff>101600</xdr:colOff>
      <xdr:row>57</xdr:row>
      <xdr:rowOff>157276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2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2353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0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43180</xdr:rowOff>
    </xdr:from>
    <xdr:to>
      <xdr:col>102</xdr:col>
      <xdr:colOff>165100</xdr:colOff>
      <xdr:row>57</xdr:row>
      <xdr:rowOff>144780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161307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9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146279</xdr:rowOff>
    </xdr:from>
    <xdr:to>
      <xdr:col>98</xdr:col>
      <xdr:colOff>38100</xdr:colOff>
      <xdr:row>57</xdr:row>
      <xdr:rowOff>76429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74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92956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52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164869</xdr:rowOff>
    </xdr:from>
    <xdr:to>
      <xdr:col>116</xdr:col>
      <xdr:colOff>62864</xdr:colOff>
      <xdr:row>77</xdr:row>
      <xdr:rowOff>115286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66369"/>
          <a:ext cx="1269" cy="115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119113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32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115286</xdr:rowOff>
    </xdr:from>
    <xdr:to>
      <xdr:col>116</xdr:col>
      <xdr:colOff>152400</xdr:colOff>
      <xdr:row>77</xdr:row>
      <xdr:rowOff>115286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31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111546</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4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164869</xdr:rowOff>
    </xdr:from>
    <xdr:to>
      <xdr:col>116</xdr:col>
      <xdr:colOff>152400</xdr:colOff>
      <xdr:row>70</xdr:row>
      <xdr:rowOff>164869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66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94620</xdr:rowOff>
    </xdr:from>
    <xdr:to>
      <xdr:col>116</xdr:col>
      <xdr:colOff>63500</xdr:colOff>
      <xdr:row>74</xdr:row>
      <xdr:rowOff>121778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781920"/>
          <a:ext cx="838200" cy="2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72425</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59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93998</xdr:rowOff>
    </xdr:from>
    <xdr:to>
      <xdr:col>116</xdr:col>
      <xdr:colOff>114300</xdr:colOff>
      <xdr:row>75</xdr:row>
      <xdr:rowOff>24148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8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121778</xdr:rowOff>
    </xdr:from>
    <xdr:to>
      <xdr:col>111</xdr:col>
      <xdr:colOff>177800</xdr:colOff>
      <xdr:row>74</xdr:row>
      <xdr:rowOff>167978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809078"/>
          <a:ext cx="889000" cy="4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81493</xdr:rowOff>
    </xdr:from>
    <xdr:to>
      <xdr:col>112</xdr:col>
      <xdr:colOff>38100</xdr:colOff>
      <xdr:row>75</xdr:row>
      <xdr:rowOff>11643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6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2770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6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167978</xdr:rowOff>
    </xdr:from>
    <xdr:to>
      <xdr:col>107</xdr:col>
      <xdr:colOff>50800</xdr:colOff>
      <xdr:row>75</xdr:row>
      <xdr:rowOff>9627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55278"/>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127533</xdr:rowOff>
    </xdr:from>
    <xdr:to>
      <xdr:col>107</xdr:col>
      <xdr:colOff>101600</xdr:colOff>
      <xdr:row>75</xdr:row>
      <xdr:rowOff>57683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1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48810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0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105547</xdr:rowOff>
    </xdr:from>
    <xdr:to>
      <xdr:col>102</xdr:col>
      <xdr:colOff>114300</xdr:colOff>
      <xdr:row>75</xdr:row>
      <xdr:rowOff>9627</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792847"/>
          <a:ext cx="889000" cy="7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129888</xdr:rowOff>
    </xdr:from>
    <xdr:to>
      <xdr:col>102</xdr:col>
      <xdr:colOff>165100</xdr:colOff>
      <xdr:row>75</xdr:row>
      <xdr:rowOff>60038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1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76565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9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110457</xdr:rowOff>
    </xdr:from>
    <xdr:to>
      <xdr:col>98</xdr:col>
      <xdr:colOff>38100</xdr:colOff>
      <xdr:row>75</xdr:row>
      <xdr:rowOff>40607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9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31734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89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43820</xdr:rowOff>
    </xdr:from>
    <xdr:to>
      <xdr:col>116</xdr:col>
      <xdr:colOff>114300</xdr:colOff>
      <xdr:row>74</xdr:row>
      <xdr:rowOff>145420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3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66697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8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70978</xdr:rowOff>
    </xdr:from>
    <xdr:to>
      <xdr:col>112</xdr:col>
      <xdr:colOff>38100</xdr:colOff>
      <xdr:row>75</xdr:row>
      <xdr:rowOff>1128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5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17655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53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117178</xdr:rowOff>
    </xdr:from>
    <xdr:to>
      <xdr:col>107</xdr:col>
      <xdr:colOff>101600</xdr:colOff>
      <xdr:row>75</xdr:row>
      <xdr:rowOff>47328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8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63855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7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130277</xdr:rowOff>
    </xdr:from>
    <xdr:to>
      <xdr:col>102</xdr:col>
      <xdr:colOff>165100</xdr:colOff>
      <xdr:row>75</xdr:row>
      <xdr:rowOff>60427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1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51554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91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54747</xdr:rowOff>
    </xdr:from>
    <xdr:to>
      <xdr:col>98</xdr:col>
      <xdr:colOff>38100</xdr:colOff>
      <xdr:row>74</xdr:row>
      <xdr:rowOff>156347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74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1424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51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歳出総額は住民一人当たり</a:t>
          </a:r>
          <a:r>
            <a:rPr kumimoji="1" lang="en-US" altLang="ja-JP" sz="1300">
              <a:latin typeface="ＭＳ Ｐゴシック" panose="020B0600070205080204" pitchFamily="50" charset="-128"/>
              <a:ea typeface="ＭＳ Ｐゴシック" panose="020B0600070205080204" pitchFamily="50" charset="-128"/>
            </a:rPr>
            <a:t>721,691</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5,392</a:t>
          </a:r>
          <a:r>
            <a:rPr kumimoji="1" lang="ja-JP" altLang="en-US" sz="1300">
              <a:latin typeface="ＭＳ Ｐゴシック" panose="020B0600070205080204" pitchFamily="50" charset="-128"/>
              <a:ea typeface="ＭＳ Ｐゴシック" panose="020B0600070205080204" pitchFamily="50" charset="-128"/>
            </a:rPr>
            <a:t>円増となった。扶助費や公債費の減の一方で、人件費や普通建設事業費が増となったことが主な要因である。</a:t>
          </a:r>
        </a:p>
        <a:p>
          <a:r>
            <a:rPr kumimoji="1" lang="ja-JP" altLang="en-US" sz="1300">
              <a:latin typeface="ＭＳ Ｐゴシック" panose="020B0600070205080204" pitchFamily="50" charset="-128"/>
              <a:ea typeface="ＭＳ Ｐゴシック" panose="020B0600070205080204" pitchFamily="50" charset="-128"/>
            </a:rPr>
            <a:t>主な構成要素である人件費は、住民一人当たり</a:t>
          </a:r>
          <a:r>
            <a:rPr kumimoji="1" lang="en-US" altLang="ja-JP" sz="1300">
              <a:latin typeface="ＭＳ Ｐゴシック" panose="020B0600070205080204" pitchFamily="50" charset="-128"/>
              <a:ea typeface="ＭＳ Ｐゴシック" panose="020B0600070205080204" pitchFamily="50" charset="-128"/>
            </a:rPr>
            <a:t>117,975</a:t>
          </a:r>
          <a:r>
            <a:rPr kumimoji="1" lang="ja-JP" altLang="en-US" sz="1300">
              <a:latin typeface="ＭＳ Ｐゴシック" panose="020B0600070205080204" pitchFamily="50" charset="-128"/>
              <a:ea typeface="ＭＳ Ｐゴシック" panose="020B0600070205080204" pitchFamily="50" charset="-128"/>
            </a:rPr>
            <a:t>円となっており、前年度より増となっている。扶助費については、生活保護扶助費が減となったことにより、前年度より</a:t>
          </a:r>
          <a:r>
            <a:rPr kumimoji="1" lang="en-US" altLang="ja-JP" sz="1300">
              <a:latin typeface="ＭＳ Ｐゴシック" panose="020B0600070205080204" pitchFamily="50" charset="-128"/>
              <a:ea typeface="ＭＳ Ｐゴシック" panose="020B0600070205080204" pitchFamily="50" charset="-128"/>
            </a:rPr>
            <a:t>3,635</a:t>
          </a:r>
          <a:r>
            <a:rPr kumimoji="1" lang="ja-JP" altLang="en-US" sz="1300">
              <a:latin typeface="ＭＳ Ｐゴシック" panose="020B0600070205080204" pitchFamily="50" charset="-128"/>
              <a:ea typeface="ＭＳ Ｐゴシック" panose="020B0600070205080204" pitchFamily="50" charset="-128"/>
            </a:rPr>
            <a:t>円減となった。</a:t>
          </a:r>
        </a:p>
        <a:p>
          <a:r>
            <a:rPr kumimoji="1" lang="ja-JP" altLang="en-US" sz="1300">
              <a:latin typeface="ＭＳ Ｐゴシック" panose="020B0600070205080204" pitchFamily="50" charset="-128"/>
              <a:ea typeface="ＭＳ Ｐゴシック" panose="020B0600070205080204" pitchFamily="50" charset="-128"/>
            </a:rPr>
            <a:t>普通建設事業費については、大鳴門周辺環境整備事業や灘黒岩水仙郷リニューアル事業が進捗したことにより、前年度より</a:t>
          </a:r>
          <a:r>
            <a:rPr kumimoji="1" lang="en-US" altLang="ja-JP" sz="1300">
              <a:latin typeface="ＭＳ Ｐゴシック" panose="020B0600070205080204" pitchFamily="50" charset="-128"/>
              <a:ea typeface="ＭＳ Ｐゴシック" panose="020B0600070205080204" pitchFamily="50" charset="-128"/>
            </a:rPr>
            <a:t>3,772</a:t>
          </a:r>
          <a:r>
            <a:rPr kumimoji="1" lang="ja-JP" altLang="en-US" sz="1300">
              <a:latin typeface="ＭＳ Ｐゴシック" panose="020B0600070205080204" pitchFamily="50" charset="-128"/>
              <a:ea typeface="ＭＳ Ｐゴシック" panose="020B0600070205080204" pitchFamily="50" charset="-128"/>
            </a:rPr>
            <a:t>円増となった。</a:t>
          </a:r>
        </a:p>
        <a:p>
          <a:r>
            <a:rPr kumimoji="1" lang="ja-JP" altLang="en-US" sz="1300">
              <a:latin typeface="ＭＳ Ｐゴシック" panose="020B0600070205080204" pitchFamily="50" charset="-128"/>
              <a:ea typeface="ＭＳ Ｐゴシック" panose="020B0600070205080204" pitchFamily="50" charset="-128"/>
            </a:rPr>
            <a:t>今後も単独で実施している事業の見直し等の経費削減に努めるが、公共施設の老朽化対策が本格化することから大幅な改善は見込めない。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兵庫県南あわじ市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43,732
42,975
229.01
32,523,351
31,560,976
684,655
16,112,278
31,465,948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35.5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51879</xdr:rowOff>
    </xdr:from>
    <xdr:to>
      <xdr:col>24</xdr:col>
      <xdr:colOff>62865</xdr:colOff>
      <xdr:row>37</xdr:row>
      <xdr:rowOff>152273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379"/>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156100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152273</xdr:rowOff>
    </xdr:from>
    <xdr:to>
      <xdr:col>24</xdr:col>
      <xdr:colOff>152400</xdr:colOff>
      <xdr:row>37</xdr:row>
      <xdr:rowOff>152273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5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170006</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51879</xdr:rowOff>
    </xdr:from>
    <xdr:to>
      <xdr:col>24</xdr:col>
      <xdr:colOff>152400</xdr:colOff>
      <xdr:row>30</xdr:row>
      <xdr:rowOff>51879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103696</xdr:rowOff>
    </xdr:from>
    <xdr:to>
      <xdr:col>24</xdr:col>
      <xdr:colOff>63500</xdr:colOff>
      <xdr:row>36</xdr:row>
      <xdr:rowOff>108458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75896"/>
          <a:ext cx="8382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101680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30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78803</xdr:rowOff>
    </xdr:from>
    <xdr:to>
      <xdr:col>24</xdr:col>
      <xdr:colOff>114300</xdr:colOff>
      <xdr:row>36</xdr:row>
      <xdr:rowOff>8953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95885</xdr:rowOff>
    </xdr:from>
    <xdr:to>
      <xdr:col>19</xdr:col>
      <xdr:colOff>177800</xdr:colOff>
      <xdr:row>36</xdr:row>
      <xdr:rowOff>103696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68085"/>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104140</xdr:rowOff>
    </xdr:from>
    <xdr:to>
      <xdr:col>20</xdr:col>
      <xdr:colOff>38100</xdr:colOff>
      <xdr:row>36</xdr:row>
      <xdr:rowOff>34290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50817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95885</xdr:rowOff>
    </xdr:from>
    <xdr:to>
      <xdr:col>15</xdr:col>
      <xdr:colOff>50800</xdr:colOff>
      <xdr:row>36</xdr:row>
      <xdr:rowOff>127508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68085"/>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99759</xdr:rowOff>
    </xdr:from>
    <xdr:to>
      <xdr:col>15</xdr:col>
      <xdr:colOff>101600</xdr:colOff>
      <xdr:row>36</xdr:row>
      <xdr:rowOff>29909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46436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127508</xdr:rowOff>
    </xdr:from>
    <xdr:to>
      <xdr:col>10</xdr:col>
      <xdr:colOff>114300</xdr:colOff>
      <xdr:row>36</xdr:row>
      <xdr:rowOff>155321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99708"/>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123761</xdr:rowOff>
    </xdr:from>
    <xdr:to>
      <xdr:col>10</xdr:col>
      <xdr:colOff>165100</xdr:colOff>
      <xdr:row>36</xdr:row>
      <xdr:rowOff>53911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70438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9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118237</xdr:rowOff>
    </xdr:from>
    <xdr:to>
      <xdr:col>6</xdr:col>
      <xdr:colOff>38100</xdr:colOff>
      <xdr:row>36</xdr:row>
      <xdr:rowOff>48387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64914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9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57658</xdr:rowOff>
    </xdr:from>
    <xdr:to>
      <xdr:col>24</xdr:col>
      <xdr:colOff>114300</xdr:colOff>
      <xdr:row>36</xdr:row>
      <xdr:rowOff>159258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2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36085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52896</xdr:rowOff>
    </xdr:from>
    <xdr:to>
      <xdr:col>20</xdr:col>
      <xdr:colOff>38100</xdr:colOff>
      <xdr:row>36</xdr:row>
      <xdr:rowOff>154496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2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145623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17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45085</xdr:rowOff>
    </xdr:from>
    <xdr:to>
      <xdr:col>15</xdr:col>
      <xdr:colOff>101600</xdr:colOff>
      <xdr:row>36</xdr:row>
      <xdr:rowOff>146685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1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137812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1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76708</xdr:rowOff>
    </xdr:from>
    <xdr:to>
      <xdr:col>10</xdr:col>
      <xdr:colOff>165100</xdr:colOff>
      <xdr:row>37</xdr:row>
      <xdr:rowOff>6858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169435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104521</xdr:rowOff>
    </xdr:from>
    <xdr:to>
      <xdr:col>6</xdr:col>
      <xdr:colOff>38100</xdr:colOff>
      <xdr:row>37</xdr:row>
      <xdr:rowOff>34671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7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25798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9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22972</xdr:rowOff>
    </xdr:from>
    <xdr:to>
      <xdr:col>24</xdr:col>
      <xdr:colOff>62865</xdr:colOff>
      <xdr:row>57</xdr:row>
      <xdr:rowOff>82020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95472"/>
          <a:ext cx="1270" cy="1259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85847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5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82020</xdr:rowOff>
    </xdr:from>
    <xdr:to>
      <xdr:col>24</xdr:col>
      <xdr:colOff>152400</xdr:colOff>
      <xdr:row>57</xdr:row>
      <xdr:rowOff>82020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54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141099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7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22972</xdr:rowOff>
    </xdr:from>
    <xdr:to>
      <xdr:col>24</xdr:col>
      <xdr:colOff>152400</xdr:colOff>
      <xdr:row>50</xdr:row>
      <xdr:rowOff>22972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9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24650</xdr:rowOff>
    </xdr:from>
    <xdr:to>
      <xdr:col>24</xdr:col>
      <xdr:colOff>63500</xdr:colOff>
      <xdr:row>56</xdr:row>
      <xdr:rowOff>40643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25850"/>
          <a:ext cx="838200" cy="1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74392</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32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51515</xdr:rowOff>
    </xdr:from>
    <xdr:to>
      <xdr:col>24</xdr:col>
      <xdr:colOff>114300</xdr:colOff>
      <xdr:row>55</xdr:row>
      <xdr:rowOff>153115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81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16228</xdr:rowOff>
    </xdr:from>
    <xdr:to>
      <xdr:col>19</xdr:col>
      <xdr:colOff>177800</xdr:colOff>
      <xdr:row>56</xdr:row>
      <xdr:rowOff>40643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17428"/>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80579</xdr:rowOff>
    </xdr:from>
    <xdr:to>
      <xdr:col>20</xdr:col>
      <xdr:colOff>38100</xdr:colOff>
      <xdr:row>56</xdr:row>
      <xdr:rowOff>10729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1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27256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28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16228</xdr:rowOff>
    </xdr:from>
    <xdr:to>
      <xdr:col>15</xdr:col>
      <xdr:colOff>50800</xdr:colOff>
      <xdr:row>56</xdr:row>
      <xdr:rowOff>67759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17428"/>
          <a:ext cx="889000" cy="5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66488</xdr:rowOff>
    </xdr:from>
    <xdr:to>
      <xdr:col>15</xdr:col>
      <xdr:colOff>101600</xdr:colOff>
      <xdr:row>55</xdr:row>
      <xdr:rowOff>168088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4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13165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27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22871</xdr:rowOff>
    </xdr:from>
    <xdr:to>
      <xdr:col>10</xdr:col>
      <xdr:colOff>114300</xdr:colOff>
      <xdr:row>56</xdr:row>
      <xdr:rowOff>67759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81171"/>
          <a:ext cx="889000" cy="38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37451</xdr:rowOff>
    </xdr:from>
    <xdr:to>
      <xdr:col>10</xdr:col>
      <xdr:colOff>165100</xdr:colOff>
      <xdr:row>55</xdr:row>
      <xdr:rowOff>139051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4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155578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168622</xdr:rowOff>
    </xdr:from>
    <xdr:to>
      <xdr:col>6</xdr:col>
      <xdr:colOff>38100</xdr:colOff>
      <xdr:row>53</xdr:row>
      <xdr:rowOff>98772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08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115299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85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145300</xdr:rowOff>
    </xdr:from>
    <xdr:to>
      <xdr:col>24</xdr:col>
      <xdr:colOff>114300</xdr:colOff>
      <xdr:row>56</xdr:row>
      <xdr:rowOff>75450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7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123727</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5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161293</xdr:rowOff>
    </xdr:from>
    <xdr:to>
      <xdr:col>20</xdr:col>
      <xdr:colOff>38100</xdr:colOff>
      <xdr:row>56</xdr:row>
      <xdr:rowOff>91443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9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82570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68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136878</xdr:rowOff>
    </xdr:from>
    <xdr:to>
      <xdr:col>15</xdr:col>
      <xdr:colOff>101600</xdr:colOff>
      <xdr:row>56</xdr:row>
      <xdr:rowOff>67028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6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58155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59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16959</xdr:rowOff>
    </xdr:from>
    <xdr:to>
      <xdr:col>10</xdr:col>
      <xdr:colOff>165100</xdr:colOff>
      <xdr:row>56</xdr:row>
      <xdr:rowOff>118559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1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109686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1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143521</xdr:rowOff>
    </xdr:from>
    <xdr:to>
      <xdr:col>6</xdr:col>
      <xdr:colOff>38100</xdr:colOff>
      <xdr:row>54</xdr:row>
      <xdr:rowOff>73671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64798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32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15753</xdr:rowOff>
    </xdr:from>
    <xdr:to>
      <xdr:col>24</xdr:col>
      <xdr:colOff>62865</xdr:colOff>
      <xdr:row>78</xdr:row>
      <xdr:rowOff>105904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017253"/>
          <a:ext cx="1270" cy="1461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109731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48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105904</xdr:rowOff>
    </xdr:from>
    <xdr:to>
      <xdr:col>24</xdr:col>
      <xdr:colOff>152400</xdr:colOff>
      <xdr:row>78</xdr:row>
      <xdr:rowOff>105904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47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133880</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79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313,555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15753</xdr:rowOff>
    </xdr:from>
    <xdr:to>
      <xdr:col>24</xdr:col>
      <xdr:colOff>152400</xdr:colOff>
      <xdr:row>70</xdr:row>
      <xdr:rowOff>15753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01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138914</xdr:rowOff>
    </xdr:from>
    <xdr:to>
      <xdr:col>24</xdr:col>
      <xdr:colOff>63500</xdr:colOff>
      <xdr:row>76</xdr:row>
      <xdr:rowOff>36692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97664"/>
          <a:ext cx="838200" cy="6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98134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785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75257</xdr:rowOff>
    </xdr:from>
    <xdr:to>
      <xdr:col>24</xdr:col>
      <xdr:colOff>114300</xdr:colOff>
      <xdr:row>76</xdr:row>
      <xdr:rowOff>5407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293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36692</xdr:rowOff>
    </xdr:from>
    <xdr:to>
      <xdr:col>19</xdr:col>
      <xdr:colOff>177800</xdr:colOff>
      <xdr:row>77</xdr:row>
      <xdr:rowOff>1160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66892"/>
          <a:ext cx="889000" cy="13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161283</xdr:rowOff>
    </xdr:from>
    <xdr:to>
      <xdr:col>20</xdr:col>
      <xdr:colOff>38100</xdr:colOff>
      <xdr:row>76</xdr:row>
      <xdr:rowOff>91433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2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82560</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11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103626</xdr:rowOff>
    </xdr:from>
    <xdr:to>
      <xdr:col>15</xdr:col>
      <xdr:colOff>50800</xdr:colOff>
      <xdr:row>77</xdr:row>
      <xdr:rowOff>1160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133826"/>
          <a:ext cx="889000" cy="6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103530</xdr:rowOff>
    </xdr:from>
    <xdr:to>
      <xdr:col>15</xdr:col>
      <xdr:colOff>101600</xdr:colOff>
      <xdr:row>77</xdr:row>
      <xdr:rowOff>33680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13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50207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08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103626</xdr:rowOff>
    </xdr:from>
    <xdr:to>
      <xdr:col>10</xdr:col>
      <xdr:colOff>114300</xdr:colOff>
      <xdr:row>78</xdr:row>
      <xdr:rowOff>45517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133826"/>
          <a:ext cx="889000" cy="28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10344</xdr:rowOff>
    </xdr:from>
    <xdr:to>
      <xdr:col>10</xdr:col>
      <xdr:colOff>165100</xdr:colOff>
      <xdr:row>76</xdr:row>
      <xdr:rowOff>111944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040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128471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815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155322</xdr:rowOff>
    </xdr:from>
    <xdr:to>
      <xdr:col>6</xdr:col>
      <xdr:colOff>38100</xdr:colOff>
      <xdr:row>77</xdr:row>
      <xdr:rowOff>85472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18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101999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960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88114</xdr:rowOff>
    </xdr:from>
    <xdr:to>
      <xdr:col>24</xdr:col>
      <xdr:colOff>114300</xdr:colOff>
      <xdr:row>76</xdr:row>
      <xdr:rowOff>18264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4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66541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92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157342</xdr:rowOff>
    </xdr:from>
    <xdr:to>
      <xdr:col>20</xdr:col>
      <xdr:colOff>38100</xdr:colOff>
      <xdr:row>76</xdr:row>
      <xdr:rowOff>87492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1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104020</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91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121810</xdr:rowOff>
    </xdr:from>
    <xdr:to>
      <xdr:col>15</xdr:col>
      <xdr:colOff>101600</xdr:colOff>
      <xdr:row>77</xdr:row>
      <xdr:rowOff>51960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5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43087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244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52826</xdr:rowOff>
    </xdr:from>
    <xdr:to>
      <xdr:col>10</xdr:col>
      <xdr:colOff>165100</xdr:colOff>
      <xdr:row>76</xdr:row>
      <xdr:rowOff>154426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08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145553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17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166167</xdr:rowOff>
    </xdr:from>
    <xdr:to>
      <xdr:col>6</xdr:col>
      <xdr:colOff>38100</xdr:colOff>
      <xdr:row>78</xdr:row>
      <xdr:rowOff>96317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87444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460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46952</xdr:rowOff>
    </xdr:from>
    <xdr:to>
      <xdr:col>24</xdr:col>
      <xdr:colOff>62865</xdr:colOff>
      <xdr:row>99</xdr:row>
      <xdr:rowOff>10948</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48902"/>
          <a:ext cx="1270" cy="1335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14775</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8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10948</xdr:rowOff>
    </xdr:from>
    <xdr:to>
      <xdr:col>24</xdr:col>
      <xdr:colOff>152400</xdr:colOff>
      <xdr:row>99</xdr:row>
      <xdr:rowOff>10948</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8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165079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2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46952</xdr:rowOff>
    </xdr:from>
    <xdr:to>
      <xdr:col>24</xdr:col>
      <xdr:colOff>152400</xdr:colOff>
      <xdr:row>91</xdr:row>
      <xdr:rowOff>46952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4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35813</xdr:rowOff>
    </xdr:from>
    <xdr:to>
      <xdr:col>24</xdr:col>
      <xdr:colOff>63500</xdr:colOff>
      <xdr:row>98</xdr:row>
      <xdr:rowOff>57645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837913"/>
          <a:ext cx="8382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108614</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96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85737</xdr:rowOff>
    </xdr:from>
    <xdr:to>
      <xdr:col>24</xdr:col>
      <xdr:colOff>114300</xdr:colOff>
      <xdr:row>97</xdr:row>
      <xdr:rowOff>15887</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4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30759</xdr:rowOff>
    </xdr:from>
    <xdr:to>
      <xdr:col>19</xdr:col>
      <xdr:colOff>177800</xdr:colOff>
      <xdr:row>98</xdr:row>
      <xdr:rowOff>57645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318509"/>
          <a:ext cx="889000" cy="541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154203</xdr:rowOff>
    </xdr:from>
    <xdr:to>
      <xdr:col>20</xdr:col>
      <xdr:colOff>38100</xdr:colOff>
      <xdr:row>97</xdr:row>
      <xdr:rowOff>84353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100880</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8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30759</xdr:rowOff>
    </xdr:from>
    <xdr:to>
      <xdr:col>15</xdr:col>
      <xdr:colOff>50800</xdr:colOff>
      <xdr:row>96</xdr:row>
      <xdr:rowOff>153175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318509"/>
          <a:ext cx="889000" cy="29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122313</xdr:rowOff>
    </xdr:from>
    <xdr:to>
      <xdr:col>15</xdr:col>
      <xdr:colOff>101600</xdr:colOff>
      <xdr:row>97</xdr:row>
      <xdr:rowOff>52463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8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43590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7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153175</xdr:rowOff>
    </xdr:from>
    <xdr:to>
      <xdr:col>10</xdr:col>
      <xdr:colOff>114300</xdr:colOff>
      <xdr:row>98</xdr:row>
      <xdr:rowOff>89281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12375"/>
          <a:ext cx="889000" cy="27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111316</xdr:rowOff>
    </xdr:from>
    <xdr:to>
      <xdr:col>10</xdr:col>
      <xdr:colOff>165100</xdr:colOff>
      <xdr:row>97</xdr:row>
      <xdr:rowOff>41466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7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32593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6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26391</xdr:rowOff>
    </xdr:from>
    <xdr:to>
      <xdr:col>6</xdr:col>
      <xdr:colOff>38100</xdr:colOff>
      <xdr:row>97</xdr:row>
      <xdr:rowOff>127991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5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144518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3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156463</xdr:rowOff>
    </xdr:from>
    <xdr:to>
      <xdr:col>24</xdr:col>
      <xdr:colOff>114300</xdr:colOff>
      <xdr:row>98</xdr:row>
      <xdr:rowOff>86613</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8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134890</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6845</xdr:rowOff>
    </xdr:from>
    <xdr:to>
      <xdr:col>20</xdr:col>
      <xdr:colOff>38100</xdr:colOff>
      <xdr:row>98</xdr:row>
      <xdr:rowOff>108445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80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99572</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90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151409</xdr:rowOff>
    </xdr:from>
    <xdr:to>
      <xdr:col>15</xdr:col>
      <xdr:colOff>101600</xdr:colOff>
      <xdr:row>95</xdr:row>
      <xdr:rowOff>81559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26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98086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04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102375</xdr:rowOff>
    </xdr:from>
    <xdr:to>
      <xdr:col>10</xdr:col>
      <xdr:colOff>165100</xdr:colOff>
      <xdr:row>97</xdr:row>
      <xdr:rowOff>32525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6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49052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33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38481</xdr:rowOff>
    </xdr:from>
    <xdr:to>
      <xdr:col>6</xdr:col>
      <xdr:colOff>38100</xdr:colOff>
      <xdr:row>98</xdr:row>
      <xdr:rowOff>140081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4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131208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3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26380</xdr:rowOff>
    </xdr:from>
    <xdr:to>
      <xdr:col>54</xdr:col>
      <xdr:colOff>189865</xdr:colOff>
      <xdr:row>39</xdr:row>
      <xdr:rowOff>98878</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41330"/>
          <a:ext cx="1270" cy="1444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144507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26380</xdr:rowOff>
    </xdr:from>
    <xdr:to>
      <xdr:col>55</xdr:col>
      <xdr:colOff>88900</xdr:colOff>
      <xdr:row>31</xdr:row>
      <xdr:rowOff>26380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41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56751</xdr:rowOff>
    </xdr:from>
    <xdr:to>
      <xdr:col>55</xdr:col>
      <xdr:colOff>0</xdr:colOff>
      <xdr:row>39</xdr:row>
      <xdr:rowOff>64588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43301"/>
          <a:ext cx="8382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56423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00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33546</xdr:rowOff>
    </xdr:from>
    <xdr:to>
      <xdr:col>55</xdr:col>
      <xdr:colOff>50800</xdr:colOff>
      <xdr:row>38</xdr:row>
      <xdr:rowOff>135146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4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56751</xdr:rowOff>
    </xdr:from>
    <xdr:to>
      <xdr:col>50</xdr:col>
      <xdr:colOff>114300</xdr:colOff>
      <xdr:row>39</xdr:row>
      <xdr:rowOff>57567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743301"/>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27831</xdr:rowOff>
    </xdr:from>
    <xdr:to>
      <xdr:col>50</xdr:col>
      <xdr:colOff>165100</xdr:colOff>
      <xdr:row>38</xdr:row>
      <xdr:rowOff>129431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4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145958</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318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57567</xdr:rowOff>
    </xdr:from>
    <xdr:to>
      <xdr:col>45</xdr:col>
      <xdr:colOff>177800</xdr:colOff>
      <xdr:row>39</xdr:row>
      <xdr:rowOff>62792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744117"/>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149550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32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62466</xdr:rowOff>
    </xdr:from>
    <xdr:to>
      <xdr:col>41</xdr:col>
      <xdr:colOff>50800</xdr:colOff>
      <xdr:row>39</xdr:row>
      <xdr:rowOff>62792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4901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17381</xdr:rowOff>
    </xdr:from>
    <xdr:to>
      <xdr:col>41</xdr:col>
      <xdr:colOff>101600</xdr:colOff>
      <xdr:row>38</xdr:row>
      <xdr:rowOff>118981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135508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30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51018</xdr:rowOff>
    </xdr:from>
    <xdr:to>
      <xdr:col>36</xdr:col>
      <xdr:colOff>165100</xdr:colOff>
      <xdr:row>38</xdr:row>
      <xdr:rowOff>152618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169145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4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13788</xdr:rowOff>
    </xdr:from>
    <xdr:to>
      <xdr:col>55</xdr:col>
      <xdr:colOff>50800</xdr:colOff>
      <xdr:row>39</xdr:row>
      <xdr:rowOff>115388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70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100165</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5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5951</xdr:rowOff>
    </xdr:from>
    <xdr:to>
      <xdr:col>50</xdr:col>
      <xdr:colOff>165100</xdr:colOff>
      <xdr:row>39</xdr:row>
      <xdr:rowOff>107551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9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98678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785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6767</xdr:rowOff>
    </xdr:from>
    <xdr:to>
      <xdr:col>46</xdr:col>
      <xdr:colOff>38100</xdr:colOff>
      <xdr:row>39</xdr:row>
      <xdr:rowOff>108367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9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99494</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786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11992</xdr:rowOff>
    </xdr:from>
    <xdr:to>
      <xdr:col>41</xdr:col>
      <xdr:colOff>101600</xdr:colOff>
      <xdr:row>39</xdr:row>
      <xdr:rowOff>113592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9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104719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791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11666</xdr:rowOff>
    </xdr:from>
    <xdr:to>
      <xdr:col>36</xdr:col>
      <xdr:colOff>165100</xdr:colOff>
      <xdr:row>39</xdr:row>
      <xdr:rowOff>113266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9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104393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790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142824</xdr:rowOff>
    </xdr:from>
    <xdr:to>
      <xdr:col>54</xdr:col>
      <xdr:colOff>189865</xdr:colOff>
      <xdr:row>58</xdr:row>
      <xdr:rowOff>98539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15324"/>
          <a:ext cx="1270" cy="132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102366</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4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98539</xdr:rowOff>
    </xdr:from>
    <xdr:to>
      <xdr:col>55</xdr:col>
      <xdr:colOff>88900</xdr:colOff>
      <xdr:row>58</xdr:row>
      <xdr:rowOff>98539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4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89501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90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113,754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142824</xdr:rowOff>
    </xdr:from>
    <xdr:to>
      <xdr:col>55</xdr:col>
      <xdr:colOff>88900</xdr:colOff>
      <xdr:row>50</xdr:row>
      <xdr:rowOff>142824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15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119634</xdr:rowOff>
    </xdr:from>
    <xdr:to>
      <xdr:col>55</xdr:col>
      <xdr:colOff>0</xdr:colOff>
      <xdr:row>55</xdr:row>
      <xdr:rowOff>138633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549384"/>
          <a:ext cx="838200" cy="1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151769</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5815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1892</xdr:rowOff>
    </xdr:from>
    <xdr:to>
      <xdr:col>55</xdr:col>
      <xdr:colOff>50800</xdr:colOff>
      <xdr:row>56</xdr:row>
      <xdr:rowOff>103492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60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109347</xdr:rowOff>
    </xdr:from>
    <xdr:to>
      <xdr:col>50</xdr:col>
      <xdr:colOff>114300</xdr:colOff>
      <xdr:row>55</xdr:row>
      <xdr:rowOff>119634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539097"/>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24562</xdr:rowOff>
    </xdr:from>
    <xdr:to>
      <xdr:col>50</xdr:col>
      <xdr:colOff>165100</xdr:colOff>
      <xdr:row>56</xdr:row>
      <xdr:rowOff>126162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62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117289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71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109347</xdr:rowOff>
    </xdr:from>
    <xdr:to>
      <xdr:col>45</xdr:col>
      <xdr:colOff>177800</xdr:colOff>
      <xdr:row>55</xdr:row>
      <xdr:rowOff>165100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539097"/>
          <a:ext cx="889000" cy="5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5449</xdr:rowOff>
    </xdr:from>
    <xdr:to>
      <xdr:col>46</xdr:col>
      <xdr:colOff>38100</xdr:colOff>
      <xdr:row>56</xdr:row>
      <xdr:rowOff>107049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60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98176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69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79896</xdr:rowOff>
    </xdr:from>
    <xdr:to>
      <xdr:col>41</xdr:col>
      <xdr:colOff>50800</xdr:colOff>
      <xdr:row>55</xdr:row>
      <xdr:rowOff>165100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509646"/>
          <a:ext cx="889000" cy="8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160858</xdr:rowOff>
    </xdr:from>
    <xdr:to>
      <xdr:col>41</xdr:col>
      <xdr:colOff>101600</xdr:colOff>
      <xdr:row>56</xdr:row>
      <xdr:rowOff>91008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5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82135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8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154000</xdr:rowOff>
    </xdr:from>
    <xdr:to>
      <xdr:col>36</xdr:col>
      <xdr:colOff>165100</xdr:colOff>
      <xdr:row>56</xdr:row>
      <xdr:rowOff>84150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58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75277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67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87833</xdr:rowOff>
    </xdr:from>
    <xdr:to>
      <xdr:col>55</xdr:col>
      <xdr:colOff>50800</xdr:colOff>
      <xdr:row>56</xdr:row>
      <xdr:rowOff>17983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51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110710</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36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68834</xdr:rowOff>
    </xdr:from>
    <xdr:to>
      <xdr:col>50</xdr:col>
      <xdr:colOff>165100</xdr:colOff>
      <xdr:row>55</xdr:row>
      <xdr:rowOff>170434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49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15511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27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58547</xdr:rowOff>
    </xdr:from>
    <xdr:to>
      <xdr:col>46</xdr:col>
      <xdr:colOff>38100</xdr:colOff>
      <xdr:row>55</xdr:row>
      <xdr:rowOff>160147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48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5224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26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114300</xdr:rowOff>
    </xdr:from>
    <xdr:to>
      <xdr:col>41</xdr:col>
      <xdr:colOff>101600</xdr:colOff>
      <xdr:row>56</xdr:row>
      <xdr:rowOff>44450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60977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31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29096</xdr:rowOff>
    </xdr:from>
    <xdr:to>
      <xdr:col>36</xdr:col>
      <xdr:colOff>165100</xdr:colOff>
      <xdr:row>55</xdr:row>
      <xdr:rowOff>130696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5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147223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23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120947</xdr:rowOff>
    </xdr:from>
    <xdr:to>
      <xdr:col>54</xdr:col>
      <xdr:colOff>189865</xdr:colOff>
      <xdr:row>79</xdr:row>
      <xdr:rowOff>7127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93897"/>
          <a:ext cx="1270" cy="125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10954</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5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7127</xdr:rowOff>
    </xdr:from>
    <xdr:to>
      <xdr:col>55</xdr:col>
      <xdr:colOff>88900</xdr:colOff>
      <xdr:row>79</xdr:row>
      <xdr:rowOff>7127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51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67624</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169,961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120947</xdr:rowOff>
    </xdr:from>
    <xdr:to>
      <xdr:col>55</xdr:col>
      <xdr:colOff>88900</xdr:colOff>
      <xdr:row>71</xdr:row>
      <xdr:rowOff>120947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9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166537</xdr:rowOff>
    </xdr:from>
    <xdr:to>
      <xdr:col>55</xdr:col>
      <xdr:colOff>0</xdr:colOff>
      <xdr:row>77</xdr:row>
      <xdr:rowOff>57945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196737"/>
          <a:ext cx="838200" cy="6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121581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23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143154</xdr:rowOff>
    </xdr:from>
    <xdr:to>
      <xdr:col>55</xdr:col>
      <xdr:colOff>50800</xdr:colOff>
      <xdr:row>78</xdr:row>
      <xdr:rowOff>73304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166537</xdr:rowOff>
    </xdr:from>
    <xdr:to>
      <xdr:col>50</xdr:col>
      <xdr:colOff>114300</xdr:colOff>
      <xdr:row>77</xdr:row>
      <xdr:rowOff>95345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96737"/>
          <a:ext cx="889000" cy="10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108094</xdr:rowOff>
    </xdr:from>
    <xdr:to>
      <xdr:col>50</xdr:col>
      <xdr:colOff>165100</xdr:colOff>
      <xdr:row>78</xdr:row>
      <xdr:rowOff>38244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0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29371</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0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95345</xdr:rowOff>
    </xdr:from>
    <xdr:to>
      <xdr:col>45</xdr:col>
      <xdr:colOff>177800</xdr:colOff>
      <xdr:row>78</xdr:row>
      <xdr:rowOff>36647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296995"/>
          <a:ext cx="889000" cy="11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67991</xdr:rowOff>
    </xdr:from>
    <xdr:to>
      <xdr:col>46</xdr:col>
      <xdr:colOff>38100</xdr:colOff>
      <xdr:row>77</xdr:row>
      <xdr:rowOff>169591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160718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36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18473</xdr:rowOff>
    </xdr:from>
    <xdr:to>
      <xdr:col>41</xdr:col>
      <xdr:colOff>50800</xdr:colOff>
      <xdr:row>78</xdr:row>
      <xdr:rowOff>36647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391573"/>
          <a:ext cx="889000" cy="1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155491</xdr:rowOff>
    </xdr:from>
    <xdr:to>
      <xdr:col>41</xdr:col>
      <xdr:colOff>101600</xdr:colOff>
      <xdr:row>78</xdr:row>
      <xdr:rowOff>85641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5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102168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3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110030</xdr:rowOff>
    </xdr:from>
    <xdr:to>
      <xdr:col>36</xdr:col>
      <xdr:colOff>165100</xdr:colOff>
      <xdr:row>78</xdr:row>
      <xdr:rowOff>40180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56707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8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7145</xdr:rowOff>
    </xdr:from>
    <xdr:to>
      <xdr:col>55</xdr:col>
      <xdr:colOff>50800</xdr:colOff>
      <xdr:row>77</xdr:row>
      <xdr:rowOff>108745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0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30022</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6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115737</xdr:rowOff>
    </xdr:from>
    <xdr:to>
      <xdr:col>50</xdr:col>
      <xdr:colOff>165100</xdr:colOff>
      <xdr:row>77</xdr:row>
      <xdr:rowOff>45887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14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62415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92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44545</xdr:rowOff>
    </xdr:from>
    <xdr:to>
      <xdr:col>46</xdr:col>
      <xdr:colOff>38100</xdr:colOff>
      <xdr:row>77</xdr:row>
      <xdr:rowOff>146145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4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162672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02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157297</xdr:rowOff>
    </xdr:from>
    <xdr:to>
      <xdr:col>41</xdr:col>
      <xdr:colOff>101600</xdr:colOff>
      <xdr:row>78</xdr:row>
      <xdr:rowOff>87447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5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78574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4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139123</xdr:rowOff>
    </xdr:from>
    <xdr:to>
      <xdr:col>36</xdr:col>
      <xdr:colOff>165100</xdr:colOff>
      <xdr:row>78</xdr:row>
      <xdr:rowOff>69273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4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60400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43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156590</xdr:rowOff>
    </xdr:from>
    <xdr:to>
      <xdr:col>54</xdr:col>
      <xdr:colOff>189865</xdr:colOff>
      <xdr:row>98</xdr:row>
      <xdr:rowOff>147625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87090"/>
          <a:ext cx="1270" cy="136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151452</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5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147625</xdr:rowOff>
    </xdr:from>
    <xdr:to>
      <xdr:col>55</xdr:col>
      <xdr:colOff>88900</xdr:colOff>
      <xdr:row>98</xdr:row>
      <xdr:rowOff>147625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4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103267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62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156590</xdr:rowOff>
    </xdr:from>
    <xdr:to>
      <xdr:col>55</xdr:col>
      <xdr:colOff>88900</xdr:colOff>
      <xdr:row>90</xdr:row>
      <xdr:rowOff>156590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8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87427</xdr:rowOff>
    </xdr:from>
    <xdr:to>
      <xdr:col>55</xdr:col>
      <xdr:colOff>0</xdr:colOff>
      <xdr:row>96</xdr:row>
      <xdr:rowOff>79070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375177"/>
          <a:ext cx="838200" cy="1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37989</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971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59562</xdr:rowOff>
    </xdr:from>
    <xdr:to>
      <xdr:col>55</xdr:col>
      <xdr:colOff>50800</xdr:colOff>
      <xdr:row>96</xdr:row>
      <xdr:rowOff>161162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51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74270</xdr:rowOff>
    </xdr:from>
    <xdr:to>
      <xdr:col>50</xdr:col>
      <xdr:colOff>114300</xdr:colOff>
      <xdr:row>96</xdr:row>
      <xdr:rowOff>79070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533470"/>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87427</xdr:rowOff>
    </xdr:from>
    <xdr:to>
      <xdr:col>50</xdr:col>
      <xdr:colOff>165100</xdr:colOff>
      <xdr:row>97</xdr:row>
      <xdr:rowOff>17577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54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8704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63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74270</xdr:rowOff>
    </xdr:from>
    <xdr:to>
      <xdr:col>45</xdr:col>
      <xdr:colOff>177800</xdr:colOff>
      <xdr:row>96</xdr:row>
      <xdr:rowOff>142393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533470"/>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79781</xdr:rowOff>
    </xdr:from>
    <xdr:to>
      <xdr:col>46</xdr:col>
      <xdr:colOff>38100</xdr:colOff>
      <xdr:row>97</xdr:row>
      <xdr:rowOff>9931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5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1058</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63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142393</xdr:rowOff>
    </xdr:from>
    <xdr:to>
      <xdr:col>41</xdr:col>
      <xdr:colOff>50800</xdr:colOff>
      <xdr:row>96</xdr:row>
      <xdr:rowOff>149174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601593"/>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120371</xdr:rowOff>
    </xdr:from>
    <xdr:to>
      <xdr:col>41</xdr:col>
      <xdr:colOff>101600</xdr:colOff>
      <xdr:row>97</xdr:row>
      <xdr:rowOff>50521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57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41648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67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77636</xdr:rowOff>
    </xdr:from>
    <xdr:to>
      <xdr:col>36</xdr:col>
      <xdr:colOff>165100</xdr:colOff>
      <xdr:row>95</xdr:row>
      <xdr:rowOff>7786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19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24313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596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36627</xdr:rowOff>
    </xdr:from>
    <xdr:to>
      <xdr:col>55</xdr:col>
      <xdr:colOff>50800</xdr:colOff>
      <xdr:row>95</xdr:row>
      <xdr:rowOff>138227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32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59504</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17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28270</xdr:rowOff>
    </xdr:from>
    <xdr:to>
      <xdr:col>50</xdr:col>
      <xdr:colOff>165100</xdr:colOff>
      <xdr:row>96</xdr:row>
      <xdr:rowOff>129870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48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146397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26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23470</xdr:rowOff>
    </xdr:from>
    <xdr:to>
      <xdr:col>46</xdr:col>
      <xdr:colOff>38100</xdr:colOff>
      <xdr:row>96</xdr:row>
      <xdr:rowOff>125070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48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141597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25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91593</xdr:rowOff>
    </xdr:from>
    <xdr:to>
      <xdr:col>41</xdr:col>
      <xdr:colOff>101600</xdr:colOff>
      <xdr:row>97</xdr:row>
      <xdr:rowOff>21743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5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38270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32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98374</xdr:rowOff>
    </xdr:from>
    <xdr:to>
      <xdr:col>36</xdr:col>
      <xdr:colOff>165100</xdr:colOff>
      <xdr:row>97</xdr:row>
      <xdr:rowOff>28524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55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19651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65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1588</xdr:rowOff>
    </xdr:from>
    <xdr:to>
      <xdr:col>85</xdr:col>
      <xdr:colOff>126364</xdr:colOff>
      <xdr:row>39</xdr:row>
      <xdr:rowOff>89865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45088"/>
          <a:ext cx="1269" cy="1631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93692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8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89865</xdr:rowOff>
    </xdr:from>
    <xdr:to>
      <xdr:col>86</xdr:col>
      <xdr:colOff>25400</xdr:colOff>
      <xdr:row>39</xdr:row>
      <xdr:rowOff>89865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7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119715</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2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1588</xdr:rowOff>
    </xdr:from>
    <xdr:to>
      <xdr:col>86</xdr:col>
      <xdr:colOff>25400</xdr:colOff>
      <xdr:row>30</xdr:row>
      <xdr:rowOff>1588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4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4293</xdr:rowOff>
    </xdr:from>
    <xdr:to>
      <xdr:col>85</xdr:col>
      <xdr:colOff>127000</xdr:colOff>
      <xdr:row>38</xdr:row>
      <xdr:rowOff>99161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19393"/>
          <a:ext cx="838200" cy="9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89717</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90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66840</xdr:rowOff>
    </xdr:from>
    <xdr:to>
      <xdr:col>85</xdr:col>
      <xdr:colOff>177800</xdr:colOff>
      <xdr:row>36</xdr:row>
      <xdr:rowOff>168440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3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33477</xdr:rowOff>
    </xdr:from>
    <xdr:to>
      <xdr:col>81</xdr:col>
      <xdr:colOff>50800</xdr:colOff>
      <xdr:row>38</xdr:row>
      <xdr:rowOff>99161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48577"/>
          <a:ext cx="889000" cy="6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73012</xdr:rowOff>
    </xdr:from>
    <xdr:to>
      <xdr:col>81</xdr:col>
      <xdr:colOff>101600</xdr:colOff>
      <xdr:row>38</xdr:row>
      <xdr:rowOff>3163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166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19689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33477</xdr:rowOff>
    </xdr:from>
    <xdr:to>
      <xdr:col>76</xdr:col>
      <xdr:colOff>114300</xdr:colOff>
      <xdr:row>38</xdr:row>
      <xdr:rowOff>140081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48577"/>
          <a:ext cx="889000" cy="10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135268</xdr:rowOff>
    </xdr:from>
    <xdr:to>
      <xdr:col>76</xdr:col>
      <xdr:colOff>165100</xdr:colOff>
      <xdr:row>38</xdr:row>
      <xdr:rowOff>65418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7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81945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5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135661</xdr:rowOff>
    </xdr:from>
    <xdr:to>
      <xdr:col>71</xdr:col>
      <xdr:colOff>177800</xdr:colOff>
      <xdr:row>38</xdr:row>
      <xdr:rowOff>140081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650761"/>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99225</xdr:rowOff>
    </xdr:from>
    <xdr:to>
      <xdr:col>72</xdr:col>
      <xdr:colOff>38100</xdr:colOff>
      <xdr:row>38</xdr:row>
      <xdr:rowOff>29375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4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45902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1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20015</xdr:rowOff>
    </xdr:from>
    <xdr:to>
      <xdr:col>67</xdr:col>
      <xdr:colOff>101600</xdr:colOff>
      <xdr:row>37</xdr:row>
      <xdr:rowOff>121615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6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138142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3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124943</xdr:rowOff>
    </xdr:from>
    <xdr:to>
      <xdr:col>85</xdr:col>
      <xdr:colOff>177800</xdr:colOff>
      <xdr:row>38</xdr:row>
      <xdr:rowOff>55093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6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103370</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47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48361</xdr:rowOff>
    </xdr:from>
    <xdr:to>
      <xdr:col>81</xdr:col>
      <xdr:colOff>101600</xdr:colOff>
      <xdr:row>38</xdr:row>
      <xdr:rowOff>149961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6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141088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5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154127</xdr:rowOff>
    </xdr:from>
    <xdr:to>
      <xdr:col>76</xdr:col>
      <xdr:colOff>165100</xdr:colOff>
      <xdr:row>38</xdr:row>
      <xdr:rowOff>84277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9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75404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9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89281</xdr:rowOff>
    </xdr:from>
    <xdr:to>
      <xdr:col>72</xdr:col>
      <xdr:colOff>38100</xdr:colOff>
      <xdr:row>39</xdr:row>
      <xdr:rowOff>19431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0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10558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9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84861</xdr:rowOff>
    </xdr:from>
    <xdr:to>
      <xdr:col>67</xdr:col>
      <xdr:colOff>101600</xdr:colOff>
      <xdr:row>39</xdr:row>
      <xdr:rowOff>15011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9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6138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9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166433</xdr:rowOff>
    </xdr:from>
    <xdr:to>
      <xdr:col>85</xdr:col>
      <xdr:colOff>126364</xdr:colOff>
      <xdr:row>57</xdr:row>
      <xdr:rowOff>121298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67483"/>
          <a:ext cx="1269" cy="13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125125</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9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121298</xdr:rowOff>
    </xdr:from>
    <xdr:to>
      <xdr:col>86</xdr:col>
      <xdr:colOff>25400</xdr:colOff>
      <xdr:row>57</xdr:row>
      <xdr:rowOff>121298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9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113110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4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155,395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166433</xdr:rowOff>
    </xdr:from>
    <xdr:to>
      <xdr:col>86</xdr:col>
      <xdr:colOff>25400</xdr:colOff>
      <xdr:row>49</xdr:row>
      <xdr:rowOff>166433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6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116395</xdr:rowOff>
    </xdr:from>
    <xdr:to>
      <xdr:col>85</xdr:col>
      <xdr:colOff>127000</xdr:colOff>
      <xdr:row>54</xdr:row>
      <xdr:rowOff>121589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374695"/>
          <a:ext cx="8382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155897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14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6020</xdr:rowOff>
    </xdr:from>
    <xdr:to>
      <xdr:col>85</xdr:col>
      <xdr:colOff>177800</xdr:colOff>
      <xdr:row>55</xdr:row>
      <xdr:rowOff>107620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43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116395</xdr:rowOff>
    </xdr:from>
    <xdr:to>
      <xdr:col>81</xdr:col>
      <xdr:colOff>50800</xdr:colOff>
      <xdr:row>55</xdr:row>
      <xdr:rowOff>29540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374695"/>
          <a:ext cx="889000" cy="8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145859</xdr:rowOff>
    </xdr:from>
    <xdr:to>
      <xdr:col>81</xdr:col>
      <xdr:colOff>101600</xdr:colOff>
      <xdr:row>56</xdr:row>
      <xdr:rowOff>76009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67136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6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29540</xdr:rowOff>
    </xdr:from>
    <xdr:to>
      <xdr:col>76</xdr:col>
      <xdr:colOff>114300</xdr:colOff>
      <xdr:row>55</xdr:row>
      <xdr:rowOff>80455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459290"/>
          <a:ext cx="889000" cy="5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44958</xdr:rowOff>
    </xdr:from>
    <xdr:to>
      <xdr:col>76</xdr:col>
      <xdr:colOff>165100</xdr:colOff>
      <xdr:row>55</xdr:row>
      <xdr:rowOff>146558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47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137685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6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80455</xdr:rowOff>
    </xdr:from>
    <xdr:to>
      <xdr:col>71</xdr:col>
      <xdr:colOff>177800</xdr:colOff>
      <xdr:row>56</xdr:row>
      <xdr:rowOff>80314</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510205"/>
          <a:ext cx="889000" cy="17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45872</xdr:rowOff>
    </xdr:from>
    <xdr:to>
      <xdr:col>72</xdr:col>
      <xdr:colOff>38100</xdr:colOff>
      <xdr:row>56</xdr:row>
      <xdr:rowOff>147472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138599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3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149657</xdr:rowOff>
    </xdr:from>
    <xdr:to>
      <xdr:col>67</xdr:col>
      <xdr:colOff>101600</xdr:colOff>
      <xdr:row>56</xdr:row>
      <xdr:rowOff>79807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57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96334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35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70789</xdr:rowOff>
    </xdr:from>
    <xdr:to>
      <xdr:col>85</xdr:col>
      <xdr:colOff>177800</xdr:colOff>
      <xdr:row>55</xdr:row>
      <xdr:rowOff>939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32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93666</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18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65595</xdr:rowOff>
    </xdr:from>
    <xdr:to>
      <xdr:col>81</xdr:col>
      <xdr:colOff>101600</xdr:colOff>
      <xdr:row>54</xdr:row>
      <xdr:rowOff>167195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32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12272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099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150190</xdr:rowOff>
    </xdr:from>
    <xdr:to>
      <xdr:col>76</xdr:col>
      <xdr:colOff>165100</xdr:colOff>
      <xdr:row>55</xdr:row>
      <xdr:rowOff>80340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4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96867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18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29655</xdr:rowOff>
    </xdr:from>
    <xdr:to>
      <xdr:col>72</xdr:col>
      <xdr:colOff>38100</xdr:colOff>
      <xdr:row>55</xdr:row>
      <xdr:rowOff>131255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4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147782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23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29514</xdr:rowOff>
    </xdr:from>
    <xdr:to>
      <xdr:col>67</xdr:col>
      <xdr:colOff>101600</xdr:colOff>
      <xdr:row>56</xdr:row>
      <xdr:rowOff>131114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122241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72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56627</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401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3304</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7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56627</xdr:rowOff>
    </xdr:from>
    <xdr:to>
      <xdr:col>86</xdr:col>
      <xdr:colOff>25400</xdr:colOff>
      <xdr:row>72</xdr:row>
      <xdr:rowOff>56627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401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8026</xdr:rowOff>
    </xdr:from>
    <xdr:to>
      <xdr:col>85</xdr:col>
      <xdr:colOff>127000</xdr:colOff>
      <xdr:row>78</xdr:row>
      <xdr:rowOff>103032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381126"/>
          <a:ext cx="838200" cy="9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30030</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0602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7153</xdr:rowOff>
    </xdr:from>
    <xdr:to>
      <xdr:col>85</xdr:col>
      <xdr:colOff>177800</xdr:colOff>
      <xdr:row>77</xdr:row>
      <xdr:rowOff>108753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20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86345</xdr:rowOff>
    </xdr:from>
    <xdr:to>
      <xdr:col>81</xdr:col>
      <xdr:colOff>50800</xdr:colOff>
      <xdr:row>78</xdr:row>
      <xdr:rowOff>103032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459445"/>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167904</xdr:rowOff>
    </xdr:from>
    <xdr:to>
      <xdr:col>81</xdr:col>
      <xdr:colOff>101600</xdr:colOff>
      <xdr:row>77</xdr:row>
      <xdr:rowOff>98054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19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114581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297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43459</xdr:rowOff>
    </xdr:from>
    <xdr:to>
      <xdr:col>76</xdr:col>
      <xdr:colOff>114300</xdr:colOff>
      <xdr:row>78</xdr:row>
      <xdr:rowOff>86345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16559"/>
          <a:ext cx="889000" cy="4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28276</xdr:rowOff>
    </xdr:from>
    <xdr:to>
      <xdr:col>76</xdr:col>
      <xdr:colOff>165100</xdr:colOff>
      <xdr:row>77</xdr:row>
      <xdr:rowOff>129876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2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146403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43459</xdr:rowOff>
    </xdr:from>
    <xdr:to>
      <xdr:col>71</xdr:col>
      <xdr:colOff>177800</xdr:colOff>
      <xdr:row>78</xdr:row>
      <xdr:rowOff>92334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16559"/>
          <a:ext cx="889000" cy="4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22560</xdr:rowOff>
    </xdr:from>
    <xdr:to>
      <xdr:col>72</xdr:col>
      <xdr:colOff>38100</xdr:colOff>
      <xdr:row>77</xdr:row>
      <xdr:rowOff>124160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22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140687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29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52141</xdr:rowOff>
    </xdr:from>
    <xdr:to>
      <xdr:col>67</xdr:col>
      <xdr:colOff>101600</xdr:colOff>
      <xdr:row>73</xdr:row>
      <xdr:rowOff>153741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256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170268</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47111" y="1234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128676</xdr:rowOff>
    </xdr:from>
    <xdr:to>
      <xdr:col>85</xdr:col>
      <xdr:colOff>177800</xdr:colOff>
      <xdr:row>78</xdr:row>
      <xdr:rowOff>58826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33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107103</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0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52232</xdr:rowOff>
    </xdr:from>
    <xdr:to>
      <xdr:col>81</xdr:col>
      <xdr:colOff>101600</xdr:colOff>
      <xdr:row>78</xdr:row>
      <xdr:rowOff>153832</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2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144959</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2017" y="13518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35545</xdr:rowOff>
    </xdr:from>
    <xdr:to>
      <xdr:col>76</xdr:col>
      <xdr:colOff>165100</xdr:colOff>
      <xdr:row>78</xdr:row>
      <xdr:rowOff>137145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0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128272</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0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164109</xdr:rowOff>
    </xdr:from>
    <xdr:to>
      <xdr:col>72</xdr:col>
      <xdr:colOff>38100</xdr:colOff>
      <xdr:row>78</xdr:row>
      <xdr:rowOff>94259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36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85386</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45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41534</xdr:rowOff>
    </xdr:from>
    <xdr:to>
      <xdr:col>67</xdr:col>
      <xdr:colOff>101600</xdr:colOff>
      <xdr:row>78</xdr:row>
      <xdr:rowOff>143134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1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134261</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50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5486</xdr:rowOff>
    </xdr:from>
    <xdr:to>
      <xdr:col>85</xdr:col>
      <xdr:colOff>126364</xdr:colOff>
      <xdr:row>99</xdr:row>
      <xdr:rowOff>1536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35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5363</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7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1536</xdr:rowOff>
    </xdr:from>
    <xdr:to>
      <xdr:col>86</xdr:col>
      <xdr:colOff>25400</xdr:colOff>
      <xdr:row>99</xdr:row>
      <xdr:rowOff>1536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75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123613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5486</xdr:rowOff>
    </xdr:from>
    <xdr:to>
      <xdr:col>86</xdr:col>
      <xdr:colOff>25400</xdr:colOff>
      <xdr:row>90</xdr:row>
      <xdr:rowOff>5486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40945</xdr:rowOff>
    </xdr:from>
    <xdr:to>
      <xdr:col>85</xdr:col>
      <xdr:colOff>127000</xdr:colOff>
      <xdr:row>95</xdr:row>
      <xdr:rowOff>144183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328695"/>
          <a:ext cx="838200" cy="10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110393</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226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87516</xdr:rowOff>
    </xdr:from>
    <xdr:to>
      <xdr:col>85</xdr:col>
      <xdr:colOff>177800</xdr:colOff>
      <xdr:row>96</xdr:row>
      <xdr:rowOff>17666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37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19520</xdr:rowOff>
    </xdr:from>
    <xdr:to>
      <xdr:col>81</xdr:col>
      <xdr:colOff>50800</xdr:colOff>
      <xdr:row>95</xdr:row>
      <xdr:rowOff>40945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307270"/>
          <a:ext cx="889000" cy="2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152691</xdr:rowOff>
    </xdr:from>
    <xdr:to>
      <xdr:col>81</xdr:col>
      <xdr:colOff>101600</xdr:colOff>
      <xdr:row>96</xdr:row>
      <xdr:rowOff>82841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4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73968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53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19520</xdr:rowOff>
    </xdr:from>
    <xdr:to>
      <xdr:col>76</xdr:col>
      <xdr:colOff>114300</xdr:colOff>
      <xdr:row>95</xdr:row>
      <xdr:rowOff>76633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307270"/>
          <a:ext cx="889000" cy="57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2057</xdr:rowOff>
    </xdr:from>
    <xdr:to>
      <xdr:col>76</xdr:col>
      <xdr:colOff>165100</xdr:colOff>
      <xdr:row>96</xdr:row>
      <xdr:rowOff>103657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94784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55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76633</xdr:rowOff>
    </xdr:from>
    <xdr:to>
      <xdr:col>71</xdr:col>
      <xdr:colOff>177800</xdr:colOff>
      <xdr:row>95</xdr:row>
      <xdr:rowOff>87415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364383"/>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9576</xdr:rowOff>
    </xdr:from>
    <xdr:to>
      <xdr:col>72</xdr:col>
      <xdr:colOff>38100</xdr:colOff>
      <xdr:row>96</xdr:row>
      <xdr:rowOff>111176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6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102303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56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138340</xdr:rowOff>
    </xdr:from>
    <xdr:to>
      <xdr:col>67</xdr:col>
      <xdr:colOff>101600</xdr:colOff>
      <xdr:row>96</xdr:row>
      <xdr:rowOff>68490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4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59617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51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93383</xdr:rowOff>
    </xdr:from>
    <xdr:to>
      <xdr:col>85</xdr:col>
      <xdr:colOff>177800</xdr:colOff>
      <xdr:row>96</xdr:row>
      <xdr:rowOff>23533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38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71810</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35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161595</xdr:rowOff>
    </xdr:from>
    <xdr:to>
      <xdr:col>81</xdr:col>
      <xdr:colOff>101600</xdr:colOff>
      <xdr:row>95</xdr:row>
      <xdr:rowOff>91745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27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108272</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05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140170</xdr:rowOff>
    </xdr:from>
    <xdr:to>
      <xdr:col>76</xdr:col>
      <xdr:colOff>165100</xdr:colOff>
      <xdr:row>95</xdr:row>
      <xdr:rowOff>70320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25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86847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03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25833</xdr:rowOff>
    </xdr:from>
    <xdr:to>
      <xdr:col>72</xdr:col>
      <xdr:colOff>38100</xdr:colOff>
      <xdr:row>95</xdr:row>
      <xdr:rowOff>127433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3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143960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08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36615</xdr:rowOff>
    </xdr:from>
    <xdr:to>
      <xdr:col>67</xdr:col>
      <xdr:colOff>101600</xdr:colOff>
      <xdr:row>95</xdr:row>
      <xdr:rowOff>138215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32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154742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09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82093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97043"/>
          <a:ext cx="1269" cy="1257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28770</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7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82093</xdr:rowOff>
    </xdr:from>
    <xdr:to>
      <xdr:col>116</xdr:col>
      <xdr:colOff>152400</xdr:colOff>
      <xdr:row>31</xdr:row>
      <xdr:rowOff>82093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97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38625</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822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xdr:rowOff>
    </xdr:from>
    <xdr:to>
      <xdr:col>116</xdr:col>
      <xdr:colOff>114300</xdr:colOff>
      <xdr:row>38</xdr:row>
      <xdr:rowOff>117348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30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171365</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4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53696</xdr:rowOff>
    </xdr:from>
    <xdr:to>
      <xdr:col>107</xdr:col>
      <xdr:colOff>101600</xdr:colOff>
      <xdr:row>38</xdr:row>
      <xdr:rowOff>155296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6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373</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63440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43180</xdr:rowOff>
    </xdr:from>
    <xdr:to>
      <xdr:col>102</xdr:col>
      <xdr:colOff>165100</xdr:colOff>
      <xdr:row>38</xdr:row>
      <xdr:rowOff>144780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161307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72441</xdr:rowOff>
    </xdr:from>
    <xdr:to>
      <xdr:col>98</xdr:col>
      <xdr:colOff>38100</xdr:colOff>
      <xdr:row>39</xdr:row>
      <xdr:rowOff>2591</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8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19118</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3627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総務費は県知事選挙、市長及び市議会議員選挙、衆議院議員選挙の実施により前年度より</a:t>
          </a:r>
          <a:r>
            <a:rPr kumimoji="1" lang="en-US" altLang="ja-JP" sz="1300">
              <a:latin typeface="ＭＳ Ｐゴシック" panose="020B0600070205080204" pitchFamily="50" charset="-128"/>
              <a:ea typeface="ＭＳ Ｐゴシック" panose="020B0600070205080204" pitchFamily="50" charset="-128"/>
            </a:rPr>
            <a:t>3,498</a:t>
          </a:r>
          <a:r>
            <a:rPr kumimoji="1" lang="ja-JP" altLang="en-US" sz="1300">
              <a:latin typeface="ＭＳ Ｐゴシック" panose="020B0600070205080204" pitchFamily="50" charset="-128"/>
              <a:ea typeface="ＭＳ Ｐゴシック" panose="020B0600070205080204" pitchFamily="50" charset="-128"/>
            </a:rPr>
            <a:t>円増。民生費は物価高騰対策事業や児童手当の増により</a:t>
          </a:r>
          <a:r>
            <a:rPr kumimoji="1" lang="en-US" altLang="ja-JP" sz="1300">
              <a:latin typeface="ＭＳ Ｐゴシック" panose="020B0600070205080204" pitchFamily="50" charset="-128"/>
              <a:ea typeface="ＭＳ Ｐゴシック" panose="020B0600070205080204" pitchFamily="50" charset="-128"/>
            </a:rPr>
            <a:t>7,571</a:t>
          </a:r>
          <a:r>
            <a:rPr kumimoji="1" lang="ja-JP" altLang="en-US" sz="1300">
              <a:latin typeface="ＭＳ Ｐゴシック" panose="020B0600070205080204" pitchFamily="50" charset="-128"/>
              <a:ea typeface="ＭＳ Ｐゴシック" panose="020B0600070205080204" pitchFamily="50" charset="-128"/>
            </a:rPr>
            <a:t>円増。</a:t>
          </a:r>
        </a:p>
        <a:p>
          <a:r>
            <a:rPr kumimoji="1" lang="ja-JP" altLang="en-US" sz="1300">
              <a:latin typeface="ＭＳ Ｐゴシック" panose="020B0600070205080204" pitchFamily="50" charset="-128"/>
              <a:ea typeface="ＭＳ Ｐゴシック" panose="020B0600070205080204" pitchFamily="50" charset="-128"/>
            </a:rPr>
            <a:t>衛生費は旧火葬場解体事業、広域ごみ処理施設整備事業の実施により、前年度より</a:t>
          </a:r>
          <a:r>
            <a:rPr kumimoji="1" lang="en-US" altLang="ja-JP" sz="1300">
              <a:latin typeface="ＭＳ Ｐゴシック" panose="020B0600070205080204" pitchFamily="50" charset="-128"/>
              <a:ea typeface="ＭＳ Ｐゴシック" panose="020B0600070205080204" pitchFamily="50" charset="-128"/>
            </a:rPr>
            <a:t>1,719</a:t>
          </a:r>
          <a:r>
            <a:rPr kumimoji="1" lang="ja-JP" altLang="en-US" sz="1300">
              <a:latin typeface="ＭＳ Ｐゴシック" panose="020B0600070205080204" pitchFamily="50" charset="-128"/>
              <a:ea typeface="ＭＳ Ｐゴシック" panose="020B0600070205080204" pitchFamily="50" charset="-128"/>
            </a:rPr>
            <a:t>円増。商工費は灘黒岩水仙郷リニューアル事業が完了したため前年度より</a:t>
          </a:r>
          <a:r>
            <a:rPr kumimoji="1" lang="en-US" altLang="ja-JP" sz="1300">
              <a:latin typeface="ＭＳ Ｐゴシック" panose="020B0600070205080204" pitchFamily="50" charset="-128"/>
              <a:ea typeface="ＭＳ Ｐゴシック" panose="020B0600070205080204" pitchFamily="50" charset="-128"/>
            </a:rPr>
            <a:t>8,249</a:t>
          </a:r>
          <a:r>
            <a:rPr kumimoji="1" lang="ja-JP" altLang="en-US" sz="1300">
              <a:latin typeface="ＭＳ Ｐゴシック" panose="020B0600070205080204" pitchFamily="50" charset="-128"/>
              <a:ea typeface="ＭＳ Ｐゴシック" panose="020B0600070205080204" pitchFamily="50" charset="-128"/>
            </a:rPr>
            <a:t>円の減。</a:t>
          </a:r>
        </a:p>
        <a:p>
          <a:r>
            <a:rPr kumimoji="1" lang="ja-JP" altLang="en-US" sz="1300">
              <a:latin typeface="ＭＳ Ｐゴシック" panose="020B0600070205080204" pitchFamily="50" charset="-128"/>
              <a:ea typeface="ＭＳ Ｐゴシック" panose="020B0600070205080204" pitchFamily="50" charset="-128"/>
            </a:rPr>
            <a:t>公債費については、</a:t>
          </a:r>
          <a:r>
            <a:rPr kumimoji="1" lang="en-US" altLang="ja-JP" sz="1300">
              <a:latin typeface="ＭＳ Ｐゴシック" panose="020B0600070205080204" pitchFamily="50" charset="-128"/>
              <a:ea typeface="ＭＳ Ｐゴシック" panose="020B0600070205080204" pitchFamily="50" charset="-128"/>
            </a:rPr>
            <a:t>76,147</a:t>
          </a:r>
          <a:r>
            <a:rPr kumimoji="1" lang="ja-JP" altLang="en-US" sz="1300">
              <a:latin typeface="ＭＳ Ｐゴシック" panose="020B0600070205080204" pitchFamily="50" charset="-128"/>
              <a:ea typeface="ＭＳ Ｐゴシック" panose="020B0600070205080204" pitchFamily="50" charset="-128"/>
            </a:rPr>
            <a:t>円と全国平均等と比較しても大きな金額となっているが、前年度より</a:t>
          </a:r>
          <a:r>
            <a:rPr kumimoji="1" lang="en-US" altLang="ja-JP" sz="1300">
              <a:latin typeface="ＭＳ Ｐゴシック" panose="020B0600070205080204" pitchFamily="50" charset="-128"/>
              <a:ea typeface="ＭＳ Ｐゴシック" panose="020B0600070205080204" pitchFamily="50" charset="-128"/>
            </a:rPr>
            <a:t>8,129</a:t>
          </a:r>
          <a:r>
            <a:rPr kumimoji="1" lang="ja-JP" altLang="en-US" sz="1300">
              <a:latin typeface="ＭＳ Ｐゴシック" panose="020B0600070205080204" pitchFamily="50" charset="-128"/>
              <a:ea typeface="ＭＳ Ｐゴシック" panose="020B0600070205080204" pitchFamily="50" charset="-128"/>
            </a:rPr>
            <a:t>円減となっている。</a:t>
          </a:r>
        </a:p>
        <a:p>
          <a:r>
            <a:rPr kumimoji="1" lang="ja-JP" altLang="en-US" sz="1300">
              <a:latin typeface="ＭＳ Ｐゴシック" panose="020B0600070205080204" pitchFamily="50" charset="-128"/>
              <a:ea typeface="ＭＳ Ｐゴシック" panose="020B0600070205080204" pitchFamily="50" charset="-128"/>
            </a:rPr>
            <a:t>繰上償還の実施や市債発行抑制の効果が出ているものの、今後、公共施設等の老朽化による建て替えや改修などの大型事業の実施が予想されることから大幅な改善を見込むことは難しい。</a:t>
          </a:r>
        </a:p>
        <a:p>
          <a:r>
            <a:rPr kumimoji="1" lang="ja-JP" altLang="en-US" sz="1300">
              <a:latin typeface="ＭＳ Ｐゴシック" panose="020B0600070205080204" pitchFamily="50" charset="-128"/>
              <a:ea typeface="ＭＳ Ｐゴシック" panose="020B0600070205080204" pitchFamily="50" charset="-128"/>
            </a:rPr>
            <a:t>引き続き「市財政計画」に基づく繰上償還や市債発行の抑制により、公債費の縮減に努める。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兵庫県南あわじ市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財政調整基金は令和</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年度に物価高騰対策事業費やふるさと納税関連経費に対し取りくずしを行ったことで標準財政規模比で見ると前年度比</a:t>
          </a:r>
          <a:r>
            <a:rPr kumimoji="1" lang="en-US" altLang="ja-JP" sz="1200">
              <a:latin typeface="ＭＳ ゴシック" pitchFamily="49" charset="-128"/>
              <a:ea typeface="ＭＳ ゴシック" pitchFamily="49" charset="-128"/>
            </a:rPr>
            <a:t>0.93</a:t>
          </a:r>
          <a:r>
            <a:rPr kumimoji="1" lang="ja-JP" altLang="en-US" sz="1200">
              <a:latin typeface="ＭＳ ゴシック" pitchFamily="49" charset="-128"/>
              <a:ea typeface="ＭＳ ゴシック" pitchFamily="49" charset="-128"/>
            </a:rPr>
            <a:t>ポイントの減となった。実質収支額は</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8,466</a:t>
          </a:r>
          <a:r>
            <a:rPr kumimoji="1" lang="ja-JP" altLang="en-US" sz="1200">
              <a:latin typeface="ＭＳ ゴシック" pitchFamily="49" charset="-128"/>
              <a:ea typeface="ＭＳ ゴシック" pitchFamily="49" charset="-128"/>
            </a:rPr>
            <a:t>万円となり、標準財政規模比は</a:t>
          </a:r>
          <a:r>
            <a:rPr kumimoji="1" lang="en-US" altLang="ja-JP" sz="1200">
              <a:latin typeface="ＭＳ ゴシック" pitchFamily="49" charset="-128"/>
              <a:ea typeface="ＭＳ ゴシック" pitchFamily="49" charset="-128"/>
            </a:rPr>
            <a:t>4.25</a:t>
          </a:r>
          <a:r>
            <a:rPr kumimoji="1" lang="ja-JP" altLang="en-US" sz="1200">
              <a:latin typeface="ＭＳ ゴシック" pitchFamily="49" charset="-128"/>
              <a:ea typeface="ＭＳ ゴシック" pitchFamily="49" charset="-128"/>
            </a:rPr>
            <a:t>％となった。実質収支額が前年度と比べ</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4,677</a:t>
          </a:r>
          <a:r>
            <a:rPr kumimoji="1" lang="ja-JP" altLang="en-US" sz="1200">
              <a:latin typeface="ＭＳ ゴシック" pitchFamily="49" charset="-128"/>
              <a:ea typeface="ＭＳ ゴシック" pitchFamily="49" charset="-128"/>
            </a:rPr>
            <a:t>万円増加したため、標準財政規模比では前年度より</a:t>
          </a:r>
          <a:r>
            <a:rPr kumimoji="1" lang="en-US" altLang="ja-JP" sz="1200">
              <a:latin typeface="ＭＳ ゴシック" pitchFamily="49" charset="-128"/>
              <a:ea typeface="ＭＳ ゴシック" pitchFamily="49" charset="-128"/>
            </a:rPr>
            <a:t>1.5</a:t>
          </a:r>
          <a:r>
            <a:rPr kumimoji="1" lang="ja-JP" altLang="en-US" sz="1200">
              <a:latin typeface="ＭＳ ゴシック" pitchFamily="49" charset="-128"/>
              <a:ea typeface="ＭＳ ゴシック" pitchFamily="49" charset="-128"/>
            </a:rPr>
            <a:t>ポイント上がった。また、実質単年度収支は、繰上償還を実施した一方で基金の取りくずし等により</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3,572</a:t>
          </a:r>
          <a:r>
            <a:rPr kumimoji="1" lang="ja-JP" altLang="en-US" sz="1200">
              <a:latin typeface="ＭＳ ゴシック" pitchFamily="49" charset="-128"/>
              <a:ea typeface="ＭＳ ゴシック" pitchFamily="49" charset="-128"/>
            </a:rPr>
            <a:t>万円（前年比</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3,795</a:t>
          </a:r>
          <a:r>
            <a:rPr kumimoji="1" lang="ja-JP" altLang="en-US" sz="1200">
              <a:latin typeface="ＭＳ ゴシック" pitchFamily="49" charset="-128"/>
              <a:ea typeface="ＭＳ ゴシック" pitchFamily="49" charset="-128"/>
            </a:rPr>
            <a:t>万円）となり、標準財政規模比は前年度より</a:t>
          </a:r>
          <a:r>
            <a:rPr kumimoji="1" lang="en-US" altLang="ja-JP" sz="1200">
              <a:latin typeface="ＭＳ ゴシック" pitchFamily="49" charset="-128"/>
              <a:ea typeface="ＭＳ ゴシック" pitchFamily="49" charset="-128"/>
            </a:rPr>
            <a:t>3.35</a:t>
          </a:r>
          <a:r>
            <a:rPr kumimoji="1" lang="ja-JP" altLang="en-US" sz="1200">
              <a:latin typeface="ＭＳ ゴシック" pitchFamily="49" charset="-128"/>
              <a:ea typeface="ＭＳ ゴシック" pitchFamily="49" charset="-128"/>
            </a:rPr>
            <a:t>ポイント増加した。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兵庫県南あわじ市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連結実質赤字比率においては、いずれの会計で実質収支は黒字となっている。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C6" sqref="AC6:AL8"/>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32523351</v>
      </c>
      <c r="BO4" s="436"/>
      <c r="BP4" s="436"/>
      <c r="BQ4" s="436"/>
      <c r="BR4" s="436"/>
      <c r="BS4" s="436"/>
      <c r="BT4" s="436"/>
      <c r="BU4" s="437"/>
      <c r="BV4" s="435">
        <v>32204106</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4.2</v>
      </c>
      <c r="CU4" s="576"/>
      <c r="CV4" s="576"/>
      <c r="CW4" s="576"/>
      <c r="CX4" s="576"/>
      <c r="CY4" s="576"/>
      <c r="CZ4" s="576"/>
      <c r="DA4" s="577"/>
      <c r="DB4" s="575">
        <v>2.8</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31560976</v>
      </c>
      <c r="BO5" s="407"/>
      <c r="BP5" s="407"/>
      <c r="BQ5" s="407"/>
      <c r="BR5" s="407"/>
      <c r="BS5" s="407"/>
      <c r="BT5" s="407"/>
      <c r="BU5" s="408"/>
      <c r="BV5" s="406">
        <v>31566284</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93.3</v>
      </c>
      <c r="CU5" s="404"/>
      <c r="CV5" s="404"/>
      <c r="CW5" s="404"/>
      <c r="CX5" s="404"/>
      <c r="CY5" s="404"/>
      <c r="CZ5" s="404"/>
      <c r="DA5" s="405"/>
      <c r="DB5" s="403">
        <v>92.2</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962375</v>
      </c>
      <c r="BO6" s="407"/>
      <c r="BP6" s="407"/>
      <c r="BQ6" s="407"/>
      <c r="BR6" s="407"/>
      <c r="BS6" s="407"/>
      <c r="BT6" s="407"/>
      <c r="BU6" s="408"/>
      <c r="BV6" s="406">
        <v>637822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93.5</v>
      </c>
      <c r="CU6" s="550"/>
      <c r="CV6" s="550"/>
      <c r="CW6" s="550"/>
      <c r="CX6" s="550"/>
      <c r="CY6" s="550"/>
      <c r="CZ6" s="550"/>
      <c r="DA6" s="551"/>
      <c r="DB6" s="549">
        <v>92.7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277720</v>
      </c>
      <c r="BO7" s="407"/>
      <c r="BP7" s="407"/>
      <c r="BQ7" s="407"/>
      <c r="BR7" s="407"/>
      <c r="BS7" s="407"/>
      <c r="BT7" s="407"/>
      <c r="BU7" s="408"/>
      <c r="BV7" s="406">
        <v>199935</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16112278</v>
      </c>
      <c r="CU7" s="407"/>
      <c r="CV7" s="407"/>
      <c r="CW7" s="407"/>
      <c r="CX7" s="407"/>
      <c r="CY7" s="407"/>
      <c r="CZ7" s="407"/>
      <c r="DA7" s="408"/>
      <c r="DB7" s="406">
        <v>15915907</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684655</v>
      </c>
      <c r="BO8" s="407"/>
      <c r="BP8" s="407"/>
      <c r="BQ8" s="407"/>
      <c r="BR8" s="407"/>
      <c r="BS8" s="407"/>
      <c r="BT8" s="407"/>
      <c r="BU8" s="408"/>
      <c r="BV8" s="406">
        <v>437887</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0.4</v>
      </c>
      <c r="CU8" s="510"/>
      <c r="CV8" s="510"/>
      <c r="CW8" s="510"/>
      <c r="CX8" s="510"/>
      <c r="CY8" s="510"/>
      <c r="CZ8" s="510"/>
      <c r="DA8" s="511"/>
      <c r="DB8" s="509">
        <v>0.39</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44137</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246768</v>
      </c>
      <c r="BO9" s="407"/>
      <c r="BP9" s="407"/>
      <c r="BQ9" s="407"/>
      <c r="BR9" s="407"/>
      <c r="BS9" s="407"/>
      <c r="BT9" s="407"/>
      <c r="BU9" s="408"/>
      <c r="BV9" s="406">
        <v>-556272</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16.600000000000001</v>
      </c>
      <c r="CU9" s="404"/>
      <c r="CV9" s="404"/>
      <c r="CW9" s="404"/>
      <c r="CX9" s="404"/>
      <c r="CY9" s="404"/>
      <c r="CZ9" s="404"/>
      <c r="DA9" s="405"/>
      <c r="DB9" s="403">
        <v>18.8</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46912</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7033</v>
      </c>
      <c r="BO10" s="407"/>
      <c r="BP10" s="407"/>
      <c r="BQ10" s="407"/>
      <c r="BR10" s="407"/>
      <c r="BS10" s="407"/>
      <c r="BT10" s="407"/>
      <c r="BU10" s="408"/>
      <c r="BV10" s="406">
        <v>6988</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204748</v>
      </c>
      <c r="BO11" s="407"/>
      <c r="BP11" s="407"/>
      <c r="BQ11" s="407"/>
      <c r="BR11" s="407"/>
      <c r="BS11" s="407"/>
      <c r="BT11" s="407"/>
      <c r="BU11" s="408"/>
      <c r="BV11" s="406">
        <v>496003</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43732</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122834</v>
      </c>
      <c r="BO12" s="407"/>
      <c r="BP12" s="407"/>
      <c r="BQ12" s="407"/>
      <c r="BR12" s="407"/>
      <c r="BS12" s="407"/>
      <c r="BT12" s="407"/>
      <c r="BU12" s="408"/>
      <c r="BV12" s="406">
        <v>148958</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42975</v>
      </c>
      <c r="S13" s="494"/>
      <c r="T13" s="494"/>
      <c r="U13" s="494"/>
      <c r="V13" s="495"/>
      <c r="W13" s="496" t="s">
        <v>131</v>
      </c>
      <c r="X13" s="392"/>
      <c r="Y13" s="392"/>
      <c r="Z13" s="392"/>
      <c r="AA13" s="392"/>
      <c r="AB13" s="393"/>
      <c r="AC13" s="359">
        <v>5216</v>
      </c>
      <c r="AD13" s="360"/>
      <c r="AE13" s="360"/>
      <c r="AF13" s="360"/>
      <c r="AG13" s="361"/>
      <c r="AH13" s="359">
        <v>6016</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335715</v>
      </c>
      <c r="BO13" s="407"/>
      <c r="BP13" s="407"/>
      <c r="BQ13" s="407"/>
      <c r="BR13" s="407"/>
      <c r="BS13" s="407"/>
      <c r="BT13" s="407"/>
      <c r="BU13" s="408"/>
      <c r="BV13" s="406">
        <v>-202239</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12.8</v>
      </c>
      <c r="CU13" s="404"/>
      <c r="CV13" s="404"/>
      <c r="CW13" s="404"/>
      <c r="CX13" s="404"/>
      <c r="CY13" s="404"/>
      <c r="CZ13" s="404"/>
      <c r="DA13" s="405"/>
      <c r="DB13" s="403">
        <v>13</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44469</v>
      </c>
      <c r="S14" s="494"/>
      <c r="T14" s="494"/>
      <c r="U14" s="494"/>
      <c r="V14" s="495"/>
      <c r="W14" s="497"/>
      <c r="X14" s="395"/>
      <c r="Y14" s="395"/>
      <c r="Z14" s="395"/>
      <c r="AA14" s="395"/>
      <c r="AB14" s="396"/>
      <c r="AC14" s="486">
        <v>22.9</v>
      </c>
      <c r="AD14" s="487"/>
      <c r="AE14" s="487"/>
      <c r="AF14" s="487"/>
      <c r="AG14" s="488"/>
      <c r="AH14" s="486">
        <v>24.2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35.5</v>
      </c>
      <c r="CU14" s="504"/>
      <c r="CV14" s="504"/>
      <c r="CW14" s="504"/>
      <c r="CX14" s="504"/>
      <c r="CY14" s="504"/>
      <c r="CZ14" s="504"/>
      <c r="DA14" s="505"/>
      <c r="DB14" s="503">
        <v>48.6</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43761</v>
      </c>
      <c r="S15" s="494"/>
      <c r="T15" s="494"/>
      <c r="U15" s="494"/>
      <c r="V15" s="495"/>
      <c r="W15" s="496" t="s">
        <v>137</v>
      </c>
      <c r="X15" s="392"/>
      <c r="Y15" s="392"/>
      <c r="Z15" s="392"/>
      <c r="AA15" s="392"/>
      <c r="AB15" s="393"/>
      <c r="AC15" s="359">
        <v>4862</v>
      </c>
      <c r="AD15" s="360"/>
      <c r="AE15" s="360"/>
      <c r="AF15" s="360"/>
      <c r="AG15" s="361"/>
      <c r="AH15" s="359">
        <v>5673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5813063</v>
      </c>
      <c r="BO15" s="436"/>
      <c r="BP15" s="436"/>
      <c r="BQ15" s="436"/>
      <c r="BR15" s="436"/>
      <c r="BS15" s="436"/>
      <c r="BT15" s="436"/>
      <c r="BU15" s="437"/>
      <c r="BV15" s="435">
        <v>5781999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21.4</v>
      </c>
      <c r="AD16" s="487"/>
      <c r="AE16" s="487"/>
      <c r="AF16" s="487"/>
      <c r="AG16" s="488"/>
      <c r="AH16" s="486">
        <v>22.8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14541058</v>
      </c>
      <c r="BO16" s="407"/>
      <c r="BP16" s="407"/>
      <c r="BQ16" s="407"/>
      <c r="BR16" s="407"/>
      <c r="BS16" s="407"/>
      <c r="BT16" s="407"/>
      <c r="BU16" s="408"/>
      <c r="BV16" s="406">
        <v>14317212</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12688</v>
      </c>
      <c r="AD17" s="360"/>
      <c r="AE17" s="360"/>
      <c r="AF17" s="360"/>
      <c r="AG17" s="361"/>
      <c r="AH17" s="359">
        <v>13214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7340781</v>
      </c>
      <c r="BO17" s="407"/>
      <c r="BP17" s="407"/>
      <c r="BQ17" s="407"/>
      <c r="BR17" s="407"/>
      <c r="BS17" s="407"/>
      <c r="BT17" s="407"/>
      <c r="BU17" s="408"/>
      <c r="BV17" s="406">
        <v>7301616</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229.01</v>
      </c>
      <c r="M18" s="459"/>
      <c r="N18" s="459"/>
      <c r="O18" s="459"/>
      <c r="P18" s="459"/>
      <c r="Q18" s="459"/>
      <c r="R18" s="460"/>
      <c r="S18" s="460"/>
      <c r="T18" s="460"/>
      <c r="U18" s="460"/>
      <c r="V18" s="461"/>
      <c r="W18" s="477"/>
      <c r="X18" s="478"/>
      <c r="Y18" s="478"/>
      <c r="Z18" s="478"/>
      <c r="AA18" s="478"/>
      <c r="AB18" s="502"/>
      <c r="AC18" s="376">
        <v>55.7</v>
      </c>
      <c r="AD18" s="377"/>
      <c r="AE18" s="377"/>
      <c r="AF18" s="377"/>
      <c r="AG18" s="462"/>
      <c r="AH18" s="376">
        <v>53.1</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15173843</v>
      </c>
      <c r="BO18" s="407"/>
      <c r="BP18" s="407"/>
      <c r="BQ18" s="407"/>
      <c r="BR18" s="407"/>
      <c r="BS18" s="407"/>
      <c r="BT18" s="407"/>
      <c r="BU18" s="408"/>
      <c r="BV18" s="406">
        <v>14943613</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193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19687703</v>
      </c>
      <c r="BO19" s="407"/>
      <c r="BP19" s="407"/>
      <c r="BQ19" s="407"/>
      <c r="BR19" s="407"/>
      <c r="BS19" s="407"/>
      <c r="BT19" s="407"/>
      <c r="BU19" s="408"/>
      <c r="BV19" s="406">
        <v>19527666</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17047</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31465948</v>
      </c>
      <c r="BO22" s="436"/>
      <c r="BP22" s="436"/>
      <c r="BQ22" s="436"/>
      <c r="BR22" s="436"/>
      <c r="BS22" s="436"/>
      <c r="BT22" s="436"/>
      <c r="BU22" s="437"/>
      <c r="BV22" s="435">
        <v>31956620</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22915214</v>
      </c>
      <c r="BO23" s="407"/>
      <c r="BP23" s="407"/>
      <c r="BQ23" s="407"/>
      <c r="BR23" s="407"/>
      <c r="BS23" s="407"/>
      <c r="BT23" s="407"/>
      <c r="BU23" s="408"/>
      <c r="BV23" s="406">
        <v>22878310</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8500</v>
      </c>
      <c r="R24" s="360"/>
      <c r="S24" s="360"/>
      <c r="T24" s="360"/>
      <c r="U24" s="360"/>
      <c r="V24" s="361"/>
      <c r="W24" s="449"/>
      <c r="X24" s="386"/>
      <c r="Y24" s="387"/>
      <c r="Z24" s="362" t="s">
        <v>162</v>
      </c>
      <c r="AA24" s="363"/>
      <c r="AB24" s="363"/>
      <c r="AC24" s="363"/>
      <c r="AD24" s="363"/>
      <c r="AE24" s="363"/>
      <c r="AF24" s="363"/>
      <c r="AG24" s="364"/>
      <c r="AH24" s="359">
        <v>400</v>
      </c>
      <c r="AI24" s="360"/>
      <c r="AJ24" s="360"/>
      <c r="AK24" s="360"/>
      <c r="AL24" s="361"/>
      <c r="AM24" s="359">
        <v>1294800</v>
      </c>
      <c r="AN24" s="360"/>
      <c r="AO24" s="360"/>
      <c r="AP24" s="360"/>
      <c r="AQ24" s="360"/>
      <c r="AR24" s="361"/>
      <c r="AS24" s="359">
        <v>3237</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23869044</v>
      </c>
      <c r="BO24" s="407"/>
      <c r="BP24" s="407"/>
      <c r="BQ24" s="407"/>
      <c r="BR24" s="407"/>
      <c r="BS24" s="407"/>
      <c r="BT24" s="407"/>
      <c r="BU24" s="408"/>
      <c r="BV24" s="406">
        <v>23536952</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6800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3859181</v>
      </c>
      <c r="BO25" s="436"/>
      <c r="BP25" s="436"/>
      <c r="BQ25" s="436"/>
      <c r="BR25" s="436"/>
      <c r="BS25" s="436"/>
      <c r="BT25" s="436"/>
      <c r="BU25" s="437"/>
      <c r="BV25" s="435">
        <v>4588428</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6000</v>
      </c>
      <c r="R26" s="360"/>
      <c r="S26" s="360"/>
      <c r="T26" s="360"/>
      <c r="U26" s="360"/>
      <c r="V26" s="361"/>
      <c r="W26" s="449"/>
      <c r="X26" s="386"/>
      <c r="Y26" s="387"/>
      <c r="Z26" s="362" t="s">
        <v>168</v>
      </c>
      <c r="AA26" s="417"/>
      <c r="AB26" s="417"/>
      <c r="AC26" s="417"/>
      <c r="AD26" s="417"/>
      <c r="AE26" s="417"/>
      <c r="AF26" s="417"/>
      <c r="AG26" s="418"/>
      <c r="AH26" s="359">
        <v>16</v>
      </c>
      <c r="AI26" s="360"/>
      <c r="AJ26" s="360"/>
      <c r="AK26" s="360"/>
      <c r="AL26" s="361"/>
      <c r="AM26" s="359">
        <v>50512</v>
      </c>
      <c r="AN26" s="360"/>
      <c r="AO26" s="360"/>
      <c r="AP26" s="360"/>
      <c r="AQ26" s="360"/>
      <c r="AR26" s="361"/>
      <c r="AS26" s="359">
        <v>3157</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4500</v>
      </c>
      <c r="R27" s="360"/>
      <c r="S27" s="360"/>
      <c r="T27" s="360"/>
      <c r="U27" s="360"/>
      <c r="V27" s="361"/>
      <c r="W27" s="449"/>
      <c r="X27" s="386"/>
      <c r="Y27" s="387"/>
      <c r="Z27" s="362" t="s">
        <v>171</v>
      </c>
      <c r="AA27" s="363"/>
      <c r="AB27" s="363"/>
      <c r="AC27" s="363"/>
      <c r="AD27" s="363"/>
      <c r="AE27" s="363"/>
      <c r="AF27" s="363"/>
      <c r="AG27" s="364"/>
      <c r="AH27" s="359">
        <v>22</v>
      </c>
      <c r="AI27" s="360"/>
      <c r="AJ27" s="360"/>
      <c r="AK27" s="360"/>
      <c r="AL27" s="361"/>
      <c r="AM27" s="359">
        <v>74314</v>
      </c>
      <c r="AN27" s="360"/>
      <c r="AO27" s="360"/>
      <c r="AP27" s="360"/>
      <c r="AQ27" s="360"/>
      <c r="AR27" s="361"/>
      <c r="AS27" s="359">
        <v>3378</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500000</v>
      </c>
      <c r="BO27" s="441"/>
      <c r="BP27" s="441"/>
      <c r="BQ27" s="441"/>
      <c r="BR27" s="441"/>
      <c r="BS27" s="441"/>
      <c r="BT27" s="441"/>
      <c r="BU27" s="442"/>
      <c r="BV27" s="440">
        <v>500000</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3780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2597216</v>
      </c>
      <c r="BO28" s="436"/>
      <c r="BP28" s="436"/>
      <c r="BQ28" s="436"/>
      <c r="BR28" s="436"/>
      <c r="BS28" s="436"/>
      <c r="BT28" s="436"/>
      <c r="BU28" s="437"/>
      <c r="BV28" s="435">
        <v>2713017</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16</v>
      </c>
      <c r="M29" s="360"/>
      <c r="N29" s="360"/>
      <c r="O29" s="360"/>
      <c r="P29" s="361"/>
      <c r="Q29" s="359">
        <v>3465</v>
      </c>
      <c r="R29" s="360"/>
      <c r="S29" s="360"/>
      <c r="T29" s="360"/>
      <c r="U29" s="360"/>
      <c r="V29" s="361"/>
      <c r="W29" s="450"/>
      <c r="X29" s="451"/>
      <c r="Y29" s="452"/>
      <c r="Z29" s="362" t="s">
        <v>177</v>
      </c>
      <c r="AA29" s="363"/>
      <c r="AB29" s="363"/>
      <c r="AC29" s="363"/>
      <c r="AD29" s="363"/>
      <c r="AE29" s="363"/>
      <c r="AF29" s="363"/>
      <c r="AG29" s="364"/>
      <c r="AH29" s="359">
        <v>422</v>
      </c>
      <c r="AI29" s="360"/>
      <c r="AJ29" s="360"/>
      <c r="AK29" s="360"/>
      <c r="AL29" s="361"/>
      <c r="AM29" s="359">
        <v>1369114</v>
      </c>
      <c r="AN29" s="360"/>
      <c r="AO29" s="360"/>
      <c r="AP29" s="360"/>
      <c r="AQ29" s="360"/>
      <c r="AR29" s="361"/>
      <c r="AS29" s="359">
        <v>3244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611194</v>
      </c>
      <c r="BO29" s="407"/>
      <c r="BP29" s="407"/>
      <c r="BQ29" s="407"/>
      <c r="BR29" s="407"/>
      <c r="BS29" s="407"/>
      <c r="BT29" s="407"/>
      <c r="BU29" s="408"/>
      <c r="BV29" s="406">
        <v>806906</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98.1</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10596810</v>
      </c>
      <c r="BO30" s="441"/>
      <c r="BP30" s="441"/>
      <c r="BQ30" s="441"/>
      <c r="BR30" s="441"/>
      <c r="BS30" s="441"/>
      <c r="BT30" s="441"/>
      <c r="BU30" s="442"/>
      <c r="BV30" s="440">
        <v>10501808</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　保険事業勘定</v>
      </c>
      <c r="X34" s="355"/>
      <c r="Y34" s="355"/>
      <c r="Z34" s="355"/>
      <c r="AA34" s="355"/>
      <c r="AB34" s="355"/>
      <c r="AC34" s="355"/>
      <c r="AD34" s="355"/>
      <c r="AE34" s="355"/>
      <c r="AF34" s="355"/>
      <c r="AG34" s="355"/>
      <c r="AH34" s="355"/>
      <c r="AI34" s="355"/>
      <c r="AJ34" s="355"/>
      <c r="AK34" s="355"/>
      <c r="AL34" s="163"/>
      <c r="AM34" s="354">
        <f>IF(AO34="","",MAX(C34:D43,U34:V43)+1)</f>
        <v>8</v>
      </c>
      <c r="AN34" s="354"/>
      <c r="AO34" s="355" t="str">
        <f>IF('各会計、関係団体の財政状況及び健全化判断比率'!B33="","",'各会計、関係団体の財政状況及び健全化判断比率'!B33)</f>
        <v>下水道事業会計</v>
      </c>
      <c r="AP34" s="355"/>
      <c r="AQ34" s="355"/>
      <c r="AR34" s="355"/>
      <c r="AS34" s="355"/>
      <c r="AT34" s="355"/>
      <c r="AU34" s="355"/>
      <c r="AV34" s="355"/>
      <c r="AW34" s="355"/>
      <c r="AX34" s="355"/>
      <c r="AY34" s="355"/>
      <c r="AZ34" s="355"/>
      <c r="BA34" s="355"/>
      <c r="BB34" s="355"/>
      <c r="BC34" s="355"/>
      <c r="BD34" s="163"/>
      <c r="BE34" s="354">
        <f>IF(BG34="","",MAX(C34:D43,U34:V43,AM34:AN43)+1)</f>
        <v>9</v>
      </c>
      <c r="BF34" s="354"/>
      <c r="BG34" s="355" t="str">
        <f>IF('各会計、関係団体の財政状況及び健全化判断比率'!B34="","",'各会計、関係団体の財政状況及び健全化判断比率'!B34)</f>
        <v>国民宿舎事業特別会計</v>
      </c>
      <c r="BH34" s="355"/>
      <c r="BI34" s="355"/>
      <c r="BJ34" s="355"/>
      <c r="BK34" s="355"/>
      <c r="BL34" s="355"/>
      <c r="BM34" s="355"/>
      <c r="BN34" s="355"/>
      <c r="BO34" s="355"/>
      <c r="BP34" s="355"/>
      <c r="BQ34" s="355"/>
      <c r="BR34" s="355"/>
      <c r="BS34" s="355"/>
      <c r="BT34" s="355"/>
      <c r="BU34" s="355"/>
      <c r="BV34" s="163"/>
      <c r="BW34" s="354">
        <f>IF(BY34="","",MAX(C34:D43,U34:V43,AM34:AN43,BE34:BF43)+1)</f>
        <v>11</v>
      </c>
      <c r="BX34" s="354"/>
      <c r="BY34" s="355" t="str">
        <f>IF('各会計、関係団体の財政状況及び健全化判断比率'!B68="","",'各会計、関係団体の財政状況及び健全化判断比率'!B68)</f>
        <v>淡路広域行政事務組合(普通会計）</v>
      </c>
      <c r="BZ34" s="355"/>
      <c r="CA34" s="355"/>
      <c r="CB34" s="355"/>
      <c r="CC34" s="355"/>
      <c r="CD34" s="355"/>
      <c r="CE34" s="355"/>
      <c r="CF34" s="355"/>
      <c r="CG34" s="355"/>
      <c r="CH34" s="355"/>
      <c r="CI34" s="355"/>
      <c r="CJ34" s="355"/>
      <c r="CK34" s="355"/>
      <c r="CL34" s="355"/>
      <c r="CM34" s="355"/>
      <c r="CN34" s="163"/>
      <c r="CO34" s="354">
        <f>IF(CQ34="","",MAX(C34:D43,U34:V43,AM34:AN43,BE34:BF43,BW34:BX43)+1)</f>
        <v>21</v>
      </c>
      <c r="CP34" s="354"/>
      <c r="CQ34" s="355" t="str">
        <f>IF('各会計、関係団体の財政状況及び健全化判断比率'!BS7="","",'各会計、関係団体の財政状況及び健全化判断比率'!BS7)</f>
        <v>公益財団法人　淡路人形協会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産業廃棄物最終処分事業特別会計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国民健康保険特別会計　直営診療所勘定</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f t="shared" ref="BE35:BE43" si="1">IF(BG35="","",BE34+1)</f>
        <v>10</v>
      </c>
      <c r="BF35" s="354"/>
      <c r="BG35" s="355" t="str">
        <f>IF('各会計、関係団体の財政状況及び健全化判断比率'!B35="","",'各会計、関係団体の財政状況及び健全化判断比率'!B35)</f>
        <v>土地開発事業特別会計</v>
      </c>
      <c r="BH35" s="355"/>
      <c r="BI35" s="355"/>
      <c r="BJ35" s="355"/>
      <c r="BK35" s="355"/>
      <c r="BL35" s="355"/>
      <c r="BM35" s="355"/>
      <c r="BN35" s="355"/>
      <c r="BO35" s="355"/>
      <c r="BP35" s="355"/>
      <c r="BQ35" s="355"/>
      <c r="BR35" s="355"/>
      <c r="BS35" s="355"/>
      <c r="BT35" s="355"/>
      <c r="BU35" s="355"/>
      <c r="BV35" s="163"/>
      <c r="BW35" s="354">
        <f t="shared" ref="BW35:BW43" si="2">IF(BY35="","",BW34+1)</f>
        <v>12</v>
      </c>
      <c r="BX35" s="354"/>
      <c r="BY35" s="355" t="str">
        <f>IF('各会計、関係団体の財政状況及び健全化判断比率'!B69="","",'各会計、関係団体の財政状況及び健全化判断比率'!B69)</f>
        <v>淡路広域行政事務組合（淡路食肉センター事業特別会計）</v>
      </c>
      <c r="BZ35" s="355"/>
      <c r="CA35" s="355"/>
      <c r="CB35" s="355"/>
      <c r="CC35" s="355"/>
      <c r="CD35" s="355"/>
      <c r="CE35" s="355"/>
      <c r="CF35" s="355"/>
      <c r="CG35" s="355"/>
      <c r="CH35" s="355"/>
      <c r="CI35" s="355"/>
      <c r="CJ35" s="355"/>
      <c r="CK35" s="355"/>
      <c r="CL35" s="355"/>
      <c r="CM35" s="355"/>
      <c r="CN35" s="163"/>
      <c r="CO35" s="354">
        <f t="shared" ref="CO35:CO43" si="3">IF(CQ35="","",CO34+1)</f>
        <v>22</v>
      </c>
      <c r="CP35" s="354"/>
      <c r="CQ35" s="355" t="str">
        <f>IF('各会計、関係団体の財政状況及び健全化判断比率'!BS8="","",'各会計、関係団体の財政状況及び健全化判断比率'!BS8)</f>
        <v>西淡まちつくり　株式会社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13</v>
      </c>
      <c r="BX36" s="354"/>
      <c r="BY36" s="355" t="str">
        <f>IF('各会計、関係団体の財政状況及び健全化判断比率'!B70="","",'各会計、関係団体の財政状況及び健全化判断比率'!B70)</f>
        <v>淡路広域消防事務組合</v>
      </c>
      <c r="BZ36" s="355"/>
      <c r="CA36" s="355"/>
      <c r="CB36" s="355"/>
      <c r="CC36" s="355"/>
      <c r="CD36" s="355"/>
      <c r="CE36" s="355"/>
      <c r="CF36" s="355"/>
      <c r="CG36" s="355"/>
      <c r="CH36" s="355"/>
      <c r="CI36" s="355"/>
      <c r="CJ36" s="355"/>
      <c r="CK36" s="355"/>
      <c r="CL36" s="355"/>
      <c r="CM36" s="355"/>
      <c r="CN36" s="163"/>
      <c r="CO36" s="354">
        <f t="shared" si="3"/>
        <v>23</v>
      </c>
      <c r="CP36" s="354"/>
      <c r="CQ36" s="355" t="str">
        <f>IF('各会計、関係団体の財政状況及び健全化判断比率'!BS9="","",'各会計、関係団体の財政状況及び健全化判断比率'!BS9)</f>
        <v>南淡路農業公園　株式会社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6</v>
      </c>
      <c r="V37" s="354"/>
      <c r="W37" s="355" t="str">
        <f>IF('各会計、関係団体の財政状況及び健全化判断比率'!B31="","",'各会計、関係団体の財政状況及び健全化判断比率'!B31)</f>
        <v>介護保険特別会計保険事業勘定</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14</v>
      </c>
      <c r="BX37" s="354"/>
      <c r="BY37" s="355" t="str">
        <f>IF('各会計、関係団体の財政状況及び健全化判断比率'!B71="","",'各会計、関係団体の財政状況及び健全化判断比率'!B71)</f>
        <v>洲本市・南あわじ市衛生事務組合</v>
      </c>
      <c r="BZ37" s="355"/>
      <c r="CA37" s="355"/>
      <c r="CB37" s="355"/>
      <c r="CC37" s="355"/>
      <c r="CD37" s="355"/>
      <c r="CE37" s="355"/>
      <c r="CF37" s="355"/>
      <c r="CG37" s="355"/>
      <c r="CH37" s="355"/>
      <c r="CI37" s="355"/>
      <c r="CJ37" s="355"/>
      <c r="CK37" s="355"/>
      <c r="CL37" s="355"/>
      <c r="CM37" s="355"/>
      <c r="CN37" s="163"/>
      <c r="CO37" s="354">
        <f t="shared" si="3"/>
        <v>24</v>
      </c>
      <c r="CP37" s="354"/>
      <c r="CQ37" s="355" t="str">
        <f>IF('各会計、関係団体の財政状況及び健全化判断比率'!BS10="","",'各会計、関係団体の財政状況及び健全化判断比率'!BS10)</f>
        <v>株式会社　南淡風力エネルギー開発</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f t="shared" si="4"/>
        <v>7</v>
      </c>
      <c r="V38" s="354"/>
      <c r="W38" s="355" t="str">
        <f>IF('各会計、関係団体の財政状況及び健全化判断比率'!B32="","",'各会計、関係団体の財政状況及び健全化判断比率'!B32)</f>
        <v>介護保険特別会計介護サービス事業勘定</v>
      </c>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15</v>
      </c>
      <c r="BX38" s="354"/>
      <c r="BY38" s="355" t="str">
        <f>IF('各会計、関係団体の財政状況及び健全化判断比率'!B72="","",'各会計、関係団体の財政状況及び健全化判断比率'!B72)</f>
        <v>南あわじ市・洲本市小中学校組合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16</v>
      </c>
      <c r="BX39" s="354"/>
      <c r="BY39" s="355" t="str">
        <f>IF('各会計、関係団体の財政状況及び健全化判断比率'!B73="","",'各会計、関係団体の財政状況及び健全化判断比率'!B73)</f>
        <v>淡路広域水道企業団</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17</v>
      </c>
      <c r="BX40" s="354"/>
      <c r="BY40" s="355" t="str">
        <f>IF('各会計、関係団体の財政状況及び健全化判断比率'!B74="","",'各会計、関係団体の財政状況及び健全化判断比率'!B74)</f>
        <v>洲本市・南あわじ市山林事務組合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18</v>
      </c>
      <c r="BX41" s="354"/>
      <c r="BY41" s="355" t="str">
        <f>IF('各会計、関係団体の財政状況及び健全化判断比率'!B75="","",'各会計、関係団体の財政状況及び健全化判断比率'!B75)</f>
        <v>兵庫県町議会議員公務災害補償組合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19</v>
      </c>
      <c r="BX42" s="354"/>
      <c r="BY42" s="355" t="str">
        <f>IF('各会計、関係団体の財政状況及び健全化判断比率'!B76="","",'各会計、関係団体の財政状況及び健全化判断比率'!B76)</f>
        <v>兵庫県市町村職員退職手当組合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20</v>
      </c>
      <c r="BX43" s="354"/>
      <c r="BY43" s="355" t="str">
        <f>IF('各会計、関係団体の財政状況及び健全化判断比率'!B77="","",'各会計、関係団体の財政状況及び健全化判断比率'!B77)</f>
        <v>兵庫県後期高齢者医療広域連合（一般会計）</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vJsODGloGEaHVH5fmK6CsBGQpeXejxy+UL4D6RVUbZKL7aVntk8CilEE+6QY8uOKxb/6ISw/253RfbLeS1Oomg==" saltValue="pfLf+DROFDkMSO+p2cGZC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F18" zoomScale="115" zoomScaleNormal="115" zoomScaleSheetLayoutView="100" workbookViewId="0">
      <selection activeCell="A2" sqref="A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15">
      <c r="A34" s="22"/>
      <c r="B34" s="31"/>
      <c r="C34" s="1136" t="s">
        <v>537</v>
      </c>
      <c r="D34" s="1136"/>
      <c r="E34" s="1137"/>
      <c r="F34" s="32">
        <v>4.1100000000000003</v>
      </c>
      <c r="G34" s="33">
        <v>7.13</v>
      </c>
      <c r="H34" s="33">
        <v>6.21</v>
      </c>
      <c r="I34" s="33">
        <v>2.73</v>
      </c>
      <c r="J34" s="34">
        <v>4.22</v>
      </c>
      <c r="K34" s="22"/>
      <c r="L34" s="22"/>
      <c r="M34" s="22"/>
      <c r="N34" s="22"/>
      <c r="O34" s="22"/>
      <c r="P34" s="22"/>
    </row>
    <row r="35" spans="1:16" ht="39" customHeight="1" x14ac:dyDescent="0.15">
      <c r="A35" s="22"/>
      <c r="B35" s="35"/>
      <c r="C35" s="1132" t="s">
        <v>538</v>
      </c>
      <c r="D35" s="1132"/>
      <c r="E35" s="1133"/>
      <c r="F35" s="36">
        <v>1.2</v>
      </c>
      <c r="G35" s="37">
        <v>1.04</v>
      </c>
      <c r="H35" s="37">
        <v>0.89</v>
      </c>
      <c r="I35" s="37">
        <v>1.21</v>
      </c>
      <c r="J35" s="38">
        <v>1.04</v>
      </c>
      <c r="K35" s="22"/>
      <c r="L35" s="22"/>
      <c r="M35" s="22"/>
      <c r="N35" s="22"/>
      <c r="O35" s="22"/>
      <c r="P35" s="22"/>
    </row>
    <row r="36" spans="1:16" ht="39" customHeight="1" x14ac:dyDescent="0.15">
      <c r="A36" s="22"/>
      <c r="B36" s="35"/>
      <c r="C36" s="1132" t="s">
        <v>539</v>
      </c>
      <c r="D36" s="1132"/>
      <c r="E36" s="1133"/>
      <c r="F36" s="36">
        <v>0.4</v>
      </c>
      <c r="G36" s="37">
        <v>0.34</v>
      </c>
      <c r="H36" s="37">
        <v>0.82</v>
      </c>
      <c r="I36" s="37">
        <v>0.69</v>
      </c>
      <c r="J36" s="38">
        <v>1.04</v>
      </c>
      <c r="K36" s="22"/>
      <c r="L36" s="22"/>
      <c r="M36" s="22"/>
      <c r="N36" s="22"/>
      <c r="O36" s="22"/>
      <c r="P36" s="22"/>
    </row>
    <row r="37" spans="1:16" ht="39" customHeight="1" x14ac:dyDescent="0.15">
      <c r="A37" s="22"/>
      <c r="B37" s="35"/>
      <c r="C37" s="1132" t="s">
        <v>540</v>
      </c>
      <c r="D37" s="1132"/>
      <c r="E37" s="1133"/>
      <c r="F37" s="36">
        <v>0.97</v>
      </c>
      <c r="G37" s="37">
        <v>0.96</v>
      </c>
      <c r="H37" s="37">
        <v>0.99</v>
      </c>
      <c r="I37" s="37">
        <v>1.01</v>
      </c>
      <c r="J37" s="38">
        <v>1.02</v>
      </c>
      <c r="K37" s="22"/>
      <c r="L37" s="22"/>
      <c r="M37" s="22"/>
      <c r="N37" s="22"/>
      <c r="O37" s="22"/>
      <c r="P37" s="22"/>
    </row>
    <row r="38" spans="1:16" ht="39" customHeight="1" x14ac:dyDescent="0.15">
      <c r="A38" s="22"/>
      <c r="B38" s="35"/>
      <c r="C38" s="1132" t="s">
        <v>541</v>
      </c>
      <c r="D38" s="1132"/>
      <c r="E38" s="1133"/>
      <c r="F38" s="36">
        <v>0.97</v>
      </c>
      <c r="G38" s="37">
        <v>0.53</v>
      </c>
      <c r="H38" s="37">
        <v>0.4</v>
      </c>
      <c r="I38" s="37">
        <v>0.97</v>
      </c>
      <c r="J38" s="38">
        <v>0.2</v>
      </c>
      <c r="K38" s="22"/>
      <c r="L38" s="22"/>
      <c r="M38" s="22"/>
      <c r="N38" s="22"/>
      <c r="O38" s="22"/>
      <c r="P38" s="22"/>
    </row>
    <row r="39" spans="1:16" ht="39" customHeight="1" x14ac:dyDescent="0.15">
      <c r="A39" s="22"/>
      <c r="B39" s="35"/>
      <c r="C39" s="1132" t="s">
        <v>542</v>
      </c>
      <c r="D39" s="1132"/>
      <c r="E39" s="1133"/>
      <c r="F39" s="36">
        <v>0.09</v>
      </c>
      <c r="G39" s="37">
        <v>0.12</v>
      </c>
      <c r="H39" s="37">
        <v>0.13</v>
      </c>
      <c r="I39" s="37">
        <v>0.18</v>
      </c>
      <c r="J39" s="38">
        <v>0.16</v>
      </c>
      <c r="K39" s="22"/>
      <c r="L39" s="22"/>
      <c r="M39" s="22"/>
      <c r="N39" s="22"/>
      <c r="O39" s="22"/>
      <c r="P39" s="22"/>
    </row>
    <row r="40" spans="1:16" ht="39" customHeight="1" x14ac:dyDescent="0.15">
      <c r="A40" s="22"/>
      <c r="B40" s="35"/>
      <c r="C40" s="1132" t="s">
        <v>543</v>
      </c>
      <c r="D40" s="1132"/>
      <c r="E40" s="1133"/>
      <c r="F40" s="36">
        <v>0.01</v>
      </c>
      <c r="G40" s="37">
        <v>0.01</v>
      </c>
      <c r="H40" s="37">
        <v>0.01</v>
      </c>
      <c r="I40" s="37">
        <v>0.01</v>
      </c>
      <c r="J40" s="38">
        <v>0.02</v>
      </c>
      <c r="K40" s="22"/>
      <c r="L40" s="22"/>
      <c r="M40" s="22"/>
      <c r="N40" s="22"/>
      <c r="O40" s="22"/>
      <c r="P40" s="22"/>
    </row>
    <row r="41" spans="1:16" ht="39" customHeight="1" x14ac:dyDescent="0.15">
      <c r="A41" s="22"/>
      <c r="B41" s="35"/>
      <c r="C41" s="1132" t="s">
        <v>544</v>
      </c>
      <c r="D41" s="1132"/>
      <c r="E41" s="1133"/>
      <c r="F41" s="36">
        <v>0.03</v>
      </c>
      <c r="G41" s="37">
        <v>0</v>
      </c>
      <c r="H41" s="37">
        <v>0.02</v>
      </c>
      <c r="I41" s="37">
        <v>0</v>
      </c>
      <c r="J41" s="38">
        <v>0</v>
      </c>
      <c r="K41" s="22"/>
      <c r="L41" s="22"/>
      <c r="M41" s="22"/>
      <c r="N41" s="22"/>
      <c r="O41" s="22"/>
      <c r="P41" s="22"/>
    </row>
    <row r="42" spans="1:16" ht="39" customHeight="1" x14ac:dyDescent="0.15">
      <c r="A42" s="22"/>
      <c r="B42" s="39"/>
      <c r="C42" s="1132" t="s">
        <v>545</v>
      </c>
      <c r="D42" s="1132"/>
      <c r="E42" s="1133"/>
      <c r="F42" s="36" t="s">
        <v>492</v>
      </c>
      <c r="G42" s="37" t="s">
        <v>492</v>
      </c>
      <c r="H42" s="37" t="s">
        <v>492</v>
      </c>
      <c r="I42" s="37" t="s">
        <v>492</v>
      </c>
      <c r="J42" s="38" t="s">
        <v>492</v>
      </c>
      <c r="K42" s="22"/>
      <c r="L42" s="22"/>
      <c r="M42" s="22"/>
      <c r="N42" s="22"/>
      <c r="O42" s="22"/>
      <c r="P42" s="22"/>
    </row>
    <row r="43" spans="1:16" ht="39" customHeight="1" thickBot="1" x14ac:dyDescent="0.2">
      <c r="A43" s="22"/>
      <c r="B43" s="40"/>
      <c r="C43" s="1134" t="s">
        <v>546</v>
      </c>
      <c r="D43" s="1134"/>
      <c r="E43" s="1135"/>
      <c r="F43" s="41">
        <v>0</v>
      </c>
      <c r="G43" s="42">
        <v>0</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Dtj8Jd9KOB3xkARs6R027dovNN61YAySWe4u4Sl9xLdjbc/vHODjt7lOOAOvWhNv/2K/jjViddqV+vbB2JN4g==" saltValue="cdKCLi4s7HkkdtUKogxs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1" zoomScale="85" zoomScaleNormal="85" zoomScaleSheetLayoutView="55" workbookViewId="0">
      <selection activeCell="A2" sqref="A2"/>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531</v>
      </c>
      <c r="L44" s="54" t="s">
        <v>532</v>
      </c>
      <c r="M44" s="54" t="s">
        <v>533</v>
      </c>
      <c r="N44" s="54" t="s">
        <v>534</v>
      </c>
      <c r="O44" s="55" t="s">
        <v>535</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3273</v>
      </c>
      <c r="L45" s="58">
        <v>3281</v>
      </c>
      <c r="M45" s="58">
        <v>3281</v>
      </c>
      <c r="N45" s="58">
        <v>3251</v>
      </c>
      <c r="O45" s="59">
        <v>3125</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492</v>
      </c>
      <c r="L46" s="62" t="s">
        <v>492</v>
      </c>
      <c r="M46" s="62" t="s">
        <v>492</v>
      </c>
      <c r="N46" s="62" t="s">
        <v>492</v>
      </c>
      <c r="O46" s="63" t="s">
        <v>492</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492</v>
      </c>
      <c r="L47" s="62" t="s">
        <v>492</v>
      </c>
      <c r="M47" s="62" t="s">
        <v>492</v>
      </c>
      <c r="N47" s="62" t="s">
        <v>492</v>
      </c>
      <c r="O47" s="63" t="s">
        <v>492</v>
      </c>
      <c r="P47" s="46"/>
      <c r="Q47" s="46"/>
      <c r="R47" s="46"/>
      <c r="S47" s="46"/>
      <c r="T47" s="46"/>
      <c r="U47" s="46"/>
    </row>
    <row r="48" spans="1:21" ht="30.75" customHeight="1" x14ac:dyDescent="0.15">
      <c r="A48" s="46"/>
      <c r="B48" s="1163"/>
      <c r="C48" s="1164"/>
      <c r="D48" s="60"/>
      <c r="E48" s="1140" t="s">
        <v>13</v>
      </c>
      <c r="F48" s="1140"/>
      <c r="G48" s="1140"/>
      <c r="H48" s="1140"/>
      <c r="I48" s="1140"/>
      <c r="J48" s="1141"/>
      <c r="K48" s="61">
        <v>1391</v>
      </c>
      <c r="L48" s="62">
        <v>1318</v>
      </c>
      <c r="M48" s="62">
        <v>1247</v>
      </c>
      <c r="N48" s="62">
        <v>1262</v>
      </c>
      <c r="O48" s="63">
        <v>1225</v>
      </c>
      <c r="P48" s="46"/>
      <c r="Q48" s="46"/>
      <c r="R48" s="46"/>
      <c r="S48" s="46"/>
      <c r="T48" s="46"/>
      <c r="U48" s="46"/>
    </row>
    <row r="49" spans="1:21" ht="30.75" customHeight="1" x14ac:dyDescent="0.15">
      <c r="A49" s="46"/>
      <c r="B49" s="1163"/>
      <c r="C49" s="1164"/>
      <c r="D49" s="60"/>
      <c r="E49" s="1140" t="s">
        <v>14</v>
      </c>
      <c r="F49" s="1140"/>
      <c r="G49" s="1140"/>
      <c r="H49" s="1140"/>
      <c r="I49" s="1140"/>
      <c r="J49" s="1141"/>
      <c r="K49" s="61">
        <v>473</v>
      </c>
      <c r="L49" s="62">
        <v>411</v>
      </c>
      <c r="M49" s="62">
        <v>384</v>
      </c>
      <c r="N49" s="62">
        <v>371</v>
      </c>
      <c r="O49" s="63">
        <v>342</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492</v>
      </c>
      <c r="L50" s="62" t="s">
        <v>492</v>
      </c>
      <c r="M50" s="62" t="s">
        <v>492</v>
      </c>
      <c r="N50" s="62" t="s">
        <v>492</v>
      </c>
      <c r="O50" s="63" t="s">
        <v>492</v>
      </c>
      <c r="P50" s="46"/>
      <c r="Q50" s="46"/>
      <c r="R50" s="46"/>
      <c r="S50" s="46"/>
      <c r="T50" s="46"/>
      <c r="U50" s="46"/>
    </row>
    <row r="51" spans="1:21" ht="30.75" customHeight="1" x14ac:dyDescent="0.15">
      <c r="A51" s="46"/>
      <c r="B51" s="1165"/>
      <c r="C51" s="1166"/>
      <c r="D51" s="64"/>
      <c r="E51" s="1140" t="s">
        <v>16</v>
      </c>
      <c r="F51" s="1140"/>
      <c r="G51" s="1140"/>
      <c r="H51" s="1140"/>
      <c r="I51" s="1140"/>
      <c r="J51" s="1141"/>
      <c r="K51" s="61">
        <v>0</v>
      </c>
      <c r="L51" s="62">
        <v>1</v>
      </c>
      <c r="M51" s="62">
        <v>0</v>
      </c>
      <c r="N51" s="62">
        <v>0</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3430</v>
      </c>
      <c r="L52" s="62">
        <v>3314</v>
      </c>
      <c r="M52" s="62">
        <v>3266</v>
      </c>
      <c r="N52" s="62">
        <v>3164</v>
      </c>
      <c r="O52" s="63">
        <v>3092</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1707</v>
      </c>
      <c r="L53" s="67">
        <v>1697</v>
      </c>
      <c r="M53" s="67">
        <v>1646</v>
      </c>
      <c r="N53" s="67">
        <v>1720</v>
      </c>
      <c r="O53" s="68">
        <v>1600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7j/TmuUA9DEiFWU+haIfJnjTvmdYDVGt1Q74K9sFdV7H04O/U/6rz7O3zx43Pqqrl+wdkjnlyR9i7ijvXaoGg==" saltValue="iUe6C4TLMXQMRasKMDn+9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8" zoomScale="85" zoomScaleNormal="85" zoomScaleSheetLayoutView="100" workbookViewId="0">
      <selection activeCell="A2" sqref="A2"/>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531</v>
      </c>
      <c r="J40" s="101" t="s">
        <v>532</v>
      </c>
      <c r="K40" s="101" t="s">
        <v>533</v>
      </c>
      <c r="L40" s="101" t="s">
        <v>534</v>
      </c>
      <c r="M40" s="102" t="s">
        <v>535</v>
      </c>
    </row>
    <row r="41" spans="2:13" ht="27.75" customHeight="1" x14ac:dyDescent="0.15">
      <c r="B41" s="1181" t="s">
        <v>30</v>
      </c>
      <c r="C41" s="1182"/>
      <c r="D41" s="103"/>
      <c r="E41" s="1183" t="s">
        <v>31</v>
      </c>
      <c r="F41" s="1183"/>
      <c r="G41" s="1183"/>
      <c r="H41" s="1184"/>
      <c r="I41" s="330">
        <v>31319</v>
      </c>
      <c r="J41" s="331">
        <v>31215</v>
      </c>
      <c r="K41" s="331">
        <v>32538</v>
      </c>
      <c r="L41" s="331">
        <v>31957</v>
      </c>
      <c r="M41" s="332">
        <v>31466</v>
      </c>
    </row>
    <row r="42" spans="2:13" ht="27.75" customHeight="1" x14ac:dyDescent="0.15">
      <c r="B42" s="1171"/>
      <c r="C42" s="1172"/>
      <c r="D42" s="104"/>
      <c r="E42" s="1175" t="s">
        <v>32</v>
      </c>
      <c r="F42" s="1175"/>
      <c r="G42" s="1175"/>
      <c r="H42" s="1176"/>
      <c r="I42" s="333" t="s">
        <v>492</v>
      </c>
      <c r="J42" s="334" t="s">
        <v>492</v>
      </c>
      <c r="K42" s="334" t="s">
        <v>492</v>
      </c>
      <c r="L42" s="334" t="s">
        <v>492</v>
      </c>
      <c r="M42" s="335" t="s">
        <v>492</v>
      </c>
    </row>
    <row r="43" spans="2:13" ht="27.75" customHeight="1" x14ac:dyDescent="0.15">
      <c r="B43" s="1171"/>
      <c r="C43" s="1172"/>
      <c r="D43" s="104"/>
      <c r="E43" s="1175" t="s">
        <v>33</v>
      </c>
      <c r="F43" s="1175"/>
      <c r="G43" s="1175"/>
      <c r="H43" s="1176"/>
      <c r="I43" s="333">
        <v>18172</v>
      </c>
      <c r="J43" s="334">
        <v>17585</v>
      </c>
      <c r="K43" s="334">
        <v>16653</v>
      </c>
      <c r="L43" s="334">
        <v>15583</v>
      </c>
      <c r="M43" s="335">
        <v>14475</v>
      </c>
    </row>
    <row r="44" spans="2:13" ht="27.75" customHeight="1" x14ac:dyDescent="0.15">
      <c r="B44" s="1171"/>
      <c r="C44" s="1172"/>
      <c r="D44" s="104"/>
      <c r="E44" s="1175" t="s">
        <v>34</v>
      </c>
      <c r="F44" s="1175"/>
      <c r="G44" s="1175"/>
      <c r="H44" s="1176"/>
      <c r="I44" s="333">
        <v>5120</v>
      </c>
      <c r="J44" s="334">
        <v>4633</v>
      </c>
      <c r="K44" s="334">
        <v>4145</v>
      </c>
      <c r="L44" s="334">
        <v>3771</v>
      </c>
      <c r="M44" s="335">
        <v>3718</v>
      </c>
    </row>
    <row r="45" spans="2:13" ht="27.75" customHeight="1" x14ac:dyDescent="0.15">
      <c r="B45" s="1171"/>
      <c r="C45" s="1172"/>
      <c r="D45" s="104"/>
      <c r="E45" s="1175" t="s">
        <v>35</v>
      </c>
      <c r="F45" s="1175"/>
      <c r="G45" s="1175"/>
      <c r="H45" s="1176"/>
      <c r="I45" s="333">
        <v>3707</v>
      </c>
      <c r="J45" s="334">
        <v>3583</v>
      </c>
      <c r="K45" s="334">
        <v>3460</v>
      </c>
      <c r="L45" s="334">
        <v>3329</v>
      </c>
      <c r="M45" s="335">
        <v>3262</v>
      </c>
    </row>
    <row r="46" spans="2:13" ht="27.75" customHeight="1" x14ac:dyDescent="0.15">
      <c r="B46" s="1171"/>
      <c r="C46" s="1172"/>
      <c r="D46" s="105"/>
      <c r="E46" s="1175" t="s">
        <v>36</v>
      </c>
      <c r="F46" s="1175"/>
      <c r="G46" s="1175"/>
      <c r="H46" s="1176"/>
      <c r="I46" s="333" t="s">
        <v>492</v>
      </c>
      <c r="J46" s="334" t="s">
        <v>492</v>
      </c>
      <c r="K46" s="334" t="s">
        <v>492</v>
      </c>
      <c r="L46" s="334" t="s">
        <v>492</v>
      </c>
      <c r="M46" s="335" t="s">
        <v>492</v>
      </c>
    </row>
    <row r="47" spans="2:13" ht="27.75" customHeight="1" x14ac:dyDescent="0.15">
      <c r="B47" s="1171"/>
      <c r="C47" s="1172"/>
      <c r="D47" s="106"/>
      <c r="E47" s="1185" t="s">
        <v>37</v>
      </c>
      <c r="F47" s="1186"/>
      <c r="G47" s="1186"/>
      <c r="H47" s="1187"/>
      <c r="I47" s="333" t="s">
        <v>492</v>
      </c>
      <c r="J47" s="334" t="s">
        <v>492</v>
      </c>
      <c r="K47" s="334" t="s">
        <v>492</v>
      </c>
      <c r="L47" s="334" t="s">
        <v>492</v>
      </c>
      <c r="M47" s="335" t="s">
        <v>492</v>
      </c>
    </row>
    <row r="48" spans="2:13" ht="27.75" customHeight="1" x14ac:dyDescent="0.15">
      <c r="B48" s="1171"/>
      <c r="C48" s="1172"/>
      <c r="D48" s="104"/>
      <c r="E48" s="1175" t="s">
        <v>38</v>
      </c>
      <c r="F48" s="1175"/>
      <c r="G48" s="1175"/>
      <c r="H48" s="1176"/>
      <c r="I48" s="333" t="s">
        <v>492</v>
      </c>
      <c r="J48" s="334" t="s">
        <v>492</v>
      </c>
      <c r="K48" s="334" t="s">
        <v>492</v>
      </c>
      <c r="L48" s="334" t="s">
        <v>492</v>
      </c>
      <c r="M48" s="335" t="s">
        <v>492</v>
      </c>
    </row>
    <row r="49" spans="2:13" ht="27.75" customHeight="1" x14ac:dyDescent="0.15">
      <c r="B49" s="1173"/>
      <c r="C49" s="1174"/>
      <c r="D49" s="104"/>
      <c r="E49" s="1175" t="s">
        <v>39</v>
      </c>
      <c r="F49" s="1175"/>
      <c r="G49" s="1175"/>
      <c r="H49" s="1176"/>
      <c r="I49" s="333" t="s">
        <v>492</v>
      </c>
      <c r="J49" s="334" t="s">
        <v>492</v>
      </c>
      <c r="K49" s="334" t="s">
        <v>492</v>
      </c>
      <c r="L49" s="334" t="s">
        <v>492</v>
      </c>
      <c r="M49" s="335" t="s">
        <v>492</v>
      </c>
    </row>
    <row r="50" spans="2:13" ht="27.75" customHeight="1" x14ac:dyDescent="0.15">
      <c r="B50" s="1169" t="s">
        <v>40</v>
      </c>
      <c r="C50" s="1170"/>
      <c r="D50" s="107"/>
      <c r="E50" s="1175" t="s">
        <v>41</v>
      </c>
      <c r="F50" s="1175"/>
      <c r="G50" s="1175"/>
      <c r="H50" s="1176"/>
      <c r="I50" s="333">
        <v>9893</v>
      </c>
      <c r="J50" s="334">
        <v>10798</v>
      </c>
      <c r="K50" s="334">
        <v>10437</v>
      </c>
      <c r="L50" s="334">
        <v>11710</v>
      </c>
      <c r="M50" s="335">
        <v>11999</v>
      </c>
    </row>
    <row r="51" spans="2:13" ht="27.75" customHeight="1" x14ac:dyDescent="0.15">
      <c r="B51" s="1171"/>
      <c r="C51" s="1172"/>
      <c r="D51" s="104"/>
      <c r="E51" s="1175" t="s">
        <v>42</v>
      </c>
      <c r="F51" s="1175"/>
      <c r="G51" s="1175"/>
      <c r="H51" s="1176"/>
      <c r="I51" s="333">
        <v>555</v>
      </c>
      <c r="J51" s="334">
        <v>452</v>
      </c>
      <c r="K51" s="334">
        <v>356</v>
      </c>
      <c r="L51" s="334">
        <v>282</v>
      </c>
      <c r="M51" s="335">
        <v>341</v>
      </c>
    </row>
    <row r="52" spans="2:13" ht="27.75" customHeight="1" x14ac:dyDescent="0.15">
      <c r="B52" s="1173"/>
      <c r="C52" s="1174"/>
      <c r="D52" s="104"/>
      <c r="E52" s="1175" t="s">
        <v>43</v>
      </c>
      <c r="F52" s="1175"/>
      <c r="G52" s="1175"/>
      <c r="H52" s="1176"/>
      <c r="I52" s="333">
        <v>37136</v>
      </c>
      <c r="J52" s="334">
        <v>36899</v>
      </c>
      <c r="K52" s="334">
        <v>37220</v>
      </c>
      <c r="L52" s="334">
        <v>36401</v>
      </c>
      <c r="M52" s="335">
        <v>35916</v>
      </c>
    </row>
    <row r="53" spans="2:13" ht="27.75" customHeight="1" thickBot="1" x14ac:dyDescent="0.2">
      <c r="B53" s="1177" t="s">
        <v>19</v>
      </c>
      <c r="C53" s="1178"/>
      <c r="D53" s="108"/>
      <c r="E53" s="1179" t="s">
        <v>44</v>
      </c>
      <c r="F53" s="1179"/>
      <c r="G53" s="1179"/>
      <c r="H53" s="1180"/>
      <c r="I53" s="336">
        <v>10735</v>
      </c>
      <c r="J53" s="337">
        <v>8866</v>
      </c>
      <c r="K53" s="337">
        <v>8784</v>
      </c>
      <c r="L53" s="337">
        <v>6246</v>
      </c>
      <c r="M53" s="338">
        <v>4663</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4gAr+yQPyYHguZSD0+x1D/1SEfPxLgkjSSy5JT+DAUfGXJZGV7ygIulKomKGwR5H5XZ/V5vDWn9wT2j3MbfmdQ==" saltValue="X8f9Sxc3ittOE0iuzYSh3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election activeCell="A2" sqref="A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533</v>
      </c>
      <c r="G54" s="117" t="s">
        <v>534</v>
      </c>
      <c r="H54" s="118" t="s">
        <v>535</v>
      </c>
    </row>
    <row r="55" spans="2:8" ht="52.5" customHeight="1" x14ac:dyDescent="0.15">
      <c r="B55" s="119"/>
      <c r="C55" s="1196" t="s">
        <v>46</v>
      </c>
      <c r="D55" s="1196"/>
      <c r="E55" s="1197"/>
      <c r="F55" s="339">
        <v>2855</v>
      </c>
      <c r="G55" s="339">
        <v>2713</v>
      </c>
      <c r="H55" s="340">
        <v>2597</v>
      </c>
    </row>
    <row r="56" spans="2:8" ht="52.5" customHeight="1" x14ac:dyDescent="0.15">
      <c r="B56" s="120"/>
      <c r="C56" s="1198" t="s">
        <v>47</v>
      </c>
      <c r="D56" s="1198"/>
      <c r="E56" s="1199"/>
      <c r="F56" s="341">
        <v>729</v>
      </c>
      <c r="G56" s="341">
        <v>807</v>
      </c>
      <c r="H56" s="342">
        <v>611</v>
      </c>
    </row>
    <row r="57" spans="2:8" ht="53.25" customHeight="1" x14ac:dyDescent="0.15">
      <c r="B57" s="120"/>
      <c r="C57" s="1200" t="s">
        <v>48</v>
      </c>
      <c r="D57" s="1200"/>
      <c r="E57" s="1201"/>
      <c r="F57" s="343">
        <v>9818</v>
      </c>
      <c r="G57" s="343">
        <v>10502</v>
      </c>
      <c r="H57" s="344">
        <v>10597</v>
      </c>
    </row>
    <row r="58" spans="2:8" ht="45.75" customHeight="1" x14ac:dyDescent="0.15">
      <c r="B58" s="121"/>
      <c r="C58" s="1188" t="s">
        <v>569</v>
      </c>
      <c r="D58" s="1189"/>
      <c r="E58" s="1190"/>
      <c r="F58" s="345">
        <v>2700</v>
      </c>
      <c r="G58" s="345">
        <v>2700</v>
      </c>
      <c r="H58" s="346">
        <v>2700</v>
      </c>
    </row>
    <row r="59" spans="2:8" ht="45.75" customHeight="1" x14ac:dyDescent="0.15">
      <c r="B59" s="121"/>
      <c r="C59" s="1188" t="s">
        <v>568</v>
      </c>
      <c r="D59" s="1189"/>
      <c r="E59" s="1190"/>
      <c r="F59" s="345">
        <v>1704</v>
      </c>
      <c r="G59" s="345">
        <v>1926</v>
      </c>
      <c r="H59" s="346">
        <v>2020</v>
      </c>
    </row>
    <row r="60" spans="2:8" ht="45.75" customHeight="1" x14ac:dyDescent="0.15">
      <c r="B60" s="121"/>
      <c r="C60" s="1188" t="s">
        <v>570</v>
      </c>
      <c r="D60" s="1189"/>
      <c r="E60" s="1190"/>
      <c r="F60" s="345">
        <v>997</v>
      </c>
      <c r="G60" s="345">
        <v>1319</v>
      </c>
      <c r="H60" s="346">
        <v>1439</v>
      </c>
    </row>
    <row r="61" spans="2:8" ht="45.75" customHeight="1" x14ac:dyDescent="0.15">
      <c r="B61" s="121"/>
      <c r="C61" s="1188" t="s">
        <v>571</v>
      </c>
      <c r="D61" s="1189"/>
      <c r="E61" s="1190"/>
      <c r="F61" s="345">
        <v>1246</v>
      </c>
      <c r="G61" s="345">
        <v>1168</v>
      </c>
      <c r="H61" s="346">
        <v>988</v>
      </c>
    </row>
    <row r="62" spans="2:8" ht="45.75" customHeight="1" thickBot="1" x14ac:dyDescent="0.2">
      <c r="B62" s="122"/>
      <c r="C62" s="1191" t="s">
        <v>572</v>
      </c>
      <c r="D62" s="1192"/>
      <c r="E62" s="1193"/>
      <c r="F62" s="347">
        <v>655</v>
      </c>
      <c r="G62" s="347">
        <v>732</v>
      </c>
      <c r="H62" s="348">
        <v>811</v>
      </c>
    </row>
    <row r="63" spans="2:8" ht="52.5" customHeight="1" thickBot="1" x14ac:dyDescent="0.2">
      <c r="B63" s="123"/>
      <c r="C63" s="1194" t="s">
        <v>49</v>
      </c>
      <c r="D63" s="1194"/>
      <c r="E63" s="1195"/>
      <c r="F63" s="349">
        <v>13402</v>
      </c>
      <c r="G63" s="349">
        <v>14022</v>
      </c>
      <c r="H63" s="350">
        <v>13805</v>
      </c>
    </row>
    <row r="64" spans="2:8" x14ac:dyDescent="0.15"/>
  </sheetData>
  <sheetProtection algorithmName="SHA-512" hashValue="z/r6lkla4BkPqhVzxfTSZwIfX1a2k7FvHkzYxqWh8yQiAeB13dTjHihT9cxx5HtE8MkHVeADHIQHlAq0ClJ4ww==" saltValue="iPSG/ghR9ghpWULIsGsKj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530</v>
      </c>
      <c r="G2" s="137"/>
      <c r="H2" s="138"/>
    </row>
    <row r="3" spans="1:8" x14ac:dyDescent="0.15">
      <c r="A3" s="134" t="s">
        <v>523</v>
      </c>
      <c r="B3" s="139"/>
      <c r="C3" s="140"/>
      <c r="D3" s="141">
        <v>59554</v>
      </c>
      <c r="E3" s="142"/>
      <c r="F3" s="143">
        <v>128523</v>
      </c>
      <c r="G3" s="144"/>
      <c r="H3" s="145"/>
    </row>
    <row r="4" spans="1:8" x14ac:dyDescent="0.15">
      <c r="A4" s="146"/>
      <c r="B4" s="147"/>
      <c r="C4" s="148"/>
      <c r="D4" s="149">
        <v>36954</v>
      </c>
      <c r="E4" s="150"/>
      <c r="F4" s="151">
        <v>56792</v>
      </c>
      <c r="G4" s="152"/>
      <c r="H4" s="153"/>
    </row>
    <row r="5" spans="1:8" x14ac:dyDescent="0.15">
      <c r="A5" s="134" t="s">
        <v>525</v>
      </c>
      <c r="B5" s="139"/>
      <c r="C5" s="140"/>
      <c r="D5" s="141">
        <v>93589</v>
      </c>
      <c r="E5" s="142"/>
      <c r="F5" s="143">
        <v>92919</v>
      </c>
      <c r="G5" s="144"/>
      <c r="H5" s="145"/>
    </row>
    <row r="6" spans="1:8" x14ac:dyDescent="0.15">
      <c r="A6" s="146"/>
      <c r="B6" s="147"/>
      <c r="C6" s="148"/>
      <c r="D6" s="149">
        <v>54973</v>
      </c>
      <c r="E6" s="150"/>
      <c r="F6" s="151">
        <v>54128</v>
      </c>
      <c r="G6" s="152"/>
      <c r="H6" s="153"/>
    </row>
    <row r="7" spans="1:8" x14ac:dyDescent="0.15">
      <c r="A7" s="134" t="s">
        <v>526</v>
      </c>
      <c r="B7" s="139"/>
      <c r="C7" s="140"/>
      <c r="D7" s="141">
        <v>136222</v>
      </c>
      <c r="E7" s="142"/>
      <c r="F7" s="143">
        <v>103663</v>
      </c>
      <c r="G7" s="144"/>
      <c r="H7" s="145"/>
    </row>
    <row r="8" spans="1:8" x14ac:dyDescent="0.15">
      <c r="A8" s="146"/>
      <c r="B8" s="147"/>
      <c r="C8" s="148"/>
      <c r="D8" s="149">
        <v>102825</v>
      </c>
      <c r="E8" s="150"/>
      <c r="F8" s="151">
        <v>64346</v>
      </c>
      <c r="G8" s="152"/>
      <c r="H8" s="153"/>
    </row>
    <row r="9" spans="1:8" x14ac:dyDescent="0.15">
      <c r="A9" s="134" t="s">
        <v>527</v>
      </c>
      <c r="B9" s="139"/>
      <c r="C9" s="140"/>
      <c r="D9" s="141">
        <v>89452</v>
      </c>
      <c r="E9" s="142"/>
      <c r="F9" s="143">
        <v>92012</v>
      </c>
      <c r="G9" s="144"/>
      <c r="H9" s="145"/>
    </row>
    <row r="10" spans="1:8" x14ac:dyDescent="0.15">
      <c r="A10" s="146"/>
      <c r="B10" s="147"/>
      <c r="C10" s="148"/>
      <c r="D10" s="149">
        <v>62500</v>
      </c>
      <c r="E10" s="150"/>
      <c r="F10" s="151">
        <v>61382</v>
      </c>
      <c r="G10" s="152"/>
      <c r="H10" s="153"/>
    </row>
    <row r="11" spans="1:8" x14ac:dyDescent="0.15">
      <c r="A11" s="134" t="s">
        <v>528</v>
      </c>
      <c r="B11" s="139"/>
      <c r="C11" s="140"/>
      <c r="D11" s="141">
        <v>93224</v>
      </c>
      <c r="E11" s="142"/>
      <c r="F11" s="143">
        <v>91317</v>
      </c>
      <c r="G11" s="144"/>
      <c r="H11" s="145"/>
    </row>
    <row r="12" spans="1:8" x14ac:dyDescent="0.15">
      <c r="A12" s="146"/>
      <c r="B12" s="147"/>
      <c r="C12" s="154"/>
      <c r="D12" s="149">
        <v>56785</v>
      </c>
      <c r="E12" s="150"/>
      <c r="F12" s="151">
        <v>56480</v>
      </c>
      <c r="G12" s="152"/>
      <c r="H12" s="153"/>
    </row>
    <row r="13" spans="1:8" x14ac:dyDescent="0.15">
      <c r="A13" s="134"/>
      <c r="B13" s="139"/>
      <c r="C13" s="140"/>
      <c r="D13" s="141">
        <v>94408</v>
      </c>
      <c r="E13" s="142"/>
      <c r="F13" s="143">
        <v>101687</v>
      </c>
      <c r="G13" s="155"/>
      <c r="H13" s="145"/>
    </row>
    <row r="14" spans="1:8" x14ac:dyDescent="0.15">
      <c r="A14" s="146"/>
      <c r="B14" s="147"/>
      <c r="C14" s="148"/>
      <c r="D14" s="149">
        <v>62807</v>
      </c>
      <c r="E14" s="150"/>
      <c r="F14" s="151">
        <v>58626</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4.13</v>
      </c>
      <c r="C19" s="156">
        <f>ROUND(VALUE(SUBSTITUTE(実質収支比率等に係る経年分析!G$48,"▲","-")),2)</f>
        <v>7.16</v>
      </c>
      <c r="D19" s="156">
        <f>ROUND(VALUE(SUBSTITUTE(実質収支比率等に係る経年分析!H$48,"▲","-")),2)</f>
        <v>6.23</v>
      </c>
      <c r="E19" s="156">
        <f>ROUND(VALUE(SUBSTITUTE(実質収支比率等に係る経年分析!I$48,"▲","-")),2)</f>
        <v>2.75</v>
      </c>
      <c r="F19" s="156">
        <f>ROUND(VALUE(SUBSTITUTE(実質収支比率等に係る経年分析!J$48,"▲","-")),2)</f>
        <v>4.25</v>
      </c>
    </row>
    <row r="20" spans="1:11" x14ac:dyDescent="0.15">
      <c r="A20" s="156" t="s">
        <v>53</v>
      </c>
      <c r="B20" s="156">
        <f>ROUND(VALUE(SUBSTITUTE(実質収支比率等に係る経年分析!F$47,"▲","-")),2)</f>
        <v>18.07</v>
      </c>
      <c r="C20" s="156">
        <f>ROUND(VALUE(SUBSTITUTE(実質収支比率等に係る経年分析!G$47,"▲","-")),2)</f>
        <v>17.72</v>
      </c>
      <c r="D20" s="156">
        <f>ROUND(VALUE(SUBSTITUTE(実質収支比率等に係る経年分析!H$47,"▲","-")),2)</f>
        <v>17.899999999999999</v>
      </c>
      <c r="E20" s="156">
        <f>ROUND(VALUE(SUBSTITUTE(実質収支比率等に係る経年分析!I$47,"▲","-")),2)</f>
        <v>17.05</v>
      </c>
      <c r="F20" s="156">
        <f>ROUND(VALUE(SUBSTITUTE(実質収支比率等に係る経年分析!J$47,"▲","-")),2)</f>
        <v>16.12</v>
      </c>
    </row>
    <row r="21" spans="1:11" x14ac:dyDescent="0.15">
      <c r="A21" s="156" t="s">
        <v>54</v>
      </c>
      <c r="B21" s="156">
        <f>IF(ISNUMBER(VALUE(SUBSTITUTE(実質収支比率等に係る経年分析!F$49,"▲","-"))),ROUND(VALUE(SUBSTITUTE(実質収支比率等に係る経年分析!F$49,"▲","-")),2),NA())</f>
        <v>3.58</v>
      </c>
      <c r="C21" s="156">
        <f>IF(ISNUMBER(VALUE(SUBSTITUTE(実質収支比率等に係る経年分析!G$49,"▲","-"))),ROUND(VALUE(SUBSTITUTE(実質収支比率等に係る経年分析!G$49,"▲","-")),2),NA())</f>
        <v>5.93</v>
      </c>
      <c r="D21" s="156">
        <f>IF(ISNUMBER(VALUE(SUBSTITUTE(実質収支比率等に係る経年分析!H$49,"▲","-"))),ROUND(VALUE(SUBSTITUTE(実質収支比率等に係る経年分析!H$49,"▲","-")),2),NA())</f>
        <v>2.38</v>
      </c>
      <c r="E21" s="156">
        <f>IF(ISNUMBER(VALUE(SUBSTITUTE(実質収支比率等に係る経年分析!I$49,"▲","-"))),ROUND(VALUE(SUBSTITUTE(実質収支比率等に係る経年分析!I$49,"▲","-")),2),NA())</f>
        <v>-1.27</v>
      </c>
      <c r="F21" s="156">
        <f>IF(ISNUMBER(VALUE(SUBSTITUTE(実質収支比率等に係る経年分析!J$49,"▲","-"))),ROUND(VALUE(SUBSTITUTE(実質収支比率等に係る経年分析!J$49,"▲","-")),2),NA())</f>
        <v>2.08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国民宿舎事業特別会計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0.03</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0.02</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産業廃棄物最終処分事業特別会計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0.02</v>
      </c>
    </row>
    <row r="31" spans="1:11" x14ac:dyDescent="0.15">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0.18</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0.16</v>
      </c>
    </row>
    <row r="32" spans="1:11" x14ac:dyDescent="0.15">
      <c r="A32" s="157" t="str">
        <f>IF(連結実質赤字比率に係る赤字・黒字の構成分析!C$38="",NA(),連結実質赤字比率に係る赤字・黒字の構成分析!C$38)</f>
        <v>国民健康保険特別会計　保険事業勘定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0.53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0.97</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v>
      </c>
    </row>
    <row r="33" spans="1:16" x14ac:dyDescent="0.15">
      <c r="A33" s="157" t="str">
        <f>IF(連結実質赤字比率に係る赤字・黒字の構成分析!C$37="",NA(),連結実質赤字比率に係る赤字・黒字の構成分析!C$37)</f>
        <v>土地開発事業特別会計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0.97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0.96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0.99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1.02</v>
      </c>
    </row>
    <row r="34" spans="1:16" x14ac:dyDescent="0.15">
      <c r="A34" s="157" t="str">
        <f>IF(連結実質赤字比率に係る赤字・黒字の構成分析!C$36="",NA(),連結実質赤字比率に係る赤字・黒字の構成分析!C$36)</f>
        <v>介護保険特別会計保険事業勘定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0.34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0.82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0.69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1.04</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0.89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1.21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1.04</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4.1100000000000003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7.13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6.21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2.73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4.22</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3430</v>
      </c>
      <c r="E42" s="158"/>
      <c r="F42" s="158"/>
      <c r="G42" s="158">
        <f>'実質公債費比率（分子）の構造'!L$52</f>
        <v>3314</v>
      </c>
      <c r="H42" s="158"/>
      <c r="I42" s="158"/>
      <c r="J42" s="158">
        <f>'実質公債費比率（分子）の構造'!M$52</f>
        <v>3266</v>
      </c>
      <c r="K42" s="158"/>
      <c r="L42" s="158"/>
      <c r="M42" s="158">
        <f>'実質公債費比率（分子）の構造'!N$52</f>
        <v>3164</v>
      </c>
      <c r="N42" s="158"/>
      <c r="O42" s="158"/>
      <c r="P42" s="158">
        <f>'実質公債費比率（分子）の構造'!O$52</f>
        <v>3092</v>
      </c>
    </row>
    <row r="43" spans="1:16" x14ac:dyDescent="0.15">
      <c r="A43" s="158" t="s">
        <v>16</v>
      </c>
      <c r="B43" s="158">
        <f>'実質公債費比率（分子）の構造'!K$51</f>
        <v>0</v>
      </c>
      <c r="C43" s="158"/>
      <c r="D43" s="158"/>
      <c r="E43" s="158">
        <f>'実質公債費比率（分子）の構造'!L$51</f>
        <v>1</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473</v>
      </c>
      <c r="C45" s="158"/>
      <c r="D45" s="158"/>
      <c r="E45" s="158">
        <f>'実質公債費比率（分子）の構造'!L$49</f>
        <v>411</v>
      </c>
      <c r="F45" s="158"/>
      <c r="G45" s="158"/>
      <c r="H45" s="158">
        <f>'実質公債費比率（分子）の構造'!M$49</f>
        <v>384</v>
      </c>
      <c r="I45" s="158"/>
      <c r="J45" s="158"/>
      <c r="K45" s="158">
        <f>'実質公債費比率（分子）の構造'!N$49</f>
        <v>371</v>
      </c>
      <c r="L45" s="158"/>
      <c r="M45" s="158"/>
      <c r="N45" s="158">
        <f>'実質公債費比率（分子）の構造'!O$49</f>
        <v>342</v>
      </c>
      <c r="O45" s="158"/>
      <c r="P45" s="158"/>
    </row>
    <row r="46" spans="1:16" x14ac:dyDescent="0.15">
      <c r="A46" s="158" t="s">
        <v>64</v>
      </c>
      <c r="B46" s="158">
        <f>'実質公債費比率（分子）の構造'!K$48</f>
        <v>1391</v>
      </c>
      <c r="C46" s="158"/>
      <c r="D46" s="158"/>
      <c r="E46" s="158">
        <f>'実質公債費比率（分子）の構造'!L$48</f>
        <v>1318</v>
      </c>
      <c r="F46" s="158"/>
      <c r="G46" s="158"/>
      <c r="H46" s="158">
        <f>'実質公債費比率（分子）の構造'!M$48</f>
        <v>1247</v>
      </c>
      <c r="I46" s="158"/>
      <c r="J46" s="158"/>
      <c r="K46" s="158">
        <f>'実質公債費比率（分子）の構造'!N$48</f>
        <v>1262</v>
      </c>
      <c r="L46" s="158"/>
      <c r="M46" s="158"/>
      <c r="N46" s="158">
        <f>'実質公債費比率（分子）の構造'!O$48</f>
        <v>1225</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3273</v>
      </c>
      <c r="C49" s="158"/>
      <c r="D49" s="158"/>
      <c r="E49" s="158">
        <f>'実質公債費比率（分子）の構造'!L$45</f>
        <v>3281</v>
      </c>
      <c r="F49" s="158"/>
      <c r="G49" s="158"/>
      <c r="H49" s="158">
        <f>'実質公債費比率（分子）の構造'!M$45</f>
        <v>3281</v>
      </c>
      <c r="I49" s="158"/>
      <c r="J49" s="158"/>
      <c r="K49" s="158">
        <f>'実質公債費比率（分子）の構造'!N$45</f>
        <v>3251</v>
      </c>
      <c r="L49" s="158"/>
      <c r="M49" s="158"/>
      <c r="N49" s="158">
        <f>'実質公債費比率（分子）の構造'!O$45</f>
        <v>3125</v>
      </c>
      <c r="O49" s="158"/>
      <c r="P49" s="158"/>
    </row>
    <row r="50" spans="1:16" x14ac:dyDescent="0.15">
      <c r="A50" s="158" t="s">
        <v>67</v>
      </c>
      <c r="B50" s="158" t="e">
        <f>NA()</f>
        <v>#N/A</v>
      </c>
      <c r="C50" s="158">
        <f>IF(ISNUMBER('実質公債費比率（分子）の構造'!K$53),'実質公債費比率（分子）の構造'!K$53,NA())</f>
        <v>1707</v>
      </c>
      <c r="D50" s="158" t="e">
        <f>NA()</f>
        <v>#N/A</v>
      </c>
      <c r="E50" s="158" t="e">
        <f>NA()</f>
        <v>#N/A</v>
      </c>
      <c r="F50" s="158">
        <f>IF(ISNUMBER('実質公債費比率（分子）の構造'!L$53),'実質公債費比率（分子）の構造'!L$53,NA())</f>
        <v>1697</v>
      </c>
      <c r="G50" s="158" t="e">
        <f>NA()</f>
        <v>#N/A</v>
      </c>
      <c r="H50" s="158" t="e">
        <f>NA()</f>
        <v>#N/A</v>
      </c>
      <c r="I50" s="158">
        <f>IF(ISNUMBER('実質公債費比率（分子）の構造'!M$53),'実質公債費比率（分子）の構造'!M$53,NA())</f>
        <v>1646</v>
      </c>
      <c r="J50" s="158" t="e">
        <f>NA()</f>
        <v>#N/A</v>
      </c>
      <c r="K50" s="158" t="e">
        <f>NA()</f>
        <v>#N/A</v>
      </c>
      <c r="L50" s="158">
        <f>IF(ISNUMBER('実質公債費比率（分子）の構造'!N$53),'実質公債費比率（分子）の構造'!N$53,NA())</f>
        <v>1720</v>
      </c>
      <c r="M50" s="158" t="e">
        <f>NA()</f>
        <v>#N/A</v>
      </c>
      <c r="N50" s="158" t="e">
        <f>NA()</f>
        <v>#N/A</v>
      </c>
      <c r="O50" s="158">
        <f>IF(ISNUMBER('実質公債費比率（分子）の構造'!O$53),'実質公債費比率（分子）の構造'!O$53,NA())</f>
        <v>1600</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37136</v>
      </c>
      <c r="E56" s="157"/>
      <c r="F56" s="157"/>
      <c r="G56" s="157">
        <f>'将来負担比率（分子）の構造'!J$52</f>
        <v>36899</v>
      </c>
      <c r="H56" s="157"/>
      <c r="I56" s="157"/>
      <c r="J56" s="157">
        <f>'将来負担比率（分子）の構造'!K$52</f>
        <v>37220</v>
      </c>
      <c r="K56" s="157"/>
      <c r="L56" s="157"/>
      <c r="M56" s="157">
        <f>'将来負担比率（分子）の構造'!L$52</f>
        <v>36401</v>
      </c>
      <c r="N56" s="157"/>
      <c r="O56" s="157"/>
      <c r="P56" s="157">
        <f>'将来負担比率（分子）の構造'!M$52</f>
        <v>35916</v>
      </c>
    </row>
    <row r="57" spans="1:16" x14ac:dyDescent="0.15">
      <c r="A57" s="157" t="s">
        <v>42</v>
      </c>
      <c r="B57" s="157"/>
      <c r="C57" s="157"/>
      <c r="D57" s="157">
        <f>'将来負担比率（分子）の構造'!I$51</f>
        <v>555</v>
      </c>
      <c r="E57" s="157"/>
      <c r="F57" s="157"/>
      <c r="G57" s="157">
        <f>'将来負担比率（分子）の構造'!J$51</f>
        <v>452</v>
      </c>
      <c r="H57" s="157"/>
      <c r="I57" s="157"/>
      <c r="J57" s="157">
        <f>'将来負担比率（分子）の構造'!K$51</f>
        <v>356</v>
      </c>
      <c r="K57" s="157"/>
      <c r="L57" s="157"/>
      <c r="M57" s="157">
        <f>'将来負担比率（分子）の構造'!L$51</f>
        <v>282</v>
      </c>
      <c r="N57" s="157"/>
      <c r="O57" s="157"/>
      <c r="P57" s="157">
        <f>'将来負担比率（分子）の構造'!M$51</f>
        <v>341</v>
      </c>
    </row>
    <row r="58" spans="1:16" x14ac:dyDescent="0.15">
      <c r="A58" s="157" t="s">
        <v>41</v>
      </c>
      <c r="B58" s="157"/>
      <c r="C58" s="157"/>
      <c r="D58" s="157">
        <f>'将来負担比率（分子）の構造'!I$50</f>
        <v>9893</v>
      </c>
      <c r="E58" s="157"/>
      <c r="F58" s="157"/>
      <c r="G58" s="157">
        <f>'将来負担比率（分子）の構造'!J$50</f>
        <v>10798</v>
      </c>
      <c r="H58" s="157"/>
      <c r="I58" s="157"/>
      <c r="J58" s="157">
        <f>'将来負担比率（分子）の構造'!K$50</f>
        <v>10437</v>
      </c>
      <c r="K58" s="157"/>
      <c r="L58" s="157"/>
      <c r="M58" s="157">
        <f>'将来負担比率（分子）の構造'!L$50</f>
        <v>11710</v>
      </c>
      <c r="N58" s="157"/>
      <c r="O58" s="157"/>
      <c r="P58" s="157">
        <f>'将来負担比率（分子）の構造'!M$50</f>
        <v>11999</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3707</v>
      </c>
      <c r="C62" s="157"/>
      <c r="D62" s="157"/>
      <c r="E62" s="157">
        <f>'将来負担比率（分子）の構造'!J$45</f>
        <v>3583</v>
      </c>
      <c r="F62" s="157"/>
      <c r="G62" s="157"/>
      <c r="H62" s="157">
        <f>'将来負担比率（分子）の構造'!K$45</f>
        <v>3460</v>
      </c>
      <c r="I62" s="157"/>
      <c r="J62" s="157"/>
      <c r="K62" s="157">
        <f>'将来負担比率（分子）の構造'!L$45</f>
        <v>3329</v>
      </c>
      <c r="L62" s="157"/>
      <c r="M62" s="157"/>
      <c r="N62" s="157">
        <f>'将来負担比率（分子）の構造'!M$45</f>
        <v>3262</v>
      </c>
      <c r="O62" s="157"/>
      <c r="P62" s="157"/>
    </row>
    <row r="63" spans="1:16" x14ac:dyDescent="0.15">
      <c r="A63" s="157" t="s">
        <v>34</v>
      </c>
      <c r="B63" s="157">
        <f>'将来負担比率（分子）の構造'!I$44</f>
        <v>5120</v>
      </c>
      <c r="C63" s="157"/>
      <c r="D63" s="157"/>
      <c r="E63" s="157">
        <f>'将来負担比率（分子）の構造'!J$44</f>
        <v>4633</v>
      </c>
      <c r="F63" s="157"/>
      <c r="G63" s="157"/>
      <c r="H63" s="157">
        <f>'将来負担比率（分子）の構造'!K$44</f>
        <v>4145</v>
      </c>
      <c r="I63" s="157"/>
      <c r="J63" s="157"/>
      <c r="K63" s="157">
        <f>'将来負担比率（分子）の構造'!L$44</f>
        <v>3771</v>
      </c>
      <c r="L63" s="157"/>
      <c r="M63" s="157"/>
      <c r="N63" s="157">
        <f>'将来負担比率（分子）の構造'!M$44</f>
        <v>3718</v>
      </c>
      <c r="O63" s="157"/>
      <c r="P63" s="157"/>
    </row>
    <row r="64" spans="1:16" x14ac:dyDescent="0.15">
      <c r="A64" s="157" t="s">
        <v>33</v>
      </c>
      <c r="B64" s="157">
        <f>'将来負担比率（分子）の構造'!I$43</f>
        <v>18172</v>
      </c>
      <c r="C64" s="157"/>
      <c r="D64" s="157"/>
      <c r="E64" s="157">
        <f>'将来負担比率（分子）の構造'!J$43</f>
        <v>17585</v>
      </c>
      <c r="F64" s="157"/>
      <c r="G64" s="157"/>
      <c r="H64" s="157">
        <f>'将来負担比率（分子）の構造'!K$43</f>
        <v>16653</v>
      </c>
      <c r="I64" s="157"/>
      <c r="J64" s="157"/>
      <c r="K64" s="157">
        <f>'将来負担比率（分子）の構造'!L$43</f>
        <v>15583</v>
      </c>
      <c r="L64" s="157"/>
      <c r="M64" s="157"/>
      <c r="N64" s="157">
        <f>'将来負担比率（分子）の構造'!M$43</f>
        <v>14475</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31319</v>
      </c>
      <c r="C66" s="157"/>
      <c r="D66" s="157"/>
      <c r="E66" s="157">
        <f>'将来負担比率（分子）の構造'!J$41</f>
        <v>31215</v>
      </c>
      <c r="F66" s="157"/>
      <c r="G66" s="157"/>
      <c r="H66" s="157">
        <f>'将来負担比率（分子）の構造'!K$41</f>
        <v>32538</v>
      </c>
      <c r="I66" s="157"/>
      <c r="J66" s="157"/>
      <c r="K66" s="157">
        <f>'将来負担比率（分子）の構造'!L$41</f>
        <v>31957</v>
      </c>
      <c r="L66" s="157"/>
      <c r="M66" s="157"/>
      <c r="N66" s="157">
        <f>'将来負担比率（分子）の構造'!M$41</f>
        <v>31466</v>
      </c>
      <c r="O66" s="157"/>
      <c r="P66" s="157"/>
    </row>
    <row r="67" spans="1:16" x14ac:dyDescent="0.15">
      <c r="A67" s="157" t="s">
        <v>71</v>
      </c>
      <c r="B67" s="157" t="e">
        <f>NA()</f>
        <v>#N/A</v>
      </c>
      <c r="C67" s="157">
        <f>IF(ISNUMBER('将来負担比率（分子）の構造'!I$53), IF('将来負担比率（分子）の構造'!I$53 &lt; 0, 0, '将来負担比率（分子）の構造'!I$53), NA())</f>
        <v>10735</v>
      </c>
      <c r="D67" s="157" t="e">
        <f>NA()</f>
        <v>#N/A</v>
      </c>
      <c r="E67" s="157" t="e">
        <f>NA()</f>
        <v>#N/A</v>
      </c>
      <c r="F67" s="157">
        <f>IF(ISNUMBER('将来負担比率（分子）の構造'!J$53), IF('将来負担比率（分子）の構造'!J$53 &lt; 0, 0, '将来負担比率（分子）の構造'!J$53), NA())</f>
        <v>8866</v>
      </c>
      <c r="G67" s="157" t="e">
        <f>NA()</f>
        <v>#N/A</v>
      </c>
      <c r="H67" s="157" t="e">
        <f>NA()</f>
        <v>#N/A</v>
      </c>
      <c r="I67" s="157">
        <f>IF(ISNUMBER('将来負担比率（分子）の構造'!K$53), IF('将来負担比率（分子）の構造'!K$53 &lt; 0, 0, '将来負担比率（分子）の構造'!K$53), NA())</f>
        <v>8784</v>
      </c>
      <c r="J67" s="157" t="e">
        <f>NA()</f>
        <v>#N/A</v>
      </c>
      <c r="K67" s="157" t="e">
        <f>NA()</f>
        <v>#N/A</v>
      </c>
      <c r="L67" s="157">
        <f>IF(ISNUMBER('将来負担比率（分子）の構造'!L$53), IF('将来負担比率（分子）の構造'!L$53 &lt; 0, 0, '将来負担比率（分子）の構造'!L$53), NA())</f>
        <v>6246</v>
      </c>
      <c r="M67" s="157" t="e">
        <f>NA()</f>
        <v>#N/A</v>
      </c>
      <c r="N67" s="157" t="e">
        <f>NA()</f>
        <v>#N/A</v>
      </c>
      <c r="O67" s="157">
        <f>IF(ISNUMBER('将来負担比率（分子）の構造'!M$53), IF('将来負担比率（分子）の構造'!M$53 &lt; 0, 0, '将来負担比率（分子）の構造'!M$53), NA())</f>
        <v>4663</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2855</v>
      </c>
      <c r="C72" s="161">
        <f>基金残高に係る経年分析!G55</f>
        <v>2713</v>
      </c>
      <c r="D72" s="161">
        <f>基金残高に係る経年分析!H55</f>
        <v>2597</v>
      </c>
    </row>
    <row r="73" spans="1:16" x14ac:dyDescent="0.15">
      <c r="A73" s="160" t="s">
        <v>74</v>
      </c>
      <c r="B73" s="161">
        <f>基金残高に係る経年分析!F56</f>
        <v>729</v>
      </c>
      <c r="C73" s="161">
        <f>基金残高に係る経年分析!G56</f>
        <v>807</v>
      </c>
      <c r="D73" s="161">
        <f>基金残高に係る経年分析!H56</f>
        <v>611</v>
      </c>
    </row>
    <row r="74" spans="1:16" x14ac:dyDescent="0.15">
      <c r="A74" s="160" t="s">
        <v>75</v>
      </c>
      <c r="B74" s="161">
        <f>基金残高に係る経年分析!F57</f>
        <v>9818</v>
      </c>
      <c r="C74" s="161">
        <f>基金残高に係る経年分析!G57</f>
        <v>10502</v>
      </c>
      <c r="D74" s="161">
        <f>基金残高に係る経年分析!H57</f>
        <v>10597</v>
      </c>
    </row>
  </sheetData>
  <sheetProtection algorithmName="SHA-512" hashValue="ZEaPs5myMpomzYUhHxAQSp16HMQK7JdSeMHRk5fzIW4HHo0vxNkkr0VeFTCDFeh/vHDi2AWdu0dA5Ybfb6EQVQ==" saltValue="byhfiENQMt6Gad+ij4kb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A2" sqref="A2"/>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15">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15">
      <c r="B5" s="663" t="s">
        <v>215</v>
      </c>
      <c r="C5" s="664"/>
      <c r="D5" s="664"/>
      <c r="E5" s="664"/>
      <c r="F5" s="664"/>
      <c r="G5" s="664"/>
      <c r="H5" s="664"/>
      <c r="I5" s="664"/>
      <c r="J5" s="664"/>
      <c r="K5" s="664"/>
      <c r="L5" s="664"/>
      <c r="M5" s="664"/>
      <c r="N5" s="664"/>
      <c r="O5" s="664"/>
      <c r="P5" s="664"/>
      <c r="Q5" s="665"/>
      <c r="R5" s="660">
        <v>5554296</v>
      </c>
      <c r="S5" s="661"/>
      <c r="T5" s="661"/>
      <c r="U5" s="661"/>
      <c r="V5" s="661"/>
      <c r="W5" s="661"/>
      <c r="X5" s="661"/>
      <c r="Y5" s="689"/>
      <c r="Z5" s="702">
        <v>17.100000000000001</v>
      </c>
      <c r="AA5" s="702"/>
      <c r="AB5" s="702"/>
      <c r="AC5" s="702"/>
      <c r="AD5" s="703">
        <v>5554296</v>
      </c>
      <c r="AE5" s="703"/>
      <c r="AF5" s="703"/>
      <c r="AG5" s="703"/>
      <c r="AH5" s="703"/>
      <c r="AI5" s="703"/>
      <c r="AJ5" s="703"/>
      <c r="AK5" s="703"/>
      <c r="AL5" s="690">
        <v>34.200000000000003</v>
      </c>
      <c r="AM5" s="672"/>
      <c r="AN5" s="672"/>
      <c r="AO5" s="691"/>
      <c r="AP5" s="663" t="s">
        <v>216</v>
      </c>
      <c r="AQ5" s="664"/>
      <c r="AR5" s="664"/>
      <c r="AS5" s="664"/>
      <c r="AT5" s="664"/>
      <c r="AU5" s="664"/>
      <c r="AV5" s="664"/>
      <c r="AW5" s="664"/>
      <c r="AX5" s="664"/>
      <c r="AY5" s="664"/>
      <c r="AZ5" s="664"/>
      <c r="BA5" s="664"/>
      <c r="BB5" s="664"/>
      <c r="BC5" s="664"/>
      <c r="BD5" s="664"/>
      <c r="BE5" s="664"/>
      <c r="BF5" s="665"/>
      <c r="BG5" s="608">
        <v>5498556</v>
      </c>
      <c r="BH5" s="609"/>
      <c r="BI5" s="609"/>
      <c r="BJ5" s="609"/>
      <c r="BK5" s="609"/>
      <c r="BL5" s="609"/>
      <c r="BM5" s="609"/>
      <c r="BN5" s="610"/>
      <c r="BO5" s="646">
        <v>99</v>
      </c>
      <c r="BP5" s="646"/>
      <c r="BQ5" s="646"/>
      <c r="BR5" s="646"/>
      <c r="BS5" s="647" t="s">
        <v>122</v>
      </c>
      <c r="BT5" s="647"/>
      <c r="BU5" s="647"/>
      <c r="BV5" s="647"/>
      <c r="BW5" s="647"/>
      <c r="BX5" s="647"/>
      <c r="BY5" s="647"/>
      <c r="BZ5" s="647"/>
      <c r="CA5" s="647"/>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15">
      <c r="B6" s="605" t="s">
        <v>220</v>
      </c>
      <c r="C6" s="606"/>
      <c r="D6" s="606"/>
      <c r="E6" s="606"/>
      <c r="F6" s="606"/>
      <c r="G6" s="606"/>
      <c r="H6" s="606"/>
      <c r="I6" s="606"/>
      <c r="J6" s="606"/>
      <c r="K6" s="606"/>
      <c r="L6" s="606"/>
      <c r="M6" s="606"/>
      <c r="N6" s="606"/>
      <c r="O6" s="606"/>
      <c r="P6" s="606"/>
      <c r="Q6" s="607"/>
      <c r="R6" s="608">
        <v>236955</v>
      </c>
      <c r="S6" s="609"/>
      <c r="T6" s="609"/>
      <c r="U6" s="609"/>
      <c r="V6" s="609"/>
      <c r="W6" s="609"/>
      <c r="X6" s="609"/>
      <c r="Y6" s="610"/>
      <c r="Z6" s="646">
        <v>0.7</v>
      </c>
      <c r="AA6" s="646"/>
      <c r="AB6" s="646"/>
      <c r="AC6" s="646"/>
      <c r="AD6" s="647">
        <v>236955</v>
      </c>
      <c r="AE6" s="647"/>
      <c r="AF6" s="647"/>
      <c r="AG6" s="647"/>
      <c r="AH6" s="647"/>
      <c r="AI6" s="647"/>
      <c r="AJ6" s="647"/>
      <c r="AK6" s="647"/>
      <c r="AL6" s="611">
        <v>1.5</v>
      </c>
      <c r="AM6" s="612"/>
      <c r="AN6" s="612"/>
      <c r="AO6" s="648"/>
      <c r="AP6" s="605" t="s">
        <v>221</v>
      </c>
      <c r="AQ6" s="606"/>
      <c r="AR6" s="606"/>
      <c r="AS6" s="606"/>
      <c r="AT6" s="606"/>
      <c r="AU6" s="606"/>
      <c r="AV6" s="606"/>
      <c r="AW6" s="606"/>
      <c r="AX6" s="606"/>
      <c r="AY6" s="606"/>
      <c r="AZ6" s="606"/>
      <c r="BA6" s="606"/>
      <c r="BB6" s="606"/>
      <c r="BC6" s="606"/>
      <c r="BD6" s="606"/>
      <c r="BE6" s="606"/>
      <c r="BF6" s="607"/>
      <c r="BG6" s="608">
        <v>5498556</v>
      </c>
      <c r="BH6" s="609"/>
      <c r="BI6" s="609"/>
      <c r="BJ6" s="609"/>
      <c r="BK6" s="609"/>
      <c r="BL6" s="609"/>
      <c r="BM6" s="609"/>
      <c r="BN6" s="610"/>
      <c r="BO6" s="646">
        <v>99</v>
      </c>
      <c r="BP6" s="646"/>
      <c r="BQ6" s="646"/>
      <c r="BR6" s="646"/>
      <c r="BS6" s="647" t="s">
        <v>122</v>
      </c>
      <c r="BT6" s="647"/>
      <c r="BU6" s="647"/>
      <c r="BV6" s="647"/>
      <c r="BW6" s="647"/>
      <c r="BX6" s="647"/>
      <c r="BY6" s="647"/>
      <c r="BZ6" s="647"/>
      <c r="CA6" s="647"/>
      <c r="CB6" s="682"/>
      <c r="CD6" s="663" t="s">
        <v>222</v>
      </c>
      <c r="CE6" s="664"/>
      <c r="CF6" s="664"/>
      <c r="CG6" s="664"/>
      <c r="CH6" s="664"/>
      <c r="CI6" s="664"/>
      <c r="CJ6" s="664"/>
      <c r="CK6" s="664"/>
      <c r="CL6" s="664"/>
      <c r="CM6" s="664"/>
      <c r="CN6" s="664"/>
      <c r="CO6" s="664"/>
      <c r="CP6" s="664"/>
      <c r="CQ6" s="665"/>
      <c r="CR6" s="608">
        <v>190862</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190862</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3814</v>
      </c>
      <c r="S7" s="609"/>
      <c r="T7" s="609"/>
      <c r="U7" s="609"/>
      <c r="V7" s="609"/>
      <c r="W7" s="609"/>
      <c r="X7" s="609"/>
      <c r="Y7" s="610"/>
      <c r="Z7" s="646">
        <v>0</v>
      </c>
      <c r="AA7" s="646"/>
      <c r="AB7" s="646"/>
      <c r="AC7" s="646"/>
      <c r="AD7" s="647">
        <v>3814</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2024811</v>
      </c>
      <c r="BH7" s="609"/>
      <c r="BI7" s="609"/>
      <c r="BJ7" s="609"/>
      <c r="BK7" s="609"/>
      <c r="BL7" s="609"/>
      <c r="BM7" s="609"/>
      <c r="BN7" s="610"/>
      <c r="BO7" s="646">
        <v>36.5</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4380356</v>
      </c>
      <c r="CS7" s="609"/>
      <c r="CT7" s="609"/>
      <c r="CU7" s="609"/>
      <c r="CV7" s="609"/>
      <c r="CW7" s="609"/>
      <c r="CX7" s="609"/>
      <c r="CY7" s="610"/>
      <c r="CZ7" s="646">
        <v>13.9</v>
      </c>
      <c r="DA7" s="646"/>
      <c r="DB7" s="646"/>
      <c r="DC7" s="646"/>
      <c r="DD7" s="614">
        <v>18000</v>
      </c>
      <c r="DE7" s="609"/>
      <c r="DF7" s="609"/>
      <c r="DG7" s="609"/>
      <c r="DH7" s="609"/>
      <c r="DI7" s="609"/>
      <c r="DJ7" s="609"/>
      <c r="DK7" s="609"/>
      <c r="DL7" s="609"/>
      <c r="DM7" s="609"/>
      <c r="DN7" s="609"/>
      <c r="DO7" s="609"/>
      <c r="DP7" s="610"/>
      <c r="DQ7" s="614">
        <v>3480643</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68326</v>
      </c>
      <c r="S8" s="609"/>
      <c r="T8" s="609"/>
      <c r="U8" s="609"/>
      <c r="V8" s="609"/>
      <c r="W8" s="609"/>
      <c r="X8" s="609"/>
      <c r="Y8" s="610"/>
      <c r="Z8" s="646">
        <v>0.2</v>
      </c>
      <c r="AA8" s="646"/>
      <c r="AB8" s="646"/>
      <c r="AC8" s="646"/>
      <c r="AD8" s="647">
        <v>68326</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71612</v>
      </c>
      <c r="BH8" s="609"/>
      <c r="BI8" s="609"/>
      <c r="BJ8" s="609"/>
      <c r="BK8" s="609"/>
      <c r="BL8" s="609"/>
      <c r="BM8" s="609"/>
      <c r="BN8" s="610"/>
      <c r="BO8" s="646">
        <v>1.3</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9023506</v>
      </c>
      <c r="CS8" s="609"/>
      <c r="CT8" s="609"/>
      <c r="CU8" s="609"/>
      <c r="CV8" s="609"/>
      <c r="CW8" s="609"/>
      <c r="CX8" s="609"/>
      <c r="CY8" s="610"/>
      <c r="CZ8" s="646">
        <v>28.6</v>
      </c>
      <c r="DA8" s="646"/>
      <c r="DB8" s="646"/>
      <c r="DC8" s="646"/>
      <c r="DD8" s="614">
        <v>36007</v>
      </c>
      <c r="DE8" s="609"/>
      <c r="DF8" s="609"/>
      <c r="DG8" s="609"/>
      <c r="DH8" s="609"/>
      <c r="DI8" s="609"/>
      <c r="DJ8" s="609"/>
      <c r="DK8" s="609"/>
      <c r="DL8" s="609"/>
      <c r="DM8" s="609"/>
      <c r="DN8" s="609"/>
      <c r="DO8" s="609"/>
      <c r="DP8" s="610"/>
      <c r="DQ8" s="614">
        <v>4809459</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90703</v>
      </c>
      <c r="S9" s="609"/>
      <c r="T9" s="609"/>
      <c r="U9" s="609"/>
      <c r="V9" s="609"/>
      <c r="W9" s="609"/>
      <c r="X9" s="609"/>
      <c r="Y9" s="610"/>
      <c r="Z9" s="646">
        <v>0.3</v>
      </c>
      <c r="AA9" s="646"/>
      <c r="AB9" s="646"/>
      <c r="AC9" s="646"/>
      <c r="AD9" s="647">
        <v>90703</v>
      </c>
      <c r="AE9" s="647"/>
      <c r="AF9" s="647"/>
      <c r="AG9" s="647"/>
      <c r="AH9" s="647"/>
      <c r="AI9" s="647"/>
      <c r="AJ9" s="647"/>
      <c r="AK9" s="647"/>
      <c r="AL9" s="611">
        <v>0.6</v>
      </c>
      <c r="AM9" s="612"/>
      <c r="AN9" s="612"/>
      <c r="AO9" s="648"/>
      <c r="AP9" s="605" t="s">
        <v>230</v>
      </c>
      <c r="AQ9" s="606"/>
      <c r="AR9" s="606"/>
      <c r="AS9" s="606"/>
      <c r="AT9" s="606"/>
      <c r="AU9" s="606"/>
      <c r="AV9" s="606"/>
      <c r="AW9" s="606"/>
      <c r="AX9" s="606"/>
      <c r="AY9" s="606"/>
      <c r="AZ9" s="606"/>
      <c r="BA9" s="606"/>
      <c r="BB9" s="606"/>
      <c r="BC9" s="606"/>
      <c r="BD9" s="606"/>
      <c r="BE9" s="606"/>
      <c r="BF9" s="607"/>
      <c r="BG9" s="608">
        <v>1700597</v>
      </c>
      <c r="BH9" s="609"/>
      <c r="BI9" s="609"/>
      <c r="BJ9" s="609"/>
      <c r="BK9" s="609"/>
      <c r="BL9" s="609"/>
      <c r="BM9" s="609"/>
      <c r="BN9" s="610"/>
      <c r="BO9" s="646">
        <v>30.6</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1932096</v>
      </c>
      <c r="CS9" s="609"/>
      <c r="CT9" s="609"/>
      <c r="CU9" s="609"/>
      <c r="CV9" s="609"/>
      <c r="CW9" s="609"/>
      <c r="CX9" s="609"/>
      <c r="CY9" s="610"/>
      <c r="CZ9" s="646">
        <v>6.1</v>
      </c>
      <c r="DA9" s="646"/>
      <c r="DB9" s="646"/>
      <c r="DC9" s="646"/>
      <c r="DD9" s="614">
        <v>167995</v>
      </c>
      <c r="DE9" s="609"/>
      <c r="DF9" s="609"/>
      <c r="DG9" s="609"/>
      <c r="DH9" s="609"/>
      <c r="DI9" s="609"/>
      <c r="DJ9" s="609"/>
      <c r="DK9" s="609"/>
      <c r="DL9" s="609"/>
      <c r="DM9" s="609"/>
      <c r="DN9" s="609"/>
      <c r="DO9" s="609"/>
      <c r="DP9" s="610"/>
      <c r="DQ9" s="614">
        <v>1350269</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115242</v>
      </c>
      <c r="BH10" s="609"/>
      <c r="BI10" s="609"/>
      <c r="BJ10" s="609"/>
      <c r="BK10" s="609"/>
      <c r="BL10" s="609"/>
      <c r="BM10" s="609"/>
      <c r="BN10" s="610"/>
      <c r="BO10" s="646">
        <v>2.1</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9177</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7690</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1090574</v>
      </c>
      <c r="S11" s="609"/>
      <c r="T11" s="609"/>
      <c r="U11" s="609"/>
      <c r="V11" s="609"/>
      <c r="W11" s="609"/>
      <c r="X11" s="609"/>
      <c r="Y11" s="610"/>
      <c r="Z11" s="611">
        <v>3.4</v>
      </c>
      <c r="AA11" s="612"/>
      <c r="AB11" s="612"/>
      <c r="AC11" s="613"/>
      <c r="AD11" s="614">
        <v>1090574</v>
      </c>
      <c r="AE11" s="609"/>
      <c r="AF11" s="609"/>
      <c r="AG11" s="609"/>
      <c r="AH11" s="609"/>
      <c r="AI11" s="609"/>
      <c r="AJ11" s="609"/>
      <c r="AK11" s="610"/>
      <c r="AL11" s="611">
        <v>6.7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137360</v>
      </c>
      <c r="BH11" s="609"/>
      <c r="BI11" s="609"/>
      <c r="BJ11" s="609"/>
      <c r="BK11" s="609"/>
      <c r="BL11" s="609"/>
      <c r="BM11" s="609"/>
      <c r="BN11" s="610"/>
      <c r="BO11" s="646">
        <v>2.5</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2037213</v>
      </c>
      <c r="CS11" s="609"/>
      <c r="CT11" s="609"/>
      <c r="CU11" s="609"/>
      <c r="CV11" s="609"/>
      <c r="CW11" s="609"/>
      <c r="CX11" s="609"/>
      <c r="CY11" s="610"/>
      <c r="CZ11" s="646">
        <v>6.5</v>
      </c>
      <c r="DA11" s="646"/>
      <c r="DB11" s="646"/>
      <c r="DC11" s="646"/>
      <c r="DD11" s="614">
        <v>891434</v>
      </c>
      <c r="DE11" s="609"/>
      <c r="DF11" s="609"/>
      <c r="DG11" s="609"/>
      <c r="DH11" s="609"/>
      <c r="DI11" s="609"/>
      <c r="DJ11" s="609"/>
      <c r="DK11" s="609"/>
      <c r="DL11" s="609"/>
      <c r="DM11" s="609"/>
      <c r="DN11" s="609"/>
      <c r="DO11" s="609"/>
      <c r="DP11" s="610"/>
      <c r="DQ11" s="614">
        <v>624333</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2890146</v>
      </c>
      <c r="BH12" s="609"/>
      <c r="BI12" s="609"/>
      <c r="BJ12" s="609"/>
      <c r="BK12" s="609"/>
      <c r="BL12" s="609"/>
      <c r="BM12" s="609"/>
      <c r="BN12" s="610"/>
      <c r="BO12" s="646">
        <v>52</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1890511</v>
      </c>
      <c r="CS12" s="609"/>
      <c r="CT12" s="609"/>
      <c r="CU12" s="609"/>
      <c r="CV12" s="609"/>
      <c r="CW12" s="609"/>
      <c r="CX12" s="609"/>
      <c r="CY12" s="610"/>
      <c r="CZ12" s="646">
        <v>6</v>
      </c>
      <c r="DA12" s="646"/>
      <c r="DB12" s="646"/>
      <c r="DC12" s="646"/>
      <c r="DD12" s="614">
        <v>994505</v>
      </c>
      <c r="DE12" s="609"/>
      <c r="DF12" s="609"/>
      <c r="DG12" s="609"/>
      <c r="DH12" s="609"/>
      <c r="DI12" s="609"/>
      <c r="DJ12" s="609"/>
      <c r="DK12" s="609"/>
      <c r="DL12" s="609"/>
      <c r="DM12" s="609"/>
      <c r="DN12" s="609"/>
      <c r="DO12" s="609"/>
      <c r="DP12" s="610"/>
      <c r="DQ12" s="614">
        <v>355893</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2884971</v>
      </c>
      <c r="BH13" s="609"/>
      <c r="BI13" s="609"/>
      <c r="BJ13" s="609"/>
      <c r="BK13" s="609"/>
      <c r="BL13" s="609"/>
      <c r="BM13" s="609"/>
      <c r="BN13" s="610"/>
      <c r="BO13" s="646">
        <v>51.9</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3525483</v>
      </c>
      <c r="CS13" s="609"/>
      <c r="CT13" s="609"/>
      <c r="CU13" s="609"/>
      <c r="CV13" s="609"/>
      <c r="CW13" s="609"/>
      <c r="CX13" s="609"/>
      <c r="CY13" s="610"/>
      <c r="CZ13" s="646">
        <v>11.2</v>
      </c>
      <c r="DA13" s="646"/>
      <c r="DB13" s="646"/>
      <c r="DC13" s="646"/>
      <c r="DD13" s="614">
        <v>1241718</v>
      </c>
      <c r="DE13" s="609"/>
      <c r="DF13" s="609"/>
      <c r="DG13" s="609"/>
      <c r="DH13" s="609"/>
      <c r="DI13" s="609"/>
      <c r="DJ13" s="609"/>
      <c r="DK13" s="609"/>
      <c r="DL13" s="609"/>
      <c r="DM13" s="609"/>
      <c r="DN13" s="609"/>
      <c r="DO13" s="609"/>
      <c r="DP13" s="610"/>
      <c r="DQ13" s="614">
        <v>2028689</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251662</v>
      </c>
      <c r="BH14" s="609"/>
      <c r="BI14" s="609"/>
      <c r="BJ14" s="609"/>
      <c r="BK14" s="609"/>
      <c r="BL14" s="609"/>
      <c r="BM14" s="609"/>
      <c r="BN14" s="610"/>
      <c r="BO14" s="646">
        <v>4.5</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1117543</v>
      </c>
      <c r="CS14" s="609"/>
      <c r="CT14" s="609"/>
      <c r="CU14" s="609"/>
      <c r="CV14" s="609"/>
      <c r="CW14" s="609"/>
      <c r="CX14" s="609"/>
      <c r="CY14" s="610"/>
      <c r="CZ14" s="646">
        <v>3.5</v>
      </c>
      <c r="DA14" s="646"/>
      <c r="DB14" s="646"/>
      <c r="DC14" s="646"/>
      <c r="DD14" s="614">
        <v>97155</v>
      </c>
      <c r="DE14" s="609"/>
      <c r="DF14" s="609"/>
      <c r="DG14" s="609"/>
      <c r="DH14" s="609"/>
      <c r="DI14" s="609"/>
      <c r="DJ14" s="609"/>
      <c r="DK14" s="609"/>
      <c r="DL14" s="609"/>
      <c r="DM14" s="609"/>
      <c r="DN14" s="609"/>
      <c r="DO14" s="609"/>
      <c r="DP14" s="610"/>
      <c r="DQ14" s="614">
        <v>932797</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53146</v>
      </c>
      <c r="S15" s="609"/>
      <c r="T15" s="609"/>
      <c r="U15" s="609"/>
      <c r="V15" s="609"/>
      <c r="W15" s="609"/>
      <c r="X15" s="609"/>
      <c r="Y15" s="610"/>
      <c r="Z15" s="646">
        <v>0.2</v>
      </c>
      <c r="AA15" s="646"/>
      <c r="AB15" s="646"/>
      <c r="AC15" s="646"/>
      <c r="AD15" s="647">
        <v>53146</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331937</v>
      </c>
      <c r="BH15" s="609"/>
      <c r="BI15" s="609"/>
      <c r="BJ15" s="609"/>
      <c r="BK15" s="609"/>
      <c r="BL15" s="609"/>
      <c r="BM15" s="609"/>
      <c r="BN15" s="610"/>
      <c r="BO15" s="646">
        <v>6</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3998240</v>
      </c>
      <c r="CS15" s="609"/>
      <c r="CT15" s="609"/>
      <c r="CU15" s="609"/>
      <c r="CV15" s="609"/>
      <c r="CW15" s="609"/>
      <c r="CX15" s="609"/>
      <c r="CY15" s="610"/>
      <c r="CZ15" s="646">
        <v>12.7</v>
      </c>
      <c r="DA15" s="646"/>
      <c r="DB15" s="646"/>
      <c r="DC15" s="646"/>
      <c r="DD15" s="614">
        <v>630079</v>
      </c>
      <c r="DE15" s="609"/>
      <c r="DF15" s="609"/>
      <c r="DG15" s="609"/>
      <c r="DH15" s="609"/>
      <c r="DI15" s="609"/>
      <c r="DJ15" s="609"/>
      <c r="DK15" s="609"/>
      <c r="DL15" s="609"/>
      <c r="DM15" s="609"/>
      <c r="DN15" s="609"/>
      <c r="DO15" s="609"/>
      <c r="DP15" s="610"/>
      <c r="DQ15" s="614">
        <v>1642680</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103678</v>
      </c>
      <c r="S16" s="609"/>
      <c r="T16" s="609"/>
      <c r="U16" s="609"/>
      <c r="V16" s="609"/>
      <c r="W16" s="609"/>
      <c r="X16" s="609"/>
      <c r="Y16" s="610"/>
      <c r="Z16" s="646">
        <v>0.3</v>
      </c>
      <c r="AA16" s="646"/>
      <c r="AB16" s="646"/>
      <c r="AC16" s="646"/>
      <c r="AD16" s="647">
        <v>103678</v>
      </c>
      <c r="AE16" s="647"/>
      <c r="AF16" s="647"/>
      <c r="AG16" s="647"/>
      <c r="AH16" s="647"/>
      <c r="AI16" s="647"/>
      <c r="AJ16" s="647"/>
      <c r="AK16" s="647"/>
      <c r="AL16" s="611">
        <v>0.6</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125950</v>
      </c>
      <c r="CS16" s="609"/>
      <c r="CT16" s="609"/>
      <c r="CU16" s="609"/>
      <c r="CV16" s="609"/>
      <c r="CW16" s="609"/>
      <c r="CX16" s="609"/>
      <c r="CY16" s="610"/>
      <c r="CZ16" s="646">
        <v>0.4</v>
      </c>
      <c r="DA16" s="646"/>
      <c r="DB16" s="646"/>
      <c r="DC16" s="646"/>
      <c r="DD16" s="614" t="s">
        <v>122</v>
      </c>
      <c r="DE16" s="609"/>
      <c r="DF16" s="609"/>
      <c r="DG16" s="609"/>
      <c r="DH16" s="609"/>
      <c r="DI16" s="609"/>
      <c r="DJ16" s="609"/>
      <c r="DK16" s="609"/>
      <c r="DL16" s="609"/>
      <c r="DM16" s="609"/>
      <c r="DN16" s="609"/>
      <c r="DO16" s="609"/>
      <c r="DP16" s="610"/>
      <c r="DQ16" s="614">
        <v>32950</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210930</v>
      </c>
      <c r="S17" s="609"/>
      <c r="T17" s="609"/>
      <c r="U17" s="609"/>
      <c r="V17" s="609"/>
      <c r="W17" s="609"/>
      <c r="X17" s="609"/>
      <c r="Y17" s="610"/>
      <c r="Z17" s="646">
        <v>0.6</v>
      </c>
      <c r="AA17" s="646"/>
      <c r="AB17" s="646"/>
      <c r="AC17" s="646"/>
      <c r="AD17" s="647">
        <v>210930</v>
      </c>
      <c r="AE17" s="647"/>
      <c r="AF17" s="647"/>
      <c r="AG17" s="647"/>
      <c r="AH17" s="647"/>
      <c r="AI17" s="647"/>
      <c r="AJ17" s="647"/>
      <c r="AK17" s="647"/>
      <c r="AL17" s="611">
        <v>1.3</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3330039</v>
      </c>
      <c r="CS17" s="609"/>
      <c r="CT17" s="609"/>
      <c r="CU17" s="609"/>
      <c r="CV17" s="609"/>
      <c r="CW17" s="609"/>
      <c r="CX17" s="609"/>
      <c r="CY17" s="610"/>
      <c r="CZ17" s="646">
        <v>10.6</v>
      </c>
      <c r="DA17" s="646"/>
      <c r="DB17" s="646"/>
      <c r="DC17" s="646"/>
      <c r="DD17" s="614" t="s">
        <v>122</v>
      </c>
      <c r="DE17" s="609"/>
      <c r="DF17" s="609"/>
      <c r="DG17" s="609"/>
      <c r="DH17" s="609"/>
      <c r="DI17" s="609"/>
      <c r="DJ17" s="609"/>
      <c r="DK17" s="609"/>
      <c r="DL17" s="609"/>
      <c r="DM17" s="609"/>
      <c r="DN17" s="609"/>
      <c r="DO17" s="609"/>
      <c r="DP17" s="610"/>
      <c r="DQ17" s="614">
        <v>3269063</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31083</v>
      </c>
      <c r="S18" s="609"/>
      <c r="T18" s="609"/>
      <c r="U18" s="609"/>
      <c r="V18" s="609"/>
      <c r="W18" s="609"/>
      <c r="X18" s="609"/>
      <c r="Y18" s="610"/>
      <c r="Z18" s="646">
        <v>0.1</v>
      </c>
      <c r="AA18" s="646"/>
      <c r="AB18" s="646"/>
      <c r="AC18" s="646"/>
      <c r="AD18" s="647">
        <v>31083</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173696</v>
      </c>
      <c r="S19" s="609"/>
      <c r="T19" s="609"/>
      <c r="U19" s="609"/>
      <c r="V19" s="609"/>
      <c r="W19" s="609"/>
      <c r="X19" s="609"/>
      <c r="Y19" s="610"/>
      <c r="Z19" s="646">
        <v>0.5</v>
      </c>
      <c r="AA19" s="646"/>
      <c r="AB19" s="646"/>
      <c r="AC19" s="646"/>
      <c r="AD19" s="647">
        <v>173696</v>
      </c>
      <c r="AE19" s="647"/>
      <c r="AF19" s="647"/>
      <c r="AG19" s="647"/>
      <c r="AH19" s="647"/>
      <c r="AI19" s="647"/>
      <c r="AJ19" s="647"/>
      <c r="AK19" s="647"/>
      <c r="AL19" s="611">
        <v>1.1000000000000001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55740</v>
      </c>
      <c r="BH19" s="609"/>
      <c r="BI19" s="609"/>
      <c r="BJ19" s="609"/>
      <c r="BK19" s="609"/>
      <c r="BL19" s="609"/>
      <c r="BM19" s="609"/>
      <c r="BN19" s="610"/>
      <c r="BO19" s="646">
        <v>1</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6151</v>
      </c>
      <c r="S20" s="609"/>
      <c r="T20" s="609"/>
      <c r="U20" s="609"/>
      <c r="V20" s="609"/>
      <c r="W20" s="609"/>
      <c r="X20" s="609"/>
      <c r="Y20" s="610"/>
      <c r="Z20" s="646">
        <v>0</v>
      </c>
      <c r="AA20" s="646"/>
      <c r="AB20" s="646"/>
      <c r="AC20" s="646"/>
      <c r="AD20" s="647">
        <v>6151</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55740</v>
      </c>
      <c r="BH20" s="609"/>
      <c r="BI20" s="609"/>
      <c r="BJ20" s="609"/>
      <c r="BK20" s="609"/>
      <c r="BL20" s="609"/>
      <c r="BM20" s="609"/>
      <c r="BN20" s="610"/>
      <c r="BO20" s="646">
        <v>1</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31560976</v>
      </c>
      <c r="CS20" s="609"/>
      <c r="CT20" s="609"/>
      <c r="CU20" s="609"/>
      <c r="CV20" s="609"/>
      <c r="CW20" s="609"/>
      <c r="CX20" s="609"/>
      <c r="CY20" s="610"/>
      <c r="CZ20" s="646">
        <v>100</v>
      </c>
      <c r="DA20" s="646"/>
      <c r="DB20" s="646"/>
      <c r="DC20" s="646"/>
      <c r="DD20" s="614">
        <v>4076893</v>
      </c>
      <c r="DE20" s="609"/>
      <c r="DF20" s="609"/>
      <c r="DG20" s="609"/>
      <c r="DH20" s="609"/>
      <c r="DI20" s="609"/>
      <c r="DJ20" s="609"/>
      <c r="DK20" s="609"/>
      <c r="DL20" s="609"/>
      <c r="DM20" s="609"/>
      <c r="DN20" s="609"/>
      <c r="DO20" s="609"/>
      <c r="DP20" s="610"/>
      <c r="DQ20" s="614">
        <v>18725328</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9757101</v>
      </c>
      <c r="S21" s="609"/>
      <c r="T21" s="609"/>
      <c r="U21" s="609"/>
      <c r="V21" s="609"/>
      <c r="W21" s="609"/>
      <c r="X21" s="609"/>
      <c r="Y21" s="610"/>
      <c r="Z21" s="646">
        <v>30</v>
      </c>
      <c r="AA21" s="646"/>
      <c r="AB21" s="646"/>
      <c r="AC21" s="646"/>
      <c r="AD21" s="647">
        <v>8727996</v>
      </c>
      <c r="AE21" s="647"/>
      <c r="AF21" s="647"/>
      <c r="AG21" s="647"/>
      <c r="AH21" s="647"/>
      <c r="AI21" s="647"/>
      <c r="AJ21" s="647"/>
      <c r="AK21" s="647"/>
      <c r="AL21" s="611">
        <v>53.8</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55740</v>
      </c>
      <c r="BH21" s="609"/>
      <c r="BI21" s="609"/>
      <c r="BJ21" s="609"/>
      <c r="BK21" s="609"/>
      <c r="BL21" s="609"/>
      <c r="BM21" s="609"/>
      <c r="BN21" s="610"/>
      <c r="BO21" s="646">
        <v>1</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8727996</v>
      </c>
      <c r="S22" s="609"/>
      <c r="T22" s="609"/>
      <c r="U22" s="609"/>
      <c r="V22" s="609"/>
      <c r="W22" s="609"/>
      <c r="X22" s="609"/>
      <c r="Y22" s="610"/>
      <c r="Z22" s="646">
        <v>26.8</v>
      </c>
      <c r="AA22" s="646"/>
      <c r="AB22" s="646"/>
      <c r="AC22" s="646"/>
      <c r="AD22" s="647">
        <v>8727996</v>
      </c>
      <c r="AE22" s="647"/>
      <c r="AF22" s="647"/>
      <c r="AG22" s="647"/>
      <c r="AH22" s="647"/>
      <c r="AI22" s="647"/>
      <c r="AJ22" s="647"/>
      <c r="AK22" s="647"/>
      <c r="AL22" s="611">
        <v>53.8</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15">
      <c r="B23" s="605" t="s">
        <v>270</v>
      </c>
      <c r="C23" s="606"/>
      <c r="D23" s="606"/>
      <c r="E23" s="606"/>
      <c r="F23" s="606"/>
      <c r="G23" s="606"/>
      <c r="H23" s="606"/>
      <c r="I23" s="606"/>
      <c r="J23" s="606"/>
      <c r="K23" s="606"/>
      <c r="L23" s="606"/>
      <c r="M23" s="606"/>
      <c r="N23" s="606"/>
      <c r="O23" s="606"/>
      <c r="P23" s="606"/>
      <c r="Q23" s="607"/>
      <c r="R23" s="608">
        <v>1029105</v>
      </c>
      <c r="S23" s="609"/>
      <c r="T23" s="609"/>
      <c r="U23" s="609"/>
      <c r="V23" s="609"/>
      <c r="W23" s="609"/>
      <c r="X23" s="609"/>
      <c r="Y23" s="610"/>
      <c r="Z23" s="646">
        <v>3.2</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3" t="s">
        <v>279</v>
      </c>
      <c r="CE24" s="664"/>
      <c r="CF24" s="664"/>
      <c r="CG24" s="664"/>
      <c r="CH24" s="664"/>
      <c r="CI24" s="664"/>
      <c r="CJ24" s="664"/>
      <c r="CK24" s="664"/>
      <c r="CL24" s="664"/>
      <c r="CM24" s="664"/>
      <c r="CN24" s="664"/>
      <c r="CO24" s="664"/>
      <c r="CP24" s="664"/>
      <c r="CQ24" s="665"/>
      <c r="CR24" s="660">
        <v>12652369</v>
      </c>
      <c r="CS24" s="661"/>
      <c r="CT24" s="661"/>
      <c r="CU24" s="661"/>
      <c r="CV24" s="661"/>
      <c r="CW24" s="661"/>
      <c r="CX24" s="661"/>
      <c r="CY24" s="689"/>
      <c r="CZ24" s="690">
        <v>40.1</v>
      </c>
      <c r="DA24" s="672"/>
      <c r="DB24" s="672"/>
      <c r="DC24" s="692"/>
      <c r="DD24" s="688">
        <v>9126020</v>
      </c>
      <c r="DE24" s="661"/>
      <c r="DF24" s="661"/>
      <c r="DG24" s="661"/>
      <c r="DH24" s="661"/>
      <c r="DI24" s="661"/>
      <c r="DJ24" s="661"/>
      <c r="DK24" s="689"/>
      <c r="DL24" s="688">
        <v>8326175</v>
      </c>
      <c r="DM24" s="661"/>
      <c r="DN24" s="661"/>
      <c r="DO24" s="661"/>
      <c r="DP24" s="661"/>
      <c r="DQ24" s="661"/>
      <c r="DR24" s="661"/>
      <c r="DS24" s="661"/>
      <c r="DT24" s="661"/>
      <c r="DU24" s="661"/>
      <c r="DV24" s="689"/>
      <c r="DW24" s="690">
        <v>51.2</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17169523</v>
      </c>
      <c r="S25" s="609"/>
      <c r="T25" s="609"/>
      <c r="U25" s="609"/>
      <c r="V25" s="609"/>
      <c r="W25" s="609"/>
      <c r="X25" s="609"/>
      <c r="Y25" s="610"/>
      <c r="Z25" s="646">
        <v>52.8</v>
      </c>
      <c r="AA25" s="646"/>
      <c r="AB25" s="646"/>
      <c r="AC25" s="646"/>
      <c r="AD25" s="647">
        <v>16140418</v>
      </c>
      <c r="AE25" s="647"/>
      <c r="AF25" s="647"/>
      <c r="AG25" s="647"/>
      <c r="AH25" s="647"/>
      <c r="AI25" s="647"/>
      <c r="AJ25" s="647"/>
      <c r="AK25" s="647"/>
      <c r="AL25" s="611">
        <v>99.5</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5159262</v>
      </c>
      <c r="CS25" s="621"/>
      <c r="CT25" s="621"/>
      <c r="CU25" s="621"/>
      <c r="CV25" s="621"/>
      <c r="CW25" s="621"/>
      <c r="CX25" s="621"/>
      <c r="CY25" s="622"/>
      <c r="CZ25" s="611">
        <v>16.3</v>
      </c>
      <c r="DA25" s="623"/>
      <c r="DB25" s="623"/>
      <c r="DC25" s="624"/>
      <c r="DD25" s="614">
        <v>4404693</v>
      </c>
      <c r="DE25" s="621"/>
      <c r="DF25" s="621"/>
      <c r="DG25" s="621"/>
      <c r="DH25" s="621"/>
      <c r="DI25" s="621"/>
      <c r="DJ25" s="621"/>
      <c r="DK25" s="622"/>
      <c r="DL25" s="614">
        <v>4299944</v>
      </c>
      <c r="DM25" s="621"/>
      <c r="DN25" s="621"/>
      <c r="DO25" s="621"/>
      <c r="DP25" s="621"/>
      <c r="DQ25" s="621"/>
      <c r="DR25" s="621"/>
      <c r="DS25" s="621"/>
      <c r="DT25" s="621"/>
      <c r="DU25" s="621"/>
      <c r="DV25" s="622"/>
      <c r="DW25" s="611">
        <v>26.4</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6387</v>
      </c>
      <c r="S26" s="609"/>
      <c r="T26" s="609"/>
      <c r="U26" s="609"/>
      <c r="V26" s="609"/>
      <c r="W26" s="609"/>
      <c r="X26" s="609"/>
      <c r="Y26" s="610"/>
      <c r="Z26" s="646">
        <v>0</v>
      </c>
      <c r="AA26" s="646"/>
      <c r="AB26" s="646"/>
      <c r="AC26" s="646"/>
      <c r="AD26" s="647">
        <v>6387</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2613098</v>
      </c>
      <c r="CS26" s="609"/>
      <c r="CT26" s="609"/>
      <c r="CU26" s="609"/>
      <c r="CV26" s="609"/>
      <c r="CW26" s="609"/>
      <c r="CX26" s="609"/>
      <c r="CY26" s="610"/>
      <c r="CZ26" s="611">
        <v>8.3000000000000007</v>
      </c>
      <c r="DA26" s="623"/>
      <c r="DB26" s="623"/>
      <c r="DC26" s="624"/>
      <c r="DD26" s="614">
        <v>2340685</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299136</v>
      </c>
      <c r="S27" s="609"/>
      <c r="T27" s="609"/>
      <c r="U27" s="609"/>
      <c r="V27" s="609"/>
      <c r="W27" s="609"/>
      <c r="X27" s="609"/>
      <c r="Y27" s="610"/>
      <c r="Z27" s="646">
        <v>0.9</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5554296</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4163376</v>
      </c>
      <c r="CS27" s="621"/>
      <c r="CT27" s="621"/>
      <c r="CU27" s="621"/>
      <c r="CV27" s="621"/>
      <c r="CW27" s="621"/>
      <c r="CX27" s="621"/>
      <c r="CY27" s="622"/>
      <c r="CZ27" s="611">
        <v>13.2</v>
      </c>
      <c r="DA27" s="623"/>
      <c r="DB27" s="623"/>
      <c r="DC27" s="624"/>
      <c r="DD27" s="614">
        <v>1452572</v>
      </c>
      <c r="DE27" s="621"/>
      <c r="DF27" s="621"/>
      <c r="DG27" s="621"/>
      <c r="DH27" s="621"/>
      <c r="DI27" s="621"/>
      <c r="DJ27" s="621"/>
      <c r="DK27" s="622"/>
      <c r="DL27" s="614">
        <v>962224</v>
      </c>
      <c r="DM27" s="621"/>
      <c r="DN27" s="621"/>
      <c r="DO27" s="621"/>
      <c r="DP27" s="621"/>
      <c r="DQ27" s="621"/>
      <c r="DR27" s="621"/>
      <c r="DS27" s="621"/>
      <c r="DT27" s="621"/>
      <c r="DU27" s="621"/>
      <c r="DV27" s="622"/>
      <c r="DW27" s="611">
        <v>5.9</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323457</v>
      </c>
      <c r="S28" s="609"/>
      <c r="T28" s="609"/>
      <c r="U28" s="609"/>
      <c r="V28" s="609"/>
      <c r="W28" s="609"/>
      <c r="X28" s="609"/>
      <c r="Y28" s="610"/>
      <c r="Z28" s="646">
        <v>1</v>
      </c>
      <c r="AA28" s="646"/>
      <c r="AB28" s="646"/>
      <c r="AC28" s="646"/>
      <c r="AD28" s="647">
        <v>23521</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3329731</v>
      </c>
      <c r="CS28" s="609"/>
      <c r="CT28" s="609"/>
      <c r="CU28" s="609"/>
      <c r="CV28" s="609"/>
      <c r="CW28" s="609"/>
      <c r="CX28" s="609"/>
      <c r="CY28" s="610"/>
      <c r="CZ28" s="611">
        <v>10.6</v>
      </c>
      <c r="DA28" s="623"/>
      <c r="DB28" s="623"/>
      <c r="DC28" s="624"/>
      <c r="DD28" s="614">
        <v>3268755</v>
      </c>
      <c r="DE28" s="609"/>
      <c r="DF28" s="609"/>
      <c r="DG28" s="609"/>
      <c r="DH28" s="609"/>
      <c r="DI28" s="609"/>
      <c r="DJ28" s="609"/>
      <c r="DK28" s="610"/>
      <c r="DL28" s="614">
        <v>3064007</v>
      </c>
      <c r="DM28" s="609"/>
      <c r="DN28" s="609"/>
      <c r="DO28" s="609"/>
      <c r="DP28" s="609"/>
      <c r="DQ28" s="609"/>
      <c r="DR28" s="609"/>
      <c r="DS28" s="609"/>
      <c r="DT28" s="609"/>
      <c r="DU28" s="609"/>
      <c r="DV28" s="610"/>
      <c r="DW28" s="611">
        <v>18.8</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110061</v>
      </c>
      <c r="S29" s="609"/>
      <c r="T29" s="609"/>
      <c r="U29" s="609"/>
      <c r="V29" s="609"/>
      <c r="W29" s="609"/>
      <c r="X29" s="609"/>
      <c r="Y29" s="610"/>
      <c r="Z29" s="646">
        <v>0.3</v>
      </c>
      <c r="AA29" s="646"/>
      <c r="AB29" s="646"/>
      <c r="AC29" s="646"/>
      <c r="AD29" s="647">
        <v>11291</v>
      </c>
      <c r="AE29" s="647"/>
      <c r="AF29" s="647"/>
      <c r="AG29" s="647"/>
      <c r="AH29" s="647"/>
      <c r="AI29" s="647"/>
      <c r="AJ29" s="647"/>
      <c r="AK29" s="647"/>
      <c r="AL29" s="611">
        <v>0.1</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3329693</v>
      </c>
      <c r="CS29" s="621"/>
      <c r="CT29" s="621"/>
      <c r="CU29" s="621"/>
      <c r="CV29" s="621"/>
      <c r="CW29" s="621"/>
      <c r="CX29" s="621"/>
      <c r="CY29" s="622"/>
      <c r="CZ29" s="611">
        <v>10.6</v>
      </c>
      <c r="DA29" s="623"/>
      <c r="DB29" s="623"/>
      <c r="DC29" s="624"/>
      <c r="DD29" s="614">
        <v>3268717</v>
      </c>
      <c r="DE29" s="621"/>
      <c r="DF29" s="621"/>
      <c r="DG29" s="621"/>
      <c r="DH29" s="621"/>
      <c r="DI29" s="621"/>
      <c r="DJ29" s="621"/>
      <c r="DK29" s="622"/>
      <c r="DL29" s="614">
        <v>3063969</v>
      </c>
      <c r="DM29" s="621"/>
      <c r="DN29" s="621"/>
      <c r="DO29" s="621"/>
      <c r="DP29" s="621"/>
      <c r="DQ29" s="621"/>
      <c r="DR29" s="621"/>
      <c r="DS29" s="621"/>
      <c r="DT29" s="621"/>
      <c r="DU29" s="621"/>
      <c r="DV29" s="622"/>
      <c r="DW29" s="611">
        <v>18.8</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3214209</v>
      </c>
      <c r="S30" s="609"/>
      <c r="T30" s="609"/>
      <c r="U30" s="609"/>
      <c r="V30" s="609"/>
      <c r="W30" s="609"/>
      <c r="X30" s="609"/>
      <c r="Y30" s="610"/>
      <c r="Z30" s="646">
        <v>9.9</v>
      </c>
      <c r="AA30" s="646"/>
      <c r="AB30" s="646"/>
      <c r="AC30" s="646"/>
      <c r="AD30" s="647" t="s">
        <v>122</v>
      </c>
      <c r="AE30" s="647"/>
      <c r="AF30" s="647"/>
      <c r="AG30" s="647"/>
      <c r="AH30" s="647"/>
      <c r="AI30" s="647"/>
      <c r="AJ30" s="647"/>
      <c r="AK30" s="647"/>
      <c r="AL30" s="611" t="s">
        <v>122</v>
      </c>
      <c r="AM30" s="612"/>
      <c r="AN30" s="612"/>
      <c r="AO30" s="648"/>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3153672</v>
      </c>
      <c r="CS30" s="609"/>
      <c r="CT30" s="609"/>
      <c r="CU30" s="609"/>
      <c r="CV30" s="609"/>
      <c r="CW30" s="609"/>
      <c r="CX30" s="609"/>
      <c r="CY30" s="610"/>
      <c r="CZ30" s="611">
        <v>10</v>
      </c>
      <c r="DA30" s="623"/>
      <c r="DB30" s="623"/>
      <c r="DC30" s="624"/>
      <c r="DD30" s="614">
        <v>3098005</v>
      </c>
      <c r="DE30" s="609"/>
      <c r="DF30" s="609"/>
      <c r="DG30" s="609"/>
      <c r="DH30" s="609"/>
      <c r="DI30" s="609"/>
      <c r="DJ30" s="609"/>
      <c r="DK30" s="610"/>
      <c r="DL30" s="614">
        <v>2893257</v>
      </c>
      <c r="DM30" s="609"/>
      <c r="DN30" s="609"/>
      <c r="DO30" s="609"/>
      <c r="DP30" s="609"/>
      <c r="DQ30" s="609"/>
      <c r="DR30" s="609"/>
      <c r="DS30" s="609"/>
      <c r="DT30" s="609"/>
      <c r="DU30" s="609"/>
      <c r="DV30" s="610"/>
      <c r="DW30" s="611">
        <v>17.8</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3" t="s">
        <v>177</v>
      </c>
      <c r="AY31" s="664"/>
      <c r="AZ31" s="664"/>
      <c r="BA31" s="664"/>
      <c r="BB31" s="664"/>
      <c r="BC31" s="664"/>
      <c r="BD31" s="664"/>
      <c r="BE31" s="664"/>
      <c r="BF31" s="665"/>
      <c r="BG31" s="670">
        <v>99.2</v>
      </c>
      <c r="BH31" s="671"/>
      <c r="BI31" s="671"/>
      <c r="BJ31" s="671"/>
      <c r="BK31" s="671"/>
      <c r="BL31" s="671"/>
      <c r="BM31" s="672">
        <v>95.4</v>
      </c>
      <c r="BN31" s="671"/>
      <c r="BO31" s="671"/>
      <c r="BP31" s="671"/>
      <c r="BQ31" s="673"/>
      <c r="BR31" s="670">
        <v>99</v>
      </c>
      <c r="BS31" s="671"/>
      <c r="BT31" s="671"/>
      <c r="BU31" s="671"/>
      <c r="BV31" s="671"/>
      <c r="BW31" s="671"/>
      <c r="BX31" s="672">
        <v>95</v>
      </c>
      <c r="BY31" s="671"/>
      <c r="BZ31" s="671"/>
      <c r="CA31" s="671"/>
      <c r="CB31" s="673"/>
      <c r="CD31" s="629"/>
      <c r="CE31" s="630"/>
      <c r="CF31" s="605" t="s">
        <v>300</v>
      </c>
      <c r="CG31" s="606"/>
      <c r="CH31" s="606"/>
      <c r="CI31" s="606"/>
      <c r="CJ31" s="606"/>
      <c r="CK31" s="606"/>
      <c r="CL31" s="606"/>
      <c r="CM31" s="606"/>
      <c r="CN31" s="606"/>
      <c r="CO31" s="606"/>
      <c r="CP31" s="606"/>
      <c r="CQ31" s="607"/>
      <c r="CR31" s="608">
        <v>176021</v>
      </c>
      <c r="CS31" s="621"/>
      <c r="CT31" s="621"/>
      <c r="CU31" s="621"/>
      <c r="CV31" s="621"/>
      <c r="CW31" s="621"/>
      <c r="CX31" s="621"/>
      <c r="CY31" s="622"/>
      <c r="CZ31" s="611">
        <v>0.6</v>
      </c>
      <c r="DA31" s="623"/>
      <c r="DB31" s="623"/>
      <c r="DC31" s="624"/>
      <c r="DD31" s="614">
        <v>170712</v>
      </c>
      <c r="DE31" s="621"/>
      <c r="DF31" s="621"/>
      <c r="DG31" s="621"/>
      <c r="DH31" s="621"/>
      <c r="DI31" s="621"/>
      <c r="DJ31" s="621"/>
      <c r="DK31" s="622"/>
      <c r="DL31" s="614">
        <v>170712</v>
      </c>
      <c r="DM31" s="621"/>
      <c r="DN31" s="621"/>
      <c r="DO31" s="621"/>
      <c r="DP31" s="621"/>
      <c r="DQ31" s="621"/>
      <c r="DR31" s="621"/>
      <c r="DS31" s="621"/>
      <c r="DT31" s="621"/>
      <c r="DU31" s="621"/>
      <c r="DV31" s="622"/>
      <c r="DW31" s="611">
        <v>1</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2142724</v>
      </c>
      <c r="S32" s="609"/>
      <c r="T32" s="609"/>
      <c r="U32" s="609"/>
      <c r="V32" s="609"/>
      <c r="W32" s="609"/>
      <c r="X32" s="609"/>
      <c r="Y32" s="610"/>
      <c r="Z32" s="646">
        <v>6.6</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99.4</v>
      </c>
      <c r="BH32" s="621"/>
      <c r="BI32" s="621"/>
      <c r="BJ32" s="621"/>
      <c r="BK32" s="621"/>
      <c r="BL32" s="621"/>
      <c r="BM32" s="612">
        <v>96.6</v>
      </c>
      <c r="BN32" s="621"/>
      <c r="BO32" s="621"/>
      <c r="BP32" s="621"/>
      <c r="BQ32" s="644"/>
      <c r="BR32" s="679">
        <v>99.1</v>
      </c>
      <c r="BS32" s="621"/>
      <c r="BT32" s="621"/>
      <c r="BU32" s="621"/>
      <c r="BV32" s="621"/>
      <c r="BW32" s="621"/>
      <c r="BX32" s="612">
        <v>96.3</v>
      </c>
      <c r="BY32" s="621"/>
      <c r="BZ32" s="621"/>
      <c r="CA32" s="621"/>
      <c r="CB32" s="644"/>
      <c r="CD32" s="631"/>
      <c r="CE32" s="632"/>
      <c r="CF32" s="605" t="s">
        <v>304</v>
      </c>
      <c r="CG32" s="606"/>
      <c r="CH32" s="606"/>
      <c r="CI32" s="606"/>
      <c r="CJ32" s="606"/>
      <c r="CK32" s="606"/>
      <c r="CL32" s="606"/>
      <c r="CM32" s="606"/>
      <c r="CN32" s="606"/>
      <c r="CO32" s="606"/>
      <c r="CP32" s="606"/>
      <c r="CQ32" s="607"/>
      <c r="CR32" s="608">
        <v>38</v>
      </c>
      <c r="CS32" s="609"/>
      <c r="CT32" s="609"/>
      <c r="CU32" s="609"/>
      <c r="CV32" s="609"/>
      <c r="CW32" s="609"/>
      <c r="CX32" s="609"/>
      <c r="CY32" s="610"/>
      <c r="CZ32" s="611">
        <v>0</v>
      </c>
      <c r="DA32" s="623"/>
      <c r="DB32" s="623"/>
      <c r="DC32" s="624"/>
      <c r="DD32" s="614">
        <v>38</v>
      </c>
      <c r="DE32" s="609"/>
      <c r="DF32" s="609"/>
      <c r="DG32" s="609"/>
      <c r="DH32" s="609"/>
      <c r="DI32" s="609"/>
      <c r="DJ32" s="609"/>
      <c r="DK32" s="610"/>
      <c r="DL32" s="614">
        <v>38</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77164</v>
      </c>
      <c r="S33" s="609"/>
      <c r="T33" s="609"/>
      <c r="U33" s="609"/>
      <c r="V33" s="609"/>
      <c r="W33" s="609"/>
      <c r="X33" s="609"/>
      <c r="Y33" s="610"/>
      <c r="Z33" s="646">
        <v>0.2</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v>
      </c>
      <c r="BH33" s="593"/>
      <c r="BI33" s="593"/>
      <c r="BJ33" s="593"/>
      <c r="BK33" s="593"/>
      <c r="BL33" s="593"/>
      <c r="BM33" s="639">
        <v>93.9</v>
      </c>
      <c r="BN33" s="593"/>
      <c r="BO33" s="593"/>
      <c r="BP33" s="593"/>
      <c r="BQ33" s="656"/>
      <c r="BR33" s="669">
        <v>98.9</v>
      </c>
      <c r="BS33" s="593"/>
      <c r="BT33" s="593"/>
      <c r="BU33" s="593"/>
      <c r="BV33" s="593"/>
      <c r="BW33" s="593"/>
      <c r="BX33" s="639">
        <v>93.3</v>
      </c>
      <c r="BY33" s="593"/>
      <c r="BZ33" s="593"/>
      <c r="CA33" s="593"/>
      <c r="CB33" s="656"/>
      <c r="CD33" s="605" t="s">
        <v>307</v>
      </c>
      <c r="CE33" s="606"/>
      <c r="CF33" s="606"/>
      <c r="CG33" s="606"/>
      <c r="CH33" s="606"/>
      <c r="CI33" s="606"/>
      <c r="CJ33" s="606"/>
      <c r="CK33" s="606"/>
      <c r="CL33" s="606"/>
      <c r="CM33" s="606"/>
      <c r="CN33" s="606"/>
      <c r="CO33" s="606"/>
      <c r="CP33" s="606"/>
      <c r="CQ33" s="607"/>
      <c r="CR33" s="608">
        <v>14705764</v>
      </c>
      <c r="CS33" s="621"/>
      <c r="CT33" s="621"/>
      <c r="CU33" s="621"/>
      <c r="CV33" s="621"/>
      <c r="CW33" s="621"/>
      <c r="CX33" s="621"/>
      <c r="CY33" s="622"/>
      <c r="CZ33" s="611">
        <v>46.6</v>
      </c>
      <c r="DA33" s="623"/>
      <c r="DB33" s="623"/>
      <c r="DC33" s="624"/>
      <c r="DD33" s="614">
        <v>9087708</v>
      </c>
      <c r="DE33" s="621"/>
      <c r="DF33" s="621"/>
      <c r="DG33" s="621"/>
      <c r="DH33" s="621"/>
      <c r="DI33" s="621"/>
      <c r="DJ33" s="621"/>
      <c r="DK33" s="622"/>
      <c r="DL33" s="614">
        <v>6847668</v>
      </c>
      <c r="DM33" s="621"/>
      <c r="DN33" s="621"/>
      <c r="DO33" s="621"/>
      <c r="DP33" s="621"/>
      <c r="DQ33" s="621"/>
      <c r="DR33" s="621"/>
      <c r="DS33" s="621"/>
      <c r="DT33" s="621"/>
      <c r="DU33" s="621"/>
      <c r="DV33" s="622"/>
      <c r="DW33" s="611">
        <v>42.1</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2376175</v>
      </c>
      <c r="S34" s="609"/>
      <c r="T34" s="609"/>
      <c r="U34" s="609"/>
      <c r="V34" s="609"/>
      <c r="W34" s="609"/>
      <c r="X34" s="609"/>
      <c r="Y34" s="610"/>
      <c r="Z34" s="646">
        <v>7.3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4752397</v>
      </c>
      <c r="CS34" s="609"/>
      <c r="CT34" s="609"/>
      <c r="CU34" s="609"/>
      <c r="CV34" s="609"/>
      <c r="CW34" s="609"/>
      <c r="CX34" s="609"/>
      <c r="CY34" s="610"/>
      <c r="CZ34" s="611">
        <v>15.1</v>
      </c>
      <c r="DA34" s="623"/>
      <c r="DB34" s="623"/>
      <c r="DC34" s="624"/>
      <c r="DD34" s="614">
        <v>3248958</v>
      </c>
      <c r="DE34" s="609"/>
      <c r="DF34" s="609"/>
      <c r="DG34" s="609"/>
      <c r="DH34" s="609"/>
      <c r="DI34" s="609"/>
      <c r="DJ34" s="609"/>
      <c r="DK34" s="610"/>
      <c r="DL34" s="614">
        <v>2214511</v>
      </c>
      <c r="DM34" s="609"/>
      <c r="DN34" s="609"/>
      <c r="DO34" s="609"/>
      <c r="DP34" s="609"/>
      <c r="DQ34" s="609"/>
      <c r="DR34" s="609"/>
      <c r="DS34" s="609"/>
      <c r="DT34" s="609"/>
      <c r="DU34" s="609"/>
      <c r="DV34" s="610"/>
      <c r="DW34" s="611">
        <v>13.6</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2909347</v>
      </c>
      <c r="S35" s="609"/>
      <c r="T35" s="609"/>
      <c r="U35" s="609"/>
      <c r="V35" s="609"/>
      <c r="W35" s="609"/>
      <c r="X35" s="609"/>
      <c r="Y35" s="610"/>
      <c r="Z35" s="646">
        <v>8.9</v>
      </c>
      <c r="AA35" s="646"/>
      <c r="AB35" s="646"/>
      <c r="AC35" s="646"/>
      <c r="AD35" s="647" t="s">
        <v>122</v>
      </c>
      <c r="AE35" s="647"/>
      <c r="AF35" s="647"/>
      <c r="AG35" s="647"/>
      <c r="AH35" s="647"/>
      <c r="AI35" s="647"/>
      <c r="AJ35" s="647"/>
      <c r="AK35" s="647"/>
      <c r="AL35" s="611" t="s">
        <v>122</v>
      </c>
      <c r="AM35" s="612"/>
      <c r="AN35" s="612"/>
      <c r="AO35" s="648"/>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05" t="s">
        <v>313</v>
      </c>
      <c r="CE35" s="606"/>
      <c r="CF35" s="606"/>
      <c r="CG35" s="606"/>
      <c r="CH35" s="606"/>
      <c r="CI35" s="606"/>
      <c r="CJ35" s="606"/>
      <c r="CK35" s="606"/>
      <c r="CL35" s="606"/>
      <c r="CM35" s="606"/>
      <c r="CN35" s="606"/>
      <c r="CO35" s="606"/>
      <c r="CP35" s="606"/>
      <c r="CQ35" s="607"/>
      <c r="CR35" s="608">
        <v>168364</v>
      </c>
      <c r="CS35" s="621"/>
      <c r="CT35" s="621"/>
      <c r="CU35" s="621"/>
      <c r="CV35" s="621"/>
      <c r="CW35" s="621"/>
      <c r="CX35" s="621"/>
      <c r="CY35" s="622"/>
      <c r="CZ35" s="611">
        <v>0.5</v>
      </c>
      <c r="DA35" s="623"/>
      <c r="DB35" s="623"/>
      <c r="DC35" s="624"/>
      <c r="DD35" s="614">
        <v>110712</v>
      </c>
      <c r="DE35" s="621"/>
      <c r="DF35" s="621"/>
      <c r="DG35" s="621"/>
      <c r="DH35" s="621"/>
      <c r="DI35" s="621"/>
      <c r="DJ35" s="621"/>
      <c r="DK35" s="622"/>
      <c r="DL35" s="614">
        <v>110704</v>
      </c>
      <c r="DM35" s="621"/>
      <c r="DN35" s="621"/>
      <c r="DO35" s="621"/>
      <c r="DP35" s="621"/>
      <c r="DQ35" s="621"/>
      <c r="DR35" s="621"/>
      <c r="DS35" s="621"/>
      <c r="DT35" s="621"/>
      <c r="DU35" s="621"/>
      <c r="DV35" s="622"/>
      <c r="DW35" s="611">
        <v>0.7</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637822</v>
      </c>
      <c r="S36" s="609"/>
      <c r="T36" s="609"/>
      <c r="U36" s="609"/>
      <c r="V36" s="609"/>
      <c r="W36" s="609"/>
      <c r="X36" s="609"/>
      <c r="Y36" s="610"/>
      <c r="Z36" s="646">
        <v>2</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0">
        <v>3960015</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33599</v>
      </c>
      <c r="BW36" s="661"/>
      <c r="BX36" s="661"/>
      <c r="BY36" s="661"/>
      <c r="BZ36" s="661"/>
      <c r="CA36" s="661"/>
      <c r="CB36" s="662"/>
      <c r="CD36" s="605" t="s">
        <v>317</v>
      </c>
      <c r="CE36" s="606"/>
      <c r="CF36" s="606"/>
      <c r="CG36" s="606"/>
      <c r="CH36" s="606"/>
      <c r="CI36" s="606"/>
      <c r="CJ36" s="606"/>
      <c r="CK36" s="606"/>
      <c r="CL36" s="606"/>
      <c r="CM36" s="606"/>
      <c r="CN36" s="606"/>
      <c r="CO36" s="606"/>
      <c r="CP36" s="606"/>
      <c r="CQ36" s="607"/>
      <c r="CR36" s="608">
        <v>4812689</v>
      </c>
      <c r="CS36" s="609"/>
      <c r="CT36" s="609"/>
      <c r="CU36" s="609"/>
      <c r="CV36" s="609"/>
      <c r="CW36" s="609"/>
      <c r="CX36" s="609"/>
      <c r="CY36" s="610"/>
      <c r="CZ36" s="611">
        <v>15.2</v>
      </c>
      <c r="DA36" s="623"/>
      <c r="DB36" s="623"/>
      <c r="DC36" s="624"/>
      <c r="DD36" s="614">
        <v>3645889</v>
      </c>
      <c r="DE36" s="609"/>
      <c r="DF36" s="609"/>
      <c r="DG36" s="609"/>
      <c r="DH36" s="609"/>
      <c r="DI36" s="609"/>
      <c r="DJ36" s="609"/>
      <c r="DK36" s="610"/>
      <c r="DL36" s="614">
        <v>2769755</v>
      </c>
      <c r="DM36" s="609"/>
      <c r="DN36" s="609"/>
      <c r="DO36" s="609"/>
      <c r="DP36" s="609"/>
      <c r="DQ36" s="609"/>
      <c r="DR36" s="609"/>
      <c r="DS36" s="609"/>
      <c r="DT36" s="609"/>
      <c r="DU36" s="609"/>
      <c r="DV36" s="610"/>
      <c r="DW36" s="611">
        <v>17</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594346</v>
      </c>
      <c r="S37" s="609"/>
      <c r="T37" s="609"/>
      <c r="U37" s="609"/>
      <c r="V37" s="609"/>
      <c r="W37" s="609"/>
      <c r="X37" s="609"/>
      <c r="Y37" s="610"/>
      <c r="Z37" s="646">
        <v>1.8</v>
      </c>
      <c r="AA37" s="646"/>
      <c r="AB37" s="646"/>
      <c r="AC37" s="646"/>
      <c r="AD37" s="647">
        <v>44931</v>
      </c>
      <c r="AE37" s="647"/>
      <c r="AF37" s="647"/>
      <c r="AG37" s="647"/>
      <c r="AH37" s="647"/>
      <c r="AI37" s="647"/>
      <c r="AJ37" s="647"/>
      <c r="AK37" s="647"/>
      <c r="AL37" s="611">
        <v>0.3</v>
      </c>
      <c r="AM37" s="612"/>
      <c r="AN37" s="612"/>
      <c r="AO37" s="648"/>
      <c r="AQ37" s="641" t="s">
        <v>319</v>
      </c>
      <c r="AR37" s="642"/>
      <c r="AS37" s="642"/>
      <c r="AT37" s="642"/>
      <c r="AU37" s="642"/>
      <c r="AV37" s="642"/>
      <c r="AW37" s="642"/>
      <c r="AX37" s="642"/>
      <c r="AY37" s="643"/>
      <c r="AZ37" s="608">
        <v>1460000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6473</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1089078</v>
      </c>
      <c r="CS37" s="621"/>
      <c r="CT37" s="621"/>
      <c r="CU37" s="621"/>
      <c r="CV37" s="621"/>
      <c r="CW37" s="621"/>
      <c r="CX37" s="621"/>
      <c r="CY37" s="622"/>
      <c r="CZ37" s="611">
        <v>3.5</v>
      </c>
      <c r="DA37" s="623"/>
      <c r="DB37" s="623"/>
      <c r="DC37" s="624"/>
      <c r="DD37" s="614">
        <v>1032046</v>
      </c>
      <c r="DE37" s="621"/>
      <c r="DF37" s="621"/>
      <c r="DG37" s="621"/>
      <c r="DH37" s="621"/>
      <c r="DI37" s="621"/>
      <c r="DJ37" s="621"/>
      <c r="DK37" s="622"/>
      <c r="DL37" s="614">
        <v>1017903</v>
      </c>
      <c r="DM37" s="621"/>
      <c r="DN37" s="621"/>
      <c r="DO37" s="621"/>
      <c r="DP37" s="621"/>
      <c r="DQ37" s="621"/>
      <c r="DR37" s="621"/>
      <c r="DS37" s="621"/>
      <c r="DT37" s="621"/>
      <c r="DU37" s="621"/>
      <c r="DV37" s="622"/>
      <c r="DW37" s="611">
        <v>6.3</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2663000</v>
      </c>
      <c r="S38" s="609"/>
      <c r="T38" s="609"/>
      <c r="U38" s="609"/>
      <c r="V38" s="609"/>
      <c r="W38" s="609"/>
      <c r="X38" s="609"/>
      <c r="Y38" s="610"/>
      <c r="Z38" s="646">
        <v>8.1999999999999993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227191</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6411</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2272824</v>
      </c>
      <c r="CS38" s="609"/>
      <c r="CT38" s="609"/>
      <c r="CU38" s="609"/>
      <c r="CV38" s="609"/>
      <c r="CW38" s="609"/>
      <c r="CX38" s="609"/>
      <c r="CY38" s="610"/>
      <c r="CZ38" s="611">
        <v>7.2</v>
      </c>
      <c r="DA38" s="623"/>
      <c r="DB38" s="623"/>
      <c r="DC38" s="624"/>
      <c r="DD38" s="614">
        <v>1846407</v>
      </c>
      <c r="DE38" s="609"/>
      <c r="DF38" s="609"/>
      <c r="DG38" s="609"/>
      <c r="DH38" s="609"/>
      <c r="DI38" s="609"/>
      <c r="DJ38" s="609"/>
      <c r="DK38" s="610"/>
      <c r="DL38" s="614">
        <v>1752698</v>
      </c>
      <c r="DM38" s="609"/>
      <c r="DN38" s="609"/>
      <c r="DO38" s="609"/>
      <c r="DP38" s="609"/>
      <c r="DQ38" s="609"/>
      <c r="DR38" s="609"/>
      <c r="DS38" s="609"/>
      <c r="DT38" s="609"/>
      <c r="DU38" s="609"/>
      <c r="DV38" s="610"/>
      <c r="DW38" s="611">
        <v>10.8</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19228</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10169</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2689139</v>
      </c>
      <c r="CS39" s="621"/>
      <c r="CT39" s="621"/>
      <c r="CU39" s="621"/>
      <c r="CV39" s="621"/>
      <c r="CW39" s="621"/>
      <c r="CX39" s="621"/>
      <c r="CY39" s="622"/>
      <c r="CZ39" s="611">
        <v>8.5</v>
      </c>
      <c r="DA39" s="623"/>
      <c r="DB39" s="623"/>
      <c r="DC39" s="624"/>
      <c r="DD39" s="614">
        <v>225391</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43500</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119</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10351</v>
      </c>
      <c r="CS40" s="609"/>
      <c r="CT40" s="609"/>
      <c r="CU40" s="609"/>
      <c r="CV40" s="609"/>
      <c r="CW40" s="609"/>
      <c r="CX40" s="609"/>
      <c r="CY40" s="610"/>
      <c r="CZ40" s="611">
        <v>0</v>
      </c>
      <c r="DA40" s="623"/>
      <c r="DB40" s="623"/>
      <c r="DC40" s="624"/>
      <c r="DD40" s="614">
        <v>10351</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32523351</v>
      </c>
      <c r="S41" s="633"/>
      <c r="T41" s="633"/>
      <c r="U41" s="633"/>
      <c r="V41" s="633"/>
      <c r="W41" s="633"/>
      <c r="X41" s="633"/>
      <c r="Y41" s="636"/>
      <c r="Z41" s="637">
        <v>100</v>
      </c>
      <c r="AA41" s="637"/>
      <c r="AB41" s="637"/>
      <c r="AC41" s="637"/>
      <c r="AD41" s="638">
        <v>16226548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467248</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1786348</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387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4202843</v>
      </c>
      <c r="CS42" s="621"/>
      <c r="CT42" s="621"/>
      <c r="CU42" s="621"/>
      <c r="CV42" s="621"/>
      <c r="CW42" s="621"/>
      <c r="CX42" s="621"/>
      <c r="CY42" s="622"/>
      <c r="CZ42" s="611">
        <v>13.3</v>
      </c>
      <c r="DA42" s="623"/>
      <c r="DB42" s="623"/>
      <c r="DC42" s="624"/>
      <c r="DD42" s="614">
        <v>511600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173500</v>
      </c>
      <c r="CS43" s="621"/>
      <c r="CT43" s="621"/>
      <c r="CU43" s="621"/>
      <c r="CV43" s="621"/>
      <c r="CW43" s="621"/>
      <c r="CX43" s="621"/>
      <c r="CY43" s="622"/>
      <c r="CZ43" s="611">
        <v>0.5</v>
      </c>
      <c r="DA43" s="623"/>
      <c r="DB43" s="623"/>
      <c r="DC43" s="624"/>
      <c r="DD43" s="614">
        <v>121418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4076893</v>
      </c>
      <c r="CS44" s="609"/>
      <c r="CT44" s="609"/>
      <c r="CU44" s="609"/>
      <c r="CV44" s="609"/>
      <c r="CW44" s="609"/>
      <c r="CX44" s="609"/>
      <c r="CY44" s="610"/>
      <c r="CZ44" s="611">
        <v>12.9</v>
      </c>
      <c r="DA44" s="612"/>
      <c r="DB44" s="612"/>
      <c r="DC44" s="613"/>
      <c r="DD44" s="614">
        <v>478650</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1402502</v>
      </c>
      <c r="CS45" s="621"/>
      <c r="CT45" s="621"/>
      <c r="CU45" s="621"/>
      <c r="CV45" s="621"/>
      <c r="CW45" s="621"/>
      <c r="CX45" s="621"/>
      <c r="CY45" s="622"/>
      <c r="CZ45" s="611">
        <v>4.4000000000000004</v>
      </c>
      <c r="DA45" s="623"/>
      <c r="DB45" s="623"/>
      <c r="DC45" s="624"/>
      <c r="DD45" s="614">
        <v>92582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2483305</v>
      </c>
      <c r="CS46" s="609"/>
      <c r="CT46" s="609"/>
      <c r="CU46" s="609"/>
      <c r="CV46" s="609"/>
      <c r="CW46" s="609"/>
      <c r="CX46" s="609"/>
      <c r="CY46" s="610"/>
      <c r="CZ46" s="611">
        <v>7.9</v>
      </c>
      <c r="DA46" s="612"/>
      <c r="DB46" s="612"/>
      <c r="DC46" s="613"/>
      <c r="DD46" s="614">
        <v>367915</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125950</v>
      </c>
      <c r="CS47" s="621"/>
      <c r="CT47" s="621"/>
      <c r="CU47" s="621"/>
      <c r="CV47" s="621"/>
      <c r="CW47" s="621"/>
      <c r="CX47" s="621"/>
      <c r="CY47" s="622"/>
      <c r="CZ47" s="611">
        <v>0.4</v>
      </c>
      <c r="DA47" s="623"/>
      <c r="DB47" s="623"/>
      <c r="DC47" s="624"/>
      <c r="DD47" s="614">
        <v>32950</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31560976</v>
      </c>
      <c r="CS49" s="593"/>
      <c r="CT49" s="593"/>
      <c r="CU49" s="593"/>
      <c r="CV49" s="593"/>
      <c r="CW49" s="593"/>
      <c r="CX49" s="593"/>
      <c r="CY49" s="594"/>
      <c r="CZ49" s="595">
        <v>100</v>
      </c>
      <c r="DA49" s="596"/>
      <c r="DB49" s="596"/>
      <c r="DC49" s="597"/>
      <c r="DD49" s="598">
        <v>18725328</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kWzXR2dEoe/wh4KHBCoC4URSiEnQuE9jBagPXqkwvod7/uzgmXTJ303bgoH4JeJbcRSapV6NSywZBgUQbHicQ==" saltValue="Og5Ir7qV44pyIYDh5Eqdv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1" zoomScale="70" zoomScaleNormal="25" zoomScaleSheetLayoutView="70" workbookViewId="0">
      <selection activeCell="A2" sqref="A2"/>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32460</v>
      </c>
      <c r="R7" s="1090"/>
      <c r="S7" s="1090"/>
      <c r="T7" s="1090"/>
      <c r="U7" s="1090"/>
      <c r="V7" s="1090">
        <v>31545</v>
      </c>
      <c r="W7" s="1090"/>
      <c r="X7" s="1090"/>
      <c r="Y7" s="1090"/>
      <c r="Z7" s="1090"/>
      <c r="AA7" s="1090">
        <v>915</v>
      </c>
      <c r="AB7" s="1090"/>
      <c r="AC7" s="1090"/>
      <c r="AD7" s="1090"/>
      <c r="AE7" s="1091"/>
      <c r="AF7" s="1092">
        <v>681</v>
      </c>
      <c r="AG7" s="1093"/>
      <c r="AH7" s="1093"/>
      <c r="AI7" s="1093"/>
      <c r="AJ7" s="1094"/>
      <c r="AK7" s="1095">
        <v>2849</v>
      </c>
      <c r="AL7" s="1096"/>
      <c r="AM7" s="1096"/>
      <c r="AN7" s="1096"/>
      <c r="AO7" s="1096"/>
      <c r="AP7" s="1096">
        <v>31466</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553</v>
      </c>
      <c r="BT7" s="1087"/>
      <c r="BU7" s="1087"/>
      <c r="BV7" s="1087"/>
      <c r="BW7" s="1087"/>
      <c r="BX7" s="1087"/>
      <c r="BY7" s="1087"/>
      <c r="BZ7" s="1087"/>
      <c r="CA7" s="1087"/>
      <c r="CB7" s="1087"/>
      <c r="CC7" s="1087"/>
      <c r="CD7" s="1087"/>
      <c r="CE7" s="1087"/>
      <c r="CF7" s="1087"/>
      <c r="CG7" s="1099"/>
      <c r="CH7" s="1083">
        <v>-3</v>
      </c>
      <c r="CI7" s="1084"/>
      <c r="CJ7" s="1084"/>
      <c r="CK7" s="1084"/>
      <c r="CL7" s="1085"/>
      <c r="CM7" s="1083">
        <v>56</v>
      </c>
      <c r="CN7" s="1084"/>
      <c r="CO7" s="1084"/>
      <c r="CP7" s="1084"/>
      <c r="CQ7" s="1085"/>
      <c r="CR7" s="1083">
        <v>8</v>
      </c>
      <c r="CS7" s="1084"/>
      <c r="CT7" s="1084"/>
      <c r="CU7" s="1084"/>
      <c r="CV7" s="1085"/>
      <c r="CW7" s="1083">
        <v>3</v>
      </c>
      <c r="CX7" s="1084"/>
      <c r="CY7" s="1084"/>
      <c r="CZ7" s="1084"/>
      <c r="DA7" s="1085"/>
      <c r="DB7" s="1083" t="s">
        <v>552</v>
      </c>
      <c r="DC7" s="1084"/>
      <c r="DD7" s="1084"/>
      <c r="DE7" s="1084"/>
      <c r="DF7" s="1085"/>
      <c r="DG7" s="1083" t="s">
        <v>552</v>
      </c>
      <c r="DH7" s="1084"/>
      <c r="DI7" s="1084"/>
      <c r="DJ7" s="1084"/>
      <c r="DK7" s="1085"/>
      <c r="DL7" s="1083" t="s">
        <v>552</v>
      </c>
      <c r="DM7" s="1084"/>
      <c r="DN7" s="1084"/>
      <c r="DO7" s="1084"/>
      <c r="DP7" s="1085"/>
      <c r="DQ7" s="1083" t="s">
        <v>552</v>
      </c>
      <c r="DR7" s="1084"/>
      <c r="DS7" s="1084"/>
      <c r="DT7" s="1084"/>
      <c r="DU7" s="1085"/>
      <c r="DV7" s="1086"/>
      <c r="DW7" s="1087"/>
      <c r="DX7" s="1087"/>
      <c r="DY7" s="1087"/>
      <c r="DZ7" s="1088"/>
      <c r="EA7" s="217"/>
    </row>
    <row r="8" spans="1:131" s="218" customFormat="1" ht="26.25" customHeight="1" x14ac:dyDescent="0.15">
      <c r="A8" s="221">
        <v>2</v>
      </c>
      <c r="B8" s="1017" t="s">
        <v>375</v>
      </c>
      <c r="C8" s="1018"/>
      <c r="D8" s="1018"/>
      <c r="E8" s="1018"/>
      <c r="F8" s="1018"/>
      <c r="G8" s="1018"/>
      <c r="H8" s="1018"/>
      <c r="I8" s="1018"/>
      <c r="J8" s="1018"/>
      <c r="K8" s="1018"/>
      <c r="L8" s="1018"/>
      <c r="M8" s="1018"/>
      <c r="N8" s="1018"/>
      <c r="O8" s="1018"/>
      <c r="P8" s="1019"/>
      <c r="Q8" s="1025">
        <v>102</v>
      </c>
      <c r="R8" s="1026"/>
      <c r="S8" s="1026"/>
      <c r="T8" s="1026"/>
      <c r="U8" s="1026"/>
      <c r="V8" s="1026">
        <v>55</v>
      </c>
      <c r="W8" s="1026"/>
      <c r="X8" s="1026"/>
      <c r="Y8" s="1026"/>
      <c r="Z8" s="1026"/>
      <c r="AA8" s="1026">
        <v>47</v>
      </c>
      <c r="AB8" s="1026"/>
      <c r="AC8" s="1026"/>
      <c r="AD8" s="1026"/>
      <c r="AE8" s="1027"/>
      <c r="AF8" s="1022">
        <v>3</v>
      </c>
      <c r="AG8" s="1023"/>
      <c r="AH8" s="1023"/>
      <c r="AI8" s="1023"/>
      <c r="AJ8" s="1024"/>
      <c r="AK8" s="1067">
        <v>60</v>
      </c>
      <c r="AL8" s="1068"/>
      <c r="AM8" s="1068"/>
      <c r="AN8" s="1068"/>
      <c r="AO8" s="1068"/>
      <c r="AP8" s="1068" t="s">
        <v>552</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554</v>
      </c>
      <c r="BT8" s="980"/>
      <c r="BU8" s="980"/>
      <c r="BV8" s="980"/>
      <c r="BW8" s="980"/>
      <c r="BX8" s="980"/>
      <c r="BY8" s="980"/>
      <c r="BZ8" s="980"/>
      <c r="CA8" s="980"/>
      <c r="CB8" s="980"/>
      <c r="CC8" s="980"/>
      <c r="CD8" s="980"/>
      <c r="CE8" s="980"/>
      <c r="CF8" s="980"/>
      <c r="CG8" s="1001"/>
      <c r="CH8" s="976">
        <v>8</v>
      </c>
      <c r="CI8" s="977"/>
      <c r="CJ8" s="977"/>
      <c r="CK8" s="977"/>
      <c r="CL8" s="978"/>
      <c r="CM8" s="976">
        <v>198</v>
      </c>
      <c r="CN8" s="977"/>
      <c r="CO8" s="977"/>
      <c r="CP8" s="977"/>
      <c r="CQ8" s="978"/>
      <c r="CR8" s="976">
        <v>100</v>
      </c>
      <c r="CS8" s="977"/>
      <c r="CT8" s="977"/>
      <c r="CU8" s="977"/>
      <c r="CV8" s="978"/>
      <c r="CW8" s="976" t="s">
        <v>552</v>
      </c>
      <c r="CX8" s="977"/>
      <c r="CY8" s="977"/>
      <c r="CZ8" s="977"/>
      <c r="DA8" s="978"/>
      <c r="DB8" s="976" t="s">
        <v>552</v>
      </c>
      <c r="DC8" s="977"/>
      <c r="DD8" s="977"/>
      <c r="DE8" s="977"/>
      <c r="DF8" s="978"/>
      <c r="DG8" s="976" t="s">
        <v>552</v>
      </c>
      <c r="DH8" s="977"/>
      <c r="DI8" s="977"/>
      <c r="DJ8" s="977"/>
      <c r="DK8" s="978"/>
      <c r="DL8" s="976" t="s">
        <v>552</v>
      </c>
      <c r="DM8" s="977"/>
      <c r="DN8" s="977"/>
      <c r="DO8" s="977"/>
      <c r="DP8" s="978"/>
      <c r="DQ8" s="976" t="s">
        <v>552</v>
      </c>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555</v>
      </c>
      <c r="BT9" s="980"/>
      <c r="BU9" s="980"/>
      <c r="BV9" s="980"/>
      <c r="BW9" s="980"/>
      <c r="BX9" s="980"/>
      <c r="BY9" s="980"/>
      <c r="BZ9" s="980"/>
      <c r="CA9" s="980"/>
      <c r="CB9" s="980"/>
      <c r="CC9" s="980"/>
      <c r="CD9" s="980"/>
      <c r="CE9" s="980"/>
      <c r="CF9" s="980"/>
      <c r="CG9" s="1001"/>
      <c r="CH9" s="976">
        <v>-7</v>
      </c>
      <c r="CI9" s="977"/>
      <c r="CJ9" s="977"/>
      <c r="CK9" s="977"/>
      <c r="CL9" s="978"/>
      <c r="CM9" s="976">
        <v>112</v>
      </c>
      <c r="CN9" s="977"/>
      <c r="CO9" s="977"/>
      <c r="CP9" s="977"/>
      <c r="CQ9" s="978"/>
      <c r="CR9" s="976">
        <v>5</v>
      </c>
      <c r="CS9" s="977"/>
      <c r="CT9" s="977"/>
      <c r="CU9" s="977"/>
      <c r="CV9" s="978"/>
      <c r="CW9" s="976">
        <v>1</v>
      </c>
      <c r="CX9" s="977"/>
      <c r="CY9" s="977"/>
      <c r="CZ9" s="977"/>
      <c r="DA9" s="978"/>
      <c r="DB9" s="976" t="s">
        <v>552</v>
      </c>
      <c r="DC9" s="977"/>
      <c r="DD9" s="977"/>
      <c r="DE9" s="977"/>
      <c r="DF9" s="978"/>
      <c r="DG9" s="976" t="s">
        <v>552</v>
      </c>
      <c r="DH9" s="977"/>
      <c r="DI9" s="977"/>
      <c r="DJ9" s="977"/>
      <c r="DK9" s="978"/>
      <c r="DL9" s="976" t="s">
        <v>552</v>
      </c>
      <c r="DM9" s="977"/>
      <c r="DN9" s="977"/>
      <c r="DO9" s="977"/>
      <c r="DP9" s="978"/>
      <c r="DQ9" s="976" t="s">
        <v>552</v>
      </c>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556</v>
      </c>
      <c r="BT10" s="980"/>
      <c r="BU10" s="980"/>
      <c r="BV10" s="980"/>
      <c r="BW10" s="980"/>
      <c r="BX10" s="980"/>
      <c r="BY10" s="980"/>
      <c r="BZ10" s="980"/>
      <c r="CA10" s="980"/>
      <c r="CB10" s="980"/>
      <c r="CC10" s="980"/>
      <c r="CD10" s="980"/>
      <c r="CE10" s="980"/>
      <c r="CF10" s="980"/>
      <c r="CG10" s="1001"/>
      <c r="CH10" s="976">
        <v>0</v>
      </c>
      <c r="CI10" s="977"/>
      <c r="CJ10" s="977"/>
      <c r="CK10" s="977"/>
      <c r="CL10" s="978"/>
      <c r="CM10" s="976">
        <v>0</v>
      </c>
      <c r="CN10" s="977"/>
      <c r="CO10" s="977"/>
      <c r="CP10" s="977"/>
      <c r="CQ10" s="978"/>
      <c r="CR10" s="976">
        <v>0</v>
      </c>
      <c r="CS10" s="977"/>
      <c r="CT10" s="977"/>
      <c r="CU10" s="977"/>
      <c r="CV10" s="978"/>
      <c r="CW10" s="976" t="s">
        <v>552</v>
      </c>
      <c r="CX10" s="977"/>
      <c r="CY10" s="977"/>
      <c r="CZ10" s="977"/>
      <c r="DA10" s="978"/>
      <c r="DB10" s="976" t="s">
        <v>552</v>
      </c>
      <c r="DC10" s="977"/>
      <c r="DD10" s="977"/>
      <c r="DE10" s="977"/>
      <c r="DF10" s="978"/>
      <c r="DG10" s="976" t="s">
        <v>552</v>
      </c>
      <c r="DH10" s="977"/>
      <c r="DI10" s="977"/>
      <c r="DJ10" s="977"/>
      <c r="DK10" s="978"/>
      <c r="DL10" s="976" t="s">
        <v>552</v>
      </c>
      <c r="DM10" s="977"/>
      <c r="DN10" s="977"/>
      <c r="DO10" s="977"/>
      <c r="DP10" s="978"/>
      <c r="DQ10" s="976" t="s">
        <v>552</v>
      </c>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377</v>
      </c>
      <c r="B23" s="924" t="s">
        <v>378</v>
      </c>
      <c r="C23" s="925"/>
      <c r="D23" s="925"/>
      <c r="E23" s="925"/>
      <c r="F23" s="925"/>
      <c r="G23" s="925"/>
      <c r="H23" s="925"/>
      <c r="I23" s="925"/>
      <c r="J23" s="925"/>
      <c r="K23" s="925"/>
      <c r="L23" s="925"/>
      <c r="M23" s="925"/>
      <c r="N23" s="925"/>
      <c r="O23" s="925"/>
      <c r="P23" s="935"/>
      <c r="Q23" s="1054"/>
      <c r="R23" s="1048"/>
      <c r="S23" s="1048"/>
      <c r="T23" s="1048"/>
      <c r="U23" s="1048"/>
      <c r="V23" s="1048"/>
      <c r="W23" s="1048"/>
      <c r="X23" s="1048"/>
      <c r="Y23" s="1048"/>
      <c r="Z23" s="1048"/>
      <c r="AA23" s="1048"/>
      <c r="AB23" s="1048"/>
      <c r="AC23" s="1048"/>
      <c r="AD23" s="1048"/>
      <c r="AE23" s="1055"/>
      <c r="AF23" s="1056">
        <v>685</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389</v>
      </c>
      <c r="C28" s="1035"/>
      <c r="D28" s="1035"/>
      <c r="E28" s="1035"/>
      <c r="F28" s="1035"/>
      <c r="G28" s="1035"/>
      <c r="H28" s="1035"/>
      <c r="I28" s="1035"/>
      <c r="J28" s="1035"/>
      <c r="K28" s="1035"/>
      <c r="L28" s="1035"/>
      <c r="M28" s="1035"/>
      <c r="N28" s="1035"/>
      <c r="O28" s="1035"/>
      <c r="P28" s="1036"/>
      <c r="Q28" s="1037">
        <v>6034</v>
      </c>
      <c r="R28" s="1038"/>
      <c r="S28" s="1038"/>
      <c r="T28" s="1038"/>
      <c r="U28" s="1038"/>
      <c r="V28" s="1038">
        <v>6000</v>
      </c>
      <c r="W28" s="1038"/>
      <c r="X28" s="1038"/>
      <c r="Y28" s="1038"/>
      <c r="Z28" s="1038"/>
      <c r="AA28" s="1038">
        <v>34</v>
      </c>
      <c r="AB28" s="1038"/>
      <c r="AC28" s="1038"/>
      <c r="AD28" s="1038"/>
      <c r="AE28" s="1039"/>
      <c r="AF28" s="1040">
        <v>34</v>
      </c>
      <c r="AG28" s="1038"/>
      <c r="AH28" s="1038"/>
      <c r="AI28" s="1038"/>
      <c r="AJ28" s="1041"/>
      <c r="AK28" s="1029">
        <v>414831</v>
      </c>
      <c r="AL28" s="1030"/>
      <c r="AM28" s="1030"/>
      <c r="AN28" s="1030"/>
      <c r="AO28" s="1030"/>
      <c r="AP28" s="1030" t="s">
        <v>552</v>
      </c>
      <c r="AQ28" s="1030"/>
      <c r="AR28" s="1030"/>
      <c r="AS28" s="1030"/>
      <c r="AT28" s="1030"/>
      <c r="AU28" s="1030" t="s">
        <v>552</v>
      </c>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390</v>
      </c>
      <c r="C29" s="1018"/>
      <c r="D29" s="1018"/>
      <c r="E29" s="1018"/>
      <c r="F29" s="1018"/>
      <c r="G29" s="1018"/>
      <c r="H29" s="1018"/>
      <c r="I29" s="1018"/>
      <c r="J29" s="1018"/>
      <c r="K29" s="1018"/>
      <c r="L29" s="1018"/>
      <c r="M29" s="1018"/>
      <c r="N29" s="1018"/>
      <c r="O29" s="1018"/>
      <c r="P29" s="1019"/>
      <c r="Q29" s="1025">
        <v>140</v>
      </c>
      <c r="R29" s="1026"/>
      <c r="S29" s="1026"/>
      <c r="T29" s="1026"/>
      <c r="U29" s="1026"/>
      <c r="V29" s="1026">
        <v>140</v>
      </c>
      <c r="W29" s="1026"/>
      <c r="X29" s="1026"/>
      <c r="Y29" s="1026"/>
      <c r="Z29" s="1026"/>
      <c r="AA29" s="1026">
        <v>0</v>
      </c>
      <c r="AB29" s="1026"/>
      <c r="AC29" s="1026"/>
      <c r="AD29" s="1026"/>
      <c r="AE29" s="1027"/>
      <c r="AF29" s="1022" t="s">
        <v>122</v>
      </c>
      <c r="AG29" s="1023"/>
      <c r="AH29" s="1023"/>
      <c r="AI29" s="1023"/>
      <c r="AJ29" s="1024"/>
      <c r="AK29" s="967">
        <v>76204</v>
      </c>
      <c r="AL29" s="958"/>
      <c r="AM29" s="958"/>
      <c r="AN29" s="958"/>
      <c r="AO29" s="958"/>
      <c r="AP29" s="958">
        <v>91</v>
      </c>
      <c r="AQ29" s="958"/>
      <c r="AR29" s="958"/>
      <c r="AS29" s="958"/>
      <c r="AT29" s="958"/>
      <c r="AU29" s="958">
        <v>33</v>
      </c>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391</v>
      </c>
      <c r="C30" s="1018"/>
      <c r="D30" s="1018"/>
      <c r="E30" s="1018"/>
      <c r="F30" s="1018"/>
      <c r="G30" s="1018"/>
      <c r="H30" s="1018"/>
      <c r="I30" s="1018"/>
      <c r="J30" s="1018"/>
      <c r="K30" s="1018"/>
      <c r="L30" s="1018"/>
      <c r="M30" s="1018"/>
      <c r="N30" s="1018"/>
      <c r="O30" s="1018"/>
      <c r="P30" s="1019"/>
      <c r="Q30" s="1025">
        <v>925</v>
      </c>
      <c r="R30" s="1026"/>
      <c r="S30" s="1026"/>
      <c r="T30" s="1026"/>
      <c r="U30" s="1026"/>
      <c r="V30" s="1026">
        <v>898</v>
      </c>
      <c r="W30" s="1026"/>
      <c r="X30" s="1026"/>
      <c r="Y30" s="1026"/>
      <c r="Z30" s="1026"/>
      <c r="AA30" s="1026">
        <v>27</v>
      </c>
      <c r="AB30" s="1026"/>
      <c r="AC30" s="1026"/>
      <c r="AD30" s="1026"/>
      <c r="AE30" s="1027"/>
      <c r="AF30" s="1022">
        <v>27</v>
      </c>
      <c r="AG30" s="1023"/>
      <c r="AH30" s="1023"/>
      <c r="AI30" s="1023"/>
      <c r="AJ30" s="1024"/>
      <c r="AK30" s="967">
        <v>230424</v>
      </c>
      <c r="AL30" s="958"/>
      <c r="AM30" s="958"/>
      <c r="AN30" s="958"/>
      <c r="AO30" s="958"/>
      <c r="AP30" s="958" t="s">
        <v>552</v>
      </c>
      <c r="AQ30" s="958"/>
      <c r="AR30" s="958"/>
      <c r="AS30" s="958"/>
      <c r="AT30" s="958"/>
      <c r="AU30" s="958" t="s">
        <v>552</v>
      </c>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392</v>
      </c>
      <c r="C31" s="1018"/>
      <c r="D31" s="1018"/>
      <c r="E31" s="1018"/>
      <c r="F31" s="1018"/>
      <c r="G31" s="1018"/>
      <c r="H31" s="1018"/>
      <c r="I31" s="1018"/>
      <c r="J31" s="1018"/>
      <c r="K31" s="1018"/>
      <c r="L31" s="1018"/>
      <c r="M31" s="1018"/>
      <c r="N31" s="1018"/>
      <c r="O31" s="1018"/>
      <c r="P31" s="1019"/>
      <c r="Q31" s="1025">
        <v>5326</v>
      </c>
      <c r="R31" s="1026"/>
      <c r="S31" s="1026"/>
      <c r="T31" s="1026"/>
      <c r="U31" s="1026"/>
      <c r="V31" s="1026">
        <v>5157</v>
      </c>
      <c r="W31" s="1026"/>
      <c r="X31" s="1026"/>
      <c r="Y31" s="1026"/>
      <c r="Z31" s="1026"/>
      <c r="AA31" s="1026">
        <v>169</v>
      </c>
      <c r="AB31" s="1026"/>
      <c r="AC31" s="1026"/>
      <c r="AD31" s="1026"/>
      <c r="AE31" s="1027"/>
      <c r="AF31" s="1022">
        <v>169</v>
      </c>
      <c r="AG31" s="1023"/>
      <c r="AH31" s="1023"/>
      <c r="AI31" s="1023"/>
      <c r="AJ31" s="1024"/>
      <c r="AK31" s="967">
        <v>892517</v>
      </c>
      <c r="AL31" s="958"/>
      <c r="AM31" s="958"/>
      <c r="AN31" s="958"/>
      <c r="AO31" s="958"/>
      <c r="AP31" s="958" t="s">
        <v>552</v>
      </c>
      <c r="AQ31" s="958"/>
      <c r="AR31" s="958"/>
      <c r="AS31" s="958"/>
      <c r="AT31" s="958"/>
      <c r="AU31" s="958" t="s">
        <v>552</v>
      </c>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393</v>
      </c>
      <c r="C32" s="1018"/>
      <c r="D32" s="1018"/>
      <c r="E32" s="1018"/>
      <c r="F32" s="1018"/>
      <c r="G32" s="1018"/>
      <c r="H32" s="1018"/>
      <c r="I32" s="1018"/>
      <c r="J32" s="1018"/>
      <c r="K32" s="1018"/>
      <c r="L32" s="1018"/>
      <c r="M32" s="1018"/>
      <c r="N32" s="1018"/>
      <c r="O32" s="1018"/>
      <c r="P32" s="1019"/>
      <c r="Q32" s="1025">
        <v>34</v>
      </c>
      <c r="R32" s="1026"/>
      <c r="S32" s="1026"/>
      <c r="T32" s="1026"/>
      <c r="U32" s="1026"/>
      <c r="V32" s="1026">
        <v>34</v>
      </c>
      <c r="W32" s="1026"/>
      <c r="X32" s="1026"/>
      <c r="Y32" s="1026"/>
      <c r="Z32" s="1026"/>
      <c r="AA32" s="1026">
        <v>0</v>
      </c>
      <c r="AB32" s="1026"/>
      <c r="AC32" s="1026"/>
      <c r="AD32" s="1026"/>
      <c r="AE32" s="1027"/>
      <c r="AF32" s="1022" t="s">
        <v>122</v>
      </c>
      <c r="AG32" s="1023"/>
      <c r="AH32" s="1023"/>
      <c r="AI32" s="1023"/>
      <c r="AJ32" s="1024"/>
      <c r="AK32" s="967">
        <v>26064</v>
      </c>
      <c r="AL32" s="958"/>
      <c r="AM32" s="958"/>
      <c r="AN32" s="958"/>
      <c r="AO32" s="958"/>
      <c r="AP32" s="958" t="s">
        <v>552</v>
      </c>
      <c r="AQ32" s="958"/>
      <c r="AR32" s="958"/>
      <c r="AS32" s="958"/>
      <c r="AT32" s="958"/>
      <c r="AU32" s="958" t="s">
        <v>552</v>
      </c>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394</v>
      </c>
      <c r="C33" s="1018"/>
      <c r="D33" s="1018"/>
      <c r="E33" s="1018"/>
      <c r="F33" s="1018"/>
      <c r="G33" s="1018"/>
      <c r="H33" s="1018"/>
      <c r="I33" s="1018"/>
      <c r="J33" s="1018"/>
      <c r="K33" s="1018"/>
      <c r="L33" s="1018"/>
      <c r="M33" s="1018"/>
      <c r="N33" s="1018"/>
      <c r="O33" s="1018"/>
      <c r="P33" s="1019"/>
      <c r="Q33" s="1025">
        <v>2193</v>
      </c>
      <c r="R33" s="1026"/>
      <c r="S33" s="1026"/>
      <c r="T33" s="1026"/>
      <c r="U33" s="1026"/>
      <c r="V33" s="1026">
        <v>2180</v>
      </c>
      <c r="W33" s="1026"/>
      <c r="X33" s="1026"/>
      <c r="Y33" s="1026"/>
      <c r="Z33" s="1026"/>
      <c r="AA33" s="1026">
        <v>13</v>
      </c>
      <c r="AB33" s="1026"/>
      <c r="AC33" s="1026"/>
      <c r="AD33" s="1026"/>
      <c r="AE33" s="1027"/>
      <c r="AF33" s="1022">
        <v>169</v>
      </c>
      <c r="AG33" s="1023"/>
      <c r="AH33" s="1023"/>
      <c r="AI33" s="1023"/>
      <c r="AJ33" s="1024"/>
      <c r="AK33" s="967">
        <v>1460000</v>
      </c>
      <c r="AL33" s="958"/>
      <c r="AM33" s="958"/>
      <c r="AN33" s="958"/>
      <c r="AO33" s="958"/>
      <c r="AP33" s="958">
        <v>24189</v>
      </c>
      <c r="AQ33" s="958"/>
      <c r="AR33" s="958"/>
      <c r="AS33" s="958"/>
      <c r="AT33" s="958"/>
      <c r="AU33" s="958">
        <v>14441</v>
      </c>
      <c r="AV33" s="958"/>
      <c r="AW33" s="958"/>
      <c r="AX33" s="958"/>
      <c r="AY33" s="958"/>
      <c r="AZ33" s="1028"/>
      <c r="BA33" s="1028"/>
      <c r="BB33" s="1028"/>
      <c r="BC33" s="1028"/>
      <c r="BD33" s="1028"/>
      <c r="BE33" s="959" t="s">
        <v>395</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396</v>
      </c>
      <c r="C34" s="1018"/>
      <c r="D34" s="1018"/>
      <c r="E34" s="1018"/>
      <c r="F34" s="1018"/>
      <c r="G34" s="1018"/>
      <c r="H34" s="1018"/>
      <c r="I34" s="1018"/>
      <c r="J34" s="1018"/>
      <c r="K34" s="1018"/>
      <c r="L34" s="1018"/>
      <c r="M34" s="1018"/>
      <c r="N34" s="1018"/>
      <c r="O34" s="1018"/>
      <c r="P34" s="1019"/>
      <c r="Q34" s="1025">
        <v>23</v>
      </c>
      <c r="R34" s="1026"/>
      <c r="S34" s="1026"/>
      <c r="T34" s="1026"/>
      <c r="U34" s="1026"/>
      <c r="V34" s="1026">
        <v>23</v>
      </c>
      <c r="W34" s="1026"/>
      <c r="X34" s="1026"/>
      <c r="Y34" s="1026"/>
      <c r="Z34" s="1026"/>
      <c r="AA34" s="1026">
        <v>0</v>
      </c>
      <c r="AB34" s="1026"/>
      <c r="AC34" s="1026"/>
      <c r="AD34" s="1026"/>
      <c r="AE34" s="1027"/>
      <c r="AF34" s="1022">
        <v>0</v>
      </c>
      <c r="AG34" s="1023"/>
      <c r="AH34" s="1023"/>
      <c r="AI34" s="1023"/>
      <c r="AJ34" s="1024"/>
      <c r="AK34" s="967" t="s">
        <v>552</v>
      </c>
      <c r="AL34" s="958"/>
      <c r="AM34" s="958"/>
      <c r="AN34" s="958"/>
      <c r="AO34" s="958"/>
      <c r="AP34" s="958" t="s">
        <v>552</v>
      </c>
      <c r="AQ34" s="958"/>
      <c r="AR34" s="958"/>
      <c r="AS34" s="958"/>
      <c r="AT34" s="958"/>
      <c r="AU34" s="958" t="s">
        <v>552</v>
      </c>
      <c r="AV34" s="958"/>
      <c r="AW34" s="958"/>
      <c r="AX34" s="958"/>
      <c r="AY34" s="958"/>
      <c r="AZ34" s="1028"/>
      <c r="BA34" s="1028"/>
      <c r="BB34" s="1028"/>
      <c r="BC34" s="1028"/>
      <c r="BD34" s="1028"/>
      <c r="BE34" s="959" t="s">
        <v>397</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t="s">
        <v>398</v>
      </c>
      <c r="C35" s="1018"/>
      <c r="D35" s="1018"/>
      <c r="E35" s="1018"/>
      <c r="F35" s="1018"/>
      <c r="G35" s="1018"/>
      <c r="H35" s="1018"/>
      <c r="I35" s="1018"/>
      <c r="J35" s="1018"/>
      <c r="K35" s="1018"/>
      <c r="L35" s="1018"/>
      <c r="M35" s="1018"/>
      <c r="N35" s="1018"/>
      <c r="O35" s="1018"/>
      <c r="P35" s="1019"/>
      <c r="Q35" s="1025">
        <v>35</v>
      </c>
      <c r="R35" s="1026"/>
      <c r="S35" s="1026"/>
      <c r="T35" s="1026"/>
      <c r="U35" s="1026"/>
      <c r="V35" s="1026">
        <v>1</v>
      </c>
      <c r="W35" s="1026"/>
      <c r="X35" s="1026"/>
      <c r="Y35" s="1026"/>
      <c r="Z35" s="1026"/>
      <c r="AA35" s="1026">
        <v>34</v>
      </c>
      <c r="AB35" s="1026"/>
      <c r="AC35" s="1026"/>
      <c r="AD35" s="1026"/>
      <c r="AE35" s="1027"/>
      <c r="AF35" s="1022">
        <v>165</v>
      </c>
      <c r="AG35" s="1023"/>
      <c r="AH35" s="1023"/>
      <c r="AI35" s="1023"/>
      <c r="AJ35" s="1024"/>
      <c r="AK35" s="967" t="s">
        <v>552</v>
      </c>
      <c r="AL35" s="958"/>
      <c r="AM35" s="958"/>
      <c r="AN35" s="958"/>
      <c r="AO35" s="958"/>
      <c r="AP35" s="958" t="s">
        <v>552</v>
      </c>
      <c r="AQ35" s="958"/>
      <c r="AR35" s="958"/>
      <c r="AS35" s="958"/>
      <c r="AT35" s="958"/>
      <c r="AU35" s="958" t="s">
        <v>552</v>
      </c>
      <c r="AV35" s="958"/>
      <c r="AW35" s="958"/>
      <c r="AX35" s="958"/>
      <c r="AY35" s="958"/>
      <c r="AZ35" s="1028"/>
      <c r="BA35" s="1028"/>
      <c r="BB35" s="1028"/>
      <c r="BC35" s="1028"/>
      <c r="BD35" s="1028"/>
      <c r="BE35" s="959" t="s">
        <v>397</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399</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377</v>
      </c>
      <c r="B63" s="924" t="s">
        <v>400</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564</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402</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403</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557</v>
      </c>
      <c r="C68" s="973"/>
      <c r="D68" s="973"/>
      <c r="E68" s="973"/>
      <c r="F68" s="973"/>
      <c r="G68" s="973"/>
      <c r="H68" s="973"/>
      <c r="I68" s="973"/>
      <c r="J68" s="973"/>
      <c r="K68" s="973"/>
      <c r="L68" s="973"/>
      <c r="M68" s="973"/>
      <c r="N68" s="973"/>
      <c r="O68" s="973"/>
      <c r="P68" s="974"/>
      <c r="Q68" s="975">
        <v>624</v>
      </c>
      <c r="R68" s="969"/>
      <c r="S68" s="969"/>
      <c r="T68" s="969"/>
      <c r="U68" s="969"/>
      <c r="V68" s="969">
        <v>597</v>
      </c>
      <c r="W68" s="969"/>
      <c r="X68" s="969"/>
      <c r="Y68" s="969"/>
      <c r="Z68" s="969"/>
      <c r="AA68" s="969">
        <v>27</v>
      </c>
      <c r="AB68" s="969"/>
      <c r="AC68" s="969"/>
      <c r="AD68" s="969"/>
      <c r="AE68" s="969"/>
      <c r="AF68" s="969">
        <v>27</v>
      </c>
      <c r="AG68" s="969"/>
      <c r="AH68" s="969"/>
      <c r="AI68" s="969"/>
      <c r="AJ68" s="969"/>
      <c r="AK68" s="969" t="s">
        <v>552</v>
      </c>
      <c r="AL68" s="969"/>
      <c r="AM68" s="969"/>
      <c r="AN68" s="969"/>
      <c r="AO68" s="969"/>
      <c r="AP68" s="969">
        <v>96</v>
      </c>
      <c r="AQ68" s="969"/>
      <c r="AR68" s="969"/>
      <c r="AS68" s="969"/>
      <c r="AT68" s="969"/>
      <c r="AU68" s="969">
        <v>32</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558</v>
      </c>
      <c r="C69" s="962"/>
      <c r="D69" s="962"/>
      <c r="E69" s="962"/>
      <c r="F69" s="962"/>
      <c r="G69" s="962"/>
      <c r="H69" s="962"/>
      <c r="I69" s="962"/>
      <c r="J69" s="962"/>
      <c r="K69" s="962"/>
      <c r="L69" s="962"/>
      <c r="M69" s="962"/>
      <c r="N69" s="962"/>
      <c r="O69" s="962"/>
      <c r="P69" s="963"/>
      <c r="Q69" s="964">
        <v>97</v>
      </c>
      <c r="R69" s="958"/>
      <c r="S69" s="958"/>
      <c r="T69" s="958"/>
      <c r="U69" s="958"/>
      <c r="V69" s="958">
        <v>94</v>
      </c>
      <c r="W69" s="958"/>
      <c r="X69" s="958"/>
      <c r="Y69" s="958"/>
      <c r="Z69" s="958"/>
      <c r="AA69" s="958">
        <v>3</v>
      </c>
      <c r="AB69" s="958"/>
      <c r="AC69" s="958"/>
      <c r="AD69" s="958"/>
      <c r="AE69" s="958"/>
      <c r="AF69" s="958">
        <v>3</v>
      </c>
      <c r="AG69" s="958"/>
      <c r="AH69" s="958"/>
      <c r="AI69" s="958"/>
      <c r="AJ69" s="958"/>
      <c r="AK69" s="958" t="s">
        <v>552</v>
      </c>
      <c r="AL69" s="958"/>
      <c r="AM69" s="958"/>
      <c r="AN69" s="958"/>
      <c r="AO69" s="958"/>
      <c r="AP69" s="958">
        <v>26</v>
      </c>
      <c r="AQ69" s="958"/>
      <c r="AR69" s="958"/>
      <c r="AS69" s="958"/>
      <c r="AT69" s="958"/>
      <c r="AU69" s="958">
        <v>10</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559</v>
      </c>
      <c r="C70" s="962"/>
      <c r="D70" s="962"/>
      <c r="E70" s="962"/>
      <c r="F70" s="962"/>
      <c r="G70" s="962"/>
      <c r="H70" s="962"/>
      <c r="I70" s="962"/>
      <c r="J70" s="962"/>
      <c r="K70" s="962"/>
      <c r="L70" s="962"/>
      <c r="M70" s="962"/>
      <c r="N70" s="962"/>
      <c r="O70" s="962"/>
      <c r="P70" s="963"/>
      <c r="Q70" s="964">
        <v>2476</v>
      </c>
      <c r="R70" s="958"/>
      <c r="S70" s="958"/>
      <c r="T70" s="958"/>
      <c r="U70" s="958"/>
      <c r="V70" s="958">
        <v>2436</v>
      </c>
      <c r="W70" s="958"/>
      <c r="X70" s="958"/>
      <c r="Y70" s="958"/>
      <c r="Z70" s="958"/>
      <c r="AA70" s="958">
        <v>40</v>
      </c>
      <c r="AB70" s="958"/>
      <c r="AC70" s="958"/>
      <c r="AD70" s="958"/>
      <c r="AE70" s="958"/>
      <c r="AF70" s="958">
        <v>36</v>
      </c>
      <c r="AG70" s="958"/>
      <c r="AH70" s="958"/>
      <c r="AI70" s="958"/>
      <c r="AJ70" s="958"/>
      <c r="AK70" s="958" t="s">
        <v>552</v>
      </c>
      <c r="AL70" s="958"/>
      <c r="AM70" s="958"/>
      <c r="AN70" s="958"/>
      <c r="AO70" s="958"/>
      <c r="AP70" s="958">
        <v>1259</v>
      </c>
      <c r="AQ70" s="958"/>
      <c r="AR70" s="958"/>
      <c r="AS70" s="958"/>
      <c r="AT70" s="958"/>
      <c r="AU70" s="958">
        <v>431</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560</v>
      </c>
      <c r="C71" s="962"/>
      <c r="D71" s="962"/>
      <c r="E71" s="962"/>
      <c r="F71" s="962"/>
      <c r="G71" s="962"/>
      <c r="H71" s="962"/>
      <c r="I71" s="962"/>
      <c r="J71" s="962"/>
      <c r="K71" s="962"/>
      <c r="L71" s="962"/>
      <c r="M71" s="962"/>
      <c r="N71" s="962"/>
      <c r="O71" s="962"/>
      <c r="P71" s="963"/>
      <c r="Q71" s="964">
        <v>497</v>
      </c>
      <c r="R71" s="958"/>
      <c r="S71" s="958"/>
      <c r="T71" s="958"/>
      <c r="U71" s="958"/>
      <c r="V71" s="958">
        <v>473</v>
      </c>
      <c r="W71" s="958"/>
      <c r="X71" s="958"/>
      <c r="Y71" s="958"/>
      <c r="Z71" s="958"/>
      <c r="AA71" s="958">
        <v>24</v>
      </c>
      <c r="AB71" s="958"/>
      <c r="AC71" s="958"/>
      <c r="AD71" s="958"/>
      <c r="AE71" s="958"/>
      <c r="AF71" s="958">
        <v>24</v>
      </c>
      <c r="AG71" s="958"/>
      <c r="AH71" s="958"/>
      <c r="AI71" s="958"/>
      <c r="AJ71" s="958"/>
      <c r="AK71" s="958" t="s">
        <v>552</v>
      </c>
      <c r="AL71" s="958"/>
      <c r="AM71" s="958"/>
      <c r="AN71" s="958"/>
      <c r="AO71" s="958"/>
      <c r="AP71" s="958">
        <v>475</v>
      </c>
      <c r="AQ71" s="958"/>
      <c r="AR71" s="958"/>
      <c r="AS71" s="958"/>
      <c r="AT71" s="958"/>
      <c r="AU71" s="958">
        <v>237</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561</v>
      </c>
      <c r="C72" s="962"/>
      <c r="D72" s="962"/>
      <c r="E72" s="962"/>
      <c r="F72" s="962"/>
      <c r="G72" s="962"/>
      <c r="H72" s="962"/>
      <c r="I72" s="962"/>
      <c r="J72" s="962"/>
      <c r="K72" s="962"/>
      <c r="L72" s="962"/>
      <c r="M72" s="962"/>
      <c r="N72" s="962"/>
      <c r="O72" s="962"/>
      <c r="P72" s="963"/>
      <c r="Q72" s="964">
        <v>178</v>
      </c>
      <c r="R72" s="958"/>
      <c r="S72" s="958"/>
      <c r="T72" s="958"/>
      <c r="U72" s="958"/>
      <c r="V72" s="958">
        <v>172</v>
      </c>
      <c r="W72" s="958"/>
      <c r="X72" s="958"/>
      <c r="Y72" s="958"/>
      <c r="Z72" s="958"/>
      <c r="AA72" s="958">
        <v>6</v>
      </c>
      <c r="AB72" s="958"/>
      <c r="AC72" s="958"/>
      <c r="AD72" s="958"/>
      <c r="AE72" s="958"/>
      <c r="AF72" s="958">
        <v>6</v>
      </c>
      <c r="AG72" s="958"/>
      <c r="AH72" s="958"/>
      <c r="AI72" s="958"/>
      <c r="AJ72" s="958"/>
      <c r="AK72" s="958" t="s">
        <v>552</v>
      </c>
      <c r="AL72" s="958"/>
      <c r="AM72" s="958"/>
      <c r="AN72" s="958"/>
      <c r="AO72" s="958"/>
      <c r="AP72" s="958">
        <v>135</v>
      </c>
      <c r="AQ72" s="958"/>
      <c r="AR72" s="958"/>
      <c r="AS72" s="958"/>
      <c r="AT72" s="958"/>
      <c r="AU72" s="958">
        <v>120</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562</v>
      </c>
      <c r="C73" s="962"/>
      <c r="D73" s="962"/>
      <c r="E73" s="962"/>
      <c r="F73" s="962"/>
      <c r="G73" s="962"/>
      <c r="H73" s="962"/>
      <c r="I73" s="962"/>
      <c r="J73" s="962"/>
      <c r="K73" s="962"/>
      <c r="L73" s="962"/>
      <c r="M73" s="962"/>
      <c r="N73" s="962"/>
      <c r="O73" s="962"/>
      <c r="P73" s="963"/>
      <c r="Q73" s="964">
        <v>6098</v>
      </c>
      <c r="R73" s="958"/>
      <c r="S73" s="958"/>
      <c r="T73" s="958"/>
      <c r="U73" s="958"/>
      <c r="V73" s="958">
        <v>5883</v>
      </c>
      <c r="W73" s="958"/>
      <c r="X73" s="958"/>
      <c r="Y73" s="958"/>
      <c r="Z73" s="958"/>
      <c r="AA73" s="958">
        <v>215</v>
      </c>
      <c r="AB73" s="958"/>
      <c r="AC73" s="958"/>
      <c r="AD73" s="958"/>
      <c r="AE73" s="958"/>
      <c r="AF73" s="958">
        <v>4529</v>
      </c>
      <c r="AG73" s="958"/>
      <c r="AH73" s="958"/>
      <c r="AI73" s="958"/>
      <c r="AJ73" s="958"/>
      <c r="AK73" s="958" t="s">
        <v>552</v>
      </c>
      <c r="AL73" s="958"/>
      <c r="AM73" s="958"/>
      <c r="AN73" s="958"/>
      <c r="AO73" s="958"/>
      <c r="AP73" s="958">
        <v>5203</v>
      </c>
      <c r="AQ73" s="958"/>
      <c r="AR73" s="958"/>
      <c r="AS73" s="958"/>
      <c r="AT73" s="958"/>
      <c r="AU73" s="958">
        <v>2889</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563</v>
      </c>
      <c r="C74" s="962"/>
      <c r="D74" s="962"/>
      <c r="E74" s="962"/>
      <c r="F74" s="962"/>
      <c r="G74" s="962"/>
      <c r="H74" s="962"/>
      <c r="I74" s="962"/>
      <c r="J74" s="962"/>
      <c r="K74" s="962"/>
      <c r="L74" s="962"/>
      <c r="M74" s="962"/>
      <c r="N74" s="962"/>
      <c r="O74" s="962"/>
      <c r="P74" s="963"/>
      <c r="Q74" s="964">
        <v>2</v>
      </c>
      <c r="R74" s="958"/>
      <c r="S74" s="958"/>
      <c r="T74" s="958"/>
      <c r="U74" s="958"/>
      <c r="V74" s="958">
        <v>1</v>
      </c>
      <c r="W74" s="958"/>
      <c r="X74" s="958"/>
      <c r="Y74" s="958"/>
      <c r="Z74" s="958"/>
      <c r="AA74" s="958">
        <v>1</v>
      </c>
      <c r="AB74" s="958"/>
      <c r="AC74" s="958"/>
      <c r="AD74" s="958"/>
      <c r="AE74" s="958"/>
      <c r="AF74" s="958">
        <v>1</v>
      </c>
      <c r="AG74" s="958"/>
      <c r="AH74" s="958"/>
      <c r="AI74" s="958"/>
      <c r="AJ74" s="958"/>
      <c r="AK74" s="958" t="s">
        <v>552</v>
      </c>
      <c r="AL74" s="958"/>
      <c r="AM74" s="958"/>
      <c r="AN74" s="958"/>
      <c r="AO74" s="958"/>
      <c r="AP74" s="958" t="s">
        <v>552</v>
      </c>
      <c r="AQ74" s="958"/>
      <c r="AR74" s="958"/>
      <c r="AS74" s="958"/>
      <c r="AT74" s="958"/>
      <c r="AU74" s="958" t="s">
        <v>552</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t="s">
        <v>564</v>
      </c>
      <c r="C75" s="962"/>
      <c r="D75" s="962"/>
      <c r="E75" s="962"/>
      <c r="F75" s="962"/>
      <c r="G75" s="962"/>
      <c r="H75" s="962"/>
      <c r="I75" s="962"/>
      <c r="J75" s="962"/>
      <c r="K75" s="962"/>
      <c r="L75" s="962"/>
      <c r="M75" s="962"/>
      <c r="N75" s="962"/>
      <c r="O75" s="962"/>
      <c r="P75" s="963"/>
      <c r="Q75" s="965">
        <v>12</v>
      </c>
      <c r="R75" s="966"/>
      <c r="S75" s="966"/>
      <c r="T75" s="966"/>
      <c r="U75" s="967"/>
      <c r="V75" s="968">
        <v>12</v>
      </c>
      <c r="W75" s="966"/>
      <c r="X75" s="966"/>
      <c r="Y75" s="966"/>
      <c r="Z75" s="967"/>
      <c r="AA75" s="968">
        <v>0</v>
      </c>
      <c r="AB75" s="966"/>
      <c r="AC75" s="966"/>
      <c r="AD75" s="966"/>
      <c r="AE75" s="967"/>
      <c r="AF75" s="968">
        <v>0</v>
      </c>
      <c r="AG75" s="966"/>
      <c r="AH75" s="966"/>
      <c r="AI75" s="966"/>
      <c r="AJ75" s="967"/>
      <c r="AK75" s="968" t="s">
        <v>552</v>
      </c>
      <c r="AL75" s="966"/>
      <c r="AM75" s="966"/>
      <c r="AN75" s="966"/>
      <c r="AO75" s="967"/>
      <c r="AP75" s="968" t="s">
        <v>552</v>
      </c>
      <c r="AQ75" s="966"/>
      <c r="AR75" s="966"/>
      <c r="AS75" s="966"/>
      <c r="AT75" s="967"/>
      <c r="AU75" s="968" t="s">
        <v>552</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t="s">
        <v>565</v>
      </c>
      <c r="C76" s="962"/>
      <c r="D76" s="962"/>
      <c r="E76" s="962"/>
      <c r="F76" s="962"/>
      <c r="G76" s="962"/>
      <c r="H76" s="962"/>
      <c r="I76" s="962"/>
      <c r="J76" s="962"/>
      <c r="K76" s="962"/>
      <c r="L76" s="962"/>
      <c r="M76" s="962"/>
      <c r="N76" s="962"/>
      <c r="O76" s="962"/>
      <c r="P76" s="963"/>
      <c r="Q76" s="965">
        <v>12127</v>
      </c>
      <c r="R76" s="966"/>
      <c r="S76" s="966"/>
      <c r="T76" s="966"/>
      <c r="U76" s="967"/>
      <c r="V76" s="968">
        <v>11635</v>
      </c>
      <c r="W76" s="966"/>
      <c r="X76" s="966"/>
      <c r="Y76" s="966"/>
      <c r="Z76" s="967"/>
      <c r="AA76" s="968">
        <v>492</v>
      </c>
      <c r="AB76" s="966"/>
      <c r="AC76" s="966"/>
      <c r="AD76" s="966"/>
      <c r="AE76" s="967"/>
      <c r="AF76" s="968">
        <v>492</v>
      </c>
      <c r="AG76" s="966"/>
      <c r="AH76" s="966"/>
      <c r="AI76" s="966"/>
      <c r="AJ76" s="967"/>
      <c r="AK76" s="968" t="s">
        <v>552</v>
      </c>
      <c r="AL76" s="966"/>
      <c r="AM76" s="966"/>
      <c r="AN76" s="966"/>
      <c r="AO76" s="967"/>
      <c r="AP76" s="968" t="s">
        <v>552</v>
      </c>
      <c r="AQ76" s="966"/>
      <c r="AR76" s="966"/>
      <c r="AS76" s="966"/>
      <c r="AT76" s="967"/>
      <c r="AU76" s="968" t="s">
        <v>552</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t="s">
        <v>566</v>
      </c>
      <c r="C77" s="962"/>
      <c r="D77" s="962"/>
      <c r="E77" s="962"/>
      <c r="F77" s="962"/>
      <c r="G77" s="962"/>
      <c r="H77" s="962"/>
      <c r="I77" s="962"/>
      <c r="J77" s="962"/>
      <c r="K77" s="962"/>
      <c r="L77" s="962"/>
      <c r="M77" s="962"/>
      <c r="N77" s="962"/>
      <c r="O77" s="962"/>
      <c r="P77" s="963"/>
      <c r="Q77" s="965">
        <v>785</v>
      </c>
      <c r="R77" s="966"/>
      <c r="S77" s="966"/>
      <c r="T77" s="966"/>
      <c r="U77" s="967"/>
      <c r="V77" s="968">
        <v>370</v>
      </c>
      <c r="W77" s="966"/>
      <c r="X77" s="966"/>
      <c r="Y77" s="966"/>
      <c r="Z77" s="967"/>
      <c r="AA77" s="968">
        <v>414</v>
      </c>
      <c r="AB77" s="966"/>
      <c r="AC77" s="966"/>
      <c r="AD77" s="966"/>
      <c r="AE77" s="967"/>
      <c r="AF77" s="968">
        <v>414</v>
      </c>
      <c r="AG77" s="966"/>
      <c r="AH77" s="966"/>
      <c r="AI77" s="966"/>
      <c r="AJ77" s="967"/>
      <c r="AK77" s="968" t="s">
        <v>552</v>
      </c>
      <c r="AL77" s="966"/>
      <c r="AM77" s="966"/>
      <c r="AN77" s="966"/>
      <c r="AO77" s="967"/>
      <c r="AP77" s="968" t="s">
        <v>552</v>
      </c>
      <c r="AQ77" s="966"/>
      <c r="AR77" s="966"/>
      <c r="AS77" s="966"/>
      <c r="AT77" s="967"/>
      <c r="AU77" s="968" t="s">
        <v>552</v>
      </c>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t="s">
        <v>567</v>
      </c>
      <c r="C78" s="962"/>
      <c r="D78" s="962"/>
      <c r="E78" s="962"/>
      <c r="F78" s="962"/>
      <c r="G78" s="962"/>
      <c r="H78" s="962"/>
      <c r="I78" s="962"/>
      <c r="J78" s="962"/>
      <c r="K78" s="962"/>
      <c r="L78" s="962"/>
      <c r="M78" s="962"/>
      <c r="N78" s="962"/>
      <c r="O78" s="962"/>
      <c r="P78" s="963"/>
      <c r="Q78" s="964">
        <v>906481</v>
      </c>
      <c r="R78" s="958"/>
      <c r="S78" s="958"/>
      <c r="T78" s="958"/>
      <c r="U78" s="958"/>
      <c r="V78" s="958">
        <v>887687</v>
      </c>
      <c r="W78" s="958"/>
      <c r="X78" s="958"/>
      <c r="Y78" s="958"/>
      <c r="Z78" s="958"/>
      <c r="AA78" s="958">
        <v>18794</v>
      </c>
      <c r="AB78" s="958"/>
      <c r="AC78" s="958"/>
      <c r="AD78" s="958"/>
      <c r="AE78" s="958"/>
      <c r="AF78" s="958">
        <v>18794</v>
      </c>
      <c r="AG78" s="958"/>
      <c r="AH78" s="958"/>
      <c r="AI78" s="958"/>
      <c r="AJ78" s="958"/>
      <c r="AK78" s="958">
        <v>9782</v>
      </c>
      <c r="AL78" s="958"/>
      <c r="AM78" s="958"/>
      <c r="AN78" s="958"/>
      <c r="AO78" s="958"/>
      <c r="AP78" s="958" t="s">
        <v>552</v>
      </c>
      <c r="AQ78" s="958"/>
      <c r="AR78" s="958"/>
      <c r="AS78" s="958"/>
      <c r="AT78" s="958"/>
      <c r="AU78" s="958" t="s">
        <v>552</v>
      </c>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377</v>
      </c>
      <c r="B88" s="924" t="s">
        <v>404</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405</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406</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407</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410</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411</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413</v>
      </c>
      <c r="AB109" s="883"/>
      <c r="AC109" s="883"/>
      <c r="AD109" s="883"/>
      <c r="AE109" s="884"/>
      <c r="AF109" s="885" t="s">
        <v>414</v>
      </c>
      <c r="AG109" s="883"/>
      <c r="AH109" s="883"/>
      <c r="AI109" s="883"/>
      <c r="AJ109" s="884"/>
      <c r="AK109" s="885" t="s">
        <v>294</v>
      </c>
      <c r="AL109" s="883"/>
      <c r="AM109" s="883"/>
      <c r="AN109" s="883"/>
      <c r="AO109" s="884"/>
      <c r="AP109" s="885" t="s">
        <v>415</v>
      </c>
      <c r="AQ109" s="883"/>
      <c r="AR109" s="883"/>
      <c r="AS109" s="883"/>
      <c r="AT109" s="916"/>
      <c r="AU109" s="882" t="s">
        <v>412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413</v>
      </c>
      <c r="BR109" s="883"/>
      <c r="BS109" s="883"/>
      <c r="BT109" s="883"/>
      <c r="BU109" s="884"/>
      <c r="BV109" s="885" t="s">
        <v>414</v>
      </c>
      <c r="BW109" s="883"/>
      <c r="BX109" s="883"/>
      <c r="BY109" s="883"/>
      <c r="BZ109" s="884"/>
      <c r="CA109" s="885" t="s">
        <v>294</v>
      </c>
      <c r="CB109" s="883"/>
      <c r="CC109" s="883"/>
      <c r="CD109" s="883"/>
      <c r="CE109" s="884"/>
      <c r="CF109" s="923" t="s">
        <v>415</v>
      </c>
      <c r="CG109" s="923"/>
      <c r="CH109" s="923"/>
      <c r="CI109" s="923"/>
      <c r="CJ109" s="923"/>
      <c r="CK109" s="885" t="s">
        <v>416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413</v>
      </c>
      <c r="DH109" s="883"/>
      <c r="DI109" s="883"/>
      <c r="DJ109" s="883"/>
      <c r="DK109" s="884"/>
      <c r="DL109" s="885" t="s">
        <v>414</v>
      </c>
      <c r="DM109" s="883"/>
      <c r="DN109" s="883"/>
      <c r="DO109" s="883"/>
      <c r="DP109" s="884"/>
      <c r="DQ109" s="885" t="s">
        <v>294</v>
      </c>
      <c r="DR109" s="883"/>
      <c r="DS109" s="883"/>
      <c r="DT109" s="883"/>
      <c r="DU109" s="884"/>
      <c r="DV109" s="885" t="s">
        <v>415</v>
      </c>
      <c r="DW109" s="883"/>
      <c r="DX109" s="883"/>
      <c r="DY109" s="883"/>
      <c r="DZ109" s="916"/>
    </row>
    <row r="110" spans="1:131" s="212" customFormat="1" ht="26.25" customHeight="1" x14ac:dyDescent="0.15">
      <c r="A110" s="794" t="s">
        <v>417</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3281198</v>
      </c>
      <c r="AB110" s="876"/>
      <c r="AC110" s="876"/>
      <c r="AD110" s="876"/>
      <c r="AE110" s="877"/>
      <c r="AF110" s="878">
        <v>3251336</v>
      </c>
      <c r="AG110" s="876"/>
      <c r="AH110" s="876"/>
      <c r="AI110" s="876"/>
      <c r="AJ110" s="877"/>
      <c r="AK110" s="878">
        <v>3124945</v>
      </c>
      <c r="AL110" s="876"/>
      <c r="AM110" s="876"/>
      <c r="AN110" s="876"/>
      <c r="AO110" s="877"/>
      <c r="AP110" s="879">
        <v>23.8</v>
      </c>
      <c r="AQ110" s="880"/>
      <c r="AR110" s="880"/>
      <c r="AS110" s="880"/>
      <c r="AT110" s="881"/>
      <c r="AU110" s="917" t="s">
        <v>69</v>
      </c>
      <c r="AV110" s="918"/>
      <c r="AW110" s="918"/>
      <c r="AX110" s="918"/>
      <c r="AY110" s="918"/>
      <c r="AZ110" s="847" t="s">
        <v>418</v>
      </c>
      <c r="BA110" s="795"/>
      <c r="BB110" s="795"/>
      <c r="BC110" s="795"/>
      <c r="BD110" s="795"/>
      <c r="BE110" s="795"/>
      <c r="BF110" s="795"/>
      <c r="BG110" s="795"/>
      <c r="BH110" s="795"/>
      <c r="BI110" s="795"/>
      <c r="BJ110" s="795"/>
      <c r="BK110" s="795"/>
      <c r="BL110" s="795"/>
      <c r="BM110" s="795"/>
      <c r="BN110" s="795"/>
      <c r="BO110" s="795"/>
      <c r="BP110" s="796"/>
      <c r="BQ110" s="848">
        <v>32538406</v>
      </c>
      <c r="BR110" s="829"/>
      <c r="BS110" s="829"/>
      <c r="BT110" s="829"/>
      <c r="BU110" s="829"/>
      <c r="BV110" s="829">
        <v>31956620</v>
      </c>
      <c r="BW110" s="829"/>
      <c r="BX110" s="829"/>
      <c r="BY110" s="829"/>
      <c r="BZ110" s="829"/>
      <c r="CA110" s="829">
        <v>31465948</v>
      </c>
      <c r="CB110" s="829"/>
      <c r="CC110" s="829"/>
      <c r="CD110" s="829"/>
      <c r="CE110" s="829"/>
      <c r="CF110" s="853">
        <v>239.9</v>
      </c>
      <c r="CG110" s="854"/>
      <c r="CH110" s="854"/>
      <c r="CI110" s="854"/>
      <c r="CJ110" s="854"/>
      <c r="CK110" s="913" t="s">
        <v>419</v>
      </c>
      <c r="CL110" s="806"/>
      <c r="CM110" s="847" t="s">
        <v>420</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421</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422</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423</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424</v>
      </c>
      <c r="B112" s="900"/>
      <c r="C112" s="739" t="s">
        <v>425</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426</v>
      </c>
      <c r="BA112" s="739"/>
      <c r="BB112" s="739"/>
      <c r="BC112" s="739"/>
      <c r="BD112" s="739"/>
      <c r="BE112" s="739"/>
      <c r="BF112" s="739"/>
      <c r="BG112" s="739"/>
      <c r="BH112" s="739"/>
      <c r="BI112" s="739"/>
      <c r="BJ112" s="739"/>
      <c r="BK112" s="739"/>
      <c r="BL112" s="739"/>
      <c r="BM112" s="739"/>
      <c r="BN112" s="739"/>
      <c r="BO112" s="739"/>
      <c r="BP112" s="740"/>
      <c r="BQ112" s="803">
        <v>16652806</v>
      </c>
      <c r="BR112" s="804"/>
      <c r="BS112" s="804"/>
      <c r="BT112" s="804"/>
      <c r="BU112" s="804"/>
      <c r="BV112" s="804">
        <v>15582659</v>
      </c>
      <c r="BW112" s="804"/>
      <c r="BX112" s="804"/>
      <c r="BY112" s="804"/>
      <c r="BZ112" s="804"/>
      <c r="CA112" s="804">
        <v>14474598</v>
      </c>
      <c r="CB112" s="804"/>
      <c r="CC112" s="804"/>
      <c r="CD112" s="804"/>
      <c r="CE112" s="804"/>
      <c r="CF112" s="862">
        <v>110.4</v>
      </c>
      <c r="CG112" s="863"/>
      <c r="CH112" s="863"/>
      <c r="CI112" s="863"/>
      <c r="CJ112" s="863"/>
      <c r="CK112" s="914"/>
      <c r="CL112" s="808"/>
      <c r="CM112" s="802" t="s">
        <v>427</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428</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1246555</v>
      </c>
      <c r="AB113" s="906"/>
      <c r="AC113" s="906"/>
      <c r="AD113" s="906"/>
      <c r="AE113" s="907"/>
      <c r="AF113" s="908">
        <v>1262268</v>
      </c>
      <c r="AG113" s="906"/>
      <c r="AH113" s="906"/>
      <c r="AI113" s="906"/>
      <c r="AJ113" s="907"/>
      <c r="AK113" s="908">
        <v>1225025</v>
      </c>
      <c r="AL113" s="906"/>
      <c r="AM113" s="906"/>
      <c r="AN113" s="906"/>
      <c r="AO113" s="907"/>
      <c r="AP113" s="909">
        <v>9.3000000000000007</v>
      </c>
      <c r="AQ113" s="910"/>
      <c r="AR113" s="910"/>
      <c r="AS113" s="910"/>
      <c r="AT113" s="911"/>
      <c r="AU113" s="919"/>
      <c r="AV113" s="920"/>
      <c r="AW113" s="920"/>
      <c r="AX113" s="920"/>
      <c r="AY113" s="920"/>
      <c r="AZ113" s="802" t="s">
        <v>429</v>
      </c>
      <c r="BA113" s="739"/>
      <c r="BB113" s="739"/>
      <c r="BC113" s="739"/>
      <c r="BD113" s="739"/>
      <c r="BE113" s="739"/>
      <c r="BF113" s="739"/>
      <c r="BG113" s="739"/>
      <c r="BH113" s="739"/>
      <c r="BI113" s="739"/>
      <c r="BJ113" s="739"/>
      <c r="BK113" s="739"/>
      <c r="BL113" s="739"/>
      <c r="BM113" s="739"/>
      <c r="BN113" s="739"/>
      <c r="BO113" s="739"/>
      <c r="BP113" s="740"/>
      <c r="BQ113" s="803">
        <v>4144824</v>
      </c>
      <c r="BR113" s="804"/>
      <c r="BS113" s="804"/>
      <c r="BT113" s="804"/>
      <c r="BU113" s="804"/>
      <c r="BV113" s="804">
        <v>3770534</v>
      </c>
      <c r="BW113" s="804"/>
      <c r="BX113" s="804"/>
      <c r="BY113" s="804"/>
      <c r="BZ113" s="804"/>
      <c r="CA113" s="804">
        <v>3717790</v>
      </c>
      <c r="CB113" s="804"/>
      <c r="CC113" s="804"/>
      <c r="CD113" s="804"/>
      <c r="CE113" s="804"/>
      <c r="CF113" s="862">
        <v>28.3</v>
      </c>
      <c r="CG113" s="863"/>
      <c r="CH113" s="863"/>
      <c r="CI113" s="863"/>
      <c r="CJ113" s="863"/>
      <c r="CK113" s="914"/>
      <c r="CL113" s="808"/>
      <c r="CM113" s="802" t="s">
        <v>430</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431</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383567</v>
      </c>
      <c r="AB114" s="767"/>
      <c r="AC114" s="767"/>
      <c r="AD114" s="767"/>
      <c r="AE114" s="768"/>
      <c r="AF114" s="769">
        <v>371225</v>
      </c>
      <c r="AG114" s="767"/>
      <c r="AH114" s="767"/>
      <c r="AI114" s="767"/>
      <c r="AJ114" s="768"/>
      <c r="AK114" s="769">
        <v>342490</v>
      </c>
      <c r="AL114" s="767"/>
      <c r="AM114" s="767"/>
      <c r="AN114" s="767"/>
      <c r="AO114" s="768"/>
      <c r="AP114" s="811">
        <v>2.6</v>
      </c>
      <c r="AQ114" s="812"/>
      <c r="AR114" s="812"/>
      <c r="AS114" s="812"/>
      <c r="AT114" s="813"/>
      <c r="AU114" s="919"/>
      <c r="AV114" s="920"/>
      <c r="AW114" s="920"/>
      <c r="AX114" s="920"/>
      <c r="AY114" s="920"/>
      <c r="AZ114" s="802" t="s">
        <v>432</v>
      </c>
      <c r="BA114" s="739"/>
      <c r="BB114" s="739"/>
      <c r="BC114" s="739"/>
      <c r="BD114" s="739"/>
      <c r="BE114" s="739"/>
      <c r="BF114" s="739"/>
      <c r="BG114" s="739"/>
      <c r="BH114" s="739"/>
      <c r="BI114" s="739"/>
      <c r="BJ114" s="739"/>
      <c r="BK114" s="739"/>
      <c r="BL114" s="739"/>
      <c r="BM114" s="739"/>
      <c r="BN114" s="739"/>
      <c r="BO114" s="739"/>
      <c r="BP114" s="740"/>
      <c r="BQ114" s="803">
        <v>3460332</v>
      </c>
      <c r="BR114" s="804"/>
      <c r="BS114" s="804"/>
      <c r="BT114" s="804"/>
      <c r="BU114" s="804"/>
      <c r="BV114" s="804">
        <v>3329374</v>
      </c>
      <c r="BW114" s="804"/>
      <c r="BX114" s="804"/>
      <c r="BY114" s="804"/>
      <c r="BZ114" s="804"/>
      <c r="CA114" s="804">
        <v>3261575</v>
      </c>
      <c r="CB114" s="804"/>
      <c r="CC114" s="804"/>
      <c r="CD114" s="804"/>
      <c r="CE114" s="804"/>
      <c r="CF114" s="862">
        <v>24.9</v>
      </c>
      <c r="CG114" s="863"/>
      <c r="CH114" s="863"/>
      <c r="CI114" s="863"/>
      <c r="CJ114" s="863"/>
      <c r="CK114" s="914"/>
      <c r="CL114" s="808"/>
      <c r="CM114" s="802" t="s">
        <v>433</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434</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435</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436</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437</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19</v>
      </c>
      <c r="AB116" s="767"/>
      <c r="AC116" s="767"/>
      <c r="AD116" s="767"/>
      <c r="AE116" s="768"/>
      <c r="AF116" s="769">
        <v>57</v>
      </c>
      <c r="AG116" s="767"/>
      <c r="AH116" s="767"/>
      <c r="AI116" s="767"/>
      <c r="AJ116" s="768"/>
      <c r="AK116" s="769">
        <v>42</v>
      </c>
      <c r="AL116" s="767"/>
      <c r="AM116" s="767"/>
      <c r="AN116" s="767"/>
      <c r="AO116" s="768"/>
      <c r="AP116" s="811">
        <v>0</v>
      </c>
      <c r="AQ116" s="812"/>
      <c r="AR116" s="812"/>
      <c r="AS116" s="812"/>
      <c r="AT116" s="813"/>
      <c r="AU116" s="919"/>
      <c r="AV116" s="920"/>
      <c r="AW116" s="920"/>
      <c r="AX116" s="920"/>
      <c r="AY116" s="920"/>
      <c r="AZ116" s="896" t="s">
        <v>438</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439</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440</v>
      </c>
      <c r="Z117" s="884"/>
      <c r="AA117" s="889">
        <v>4911339</v>
      </c>
      <c r="AB117" s="890"/>
      <c r="AC117" s="890"/>
      <c r="AD117" s="890"/>
      <c r="AE117" s="891"/>
      <c r="AF117" s="892">
        <v>4884886</v>
      </c>
      <c r="AG117" s="890"/>
      <c r="AH117" s="890"/>
      <c r="AI117" s="890"/>
      <c r="AJ117" s="891"/>
      <c r="AK117" s="892">
        <v>4692502</v>
      </c>
      <c r="AL117" s="890"/>
      <c r="AM117" s="890"/>
      <c r="AN117" s="890"/>
      <c r="AO117" s="891"/>
      <c r="AP117" s="893"/>
      <c r="AQ117" s="894"/>
      <c r="AR117" s="894"/>
      <c r="AS117" s="894"/>
      <c r="AT117" s="895"/>
      <c r="AU117" s="919"/>
      <c r="AV117" s="920"/>
      <c r="AW117" s="920"/>
      <c r="AX117" s="920"/>
      <c r="AY117" s="920"/>
      <c r="AZ117" s="850" t="s">
        <v>441</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442</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413</v>
      </c>
      <c r="AB118" s="883"/>
      <c r="AC118" s="883"/>
      <c r="AD118" s="883"/>
      <c r="AE118" s="884"/>
      <c r="AF118" s="885" t="s">
        <v>414</v>
      </c>
      <c r="AG118" s="883"/>
      <c r="AH118" s="883"/>
      <c r="AI118" s="883"/>
      <c r="AJ118" s="884"/>
      <c r="AK118" s="885" t="s">
        <v>294</v>
      </c>
      <c r="AL118" s="883"/>
      <c r="AM118" s="883"/>
      <c r="AN118" s="883"/>
      <c r="AO118" s="884"/>
      <c r="AP118" s="886" t="s">
        <v>415</v>
      </c>
      <c r="AQ118" s="887"/>
      <c r="AR118" s="887"/>
      <c r="AS118" s="887"/>
      <c r="AT118" s="888"/>
      <c r="AU118" s="919"/>
      <c r="AV118" s="920"/>
      <c r="AW118" s="920"/>
      <c r="AX118" s="920"/>
      <c r="AY118" s="920"/>
      <c r="AZ118" s="825" t="s">
        <v>443</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444</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419</v>
      </c>
      <c r="B119" s="806"/>
      <c r="C119" s="847" t="s">
        <v>420</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445</v>
      </c>
      <c r="BP119" s="865"/>
      <c r="BQ119" s="866">
        <v>56796368</v>
      </c>
      <c r="BR119" s="832"/>
      <c r="BS119" s="832"/>
      <c r="BT119" s="832"/>
      <c r="BU119" s="832"/>
      <c r="BV119" s="832">
        <v>54639187</v>
      </c>
      <c r="BW119" s="832"/>
      <c r="BX119" s="832"/>
      <c r="BY119" s="832"/>
      <c r="BZ119" s="832"/>
      <c r="CA119" s="832">
        <v>52919911</v>
      </c>
      <c r="CB119" s="832"/>
      <c r="CC119" s="832"/>
      <c r="CD119" s="832"/>
      <c r="CE119" s="832"/>
      <c r="CF119" s="735"/>
      <c r="CG119" s="736"/>
      <c r="CH119" s="736"/>
      <c r="CI119" s="736"/>
      <c r="CJ119" s="821"/>
      <c r="CK119" s="915"/>
      <c r="CL119" s="810"/>
      <c r="CM119" s="825" t="s">
        <v>446</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423</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447</v>
      </c>
      <c r="AV120" s="868"/>
      <c r="AW120" s="868"/>
      <c r="AX120" s="868"/>
      <c r="AY120" s="869"/>
      <c r="AZ120" s="847" t="s">
        <v>448</v>
      </c>
      <c r="BA120" s="795"/>
      <c r="BB120" s="795"/>
      <c r="BC120" s="795"/>
      <c r="BD120" s="795"/>
      <c r="BE120" s="795"/>
      <c r="BF120" s="795"/>
      <c r="BG120" s="795"/>
      <c r="BH120" s="795"/>
      <c r="BI120" s="795"/>
      <c r="BJ120" s="795"/>
      <c r="BK120" s="795"/>
      <c r="BL120" s="795"/>
      <c r="BM120" s="795"/>
      <c r="BN120" s="795"/>
      <c r="BO120" s="795"/>
      <c r="BP120" s="796"/>
      <c r="BQ120" s="848">
        <v>10436546</v>
      </c>
      <c r="BR120" s="829"/>
      <c r="BS120" s="829"/>
      <c r="BT120" s="829"/>
      <c r="BU120" s="829"/>
      <c r="BV120" s="829">
        <v>11710198</v>
      </c>
      <c r="BW120" s="829"/>
      <c r="BX120" s="829"/>
      <c r="BY120" s="829"/>
      <c r="BZ120" s="829"/>
      <c r="CA120" s="829">
        <v>11999118</v>
      </c>
      <c r="CB120" s="829"/>
      <c r="CC120" s="829"/>
      <c r="CD120" s="829"/>
      <c r="CE120" s="829"/>
      <c r="CF120" s="853">
        <v>91.5</v>
      </c>
      <c r="CG120" s="854"/>
      <c r="CH120" s="854"/>
      <c r="CI120" s="854"/>
      <c r="CJ120" s="854"/>
      <c r="CK120" s="855" t="s">
        <v>449</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16622286</v>
      </c>
      <c r="DH120" s="829"/>
      <c r="DI120" s="829"/>
      <c r="DJ120" s="829"/>
      <c r="DK120" s="829"/>
      <c r="DL120" s="829">
        <v>15549336</v>
      </c>
      <c r="DM120" s="829"/>
      <c r="DN120" s="829"/>
      <c r="DO120" s="829"/>
      <c r="DP120" s="829"/>
      <c r="DQ120" s="829">
        <v>14441085</v>
      </c>
      <c r="DR120" s="829"/>
      <c r="DS120" s="829"/>
      <c r="DT120" s="829"/>
      <c r="DU120" s="829"/>
      <c r="DV120" s="830">
        <v>110.1</v>
      </c>
      <c r="DW120" s="830"/>
      <c r="DX120" s="830"/>
      <c r="DY120" s="830"/>
      <c r="DZ120" s="831"/>
    </row>
    <row r="121" spans="1:130" s="212" customFormat="1" ht="26.25" customHeight="1" x14ac:dyDescent="0.15">
      <c r="A121" s="807"/>
      <c r="B121" s="808"/>
      <c r="C121" s="850" t="s">
        <v>450</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451</v>
      </c>
      <c r="BA121" s="739"/>
      <c r="BB121" s="739"/>
      <c r="BC121" s="739"/>
      <c r="BD121" s="739"/>
      <c r="BE121" s="739"/>
      <c r="BF121" s="739"/>
      <c r="BG121" s="739"/>
      <c r="BH121" s="739"/>
      <c r="BI121" s="739"/>
      <c r="BJ121" s="739"/>
      <c r="BK121" s="739"/>
      <c r="BL121" s="739"/>
      <c r="BM121" s="739"/>
      <c r="BN121" s="739"/>
      <c r="BO121" s="739"/>
      <c r="BP121" s="740"/>
      <c r="BQ121" s="803">
        <v>355687</v>
      </c>
      <c r="BR121" s="804"/>
      <c r="BS121" s="804"/>
      <c r="BT121" s="804"/>
      <c r="BU121" s="804"/>
      <c r="BV121" s="804">
        <v>282473</v>
      </c>
      <c r="BW121" s="804"/>
      <c r="BX121" s="804"/>
      <c r="BY121" s="804"/>
      <c r="BZ121" s="804"/>
      <c r="CA121" s="804">
        <v>341405</v>
      </c>
      <c r="CB121" s="804"/>
      <c r="CC121" s="804"/>
      <c r="CD121" s="804"/>
      <c r="CE121" s="804"/>
      <c r="CF121" s="862">
        <v>2.6</v>
      </c>
      <c r="CG121" s="863"/>
      <c r="CH121" s="863"/>
      <c r="CI121" s="863"/>
      <c r="CJ121" s="863"/>
      <c r="CK121" s="856"/>
      <c r="CL121" s="842"/>
      <c r="CM121" s="842"/>
      <c r="CN121" s="842"/>
      <c r="CO121" s="843"/>
      <c r="CP121" s="822" t="s">
        <v>452</v>
      </c>
      <c r="CQ121" s="823"/>
      <c r="CR121" s="823"/>
      <c r="CS121" s="823"/>
      <c r="CT121" s="823"/>
      <c r="CU121" s="823"/>
      <c r="CV121" s="823"/>
      <c r="CW121" s="823"/>
      <c r="CX121" s="823"/>
      <c r="CY121" s="823"/>
      <c r="CZ121" s="823"/>
      <c r="DA121" s="823"/>
      <c r="DB121" s="823"/>
      <c r="DC121" s="823"/>
      <c r="DD121" s="823"/>
      <c r="DE121" s="823"/>
      <c r="DF121" s="824"/>
      <c r="DG121" s="803">
        <v>30520</v>
      </c>
      <c r="DH121" s="804"/>
      <c r="DI121" s="804"/>
      <c r="DJ121" s="804"/>
      <c r="DK121" s="804"/>
      <c r="DL121" s="804">
        <v>33323</v>
      </c>
      <c r="DM121" s="804"/>
      <c r="DN121" s="804"/>
      <c r="DO121" s="804"/>
      <c r="DP121" s="804"/>
      <c r="DQ121" s="804">
        <v>33513</v>
      </c>
      <c r="DR121" s="804"/>
      <c r="DS121" s="804"/>
      <c r="DT121" s="804"/>
      <c r="DU121" s="804"/>
      <c r="DV121" s="781">
        <v>0.3</v>
      </c>
      <c r="DW121" s="781"/>
      <c r="DX121" s="781"/>
      <c r="DY121" s="781"/>
      <c r="DZ121" s="782"/>
    </row>
    <row r="122" spans="1:130" s="212" customFormat="1" ht="26.25" customHeight="1" x14ac:dyDescent="0.15">
      <c r="A122" s="807"/>
      <c r="B122" s="808"/>
      <c r="C122" s="802" t="s">
        <v>433</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453</v>
      </c>
      <c r="BA122" s="826"/>
      <c r="BB122" s="826"/>
      <c r="BC122" s="826"/>
      <c r="BD122" s="826"/>
      <c r="BE122" s="826"/>
      <c r="BF122" s="826"/>
      <c r="BG122" s="826"/>
      <c r="BH122" s="826"/>
      <c r="BI122" s="826"/>
      <c r="BJ122" s="826"/>
      <c r="BK122" s="826"/>
      <c r="BL122" s="826"/>
      <c r="BM122" s="826"/>
      <c r="BN122" s="826"/>
      <c r="BO122" s="826"/>
      <c r="BP122" s="827"/>
      <c r="BQ122" s="866">
        <v>37219933</v>
      </c>
      <c r="BR122" s="832"/>
      <c r="BS122" s="832"/>
      <c r="BT122" s="832"/>
      <c r="BU122" s="832"/>
      <c r="BV122" s="832">
        <v>36400790</v>
      </c>
      <c r="BW122" s="832"/>
      <c r="BX122" s="832"/>
      <c r="BY122" s="832"/>
      <c r="BZ122" s="832"/>
      <c r="CA122" s="832">
        <v>35916221</v>
      </c>
      <c r="CB122" s="832"/>
      <c r="CC122" s="832"/>
      <c r="CD122" s="832"/>
      <c r="CE122" s="832"/>
      <c r="CF122" s="833">
        <v>273.8</v>
      </c>
      <c r="CG122" s="834"/>
      <c r="CH122" s="834"/>
      <c r="CI122" s="834"/>
      <c r="CJ122" s="834"/>
      <c r="CK122" s="856"/>
      <c r="CL122" s="842"/>
      <c r="CM122" s="842"/>
      <c r="CN122" s="842"/>
      <c r="CO122" s="843"/>
      <c r="CP122" s="822" t="s">
        <v>454</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439</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455</v>
      </c>
      <c r="BP123" s="865"/>
      <c r="BQ123" s="819">
        <v>48012166</v>
      </c>
      <c r="BR123" s="820"/>
      <c r="BS123" s="820"/>
      <c r="BT123" s="820"/>
      <c r="BU123" s="820"/>
      <c r="BV123" s="820">
        <v>48393461</v>
      </c>
      <c r="BW123" s="820"/>
      <c r="BX123" s="820"/>
      <c r="BY123" s="820"/>
      <c r="BZ123" s="820"/>
      <c r="CA123" s="820">
        <v>48256744</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442</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68.599999999999994</v>
      </c>
      <c r="BR124" s="818"/>
      <c r="BS124" s="818"/>
      <c r="BT124" s="818"/>
      <c r="BU124" s="818"/>
      <c r="BV124" s="818">
        <v>48.6</v>
      </c>
      <c r="BW124" s="818"/>
      <c r="BX124" s="818"/>
      <c r="BY124" s="818"/>
      <c r="BZ124" s="818"/>
      <c r="CA124" s="818">
        <v>35.5</v>
      </c>
      <c r="CB124" s="818"/>
      <c r="CC124" s="818"/>
      <c r="CD124" s="818"/>
      <c r="CE124" s="818"/>
      <c r="CF124" s="713"/>
      <c r="CG124" s="714"/>
      <c r="CH124" s="714"/>
      <c r="CI124" s="714"/>
      <c r="CJ124" s="849"/>
      <c r="CK124" s="857"/>
      <c r="CL124" s="857"/>
      <c r="CM124" s="857"/>
      <c r="CN124" s="857"/>
      <c r="CO124" s="858"/>
      <c r="CP124" s="822" t="s">
        <v>457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444</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458</v>
      </c>
      <c r="CL125" s="839"/>
      <c r="CM125" s="839"/>
      <c r="CN125" s="839"/>
      <c r="CO125" s="840"/>
      <c r="CP125" s="847" t="s">
        <v>459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446</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460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461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462</v>
      </c>
      <c r="AY127" s="799"/>
      <c r="AZ127" s="799"/>
      <c r="BA127" s="799"/>
      <c r="BB127" s="799"/>
      <c r="BC127" s="799"/>
      <c r="BD127" s="799"/>
      <c r="BE127" s="800"/>
      <c r="BF127" s="798" t="s">
        <v>463</v>
      </c>
      <c r="BG127" s="799"/>
      <c r="BH127" s="799"/>
      <c r="BI127" s="799"/>
      <c r="BJ127" s="799"/>
      <c r="BK127" s="799"/>
      <c r="BL127" s="800"/>
      <c r="BM127" s="798" t="s">
        <v>464</v>
      </c>
      <c r="BN127" s="799"/>
      <c r="BO127" s="799"/>
      <c r="BP127" s="799"/>
      <c r="BQ127" s="799"/>
      <c r="BR127" s="799"/>
      <c r="BS127" s="800"/>
      <c r="BT127" s="798" t="s">
        <v>465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468</v>
      </c>
      <c r="X128" s="785"/>
      <c r="Y128" s="785"/>
      <c r="Z128" s="786"/>
      <c r="AA128" s="787">
        <v>107578</v>
      </c>
      <c r="AB128" s="788"/>
      <c r="AC128" s="788"/>
      <c r="AD128" s="788"/>
      <c r="AE128" s="789"/>
      <c r="AF128" s="790">
        <v>82459</v>
      </c>
      <c r="AG128" s="788"/>
      <c r="AH128" s="788"/>
      <c r="AI128" s="788"/>
      <c r="AJ128" s="789"/>
      <c r="AK128" s="790">
        <v>95976</v>
      </c>
      <c r="AL128" s="788"/>
      <c r="AM128" s="788"/>
      <c r="AN128" s="788"/>
      <c r="AO128" s="789"/>
      <c r="AP128" s="791"/>
      <c r="AQ128" s="792"/>
      <c r="AR128" s="792"/>
      <c r="AS128" s="792"/>
      <c r="AT128" s="793"/>
      <c r="AU128" s="214"/>
      <c r="AV128" s="214"/>
      <c r="AW128" s="214"/>
      <c r="AX128" s="794" t="s">
        <v>469</v>
      </c>
      <c r="AY128" s="795"/>
      <c r="AZ128" s="795"/>
      <c r="BA128" s="795"/>
      <c r="BB128" s="795"/>
      <c r="BC128" s="795"/>
      <c r="BD128" s="795"/>
      <c r="BE128" s="796"/>
      <c r="BF128" s="773" t="s">
        <v>122</v>
      </c>
      <c r="BG128" s="774"/>
      <c r="BH128" s="774"/>
      <c r="BI128" s="774"/>
      <c r="BJ128" s="774"/>
      <c r="BK128" s="774"/>
      <c r="BL128" s="797"/>
      <c r="BM128" s="773">
        <v>12.7</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470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471</v>
      </c>
      <c r="X129" s="764"/>
      <c r="Y129" s="764"/>
      <c r="Z129" s="765"/>
      <c r="AA129" s="766">
        <v>15952374</v>
      </c>
      <c r="AB129" s="767"/>
      <c r="AC129" s="767"/>
      <c r="AD129" s="767"/>
      <c r="AE129" s="768"/>
      <c r="AF129" s="769">
        <v>15915907</v>
      </c>
      <c r="AG129" s="767"/>
      <c r="AH129" s="767"/>
      <c r="AI129" s="767"/>
      <c r="AJ129" s="768"/>
      <c r="AK129" s="769">
        <v>16112278</v>
      </c>
      <c r="AL129" s="767"/>
      <c r="AM129" s="767"/>
      <c r="AN129" s="767"/>
      <c r="AO129" s="768"/>
      <c r="AP129" s="770"/>
      <c r="AQ129" s="771"/>
      <c r="AR129" s="771"/>
      <c r="AS129" s="771"/>
      <c r="AT129" s="772"/>
      <c r="AU129" s="215"/>
      <c r="AV129" s="215"/>
      <c r="AW129" s="215"/>
      <c r="AX129" s="738" t="s">
        <v>472</v>
      </c>
      <c r="AY129" s="739"/>
      <c r="AZ129" s="739"/>
      <c r="BA129" s="739"/>
      <c r="BB129" s="739"/>
      <c r="BC129" s="739"/>
      <c r="BD129" s="739"/>
      <c r="BE129" s="740"/>
      <c r="BF129" s="757" t="s">
        <v>122</v>
      </c>
      <c r="BG129" s="758"/>
      <c r="BH129" s="758"/>
      <c r="BI129" s="758"/>
      <c r="BJ129" s="758"/>
      <c r="BK129" s="758"/>
      <c r="BL129" s="759"/>
      <c r="BM129" s="757">
        <v>17.7</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474</v>
      </c>
      <c r="X130" s="764"/>
      <c r="Y130" s="764"/>
      <c r="Z130" s="765"/>
      <c r="AA130" s="766">
        <v>3158031</v>
      </c>
      <c r="AB130" s="767"/>
      <c r="AC130" s="767"/>
      <c r="AD130" s="767"/>
      <c r="AE130" s="768"/>
      <c r="AF130" s="769">
        <v>3082092</v>
      </c>
      <c r="AG130" s="767"/>
      <c r="AH130" s="767"/>
      <c r="AI130" s="767"/>
      <c r="AJ130" s="768"/>
      <c r="AK130" s="769">
        <v>2996101</v>
      </c>
      <c r="AL130" s="767"/>
      <c r="AM130" s="767"/>
      <c r="AN130" s="767"/>
      <c r="AO130" s="768"/>
      <c r="AP130" s="770"/>
      <c r="AQ130" s="771"/>
      <c r="AR130" s="771"/>
      <c r="AS130" s="771"/>
      <c r="AT130" s="772"/>
      <c r="AU130" s="215"/>
      <c r="AV130" s="215"/>
      <c r="AW130" s="215"/>
      <c r="AX130" s="738" t="s">
        <v>475</v>
      </c>
      <c r="AY130" s="739"/>
      <c r="AZ130" s="739"/>
      <c r="BA130" s="739"/>
      <c r="BB130" s="739"/>
      <c r="BC130" s="739"/>
      <c r="BD130" s="739"/>
      <c r="BE130" s="740"/>
      <c r="BF130" s="741">
        <v>12.8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476</v>
      </c>
      <c r="X131" s="748"/>
      <c r="Y131" s="748"/>
      <c r="Z131" s="749"/>
      <c r="AA131" s="750">
        <v>12794343</v>
      </c>
      <c r="AB131" s="751"/>
      <c r="AC131" s="751"/>
      <c r="AD131" s="751"/>
      <c r="AE131" s="752"/>
      <c r="AF131" s="753">
        <v>12833815</v>
      </c>
      <c r="AG131" s="751"/>
      <c r="AH131" s="751"/>
      <c r="AI131" s="751"/>
      <c r="AJ131" s="752"/>
      <c r="AK131" s="753">
        <v>13116177</v>
      </c>
      <c r="AL131" s="751"/>
      <c r="AM131" s="751"/>
      <c r="AN131" s="751"/>
      <c r="AO131" s="752"/>
      <c r="AP131" s="754"/>
      <c r="AQ131" s="755"/>
      <c r="AR131" s="755"/>
      <c r="AS131" s="755"/>
      <c r="AT131" s="756"/>
      <c r="AU131" s="215"/>
      <c r="AV131" s="215"/>
      <c r="AW131" s="215"/>
      <c r="AX131" s="716" t="s">
        <v>477</v>
      </c>
      <c r="AY131" s="717"/>
      <c r="AZ131" s="717"/>
      <c r="BA131" s="717"/>
      <c r="BB131" s="717"/>
      <c r="BC131" s="717"/>
      <c r="BD131" s="717"/>
      <c r="BE131" s="718"/>
      <c r="BF131" s="719">
        <v>35.5</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479</v>
      </c>
      <c r="W132" s="729"/>
      <c r="X132" s="729"/>
      <c r="Y132" s="729"/>
      <c r="Z132" s="730"/>
      <c r="AA132" s="731">
        <v>12.86295045</v>
      </c>
      <c r="AB132" s="732"/>
      <c r="AC132" s="732"/>
      <c r="AD132" s="732"/>
      <c r="AE132" s="733"/>
      <c r="AF132" s="734">
        <v>13.40470468</v>
      </c>
      <c r="AG132" s="732"/>
      <c r="AH132" s="732"/>
      <c r="AI132" s="732"/>
      <c r="AJ132" s="733"/>
      <c r="AK132" s="734">
        <v>12.20191676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480</v>
      </c>
      <c r="W133" s="708"/>
      <c r="X133" s="708"/>
      <c r="Y133" s="708"/>
      <c r="Z133" s="709"/>
      <c r="AA133" s="710">
        <v>13</v>
      </c>
      <c r="AB133" s="711"/>
      <c r="AC133" s="711"/>
      <c r="AD133" s="711"/>
      <c r="AE133" s="712"/>
      <c r="AF133" s="710">
        <v>13</v>
      </c>
      <c r="AG133" s="711"/>
      <c r="AH133" s="711"/>
      <c r="AI133" s="711"/>
      <c r="AJ133" s="712"/>
      <c r="AK133" s="710">
        <v>12.8</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AFypuF/c3V5ir/Zv64o0CuOgqruZLsQ1xUNY+6ZlOihm6s2OAN2OCHglP6wanQy73KjgjZPEhloDyaD2S/Xjhw==" saltValue="lXpPQW5JT2VxLo95P/Nn/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3" zoomScaleNormal="85" zoomScaleSheetLayoutView="100" workbookViewId="0">
      <selection activeCell="A2" sqref="A2"/>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481</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vtrDYht/Ms3ZnN567AgrApn+q33tj9tYc8CAYGa31Ncwf3h117NieKXdAcj7gtUIl0CZlamh9x7OK8xsDWdzxQ==" saltValue="KvqwpJ6XzoVv1j0bXlPXj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6" zoomScaleNormal="100" zoomScaleSheetLayoutView="55" workbookViewId="0">
      <selection activeCell="A2" sqref="A2"/>
    </sheetView>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3Qs6V8d9z9amdFKAyDqwbPDzaU5/T3A9CitjGVs650qkcOnOQ4Yta/c/cvAE8OomZz6oEZgqdG77fycn2j3/g==" saltValue="LHyBk3xBwsUEgapfYZS7C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15" workbookViewId="0">
      <selection activeCell="A2" sqref="A2"/>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483</v>
      </c>
      <c r="AL6" s="248"/>
      <c r="AM6" s="248"/>
      <c r="AN6" s="248"/>
    </row>
    <row r="7" spans="1:46" ht="13.5" customHeight="1" x14ac:dyDescent="0.15">
      <c r="A7" s="247"/>
      <c r="AK7" s="250"/>
      <c r="AL7" s="251"/>
      <c r="AM7" s="251"/>
      <c r="AN7" s="252"/>
      <c r="AO7" s="1105" t="s">
        <v>484</v>
      </c>
      <c r="AP7" s="253"/>
      <c r="AQ7" s="254" t="s">
        <v>485</v>
      </c>
      <c r="AR7" s="255"/>
    </row>
    <row r="8" spans="1:46" x14ac:dyDescent="0.15">
      <c r="A8" s="247"/>
      <c r="AK8" s="256"/>
      <c r="AL8" s="257"/>
      <c r="AM8" s="257"/>
      <c r="AN8" s="258"/>
      <c r="AO8" s="1106"/>
      <c r="AP8" s="259" t="s">
        <v>486</v>
      </c>
      <c r="AQ8" s="260" t="s">
        <v>487</v>
      </c>
      <c r="AR8" s="261" t="s">
        <v>488</v>
      </c>
    </row>
    <row r="9" spans="1:46" x14ac:dyDescent="0.15">
      <c r="A9" s="247"/>
      <c r="AK9" s="1117" t="s">
        <v>489</v>
      </c>
      <c r="AL9" s="1118"/>
      <c r="AM9" s="1118"/>
      <c r="AN9" s="1119"/>
      <c r="AO9" s="262">
        <v>5159262</v>
      </c>
      <c r="AP9" s="262">
        <v>117975</v>
      </c>
      <c r="AQ9" s="263">
        <v>105759</v>
      </c>
      <c r="AR9" s="264">
        <v>11.6</v>
      </c>
    </row>
    <row r="10" spans="1:46" ht="13.5" customHeight="1" x14ac:dyDescent="0.15">
      <c r="A10" s="247"/>
      <c r="AK10" s="1117" t="s">
        <v>490</v>
      </c>
      <c r="AL10" s="1118"/>
      <c r="AM10" s="1118"/>
      <c r="AN10" s="1119"/>
      <c r="AO10" s="265">
        <v>611254</v>
      </c>
      <c r="AP10" s="265">
        <v>13977</v>
      </c>
      <c r="AQ10" s="266">
        <v>10117</v>
      </c>
      <c r="AR10" s="267">
        <v>38.200000000000003</v>
      </c>
    </row>
    <row r="11" spans="1:46" ht="13.5" customHeight="1" x14ac:dyDescent="0.15">
      <c r="A11" s="247"/>
      <c r="AK11" s="1117" t="s">
        <v>491</v>
      </c>
      <c r="AL11" s="1118"/>
      <c r="AM11" s="1118"/>
      <c r="AN11" s="1119"/>
      <c r="AO11" s="265" t="s">
        <v>492</v>
      </c>
      <c r="AP11" s="265" t="s">
        <v>492</v>
      </c>
      <c r="AQ11" s="266">
        <v>1625</v>
      </c>
      <c r="AR11" s="267" t="s">
        <v>492</v>
      </c>
    </row>
    <row r="12" spans="1:46" ht="13.5" customHeight="1" x14ac:dyDescent="0.15">
      <c r="A12" s="247"/>
      <c r="AK12" s="1117" t="s">
        <v>493</v>
      </c>
      <c r="AL12" s="1118"/>
      <c r="AM12" s="1118"/>
      <c r="AN12" s="1119"/>
      <c r="AO12" s="265" t="s">
        <v>492</v>
      </c>
      <c r="AP12" s="265" t="s">
        <v>492</v>
      </c>
      <c r="AQ12" s="266">
        <v>17</v>
      </c>
      <c r="AR12" s="267" t="s">
        <v>492</v>
      </c>
    </row>
    <row r="13" spans="1:46" ht="13.5" customHeight="1" x14ac:dyDescent="0.15">
      <c r="A13" s="247"/>
      <c r="AK13" s="1117" t="s">
        <v>494</v>
      </c>
      <c r="AL13" s="1118"/>
      <c r="AM13" s="1118"/>
      <c r="AN13" s="1119"/>
      <c r="AO13" s="265">
        <v>132365</v>
      </c>
      <c r="AP13" s="265">
        <v>3027</v>
      </c>
      <c r="AQ13" s="266">
        <v>4122</v>
      </c>
      <c r="AR13" s="267">
        <v>-26.6</v>
      </c>
    </row>
    <row r="14" spans="1:46" ht="13.5" customHeight="1" x14ac:dyDescent="0.15">
      <c r="A14" s="247"/>
      <c r="AK14" s="1117" t="s">
        <v>495</v>
      </c>
      <c r="AL14" s="1118"/>
      <c r="AM14" s="1118"/>
      <c r="AN14" s="1119"/>
      <c r="AO14" s="265">
        <v>173500</v>
      </c>
      <c r="AP14" s="265">
        <v>3967</v>
      </c>
      <c r="AQ14" s="266">
        <v>2482</v>
      </c>
      <c r="AR14" s="267">
        <v>59.8</v>
      </c>
    </row>
    <row r="15" spans="1:46" ht="13.5" customHeight="1" x14ac:dyDescent="0.15">
      <c r="A15" s="247"/>
      <c r="AK15" s="1120" t="s">
        <v>496</v>
      </c>
      <c r="AL15" s="1121"/>
      <c r="AM15" s="1121"/>
      <c r="AN15" s="1122"/>
      <c r="AO15" s="265">
        <v>-346568</v>
      </c>
      <c r="AP15" s="265">
        <v>-7925</v>
      </c>
      <c r="AQ15" s="266">
        <v>-6906</v>
      </c>
      <c r="AR15" s="267">
        <v>14.8</v>
      </c>
    </row>
    <row r="16" spans="1:46" x14ac:dyDescent="0.15">
      <c r="A16" s="247"/>
      <c r="AK16" s="1120" t="s">
        <v>177</v>
      </c>
      <c r="AL16" s="1121"/>
      <c r="AM16" s="1121"/>
      <c r="AN16" s="1122"/>
      <c r="AO16" s="265">
        <v>5729813</v>
      </c>
      <c r="AP16" s="265">
        <v>131021</v>
      </c>
      <c r="AQ16" s="266">
        <v>117215</v>
      </c>
      <c r="AR16" s="267">
        <v>11.8</v>
      </c>
    </row>
    <row r="17" spans="1:46" x14ac:dyDescent="0.15">
      <c r="A17" s="247"/>
    </row>
    <row r="18" spans="1:46" x14ac:dyDescent="0.15">
      <c r="A18" s="247"/>
      <c r="AQ18" s="268"/>
      <c r="AR18" s="268"/>
    </row>
    <row r="19" spans="1:46" x14ac:dyDescent="0.15">
      <c r="A19" s="247"/>
      <c r="AK19" s="243" t="s">
        <v>497</v>
      </c>
    </row>
    <row r="20" spans="1:46" x14ac:dyDescent="0.15">
      <c r="A20" s="247"/>
      <c r="AK20" s="269"/>
      <c r="AL20" s="270"/>
      <c r="AM20" s="270"/>
      <c r="AN20" s="271"/>
      <c r="AO20" s="272" t="s">
        <v>498</v>
      </c>
      <c r="AP20" s="273" t="s">
        <v>499</v>
      </c>
      <c r="AQ20" s="274" t="s">
        <v>500</v>
      </c>
      <c r="AR20" s="275"/>
    </row>
    <row r="21" spans="1:46" s="248" customFormat="1" x14ac:dyDescent="0.15">
      <c r="A21" s="276"/>
      <c r="AK21" s="1123" t="s">
        <v>501</v>
      </c>
      <c r="AL21" s="1124"/>
      <c r="AM21" s="1124"/>
      <c r="AN21" s="1125"/>
      <c r="AO21" s="277">
        <v>9.65</v>
      </c>
      <c r="AP21" s="278">
        <v>10.35</v>
      </c>
      <c r="AQ21" s="279">
        <v>-0.7</v>
      </c>
      <c r="AS21" s="280"/>
      <c r="AT21" s="276"/>
    </row>
    <row r="22" spans="1:46" s="248" customFormat="1" x14ac:dyDescent="0.15">
      <c r="A22" s="276"/>
      <c r="AK22" s="1123" t="s">
        <v>502</v>
      </c>
      <c r="AL22" s="1124"/>
      <c r="AM22" s="1124"/>
      <c r="AN22" s="1125"/>
      <c r="AO22" s="281">
        <v>98.1</v>
      </c>
      <c r="AP22" s="282">
        <v>97.1</v>
      </c>
      <c r="AQ22" s="283">
        <v>1</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505</v>
      </c>
      <c r="AL29" s="248"/>
      <c r="AM29" s="248"/>
      <c r="AN29" s="248"/>
      <c r="AS29" s="290"/>
    </row>
    <row r="30" spans="1:46" ht="13.5" customHeight="1" x14ac:dyDescent="0.15">
      <c r="A30" s="247"/>
      <c r="AK30" s="250"/>
      <c r="AL30" s="251"/>
      <c r="AM30" s="251"/>
      <c r="AN30" s="252"/>
      <c r="AO30" s="1105" t="s">
        <v>484</v>
      </c>
      <c r="AP30" s="253"/>
      <c r="AQ30" s="254" t="s">
        <v>485</v>
      </c>
      <c r="AR30" s="255"/>
    </row>
    <row r="31" spans="1:46" x14ac:dyDescent="0.15">
      <c r="A31" s="247"/>
      <c r="AK31" s="256"/>
      <c r="AL31" s="257"/>
      <c r="AM31" s="257"/>
      <c r="AN31" s="258"/>
      <c r="AO31" s="1106"/>
      <c r="AP31" s="259" t="s">
        <v>486</v>
      </c>
      <c r="AQ31" s="260" t="s">
        <v>487</v>
      </c>
      <c r="AR31" s="261" t="s">
        <v>488</v>
      </c>
    </row>
    <row r="32" spans="1:46" ht="27" customHeight="1" x14ac:dyDescent="0.15">
      <c r="A32" s="247"/>
      <c r="AK32" s="1107" t="s">
        <v>506</v>
      </c>
      <c r="AL32" s="1108"/>
      <c r="AM32" s="1108"/>
      <c r="AN32" s="1109"/>
      <c r="AO32" s="291">
        <v>3124945</v>
      </c>
      <c r="AP32" s="291">
        <v>71457</v>
      </c>
      <c r="AQ32" s="292">
        <v>71795</v>
      </c>
      <c r="AR32" s="293">
        <v>-0.5</v>
      </c>
    </row>
    <row r="33" spans="1:46" ht="13.5" customHeight="1" x14ac:dyDescent="0.15">
      <c r="A33" s="247"/>
      <c r="AK33" s="1107" t="s">
        <v>507</v>
      </c>
      <c r="AL33" s="1108"/>
      <c r="AM33" s="1108"/>
      <c r="AN33" s="1109"/>
      <c r="AO33" s="291" t="s">
        <v>492</v>
      </c>
      <c r="AP33" s="291" t="s">
        <v>492</v>
      </c>
      <c r="AQ33" s="292" t="s">
        <v>492</v>
      </c>
      <c r="AR33" s="293" t="s">
        <v>492</v>
      </c>
    </row>
    <row r="34" spans="1:46" ht="27" customHeight="1" x14ac:dyDescent="0.15">
      <c r="A34" s="247"/>
      <c r="AK34" s="1107" t="s">
        <v>508</v>
      </c>
      <c r="AL34" s="1108"/>
      <c r="AM34" s="1108"/>
      <c r="AN34" s="1109"/>
      <c r="AO34" s="291" t="s">
        <v>492</v>
      </c>
      <c r="AP34" s="291" t="s">
        <v>492</v>
      </c>
      <c r="AQ34" s="292" t="s">
        <v>492</v>
      </c>
      <c r="AR34" s="293" t="s">
        <v>492</v>
      </c>
    </row>
    <row r="35" spans="1:46" ht="27" customHeight="1" x14ac:dyDescent="0.15">
      <c r="A35" s="247"/>
      <c r="AK35" s="1107" t="s">
        <v>509</v>
      </c>
      <c r="AL35" s="1108"/>
      <c r="AM35" s="1108"/>
      <c r="AN35" s="1109"/>
      <c r="AO35" s="291">
        <v>1225025</v>
      </c>
      <c r="AP35" s="291">
        <v>28012</v>
      </c>
      <c r="AQ35" s="292">
        <v>17107</v>
      </c>
      <c r="AR35" s="293">
        <v>63.7</v>
      </c>
    </row>
    <row r="36" spans="1:46" ht="27" customHeight="1" x14ac:dyDescent="0.15">
      <c r="A36" s="247"/>
      <c r="AK36" s="1107" t="s">
        <v>510</v>
      </c>
      <c r="AL36" s="1108"/>
      <c r="AM36" s="1108"/>
      <c r="AN36" s="1109"/>
      <c r="AO36" s="291">
        <v>342490</v>
      </c>
      <c r="AP36" s="291">
        <v>7832</v>
      </c>
      <c r="AQ36" s="292">
        <v>3528</v>
      </c>
      <c r="AR36" s="293">
        <v>122</v>
      </c>
    </row>
    <row r="37" spans="1:46" ht="13.5" customHeight="1" x14ac:dyDescent="0.15">
      <c r="A37" s="247"/>
      <c r="AK37" s="1107" t="s">
        <v>511</v>
      </c>
      <c r="AL37" s="1108"/>
      <c r="AM37" s="1108"/>
      <c r="AN37" s="1109"/>
      <c r="AO37" s="291" t="s">
        <v>492</v>
      </c>
      <c r="AP37" s="291" t="s">
        <v>492</v>
      </c>
      <c r="AQ37" s="292">
        <v>388</v>
      </c>
      <c r="AR37" s="293" t="s">
        <v>492</v>
      </c>
    </row>
    <row r="38" spans="1:46" ht="27" customHeight="1" x14ac:dyDescent="0.15">
      <c r="A38" s="247"/>
      <c r="AK38" s="1110" t="s">
        <v>512</v>
      </c>
      <c r="AL38" s="1111"/>
      <c r="AM38" s="1111"/>
      <c r="AN38" s="1112"/>
      <c r="AO38" s="294">
        <v>42</v>
      </c>
      <c r="AP38" s="294">
        <v>1</v>
      </c>
      <c r="AQ38" s="295">
        <v>2</v>
      </c>
      <c r="AR38" s="283">
        <v>-50</v>
      </c>
      <c r="AS38" s="290"/>
    </row>
    <row r="39" spans="1:46" x14ac:dyDescent="0.15">
      <c r="A39" s="247"/>
      <c r="AK39" s="1110" t="s">
        <v>513</v>
      </c>
      <c r="AL39" s="1111"/>
      <c r="AM39" s="1111"/>
      <c r="AN39" s="1112"/>
      <c r="AO39" s="291">
        <v>-95976</v>
      </c>
      <c r="AP39" s="291">
        <v>-2195</v>
      </c>
      <c r="AQ39" s="292">
        <v>-3420</v>
      </c>
      <c r="AR39" s="293">
        <v>-35.799999999999997</v>
      </c>
      <c r="AS39" s="290"/>
    </row>
    <row r="40" spans="1:46" ht="27" customHeight="1" x14ac:dyDescent="0.15">
      <c r="A40" s="247"/>
      <c r="AK40" s="1107" t="s">
        <v>514</v>
      </c>
      <c r="AL40" s="1108"/>
      <c r="AM40" s="1108"/>
      <c r="AN40" s="1109"/>
      <c r="AO40" s="291">
        <v>-2996101</v>
      </c>
      <c r="AP40" s="291">
        <v>-68510</v>
      </c>
      <c r="AQ40" s="292">
        <v>-62953</v>
      </c>
      <c r="AR40" s="293">
        <v>8.8000000000000007</v>
      </c>
      <c r="AS40" s="290"/>
    </row>
    <row r="41" spans="1:46" x14ac:dyDescent="0.15">
      <c r="A41" s="247"/>
      <c r="AK41" s="1113" t="s">
        <v>287</v>
      </c>
      <c r="AL41" s="1114"/>
      <c r="AM41" s="1114"/>
      <c r="AN41" s="1115"/>
      <c r="AO41" s="291">
        <v>1600425</v>
      </c>
      <c r="AP41" s="291">
        <v>36596</v>
      </c>
      <c r="AQ41" s="292">
        <v>26447</v>
      </c>
      <c r="AR41" s="293">
        <v>38.4</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515</v>
      </c>
    </row>
    <row r="48" spans="1:46" x14ac:dyDescent="0.15">
      <c r="A48" s="247"/>
      <c r="AK48" s="301" t="s">
        <v>516</v>
      </c>
      <c r="AL48" s="301"/>
      <c r="AM48" s="301"/>
      <c r="AN48" s="301"/>
      <c r="AO48" s="301"/>
      <c r="AP48" s="301"/>
      <c r="AQ48" s="302"/>
      <c r="AR48" s="301"/>
    </row>
    <row r="49" spans="1:44" ht="13.5" customHeight="1" x14ac:dyDescent="0.15">
      <c r="A49" s="247"/>
      <c r="AK49" s="303"/>
      <c r="AL49" s="304"/>
      <c r="AM49" s="1100" t="s">
        <v>484</v>
      </c>
      <c r="AN49" s="1102" t="s">
        <v>517</v>
      </c>
      <c r="AO49" s="1103"/>
      <c r="AP49" s="1103"/>
      <c r="AQ49" s="1103"/>
      <c r="AR49" s="1104"/>
    </row>
    <row r="50" spans="1:44" x14ac:dyDescent="0.15">
      <c r="A50" s="247"/>
      <c r="AK50" s="305"/>
      <c r="AL50" s="306"/>
      <c r="AM50" s="1101"/>
      <c r="AN50" s="307" t="s">
        <v>518</v>
      </c>
      <c r="AO50" s="308" t="s">
        <v>519</v>
      </c>
      <c r="AP50" s="309" t="s">
        <v>520</v>
      </c>
      <c r="AQ50" s="310" t="s">
        <v>521</v>
      </c>
      <c r="AR50" s="311" t="s">
        <v>522</v>
      </c>
    </row>
    <row r="51" spans="1:44" x14ac:dyDescent="0.15">
      <c r="A51" s="247"/>
      <c r="AK51" s="303" t="s">
        <v>523</v>
      </c>
      <c r="AL51" s="304"/>
      <c r="AM51" s="312">
        <v>2766090</v>
      </c>
      <c r="AN51" s="313">
        <v>59554</v>
      </c>
      <c r="AO51" s="314">
        <v>-19.5</v>
      </c>
      <c r="AP51" s="315">
        <v>128523</v>
      </c>
      <c r="AQ51" s="316">
        <v>-3.4</v>
      </c>
      <c r="AR51" s="317">
        <v>-16.100000000000001</v>
      </c>
    </row>
    <row r="52" spans="1:44" x14ac:dyDescent="0.15">
      <c r="A52" s="247"/>
      <c r="AK52" s="318"/>
      <c r="AL52" s="319" t="s">
        <v>524</v>
      </c>
      <c r="AM52" s="320">
        <v>1716414</v>
      </c>
      <c r="AN52" s="321">
        <v>36954</v>
      </c>
      <c r="AO52" s="322">
        <v>-23.9</v>
      </c>
      <c r="AP52" s="323">
        <v>56792</v>
      </c>
      <c r="AQ52" s="324">
        <v>-0.3</v>
      </c>
      <c r="AR52" s="325">
        <v>-23.6</v>
      </c>
    </row>
    <row r="53" spans="1:44" x14ac:dyDescent="0.15">
      <c r="A53" s="247"/>
      <c r="AK53" s="303" t="s">
        <v>525</v>
      </c>
      <c r="AL53" s="304"/>
      <c r="AM53" s="312">
        <v>4290584</v>
      </c>
      <c r="AN53" s="313">
        <v>93589</v>
      </c>
      <c r="AO53" s="314">
        <v>57.1</v>
      </c>
      <c r="AP53" s="315">
        <v>92919</v>
      </c>
      <c r="AQ53" s="316">
        <v>-27.7</v>
      </c>
      <c r="AR53" s="317">
        <v>84.8</v>
      </c>
    </row>
    <row r="54" spans="1:44" x14ac:dyDescent="0.15">
      <c r="A54" s="247"/>
      <c r="AK54" s="318"/>
      <c r="AL54" s="319" t="s">
        <v>524</v>
      </c>
      <c r="AM54" s="320">
        <v>2520260</v>
      </c>
      <c r="AN54" s="321">
        <v>54973</v>
      </c>
      <c r="AO54" s="322">
        <v>48.8</v>
      </c>
      <c r="AP54" s="323">
        <v>54128</v>
      </c>
      <c r="AQ54" s="324">
        <v>-4.7</v>
      </c>
      <c r="AR54" s="325">
        <v>53.5</v>
      </c>
    </row>
    <row r="55" spans="1:44" x14ac:dyDescent="0.15">
      <c r="A55" s="247"/>
      <c r="AK55" s="303" t="s">
        <v>526</v>
      </c>
      <c r="AL55" s="304"/>
      <c r="AM55" s="312">
        <v>6156283</v>
      </c>
      <c r="AN55" s="313">
        <v>136222</v>
      </c>
      <c r="AO55" s="314">
        <v>45.6</v>
      </c>
      <c r="AP55" s="315">
        <v>103663</v>
      </c>
      <c r="AQ55" s="316">
        <v>11.6</v>
      </c>
      <c r="AR55" s="317">
        <v>34</v>
      </c>
    </row>
    <row r="56" spans="1:44" x14ac:dyDescent="0.15">
      <c r="A56" s="247"/>
      <c r="AK56" s="318"/>
      <c r="AL56" s="319" t="s">
        <v>524</v>
      </c>
      <c r="AM56" s="320">
        <v>4646983</v>
      </c>
      <c r="AN56" s="321">
        <v>102825</v>
      </c>
      <c r="AO56" s="322">
        <v>87</v>
      </c>
      <c r="AP56" s="323">
        <v>64346</v>
      </c>
      <c r="AQ56" s="324">
        <v>18.899999999999999</v>
      </c>
      <c r="AR56" s="325">
        <v>68.099999999999994</v>
      </c>
    </row>
    <row r="57" spans="1:44" x14ac:dyDescent="0.15">
      <c r="A57" s="247"/>
      <c r="AK57" s="303" t="s">
        <v>527</v>
      </c>
      <c r="AL57" s="304"/>
      <c r="AM57" s="312">
        <v>3977848</v>
      </c>
      <c r="AN57" s="313">
        <v>89452</v>
      </c>
      <c r="AO57" s="314">
        <v>-34.299999999999997</v>
      </c>
      <c r="AP57" s="315">
        <v>92012</v>
      </c>
      <c r="AQ57" s="316">
        <v>-11.2</v>
      </c>
      <c r="AR57" s="317">
        <v>-23.1</v>
      </c>
    </row>
    <row r="58" spans="1:44" x14ac:dyDescent="0.15">
      <c r="A58" s="247"/>
      <c r="AK58" s="318"/>
      <c r="AL58" s="319" t="s">
        <v>524</v>
      </c>
      <c r="AM58" s="320">
        <v>2779310</v>
      </c>
      <c r="AN58" s="321">
        <v>62500</v>
      </c>
      <c r="AO58" s="322">
        <v>-39.200000000000003</v>
      </c>
      <c r="AP58" s="323">
        <v>61382</v>
      </c>
      <c r="AQ58" s="324">
        <v>-4.5999999999999996</v>
      </c>
      <c r="AR58" s="325">
        <v>-34.6</v>
      </c>
    </row>
    <row r="59" spans="1:44" x14ac:dyDescent="0.15">
      <c r="A59" s="247"/>
      <c r="AK59" s="303" t="s">
        <v>528</v>
      </c>
      <c r="AL59" s="304"/>
      <c r="AM59" s="312">
        <v>4076893</v>
      </c>
      <c r="AN59" s="313">
        <v>93224</v>
      </c>
      <c r="AO59" s="314">
        <v>4.2</v>
      </c>
      <c r="AP59" s="315">
        <v>91317</v>
      </c>
      <c r="AQ59" s="316">
        <v>-0.8</v>
      </c>
      <c r="AR59" s="317">
        <v>5</v>
      </c>
    </row>
    <row r="60" spans="1:44" x14ac:dyDescent="0.15">
      <c r="A60" s="247"/>
      <c r="AK60" s="318"/>
      <c r="AL60" s="319" t="s">
        <v>524</v>
      </c>
      <c r="AM60" s="320">
        <v>2483305</v>
      </c>
      <c r="AN60" s="321">
        <v>56785</v>
      </c>
      <c r="AO60" s="322">
        <v>-9.1</v>
      </c>
      <c r="AP60" s="323">
        <v>56480</v>
      </c>
      <c r="AQ60" s="324">
        <v>-8</v>
      </c>
      <c r="AR60" s="325">
        <v>-1.1000000000000001</v>
      </c>
    </row>
    <row r="61" spans="1:44" x14ac:dyDescent="0.15">
      <c r="A61" s="247"/>
      <c r="AK61" s="303" t="s">
        <v>529</v>
      </c>
      <c r="AL61" s="326"/>
      <c r="AM61" s="312">
        <v>4253540</v>
      </c>
      <c r="AN61" s="313">
        <v>94408</v>
      </c>
      <c r="AO61" s="314">
        <v>10.6</v>
      </c>
      <c r="AP61" s="315">
        <v>101687</v>
      </c>
      <c r="AQ61" s="327">
        <v>-6.3</v>
      </c>
      <c r="AR61" s="317">
        <v>16.899999999999999</v>
      </c>
    </row>
    <row r="62" spans="1:44" x14ac:dyDescent="0.15">
      <c r="A62" s="247"/>
      <c r="AK62" s="318"/>
      <c r="AL62" s="319" t="s">
        <v>524</v>
      </c>
      <c r="AM62" s="320">
        <v>2829254</v>
      </c>
      <c r="AN62" s="321">
        <v>62807</v>
      </c>
      <c r="AO62" s="322">
        <v>12.7</v>
      </c>
      <c r="AP62" s="323">
        <v>58626</v>
      </c>
      <c r="AQ62" s="324">
        <v>0.3</v>
      </c>
      <c r="AR62" s="325">
        <v>12.4</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JTTtTHrY8PaX0X26BdS0UZNBR5rfL6Vi2G3eYZPhxVUiQPTFv6byheANSuqFZ88XOZQgVf5y9aEdQj/bRg7KhQ==" saltValue="uBuZAzC50P5/1nD3CrbGc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7" zoomScaleNormal="100" zoomScaleSheetLayoutView="55" workbookViewId="0">
      <selection activeCell="A2" sqref="A2"/>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481</v>
      </c>
    </row>
    <row r="121" spans="125:125" ht="13.5" hidden="1" customHeight="1" x14ac:dyDescent="0.15">
      <c r="DU121" s="241"/>
    </row>
  </sheetData>
  <sheetProtection algorithmName="SHA-512" hashValue="K4/LPrA0dtSZnXBhXHtXb8aA9qrkhz7pVm9U/PDvKknWS0r4gUGgJA4WU6Q2yKaHKxtJCHLzbuoEvg1RdUok3w==" saltValue="jE2lPep1vuz7Emia8ozGA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44" zoomScale="80" zoomScaleNormal="80" zoomScaleSheetLayoutView="55" workbookViewId="0">
      <selection activeCell="A2" sqref="A2"/>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481</v>
      </c>
    </row>
  </sheetData>
  <sheetProtection algorithmName="SHA-512" hashValue="/ltqLr2UFqCE7Hju0AMCSBESPR+YDPBcH3wycECjsU7LESYoqC1ELuhUsAXpJYvqOAIPQm4MYEJ9MNvk0l5HJw==" saltValue="X/7K8clx8xj+pK9290NeZ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 zoomScale="85" zoomScaleNormal="85" zoomScaleSheetLayoutView="100" workbookViewId="0">
      <selection activeCell="A2" sqref="A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531</v>
      </c>
      <c r="G46" s="8" t="s">
        <v>532</v>
      </c>
      <c r="H46" s="8" t="s">
        <v>533</v>
      </c>
      <c r="I46" s="8" t="s">
        <v>534</v>
      </c>
      <c r="J46" s="9" t="s">
        <v>535</v>
      </c>
    </row>
    <row r="47" spans="2:10" ht="57.75" customHeight="1" x14ac:dyDescent="0.15">
      <c r="B47" s="10"/>
      <c r="C47" s="1126" t="s">
        <v>3</v>
      </c>
      <c r="D47" s="1126"/>
      <c r="E47" s="1127"/>
      <c r="F47" s="11">
        <v>18.07</v>
      </c>
      <c r="G47" s="12">
        <v>17.72</v>
      </c>
      <c r="H47" s="12">
        <v>17.899999999999999</v>
      </c>
      <c r="I47" s="12">
        <v>17.05</v>
      </c>
      <c r="J47" s="13">
        <v>16.12</v>
      </c>
    </row>
    <row r="48" spans="2:10" ht="57.75" customHeight="1" x14ac:dyDescent="0.15">
      <c r="B48" s="14"/>
      <c r="C48" s="1128" t="s">
        <v>4</v>
      </c>
      <c r="D48" s="1128"/>
      <c r="E48" s="1129"/>
      <c r="F48" s="15">
        <v>4.13</v>
      </c>
      <c r="G48" s="16">
        <v>7.16</v>
      </c>
      <c r="H48" s="16">
        <v>6.23</v>
      </c>
      <c r="I48" s="16">
        <v>2.75</v>
      </c>
      <c r="J48" s="17">
        <v>4.25</v>
      </c>
    </row>
    <row r="49" spans="2:10" ht="57.75" customHeight="1" thickBot="1" x14ac:dyDescent="0.2">
      <c r="B49" s="18"/>
      <c r="C49" s="1130" t="s">
        <v>5</v>
      </c>
      <c r="D49" s="1130"/>
      <c r="E49" s="1131"/>
      <c r="F49" s="19">
        <v>3.58</v>
      </c>
      <c r="G49" s="20">
        <v>5.93</v>
      </c>
      <c r="H49" s="20">
        <v>2.38</v>
      </c>
      <c r="I49" s="20" t="s">
        <v>536</v>
      </c>
      <c r="J49" s="21">
        <v>2.08</v>
      </c>
    </row>
    <row r="50" spans="2:10" x14ac:dyDescent="0.15"/>
  </sheetData>
  <sheetProtection algorithmName="SHA-512" hashValue="9jXrZOv2Z8b8P/J0vVnwGgUKAh0jegtQgcDlou+uCQOLR1FfA/p5XFhb90wzt+A9765sMJyPbhhUicFdqiI3Mw==" saltValue="DP6Svps2uIXeP/6kPtON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笹山　幸来</cp:lastModifiedBy>
  <cp:lastPrinted>2026-03-09T08:06:38Z</cp:lastPrinted>
  <dcterms:created xsi:type="dcterms:W3CDTF">2026-02-26T09:59:04Z</dcterms:created>
  <dcterms:modified xsi:type="dcterms:W3CDTF">2026-03-12T01:27:20Z</dcterms:modified>
  <cp:category/>
</cp:coreProperties>
</file>